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626"/>
  <workbookPr codeName="ThisWorkbook" defaultThemeVersion="124226"/>
  <mc:AlternateContent xmlns:mc="http://schemas.openxmlformats.org/markup-compatibility/2006">
    <mc:Choice Requires="x15">
      <x15ac:absPath xmlns:x15ac="http://schemas.microsoft.com/office/spreadsheetml/2010/11/ac" url="C:\Users\Owner\Desktop\経済効果推計WS2015\"/>
    </mc:Choice>
  </mc:AlternateContent>
  <xr:revisionPtr revIDLastSave="0" documentId="13_ncr:1_{F80C8793-7C53-4448-A8B0-9BC654810AF4}" xr6:coauthVersionLast="47" xr6:coauthVersionMax="47" xr10:uidLastSave="{00000000-0000-0000-0000-000000000000}"/>
  <bookViews>
    <workbookView xWindow="-110" yWindow="-110" windowWidth="19420" windowHeight="10300" tabRatio="852" xr2:uid="{00000000-000D-0000-FFFF-FFFF00000000}"/>
  </bookViews>
  <sheets>
    <sheet name="WS目次" sheetId="5" r:id="rId1"/>
    <sheet name="利用上の注意" sheetId="6" r:id="rId2"/>
    <sheet name="最終需要_まとめ" sheetId="7" r:id="rId3"/>
    <sheet name="部門別まとめ" sheetId="46" r:id="rId4"/>
    <sheet name="1" sheetId="8" r:id="rId5"/>
    <sheet name="2" sheetId="13" r:id="rId6"/>
    <sheet name="3" sheetId="12" r:id="rId7"/>
    <sheet name="4" sheetId="14" r:id="rId8"/>
    <sheet name="5" sheetId="15" r:id="rId9"/>
    <sheet name="6" sheetId="16" r:id="rId10"/>
    <sheet name="7" sheetId="17" r:id="rId11"/>
    <sheet name="8" sheetId="18" r:id="rId12"/>
    <sheet name="9" sheetId="19" r:id="rId13"/>
    <sheet name="10" sheetId="20" r:id="rId14"/>
    <sheet name="11" sheetId="21" r:id="rId15"/>
    <sheet name="12" sheetId="22" r:id="rId16"/>
    <sheet name="13" sheetId="23" r:id="rId17"/>
    <sheet name="14" sheetId="24" r:id="rId18"/>
    <sheet name="15" sheetId="25" r:id="rId19"/>
    <sheet name="16" sheetId="26" r:id="rId20"/>
    <sheet name="17" sheetId="27" r:id="rId21"/>
    <sheet name="18" sheetId="28" r:id="rId22"/>
    <sheet name="19" sheetId="29" r:id="rId23"/>
    <sheet name="20" sheetId="30" r:id="rId24"/>
    <sheet name="21" sheetId="31" r:id="rId25"/>
    <sheet name="22" sheetId="32" r:id="rId26"/>
    <sheet name="23" sheetId="33" r:id="rId27"/>
    <sheet name="24" sheetId="34" r:id="rId28"/>
    <sheet name="25" sheetId="35" r:id="rId29"/>
    <sheet name="26" sheetId="36" r:id="rId30"/>
    <sheet name="27" sheetId="37" r:id="rId31"/>
    <sheet name="28" sheetId="38" r:id="rId32"/>
    <sheet name="29" sheetId="39" r:id="rId33"/>
    <sheet name="30" sheetId="40" r:id="rId34"/>
    <sheet name="31" sheetId="41" r:id="rId35"/>
    <sheet name="32" sheetId="42" r:id="rId36"/>
    <sheet name="33" sheetId="44" r:id="rId37"/>
    <sheet name="34" sheetId="43" r:id="rId38"/>
    <sheet name="35" sheetId="52" r:id="rId39"/>
    <sheet name="36" sheetId="51" r:id="rId40"/>
    <sheet name="37" sheetId="50" r:id="rId41"/>
    <sheet name="38" sheetId="49" r:id="rId42"/>
    <sheet name="39" sheetId="48" r:id="rId43"/>
    <sheet name="分析係数表" sheetId="4" r:id="rId44"/>
    <sheet name="取引基本表" sheetId="1" r:id="rId45"/>
    <sheet name="投入係数表" sheetId="2" r:id="rId46"/>
    <sheet name="逆行列係数" sheetId="3" r:id="rId47"/>
    <sheet name="雇用表" sheetId="53" r:id="rId48"/>
  </sheets>
  <definedNames>
    <definedName name="_Fill" hidden="1">#REF!</definedName>
    <definedName name="_Order1" hidden="1">255</definedName>
    <definedName name="_xlnm.Print_Titles" localSheetId="46">逆行列係数!$A:$B</definedName>
    <definedName name="_xlnm.Print_Titles" localSheetId="44">取引基本表!$A:$B</definedName>
    <definedName name="_xlnm.Print_Titles" localSheetId="45">投入係数表!$A:$B</definedName>
  </definedNames>
  <calcPr calcId="191029"/>
</workbook>
</file>

<file path=xl/calcChain.xml><?xml version="1.0" encoding="utf-8"?>
<calcChain xmlns="http://schemas.openxmlformats.org/spreadsheetml/2006/main">
  <c r="B47" i="5" l="1"/>
  <c r="B46" i="5"/>
  <c r="B45" i="5"/>
  <c r="AB8" i="4" a="1"/>
  <c r="AD9" i="4" s="1"/>
  <c r="AB8" i="4"/>
  <c r="AC8" i="4"/>
  <c r="AE9" i="4"/>
  <c r="AF9" i="4"/>
  <c r="AC11" i="4"/>
  <c r="AD11" i="4"/>
  <c r="AF12" i="4"/>
  <c r="AB13" i="4"/>
  <c r="AD14" i="4"/>
  <c r="AE14" i="4"/>
  <c r="AB16" i="4"/>
  <c r="AC16" i="4"/>
  <c r="AE17" i="4"/>
  <c r="AF17" i="4"/>
  <c r="AE18" i="4"/>
  <c r="AC19" i="4"/>
  <c r="AD19" i="4"/>
  <c r="AF20" i="4"/>
  <c r="AB21" i="4"/>
  <c r="AD22" i="4"/>
  <c r="AE22" i="4"/>
  <c r="AB24" i="4"/>
  <c r="AC24" i="4"/>
  <c r="AE25" i="4"/>
  <c r="AF25" i="4"/>
  <c r="AE26" i="4"/>
  <c r="AC27" i="4"/>
  <c r="AD27" i="4"/>
  <c r="AC28" i="4"/>
  <c r="AF28" i="4"/>
  <c r="AB29" i="4"/>
  <c r="AF29" i="4"/>
  <c r="AD30" i="4"/>
  <c r="AE30" i="4"/>
  <c r="AD31" i="4"/>
  <c r="AB32" i="4"/>
  <c r="AC32" i="4"/>
  <c r="AB33" i="4"/>
  <c r="AE33" i="4"/>
  <c r="AF33" i="4"/>
  <c r="AE34" i="4"/>
  <c r="AC35" i="4"/>
  <c r="AD35" i="4"/>
  <c r="AC36" i="4"/>
  <c r="AF36" i="4"/>
  <c r="AB37" i="4"/>
  <c r="AF37" i="4"/>
  <c r="AD38" i="4"/>
  <c r="AE38" i="4"/>
  <c r="AD39" i="4"/>
  <c r="AB40" i="4"/>
  <c r="AC40" i="4"/>
  <c r="AB41" i="4"/>
  <c r="AE41" i="4"/>
  <c r="AF41" i="4"/>
  <c r="AE42" i="4"/>
  <c r="AC43" i="4"/>
  <c r="AD43" i="4"/>
  <c r="AC44" i="4"/>
  <c r="AF44" i="4"/>
  <c r="AB45" i="4"/>
  <c r="AF45" i="4"/>
  <c r="AD46" i="4"/>
  <c r="AE46" i="4"/>
  <c r="AD47" i="4"/>
  <c r="K7" i="46"/>
  <c r="U9" i="4"/>
  <c r="V9" i="4"/>
  <c r="U10" i="4"/>
  <c r="V10" i="4"/>
  <c r="U11" i="4"/>
  <c r="V11" i="4"/>
  <c r="U12" i="4"/>
  <c r="V12" i="4"/>
  <c r="U13" i="4"/>
  <c r="V13" i="4"/>
  <c r="U14" i="4"/>
  <c r="V14" i="4"/>
  <c r="U15" i="4"/>
  <c r="V15" i="4"/>
  <c r="U16" i="4"/>
  <c r="V16" i="4"/>
  <c r="U17" i="4"/>
  <c r="V17" i="4"/>
  <c r="U18" i="4"/>
  <c r="V18" i="4"/>
  <c r="U19" i="4"/>
  <c r="V19" i="4"/>
  <c r="U20" i="4"/>
  <c r="V20" i="4"/>
  <c r="U21" i="4"/>
  <c r="V21" i="4"/>
  <c r="U22" i="4"/>
  <c r="V22" i="4"/>
  <c r="U23" i="4"/>
  <c r="V23" i="4"/>
  <c r="U24" i="4"/>
  <c r="V24" i="4"/>
  <c r="U25" i="4"/>
  <c r="V25" i="4"/>
  <c r="U26" i="4"/>
  <c r="V26" i="4"/>
  <c r="U27" i="4"/>
  <c r="V27" i="4"/>
  <c r="U28" i="4"/>
  <c r="V28" i="4"/>
  <c r="U29" i="4"/>
  <c r="V29" i="4"/>
  <c r="U30" i="4"/>
  <c r="V30" i="4"/>
  <c r="U31" i="4"/>
  <c r="V31" i="4"/>
  <c r="U32" i="4"/>
  <c r="V32" i="4"/>
  <c r="U33" i="4"/>
  <c r="V33" i="4"/>
  <c r="U34" i="4"/>
  <c r="V34" i="4"/>
  <c r="U35" i="4"/>
  <c r="V35" i="4"/>
  <c r="U36" i="4"/>
  <c r="V36" i="4"/>
  <c r="U37" i="4"/>
  <c r="V37" i="4"/>
  <c r="U38" i="4"/>
  <c r="V38" i="4"/>
  <c r="U39" i="4"/>
  <c r="V39" i="4"/>
  <c r="U40" i="4"/>
  <c r="V40" i="4"/>
  <c r="U41" i="4"/>
  <c r="V41" i="4"/>
  <c r="U42" i="4"/>
  <c r="V42" i="4"/>
  <c r="U43" i="4"/>
  <c r="V43" i="4"/>
  <c r="U44" i="4"/>
  <c r="V44" i="4"/>
  <c r="U45" i="4"/>
  <c r="V45" i="4"/>
  <c r="U46" i="4"/>
  <c r="V46" i="4"/>
  <c r="U47" i="4"/>
  <c r="V47" i="4"/>
  <c r="V8" i="4"/>
  <c r="U8" i="4"/>
  <c r="AO44" i="3"/>
  <c r="AN44" i="3"/>
  <c r="AM44" i="3"/>
  <c r="AL44" i="3"/>
  <c r="AK44" i="3"/>
  <c r="AJ44" i="3"/>
  <c r="AI44" i="3"/>
  <c r="AH44" i="3"/>
  <c r="AG44" i="3"/>
  <c r="AF44" i="3"/>
  <c r="AE44" i="3"/>
  <c r="AD44" i="3"/>
  <c r="AC44" i="3"/>
  <c r="AB44" i="3"/>
  <c r="AA44" i="3"/>
  <c r="Z44" i="3"/>
  <c r="Y44" i="3"/>
  <c r="X44" i="3"/>
  <c r="W44" i="3"/>
  <c r="V44" i="3"/>
  <c r="U44" i="3"/>
  <c r="T44" i="3"/>
  <c r="S44" i="3"/>
  <c r="R44" i="3"/>
  <c r="Q44" i="3"/>
  <c r="P44" i="3"/>
  <c r="O44" i="3"/>
  <c r="N44" i="3"/>
  <c r="M44" i="3"/>
  <c r="L44" i="3"/>
  <c r="K44" i="3"/>
  <c r="J44" i="3"/>
  <c r="I44" i="3"/>
  <c r="H44" i="3"/>
  <c r="G44" i="3"/>
  <c r="F44" i="3"/>
  <c r="E44" i="3"/>
  <c r="AP44" i="3" s="1"/>
  <c r="D44" i="3"/>
  <c r="C44" i="3"/>
  <c r="AP43" i="3"/>
  <c r="AP42" i="3"/>
  <c r="AP41" i="3"/>
  <c r="AP40" i="3"/>
  <c r="AP39" i="3"/>
  <c r="AP38" i="3"/>
  <c r="AP37" i="3"/>
  <c r="AP36" i="3"/>
  <c r="AP35" i="3"/>
  <c r="AP34" i="3"/>
  <c r="AP33" i="3"/>
  <c r="AP32" i="3"/>
  <c r="AP31" i="3"/>
  <c r="AP30" i="3"/>
  <c r="AP29" i="3"/>
  <c r="AP28" i="3"/>
  <c r="AP27" i="3"/>
  <c r="AP26" i="3"/>
  <c r="AP25" i="3"/>
  <c r="AP24" i="3"/>
  <c r="AP23" i="3"/>
  <c r="AP22" i="3"/>
  <c r="AP21" i="3"/>
  <c r="AP20" i="3"/>
  <c r="AP19" i="3"/>
  <c r="AP18" i="3"/>
  <c r="AP17" i="3"/>
  <c r="AP16" i="3"/>
  <c r="AP15" i="3"/>
  <c r="AP14" i="3"/>
  <c r="AP13" i="3"/>
  <c r="AP12" i="3"/>
  <c r="AP11" i="3"/>
  <c r="AP10" i="3"/>
  <c r="AP9" i="3"/>
  <c r="AP8" i="3"/>
  <c r="AP7" i="3"/>
  <c r="AP6" i="3"/>
  <c r="AP5" i="3"/>
  <c r="BJ44" i="1"/>
  <c r="BQ44" i="1"/>
  <c r="BP44" i="1"/>
  <c r="BI44" i="1"/>
  <c r="BP43" i="1"/>
  <c r="BJ43" i="1"/>
  <c r="BK43" i="1" s="1"/>
  <c r="BL43" i="1" s="1"/>
  <c r="BI43" i="1"/>
  <c r="BJ42" i="1"/>
  <c r="BQ42" i="1"/>
  <c r="BP42" i="1"/>
  <c r="BR42" i="1" s="1"/>
  <c r="BI42" i="1"/>
  <c r="BI41" i="1"/>
  <c r="BQ41" i="1"/>
  <c r="BP41" i="1"/>
  <c r="BI40" i="1"/>
  <c r="BJ40" i="1"/>
  <c r="BK40" i="1" s="1"/>
  <c r="BL40" i="1" s="1"/>
  <c r="BP40" i="1"/>
  <c r="BI39" i="1"/>
  <c r="BQ39" i="1"/>
  <c r="BP39" i="1"/>
  <c r="BP38" i="1"/>
  <c r="BJ38" i="1"/>
  <c r="BK38" i="1" s="1"/>
  <c r="BL38" i="1" s="1"/>
  <c r="BI38" i="1"/>
  <c r="BP37" i="1"/>
  <c r="BJ37" i="1"/>
  <c r="BQ37" i="1"/>
  <c r="BI37" i="1"/>
  <c r="BK37" i="1" s="1"/>
  <c r="BL37" i="1" s="1"/>
  <c r="BP36" i="1"/>
  <c r="BJ36" i="1"/>
  <c r="BK36" i="1" s="1"/>
  <c r="BL36" i="1" s="1"/>
  <c r="BQ36" i="1"/>
  <c r="BR36" i="1" s="1"/>
  <c r="BI36" i="1"/>
  <c r="BP35" i="1"/>
  <c r="BI35" i="1"/>
  <c r="BJ35" i="1"/>
  <c r="BK35" i="1" s="1"/>
  <c r="BL35" i="1" s="1"/>
  <c r="BJ34" i="1"/>
  <c r="BQ34" i="1"/>
  <c r="BP34" i="1"/>
  <c r="BR34" i="1" s="1"/>
  <c r="BI34" i="1"/>
  <c r="BI33" i="1"/>
  <c r="BQ33" i="1"/>
  <c r="BP33" i="1"/>
  <c r="BQ32" i="1"/>
  <c r="BI32" i="1"/>
  <c r="BJ32" i="1"/>
  <c r="BK32" i="1" s="1"/>
  <c r="BL32" i="1" s="1"/>
  <c r="BP32" i="1"/>
  <c r="BR32" i="1" s="1"/>
  <c r="BK31" i="1"/>
  <c r="BL31" i="1" s="1"/>
  <c r="BJ31" i="1"/>
  <c r="BI31" i="1"/>
  <c r="BQ31" i="1"/>
  <c r="BP31" i="1"/>
  <c r="BR31" i="1" s="1"/>
  <c r="BP30" i="1"/>
  <c r="BJ30" i="1"/>
  <c r="BI30" i="1"/>
  <c r="BP29" i="1"/>
  <c r="BR29" i="1" s="1"/>
  <c r="BJ29" i="1"/>
  <c r="BQ29" i="1"/>
  <c r="BI29" i="1"/>
  <c r="BK29" i="1" s="1"/>
  <c r="BL29" i="1" s="1"/>
  <c r="BP28" i="1"/>
  <c r="BJ28" i="1"/>
  <c r="BQ28" i="1"/>
  <c r="BR28" i="1" s="1"/>
  <c r="BI28" i="1"/>
  <c r="BP27" i="1"/>
  <c r="BI27" i="1"/>
  <c r="BJ27" i="1"/>
  <c r="BK27" i="1" s="1"/>
  <c r="BL27" i="1" s="1"/>
  <c r="BJ26" i="1"/>
  <c r="BK26" i="1" s="1"/>
  <c r="BL26" i="1" s="1"/>
  <c r="BQ26" i="1"/>
  <c r="BP26" i="1"/>
  <c r="BR26" i="1" s="1"/>
  <c r="BI26" i="1"/>
  <c r="BI25" i="1"/>
  <c r="BQ25" i="1"/>
  <c r="BP25" i="1"/>
  <c r="BI24" i="1"/>
  <c r="BJ24" i="1"/>
  <c r="BK24" i="1" s="1"/>
  <c r="BL24" i="1" s="1"/>
  <c r="BP24" i="1"/>
  <c r="BK23" i="1"/>
  <c r="BL23" i="1" s="1"/>
  <c r="BJ23" i="1"/>
  <c r="BI23" i="1"/>
  <c r="BQ23" i="1"/>
  <c r="BP23" i="1"/>
  <c r="BR23" i="1" s="1"/>
  <c r="BP22" i="1"/>
  <c r="BJ22" i="1"/>
  <c r="BK22" i="1" s="1"/>
  <c r="BL22" i="1" s="1"/>
  <c r="BI22" i="1"/>
  <c r="BP21" i="1"/>
  <c r="BJ21" i="1"/>
  <c r="BQ21" i="1"/>
  <c r="BI21" i="1"/>
  <c r="BK21" i="1" s="1"/>
  <c r="BL21" i="1" s="1"/>
  <c r="BP20" i="1"/>
  <c r="BJ20" i="1"/>
  <c r="BK20" i="1" s="1"/>
  <c r="BL20" i="1" s="1"/>
  <c r="BQ20" i="1"/>
  <c r="BR20" i="1" s="1"/>
  <c r="BI20" i="1"/>
  <c r="BP19" i="1"/>
  <c r="BI19" i="1"/>
  <c r="BJ19" i="1"/>
  <c r="BK19" i="1" s="1"/>
  <c r="BL19" i="1" s="1"/>
  <c r="BJ18" i="1"/>
  <c r="BQ18" i="1"/>
  <c r="BP18" i="1"/>
  <c r="BI18" i="1"/>
  <c r="BI17" i="1"/>
  <c r="BQ17" i="1"/>
  <c r="BP17" i="1"/>
  <c r="BR17" i="1" s="1"/>
  <c r="BI16" i="1"/>
  <c r="BJ16" i="1"/>
  <c r="BK16" i="1" s="1"/>
  <c r="BL16" i="1" s="1"/>
  <c r="BP16" i="1"/>
  <c r="BK15" i="1"/>
  <c r="BL15" i="1" s="1"/>
  <c r="BJ15" i="1"/>
  <c r="BI15" i="1"/>
  <c r="BQ15" i="1"/>
  <c r="BP15" i="1"/>
  <c r="BR15" i="1" s="1"/>
  <c r="BP14" i="1"/>
  <c r="BJ14" i="1"/>
  <c r="BK14" i="1" s="1"/>
  <c r="BL14" i="1" s="1"/>
  <c r="BI14" i="1"/>
  <c r="BP13" i="1"/>
  <c r="BJ13" i="1"/>
  <c r="BQ13" i="1"/>
  <c r="BI13" i="1"/>
  <c r="BK13" i="1" s="1"/>
  <c r="BL13" i="1" s="1"/>
  <c r="BJ12" i="1"/>
  <c r="BQ12" i="1"/>
  <c r="BP12" i="1"/>
  <c r="BR12" i="1" s="1"/>
  <c r="BI12" i="1"/>
  <c r="BP11" i="1"/>
  <c r="BI11" i="1"/>
  <c r="BJ11" i="1"/>
  <c r="BK11" i="1" s="1"/>
  <c r="BL11" i="1" s="1"/>
  <c r="BJ10" i="1"/>
  <c r="BQ10" i="1"/>
  <c r="BP10" i="1"/>
  <c r="BI10" i="1"/>
  <c r="BI9" i="1"/>
  <c r="BQ9" i="1"/>
  <c r="BP9" i="1"/>
  <c r="BR9" i="1" s="1"/>
  <c r="BP8" i="1"/>
  <c r="BJ8" i="1"/>
  <c r="BI8" i="1"/>
  <c r="BI7" i="1"/>
  <c r="BQ7" i="1"/>
  <c r="BP7" i="1"/>
  <c r="BJ6" i="1"/>
  <c r="BP6" i="1"/>
  <c r="BI6" i="1"/>
  <c r="BP5" i="1"/>
  <c r="BJ5" i="1"/>
  <c r="BK5" i="1" s="1"/>
  <c r="BL5" i="1" s="1"/>
  <c r="BI5" i="1"/>
  <c r="AE47" i="4" l="1"/>
  <c r="AB46" i="4"/>
  <c r="AD44" i="4"/>
  <c r="AF42" i="4"/>
  <c r="AC41" i="4"/>
  <c r="AE39" i="4"/>
  <c r="AB38" i="4"/>
  <c r="AD36" i="4"/>
  <c r="AF34" i="4"/>
  <c r="AC33" i="4"/>
  <c r="AE31" i="4"/>
  <c r="AB30" i="4"/>
  <c r="AD28" i="4"/>
  <c r="AF26" i="4"/>
  <c r="AC25" i="4"/>
  <c r="AE23" i="4"/>
  <c r="AB22" i="4"/>
  <c r="AD20" i="4"/>
  <c r="AF18" i="4"/>
  <c r="AC17" i="4"/>
  <c r="AE15" i="4"/>
  <c r="AB14" i="4"/>
  <c r="AD12" i="4"/>
  <c r="AF10" i="4"/>
  <c r="AC9" i="4"/>
  <c r="AB25" i="4"/>
  <c r="AD23" i="4"/>
  <c r="AF21" i="4"/>
  <c r="AC20" i="4"/>
  <c r="AB17" i="4"/>
  <c r="AD15" i="4"/>
  <c r="AF13" i="4"/>
  <c r="AC12" i="4"/>
  <c r="AE10" i="4"/>
  <c r="AB9" i="4"/>
  <c r="AC47" i="4"/>
  <c r="AE45" i="4"/>
  <c r="AB44" i="4"/>
  <c r="AD42" i="4"/>
  <c r="AF40" i="4"/>
  <c r="AC39" i="4"/>
  <c r="AE37" i="4"/>
  <c r="AB36" i="4"/>
  <c r="AD34" i="4"/>
  <c r="AF32" i="4"/>
  <c r="AC31" i="4"/>
  <c r="AE29" i="4"/>
  <c r="AB28" i="4"/>
  <c r="AD26" i="4"/>
  <c r="AF24" i="4"/>
  <c r="AC23" i="4"/>
  <c r="AE21" i="4"/>
  <c r="AB20" i="4"/>
  <c r="AD18" i="4"/>
  <c r="AF16" i="4"/>
  <c r="AC15" i="4"/>
  <c r="AE13" i="4"/>
  <c r="AB12" i="4"/>
  <c r="AD10" i="4"/>
  <c r="AF8" i="4"/>
  <c r="AB47" i="4"/>
  <c r="AD45" i="4"/>
  <c r="AF43" i="4"/>
  <c r="AC42" i="4"/>
  <c r="AE40" i="4"/>
  <c r="AB39" i="4"/>
  <c r="AD37" i="4"/>
  <c r="AF35" i="4"/>
  <c r="AC34" i="4"/>
  <c r="AE32" i="4"/>
  <c r="AB31" i="4"/>
  <c r="AD29" i="4"/>
  <c r="AF27" i="4"/>
  <c r="AC26" i="4"/>
  <c r="AE24" i="4"/>
  <c r="AB23" i="4"/>
  <c r="AD21" i="4"/>
  <c r="AF19" i="4"/>
  <c r="AC18" i="4"/>
  <c r="AE16" i="4"/>
  <c r="AB15" i="4"/>
  <c r="AD13" i="4"/>
  <c r="AF11" i="4"/>
  <c r="AC10" i="4"/>
  <c r="AE8" i="4"/>
  <c r="AF46" i="4"/>
  <c r="AC45" i="4"/>
  <c r="AE43" i="4"/>
  <c r="AB42" i="4"/>
  <c r="AD40" i="4"/>
  <c r="AF38" i="4"/>
  <c r="AC37" i="4"/>
  <c r="AE35" i="4"/>
  <c r="AB34" i="4"/>
  <c r="AD32" i="4"/>
  <c r="AF30" i="4"/>
  <c r="AC29" i="4"/>
  <c r="AE27" i="4"/>
  <c r="AB26" i="4"/>
  <c r="AD24" i="4"/>
  <c r="AF22" i="4"/>
  <c r="AC21" i="4"/>
  <c r="AE19" i="4"/>
  <c r="AB18" i="4"/>
  <c r="AD16" i="4"/>
  <c r="AF14" i="4"/>
  <c r="AC13" i="4"/>
  <c r="AE11" i="4"/>
  <c r="AB10" i="4"/>
  <c r="AD8" i="4"/>
  <c r="AF47" i="4"/>
  <c r="AC46" i="4"/>
  <c r="AE44" i="4"/>
  <c r="AB43" i="4"/>
  <c r="AD41" i="4"/>
  <c r="AF39" i="4"/>
  <c r="AC38" i="4"/>
  <c r="AE36" i="4"/>
  <c r="AB35" i="4"/>
  <c r="AD33" i="4"/>
  <c r="AF31" i="4"/>
  <c r="AC30" i="4"/>
  <c r="AE28" i="4"/>
  <c r="AB27" i="4"/>
  <c r="AD25" i="4"/>
  <c r="AF23" i="4"/>
  <c r="AC22" i="4"/>
  <c r="AE20" i="4"/>
  <c r="AB19" i="4"/>
  <c r="AD17" i="4"/>
  <c r="AF15" i="4"/>
  <c r="AC14" i="4"/>
  <c r="AE12" i="4"/>
  <c r="AB11" i="4"/>
  <c r="BK6" i="1"/>
  <c r="BL6" i="1" s="1"/>
  <c r="BR8" i="1"/>
  <c r="BR10" i="1"/>
  <c r="BR33" i="1"/>
  <c r="BK42" i="1"/>
  <c r="BL42" i="1" s="1"/>
  <c r="BR44" i="1"/>
  <c r="BK18" i="1"/>
  <c r="BL18" i="1" s="1"/>
  <c r="BR21" i="1"/>
  <c r="BR25" i="1"/>
  <c r="BR7" i="1"/>
  <c r="BK30" i="1"/>
  <c r="BL30" i="1" s="1"/>
  <c r="BR41" i="1"/>
  <c r="BR18" i="1"/>
  <c r="BR38" i="1"/>
  <c r="BR40" i="1"/>
  <c r="BK8" i="1"/>
  <c r="BL8" i="1" s="1"/>
  <c r="BK12" i="1"/>
  <c r="BL12" i="1" s="1"/>
  <c r="BR13" i="1"/>
  <c r="BK34" i="1"/>
  <c r="BL34" i="1" s="1"/>
  <c r="BR37" i="1"/>
  <c r="BR39" i="1"/>
  <c r="BK10" i="1"/>
  <c r="BL10" i="1" s="1"/>
  <c r="BK28" i="1"/>
  <c r="BL28" i="1" s="1"/>
  <c r="BK44" i="1"/>
  <c r="BL44" i="1" s="1"/>
  <c r="BQ6" i="1"/>
  <c r="BR6" i="1" s="1"/>
  <c r="BQ14" i="1"/>
  <c r="BR14" i="1" s="1"/>
  <c r="BQ22" i="1"/>
  <c r="BR22" i="1" s="1"/>
  <c r="BQ30" i="1"/>
  <c r="BR30" i="1" s="1"/>
  <c r="BQ38" i="1"/>
  <c r="BQ24" i="1"/>
  <c r="BR24" i="1" s="1"/>
  <c r="BQ40" i="1"/>
  <c r="BJ7" i="1"/>
  <c r="BK7" i="1" s="1"/>
  <c r="BL7" i="1" s="1"/>
  <c r="BQ11" i="1"/>
  <c r="BR11" i="1" s="1"/>
  <c r="BQ19" i="1"/>
  <c r="BR19" i="1" s="1"/>
  <c r="BQ27" i="1"/>
  <c r="BR27" i="1" s="1"/>
  <c r="BQ35" i="1"/>
  <c r="BR35" i="1" s="1"/>
  <c r="BJ39" i="1"/>
  <c r="BK39" i="1" s="1"/>
  <c r="BL39" i="1" s="1"/>
  <c r="BQ43" i="1"/>
  <c r="BR43" i="1" s="1"/>
  <c r="BQ8" i="1"/>
  <c r="BQ5" i="1"/>
  <c r="BR5" i="1" s="1"/>
  <c r="BJ9" i="1"/>
  <c r="BK9" i="1" s="1"/>
  <c r="BL9" i="1" s="1"/>
  <c r="BJ17" i="1"/>
  <c r="BK17" i="1" s="1"/>
  <c r="BL17" i="1" s="1"/>
  <c r="BJ25" i="1"/>
  <c r="BK25" i="1" s="1"/>
  <c r="BL25" i="1" s="1"/>
  <c r="BJ33" i="1"/>
  <c r="BK33" i="1" s="1"/>
  <c r="BL33" i="1" s="1"/>
  <c r="BJ41" i="1"/>
  <c r="BK41" i="1" s="1"/>
  <c r="BL41" i="1" s="1"/>
  <c r="BQ16" i="1"/>
  <c r="BR16" i="1" s="1"/>
  <c r="A46" i="7" l="1"/>
  <c r="A46" i="46"/>
  <c r="G1" i="48"/>
  <c r="G1" i="49"/>
  <c r="G1" i="50"/>
  <c r="G1" i="51"/>
  <c r="G1" i="52"/>
  <c r="G1" i="43"/>
  <c r="G1" i="44"/>
  <c r="G1" i="42"/>
  <c r="G1" i="41"/>
  <c r="G1" i="40"/>
  <c r="G1" i="39"/>
  <c r="G1" i="38"/>
  <c r="G1" i="37"/>
  <c r="G1" i="36"/>
  <c r="G1" i="35"/>
  <c r="G1" i="33"/>
  <c r="G1" i="32"/>
  <c r="G1" i="31"/>
  <c r="G1" i="30"/>
  <c r="G1" i="29"/>
  <c r="G1" i="28"/>
  <c r="G1" i="27"/>
  <c r="G1" i="26"/>
  <c r="G1" i="25"/>
  <c r="G1" i="24"/>
  <c r="G1" i="23"/>
  <c r="G1" i="22"/>
  <c r="G1" i="21"/>
  <c r="G1" i="20"/>
  <c r="G1" i="19"/>
  <c r="G1" i="18"/>
  <c r="G1" i="17"/>
  <c r="G1" i="16"/>
  <c r="G1" i="15"/>
  <c r="G1" i="14"/>
  <c r="G1" i="12"/>
  <c r="G1" i="13"/>
  <c r="G1" i="8"/>
  <c r="AR9" i="4"/>
  <c r="AS9" i="4"/>
  <c r="AT9" i="4"/>
  <c r="AR10" i="4"/>
  <c r="AS10" i="4"/>
  <c r="AT10" i="4"/>
  <c r="AR11" i="4"/>
  <c r="AS11" i="4"/>
  <c r="AT11" i="4"/>
  <c r="AR12" i="4"/>
  <c r="AS12" i="4"/>
  <c r="AT12" i="4"/>
  <c r="AR13" i="4"/>
  <c r="AS13" i="4"/>
  <c r="AT13" i="4"/>
  <c r="AR14" i="4"/>
  <c r="AS14" i="4"/>
  <c r="AT14" i="4"/>
  <c r="AR15" i="4"/>
  <c r="AS15" i="4"/>
  <c r="AT15" i="4"/>
  <c r="AR16" i="4"/>
  <c r="AS16" i="4"/>
  <c r="AT16" i="4"/>
  <c r="AR17" i="4"/>
  <c r="AS17" i="4"/>
  <c r="AT17" i="4"/>
  <c r="AR18" i="4"/>
  <c r="AS18" i="4"/>
  <c r="AT18" i="4"/>
  <c r="AR19" i="4"/>
  <c r="AS19" i="4"/>
  <c r="AT19" i="4"/>
  <c r="AR20" i="4"/>
  <c r="AS20" i="4"/>
  <c r="AT20" i="4"/>
  <c r="AR21" i="4"/>
  <c r="AS21" i="4"/>
  <c r="AT21" i="4"/>
  <c r="AR22" i="4"/>
  <c r="AS22" i="4"/>
  <c r="AT22" i="4"/>
  <c r="AR23" i="4"/>
  <c r="AS23" i="4"/>
  <c r="AT23" i="4"/>
  <c r="AR24" i="4"/>
  <c r="AS24" i="4"/>
  <c r="AT24" i="4"/>
  <c r="AR25" i="4"/>
  <c r="AS25" i="4"/>
  <c r="AT25" i="4"/>
  <c r="AR26" i="4"/>
  <c r="AS26" i="4"/>
  <c r="AT26" i="4"/>
  <c r="AR27" i="4"/>
  <c r="AS27" i="4"/>
  <c r="AT27" i="4"/>
  <c r="AR28" i="4"/>
  <c r="AS28" i="4"/>
  <c r="AT28" i="4"/>
  <c r="AR29" i="4"/>
  <c r="AS29" i="4"/>
  <c r="AT29" i="4"/>
  <c r="AR30" i="4"/>
  <c r="AS30" i="4"/>
  <c r="AT30" i="4"/>
  <c r="AR31" i="4"/>
  <c r="AS31" i="4"/>
  <c r="AT31" i="4"/>
  <c r="AR32" i="4"/>
  <c r="AS32" i="4"/>
  <c r="AT32" i="4"/>
  <c r="AR33" i="4"/>
  <c r="AS33" i="4"/>
  <c r="AT33" i="4"/>
  <c r="AR34" i="4"/>
  <c r="AS34" i="4"/>
  <c r="AT34" i="4"/>
  <c r="AR35" i="4"/>
  <c r="AS35" i="4"/>
  <c r="AT35" i="4"/>
  <c r="AR36" i="4"/>
  <c r="AS36" i="4"/>
  <c r="AT36" i="4"/>
  <c r="AR37" i="4"/>
  <c r="AS37" i="4"/>
  <c r="AT37" i="4"/>
  <c r="AR38" i="4"/>
  <c r="AS38" i="4"/>
  <c r="AT38" i="4"/>
  <c r="AR39" i="4"/>
  <c r="AS39" i="4"/>
  <c r="AT39" i="4"/>
  <c r="AR40" i="4"/>
  <c r="AS40" i="4"/>
  <c r="AT40" i="4"/>
  <c r="AR41" i="4"/>
  <c r="AS41" i="4"/>
  <c r="AT41" i="4"/>
  <c r="AR42" i="4"/>
  <c r="AS42" i="4"/>
  <c r="AT42" i="4"/>
  <c r="AR43" i="4"/>
  <c r="AS43" i="4"/>
  <c r="AT43" i="4"/>
  <c r="AR44" i="4"/>
  <c r="AS44" i="4"/>
  <c r="AT44" i="4"/>
  <c r="AR45" i="4"/>
  <c r="AS45" i="4"/>
  <c r="AT45" i="4"/>
  <c r="AR46" i="4"/>
  <c r="AS46" i="4"/>
  <c r="AT46" i="4"/>
  <c r="AR47" i="4"/>
  <c r="AS47" i="4"/>
  <c r="AT47" i="4"/>
  <c r="AT8" i="4"/>
  <c r="AS8" i="4"/>
  <c r="AR8" i="4"/>
  <c r="M9" i="4"/>
  <c r="N9" i="4"/>
  <c r="M10" i="4"/>
  <c r="N10" i="4"/>
  <c r="M11" i="4"/>
  <c r="N11" i="4"/>
  <c r="M12" i="4"/>
  <c r="N12" i="4"/>
  <c r="M13" i="4"/>
  <c r="N13" i="4"/>
  <c r="M14" i="4"/>
  <c r="N14" i="4"/>
  <c r="M15" i="4"/>
  <c r="N15" i="4"/>
  <c r="M16" i="4"/>
  <c r="N16" i="4"/>
  <c r="M17" i="4"/>
  <c r="N17" i="4"/>
  <c r="M18" i="4"/>
  <c r="N18" i="4"/>
  <c r="M19" i="4"/>
  <c r="N19" i="4"/>
  <c r="M20" i="4"/>
  <c r="N20" i="4"/>
  <c r="M21" i="4"/>
  <c r="N21" i="4"/>
  <c r="M22" i="4"/>
  <c r="N22" i="4"/>
  <c r="M23" i="4"/>
  <c r="N23" i="4"/>
  <c r="M24" i="4"/>
  <c r="N24" i="4"/>
  <c r="M25" i="4"/>
  <c r="N25" i="4"/>
  <c r="M26" i="4"/>
  <c r="N26" i="4"/>
  <c r="M27" i="4"/>
  <c r="N27" i="4"/>
  <c r="M28" i="4"/>
  <c r="N28" i="4"/>
  <c r="M29" i="4"/>
  <c r="N29" i="4"/>
  <c r="M30" i="4"/>
  <c r="N30" i="4"/>
  <c r="M31" i="4"/>
  <c r="N31" i="4"/>
  <c r="M32" i="4"/>
  <c r="N32" i="4"/>
  <c r="M33" i="4"/>
  <c r="N33" i="4"/>
  <c r="M34" i="4"/>
  <c r="N34" i="4"/>
  <c r="M35" i="4"/>
  <c r="N35" i="4"/>
  <c r="M36" i="4"/>
  <c r="N36" i="4"/>
  <c r="M37" i="4"/>
  <c r="N37" i="4"/>
  <c r="M38" i="4"/>
  <c r="N38" i="4"/>
  <c r="M39" i="4"/>
  <c r="N39" i="4"/>
  <c r="M40" i="4"/>
  <c r="N40" i="4"/>
  <c r="M41" i="4"/>
  <c r="N41" i="4"/>
  <c r="M42" i="4"/>
  <c r="N42" i="4"/>
  <c r="M43" i="4"/>
  <c r="N43" i="4"/>
  <c r="M44" i="4"/>
  <c r="N44" i="4"/>
  <c r="M45" i="4"/>
  <c r="N45" i="4"/>
  <c r="M46" i="4"/>
  <c r="N46" i="4"/>
  <c r="M47" i="4"/>
  <c r="N47" i="4"/>
  <c r="N8" i="4"/>
  <c r="M8" i="4"/>
  <c r="AG8" i="4" l="1" a="1"/>
  <c r="AG8" i="4" s="1"/>
  <c r="T9" i="4"/>
  <c r="T10" i="4"/>
  <c r="T11" i="4"/>
  <c r="T12" i="4"/>
  <c r="T13" i="4"/>
  <c r="T14" i="4"/>
  <c r="T15" i="4"/>
  <c r="T16" i="4"/>
  <c r="T17" i="4"/>
  <c r="T18" i="4"/>
  <c r="T19" i="4"/>
  <c r="T20" i="4"/>
  <c r="T21" i="4"/>
  <c r="T22" i="4"/>
  <c r="T23" i="4"/>
  <c r="T24" i="4"/>
  <c r="T25" i="4"/>
  <c r="T26" i="4"/>
  <c r="T27" i="4"/>
  <c r="T28" i="4"/>
  <c r="T29" i="4"/>
  <c r="T30" i="4"/>
  <c r="T31" i="4"/>
  <c r="T32" i="4"/>
  <c r="T33" i="4"/>
  <c r="T34" i="4"/>
  <c r="T35" i="4"/>
  <c r="T36" i="4"/>
  <c r="T37" i="4"/>
  <c r="T38" i="4"/>
  <c r="T39" i="4"/>
  <c r="T40" i="4"/>
  <c r="T41" i="4"/>
  <c r="T42" i="4"/>
  <c r="T43" i="4"/>
  <c r="T44" i="4"/>
  <c r="T45" i="4"/>
  <c r="T46" i="4"/>
  <c r="T47" i="4"/>
  <c r="T8" i="4"/>
  <c r="AG39" i="4" l="1"/>
  <c r="AG27" i="4"/>
  <c r="AG23" i="4"/>
  <c r="AG11" i="4"/>
  <c r="AG46" i="4"/>
  <c r="AG42" i="4"/>
  <c r="AG38" i="4"/>
  <c r="AG34" i="4"/>
  <c r="AG30" i="4"/>
  <c r="AG26" i="4"/>
  <c r="AG22" i="4"/>
  <c r="AG18" i="4"/>
  <c r="AG14" i="4"/>
  <c r="AG10" i="4"/>
  <c r="AG47" i="4"/>
  <c r="AG31" i="4"/>
  <c r="AG19" i="4"/>
  <c r="AG45" i="4"/>
  <c r="AG41" i="4"/>
  <c r="AG37" i="4"/>
  <c r="AG33" i="4"/>
  <c r="AG29" i="4"/>
  <c r="AG25" i="4"/>
  <c r="AG21" i="4"/>
  <c r="AG17" i="4"/>
  <c r="AG13" i="4"/>
  <c r="AG9" i="4"/>
  <c r="AG43" i="4"/>
  <c r="AG35" i="4"/>
  <c r="AG15" i="4"/>
  <c r="AG44" i="4"/>
  <c r="AG40" i="4"/>
  <c r="AG36" i="4"/>
  <c r="AG32" i="4"/>
  <c r="AG28" i="4"/>
  <c r="AG24" i="4"/>
  <c r="AG20" i="4"/>
  <c r="AG16" i="4"/>
  <c r="AG12" i="4"/>
  <c r="C90" i="53"/>
  <c r="D89" i="53"/>
  <c r="D87" i="53"/>
  <c r="D86" i="53"/>
  <c r="D85" i="53"/>
  <c r="D84" i="53"/>
  <c r="D83" i="53"/>
  <c r="D82" i="53"/>
  <c r="D81" i="53"/>
  <c r="D80" i="53"/>
  <c r="D79" i="53"/>
  <c r="D78" i="53"/>
  <c r="D77" i="53"/>
  <c r="D76" i="53"/>
  <c r="D75" i="53"/>
  <c r="D74" i="53"/>
  <c r="D73" i="53"/>
  <c r="D72" i="53"/>
  <c r="D71" i="53"/>
  <c r="D70" i="53"/>
  <c r="D69" i="53"/>
  <c r="D68" i="53"/>
  <c r="D67" i="53"/>
  <c r="D66" i="53"/>
  <c r="D65" i="53"/>
  <c r="D64" i="53"/>
  <c r="D63" i="53"/>
  <c r="D62" i="53"/>
  <c r="D61" i="53"/>
  <c r="D60" i="53"/>
  <c r="D59" i="53"/>
  <c r="D58" i="53"/>
  <c r="D57" i="53"/>
  <c r="D56" i="53"/>
  <c r="D55" i="53"/>
  <c r="AO90" i="53"/>
  <c r="AK90" i="53"/>
  <c r="AG90" i="53"/>
  <c r="AC90" i="53"/>
  <c r="Y90" i="53"/>
  <c r="U90" i="53"/>
  <c r="Q90" i="53"/>
  <c r="M90" i="53"/>
  <c r="I90" i="53"/>
  <c r="D54" i="53"/>
  <c r="D53" i="53"/>
  <c r="D52" i="53"/>
  <c r="AR90" i="53"/>
  <c r="AQ90" i="53"/>
  <c r="AP90" i="53"/>
  <c r="AN90" i="53"/>
  <c r="AM90" i="53"/>
  <c r="AL90" i="53"/>
  <c r="AJ90" i="53"/>
  <c r="AI90" i="53"/>
  <c r="AH90" i="53"/>
  <c r="AF90" i="53"/>
  <c r="AE90" i="53"/>
  <c r="AD90" i="53"/>
  <c r="AB90" i="53"/>
  <c r="AA90" i="53"/>
  <c r="Z90" i="53"/>
  <c r="X90" i="53"/>
  <c r="W90" i="53"/>
  <c r="V90" i="53"/>
  <c r="T90" i="53"/>
  <c r="S90" i="53"/>
  <c r="R90" i="53"/>
  <c r="P90" i="53"/>
  <c r="O90" i="53"/>
  <c r="N90" i="53"/>
  <c r="L90" i="53"/>
  <c r="K90" i="53"/>
  <c r="J90" i="53"/>
  <c r="H90" i="53"/>
  <c r="G90" i="53"/>
  <c r="F90" i="53"/>
  <c r="C44" i="53"/>
  <c r="D43" i="53"/>
  <c r="D41" i="53"/>
  <c r="D40" i="53"/>
  <c r="D39" i="53"/>
  <c r="D38" i="53"/>
  <c r="D37" i="53"/>
  <c r="D36" i="53"/>
  <c r="D35" i="53"/>
  <c r="D34" i="53"/>
  <c r="D33" i="53"/>
  <c r="D32" i="53"/>
  <c r="D31" i="53"/>
  <c r="D30" i="53"/>
  <c r="D29" i="53"/>
  <c r="D28" i="53"/>
  <c r="D27" i="53"/>
  <c r="D26" i="53"/>
  <c r="D25" i="53"/>
  <c r="D24" i="53"/>
  <c r="D23" i="53"/>
  <c r="D22" i="53"/>
  <c r="D21" i="53"/>
  <c r="D20" i="53"/>
  <c r="D19" i="53"/>
  <c r="D18" i="53"/>
  <c r="D17" i="53"/>
  <c r="D16" i="53"/>
  <c r="D15" i="53"/>
  <c r="D14" i="53"/>
  <c r="D13" i="53"/>
  <c r="D12" i="53"/>
  <c r="D11" i="53"/>
  <c r="D10" i="53"/>
  <c r="D9" i="53"/>
  <c r="AR44" i="53"/>
  <c r="AN44" i="53"/>
  <c r="AJ44" i="53"/>
  <c r="AF44" i="53"/>
  <c r="AB44" i="53"/>
  <c r="X44" i="53"/>
  <c r="T44" i="53"/>
  <c r="P44" i="53"/>
  <c r="L44" i="53"/>
  <c r="H44" i="53"/>
  <c r="D8" i="53"/>
  <c r="D7" i="53"/>
  <c r="D6" i="53"/>
  <c r="AQ44" i="53"/>
  <c r="AP44" i="53"/>
  <c r="AO44" i="53"/>
  <c r="AM44" i="53"/>
  <c r="AL44" i="53"/>
  <c r="AK44" i="53"/>
  <c r="AI44" i="53"/>
  <c r="AH44" i="53"/>
  <c r="AG44" i="53"/>
  <c r="AE44" i="53"/>
  <c r="AD44" i="53"/>
  <c r="AC44" i="53"/>
  <c r="AA44" i="53"/>
  <c r="Z44" i="53"/>
  <c r="Y44" i="53"/>
  <c r="W44" i="53"/>
  <c r="V44" i="53"/>
  <c r="U44" i="53"/>
  <c r="S44" i="53"/>
  <c r="R44" i="53"/>
  <c r="Q44" i="53"/>
  <c r="O44" i="53"/>
  <c r="N44" i="53"/>
  <c r="M44" i="53"/>
  <c r="K44" i="53"/>
  <c r="J44" i="53"/>
  <c r="I44" i="53"/>
  <c r="G44" i="53"/>
  <c r="F44" i="53"/>
  <c r="E44" i="53"/>
  <c r="D44" i="53" l="1"/>
  <c r="D90" i="53"/>
  <c r="E90" i="53"/>
  <c r="AT50" i="4" l="1"/>
  <c r="AS50" i="4"/>
  <c r="AR50" i="4"/>
  <c r="AT49" i="4"/>
  <c r="AS49" i="4"/>
  <c r="AR49" i="4"/>
  <c r="AU47" i="4"/>
  <c r="AU46" i="4"/>
  <c r="AU45" i="4"/>
  <c r="AU44" i="4"/>
  <c r="AU43" i="4"/>
  <c r="AU42" i="4"/>
  <c r="AU41" i="4"/>
  <c r="AU40" i="4"/>
  <c r="AU39" i="4"/>
  <c r="AU38" i="4"/>
  <c r="AU37" i="4"/>
  <c r="AU36" i="4"/>
  <c r="AU35" i="4"/>
  <c r="AU34" i="4"/>
  <c r="AU33" i="4"/>
  <c r="AU32" i="4"/>
  <c r="AU31" i="4"/>
  <c r="AU30" i="4"/>
  <c r="AU29" i="4"/>
  <c r="AU28" i="4"/>
  <c r="AU27" i="4"/>
  <c r="AU26" i="4"/>
  <c r="AU25" i="4"/>
  <c r="AU24" i="4"/>
  <c r="AU23" i="4"/>
  <c r="AU22" i="4"/>
  <c r="AU21" i="4"/>
  <c r="AU20" i="4"/>
  <c r="AU19" i="4"/>
  <c r="AU18" i="4"/>
  <c r="AU17" i="4"/>
  <c r="AU16" i="4"/>
  <c r="AU15" i="4"/>
  <c r="AU14" i="4"/>
  <c r="AU13" i="4"/>
  <c r="AU12" i="4"/>
  <c r="AU11" i="4"/>
  <c r="AU10" i="4"/>
  <c r="AU9" i="4"/>
  <c r="AU8" i="4"/>
  <c r="AU50" i="4" l="1"/>
  <c r="AU49" i="4"/>
  <c r="AV49" i="4"/>
  <c r="AW49" i="4" s="1"/>
  <c r="AV50" i="4"/>
  <c r="AW50" i="4" s="1"/>
  <c r="W47" i="4" l="1"/>
  <c r="D47" i="4" s="1"/>
  <c r="D6" i="48"/>
  <c r="D7" i="48"/>
  <c r="D8" i="48"/>
  <c r="D9" i="48"/>
  <c r="D10" i="48"/>
  <c r="D11" i="48"/>
  <c r="D12" i="48"/>
  <c r="D13" i="48"/>
  <c r="D14" i="48"/>
  <c r="D15" i="48"/>
  <c r="D16" i="48"/>
  <c r="D17" i="48"/>
  <c r="D18" i="48"/>
  <c r="D19" i="48"/>
  <c r="D20" i="48"/>
  <c r="D21" i="48"/>
  <c r="D22" i="48"/>
  <c r="D23" i="48"/>
  <c r="D24" i="48"/>
  <c r="D25" i="48"/>
  <c r="D26" i="48"/>
  <c r="D27" i="48"/>
  <c r="D28" i="48"/>
  <c r="D29" i="48"/>
  <c r="D30" i="48"/>
  <c r="D31" i="48"/>
  <c r="D32" i="48"/>
  <c r="D33" i="48"/>
  <c r="D34" i="48"/>
  <c r="D35" i="48"/>
  <c r="D36" i="48"/>
  <c r="D37" i="48"/>
  <c r="D38" i="48"/>
  <c r="D39" i="48"/>
  <c r="D40" i="48"/>
  <c r="D41" i="48"/>
  <c r="D42" i="48"/>
  <c r="D43" i="48"/>
  <c r="D44" i="48"/>
  <c r="D5" i="48"/>
  <c r="D6" i="49"/>
  <c r="D7" i="49"/>
  <c r="D8" i="49"/>
  <c r="D9" i="49"/>
  <c r="D10" i="49"/>
  <c r="D11" i="49"/>
  <c r="D12" i="49"/>
  <c r="D13" i="49"/>
  <c r="D14" i="49"/>
  <c r="D15" i="49"/>
  <c r="D16" i="49"/>
  <c r="D17" i="49"/>
  <c r="D18" i="49"/>
  <c r="D19" i="49"/>
  <c r="D20" i="49"/>
  <c r="E20" i="49" s="1"/>
  <c r="D21" i="49"/>
  <c r="D22" i="49"/>
  <c r="D23" i="49"/>
  <c r="D24" i="49"/>
  <c r="D25" i="49"/>
  <c r="D26" i="49"/>
  <c r="D27" i="49"/>
  <c r="D28" i="49"/>
  <c r="D29" i="49"/>
  <c r="D30" i="49"/>
  <c r="D31" i="49"/>
  <c r="D32" i="49"/>
  <c r="D33" i="49"/>
  <c r="D34" i="49"/>
  <c r="D35" i="49"/>
  <c r="D36" i="49"/>
  <c r="D37" i="49"/>
  <c r="D38" i="49"/>
  <c r="D39" i="49"/>
  <c r="D40" i="49"/>
  <c r="D41" i="49"/>
  <c r="D42" i="49"/>
  <c r="D43" i="49"/>
  <c r="D44" i="49"/>
  <c r="D5" i="49"/>
  <c r="C42" i="49"/>
  <c r="C44" i="49" s="1"/>
  <c r="C43" i="48"/>
  <c r="C44" i="48" s="1"/>
  <c r="D44" i="30"/>
  <c r="D41" i="30"/>
  <c r="D42" i="30"/>
  <c r="D43" i="30"/>
  <c r="AH11" i="4"/>
  <c r="F11" i="4" s="1"/>
  <c r="T8" i="40" s="1"/>
  <c r="AI15" i="4"/>
  <c r="G15" i="4" s="1"/>
  <c r="AH19" i="4"/>
  <c r="F19" i="4" s="1"/>
  <c r="T16" i="38" s="1"/>
  <c r="AH23" i="4"/>
  <c r="F23" i="4" s="1"/>
  <c r="T20" i="16" s="1"/>
  <c r="AH27" i="4"/>
  <c r="F27" i="4" s="1"/>
  <c r="T24" i="21" s="1"/>
  <c r="AH31" i="4"/>
  <c r="F31" i="4" s="1"/>
  <c r="T28" i="39" s="1"/>
  <c r="AI35" i="4"/>
  <c r="G35" i="4" s="1"/>
  <c r="AI39" i="4"/>
  <c r="G39" i="4" s="1"/>
  <c r="AI43" i="4"/>
  <c r="G43" i="4" s="1"/>
  <c r="AM9" i="4"/>
  <c r="AM10" i="4"/>
  <c r="AM11" i="4"/>
  <c r="AN11" i="4" s="1"/>
  <c r="H11" i="4" s="1"/>
  <c r="AM12" i="4"/>
  <c r="AM13" i="4"/>
  <c r="AM14" i="4"/>
  <c r="AM15" i="4"/>
  <c r="AM16" i="4"/>
  <c r="AM17" i="4"/>
  <c r="AM18" i="4"/>
  <c r="AM19" i="4"/>
  <c r="AM20" i="4"/>
  <c r="AM21" i="4"/>
  <c r="AM22" i="4"/>
  <c r="AM23" i="4"/>
  <c r="AM24" i="4"/>
  <c r="AM25" i="4"/>
  <c r="AM26" i="4"/>
  <c r="AM27" i="4"/>
  <c r="AN27" i="4" s="1"/>
  <c r="H27" i="4" s="1"/>
  <c r="AM28" i="4"/>
  <c r="AM29" i="4"/>
  <c r="AM30" i="4"/>
  <c r="AM31" i="4"/>
  <c r="AM32" i="4"/>
  <c r="AM33" i="4"/>
  <c r="AM34" i="4"/>
  <c r="AM35" i="4"/>
  <c r="AM36" i="4"/>
  <c r="AM37" i="4"/>
  <c r="AM38" i="4"/>
  <c r="AM39" i="4"/>
  <c r="AM40" i="4"/>
  <c r="AM41" i="4"/>
  <c r="AM42" i="4"/>
  <c r="AM43" i="4"/>
  <c r="AN43" i="4" s="1"/>
  <c r="H43" i="4" s="1"/>
  <c r="AM44" i="4"/>
  <c r="AM45" i="4"/>
  <c r="AM46" i="4"/>
  <c r="AM47" i="4"/>
  <c r="AM8" i="4"/>
  <c r="W9" i="4"/>
  <c r="X9" i="4"/>
  <c r="E9" i="4" s="1"/>
  <c r="E10" i="4"/>
  <c r="W11" i="4"/>
  <c r="X11" i="4"/>
  <c r="E11" i="4" s="1"/>
  <c r="W12" i="4"/>
  <c r="D12" i="4" s="1"/>
  <c r="X12" i="4"/>
  <c r="E12" i="4" s="1"/>
  <c r="X9" i="37" s="1"/>
  <c r="W13" i="4"/>
  <c r="X13" i="4"/>
  <c r="E13" i="4" s="1"/>
  <c r="W14" i="4"/>
  <c r="X14" i="4"/>
  <c r="E14" i="4" s="1"/>
  <c r="X11" i="32" s="1"/>
  <c r="W15" i="4"/>
  <c r="D15" i="4" s="1"/>
  <c r="X15" i="4"/>
  <c r="E15" i="4" s="1"/>
  <c r="W16" i="4"/>
  <c r="D16" i="4" s="1"/>
  <c r="V13" i="42" s="1"/>
  <c r="X16" i="4"/>
  <c r="E16" i="4" s="1"/>
  <c r="X13" i="14" s="1"/>
  <c r="W17" i="4"/>
  <c r="X17" i="4"/>
  <c r="W18" i="4"/>
  <c r="X18" i="4"/>
  <c r="E18" i="4" s="1"/>
  <c r="W19" i="4"/>
  <c r="D19" i="4" s="1"/>
  <c r="X19" i="4"/>
  <c r="W20" i="4"/>
  <c r="D20" i="4" s="1"/>
  <c r="V17" i="26" s="1"/>
  <c r="X20" i="4"/>
  <c r="E20" i="4" s="1"/>
  <c r="W21" i="4"/>
  <c r="D21" i="4" s="1"/>
  <c r="X21" i="4"/>
  <c r="E21" i="4" s="1"/>
  <c r="W22" i="4"/>
  <c r="X22" i="4"/>
  <c r="E22" i="4" s="1"/>
  <c r="X19" i="20" s="1"/>
  <c r="W23" i="4"/>
  <c r="X23" i="4"/>
  <c r="W24" i="4"/>
  <c r="D24" i="4" s="1"/>
  <c r="V21" i="20" s="1"/>
  <c r="X24" i="4"/>
  <c r="E24" i="4" s="1"/>
  <c r="X21" i="23" s="1"/>
  <c r="W25" i="4"/>
  <c r="X25" i="4"/>
  <c r="W26" i="4"/>
  <c r="D26" i="4" s="1"/>
  <c r="X26" i="4"/>
  <c r="E26" i="4" s="1"/>
  <c r="X23" i="52" s="1"/>
  <c r="W27" i="4"/>
  <c r="D27" i="4" s="1"/>
  <c r="X27" i="4"/>
  <c r="W28" i="4"/>
  <c r="D28" i="4" s="1"/>
  <c r="V25" i="27" s="1"/>
  <c r="X28" i="4"/>
  <c r="E28" i="4" s="1"/>
  <c r="X25" i="12" s="1"/>
  <c r="W29" i="4"/>
  <c r="D29" i="4" s="1"/>
  <c r="X29" i="4"/>
  <c r="E29" i="4" s="1"/>
  <c r="W30" i="4"/>
  <c r="D30" i="4" s="1"/>
  <c r="V27" i="28" s="1"/>
  <c r="X30" i="4"/>
  <c r="E30" i="4" s="1"/>
  <c r="X27" i="22" s="1"/>
  <c r="W31" i="4"/>
  <c r="D31" i="4" s="1"/>
  <c r="X31" i="4"/>
  <c r="E31" i="4" s="1"/>
  <c r="W32" i="4"/>
  <c r="D32" i="4" s="1"/>
  <c r="X32" i="4"/>
  <c r="E32" i="4" s="1"/>
  <c r="X29" i="50" s="1"/>
  <c r="W33" i="4"/>
  <c r="X33" i="4"/>
  <c r="E33" i="4" s="1"/>
  <c r="W34" i="4"/>
  <c r="D34" i="4" s="1"/>
  <c r="X34" i="4"/>
  <c r="E34" i="4" s="1"/>
  <c r="W35" i="4"/>
  <c r="D35" i="4" s="1"/>
  <c r="X35" i="4"/>
  <c r="E35" i="4" s="1"/>
  <c r="W36" i="4"/>
  <c r="D36" i="4" s="1"/>
  <c r="X36" i="4"/>
  <c r="E36" i="4" s="1"/>
  <c r="X33" i="29" s="1"/>
  <c r="W37" i="4"/>
  <c r="X37" i="4"/>
  <c r="E37" i="4" s="1"/>
  <c r="W38" i="4"/>
  <c r="D38" i="4" s="1"/>
  <c r="V35" i="36" s="1"/>
  <c r="X38" i="4"/>
  <c r="E38" i="4" s="1"/>
  <c r="W39" i="4"/>
  <c r="X39" i="4"/>
  <c r="E39" i="4" s="1"/>
  <c r="W40" i="4"/>
  <c r="D40" i="4" s="1"/>
  <c r="X40" i="4"/>
  <c r="E40" i="4" s="1"/>
  <c r="X37" i="34" s="1"/>
  <c r="W41" i="4"/>
  <c r="D41" i="4" s="1"/>
  <c r="X41" i="4"/>
  <c r="W42" i="4"/>
  <c r="D42" i="4" s="1"/>
  <c r="X42" i="4"/>
  <c r="E42" i="4" s="1"/>
  <c r="W43" i="4"/>
  <c r="D43" i="4" s="1"/>
  <c r="X43" i="4"/>
  <c r="W44" i="4"/>
  <c r="D44" i="4" s="1"/>
  <c r="V41" i="30" s="1"/>
  <c r="X44" i="4"/>
  <c r="E44" i="4" s="1"/>
  <c r="X41" i="21" s="1"/>
  <c r="W45" i="4"/>
  <c r="D45" i="4" s="1"/>
  <c r="V42" i="30" s="1"/>
  <c r="X45" i="4"/>
  <c r="W46" i="4"/>
  <c r="D46" i="4" s="1"/>
  <c r="V43" i="30" s="1"/>
  <c r="X46" i="4"/>
  <c r="E46" i="4" s="1"/>
  <c r="X47" i="4"/>
  <c r="E47" i="4" s="1"/>
  <c r="X8" i="4"/>
  <c r="W8" i="4"/>
  <c r="D8" i="4" s="1"/>
  <c r="D6" i="50"/>
  <c r="E6" i="50" s="1"/>
  <c r="D7" i="50"/>
  <c r="D8" i="50"/>
  <c r="D9" i="50"/>
  <c r="D10" i="50"/>
  <c r="D11" i="50"/>
  <c r="D12" i="50"/>
  <c r="D13" i="50"/>
  <c r="D14" i="50"/>
  <c r="E14" i="50" s="1"/>
  <c r="D15" i="50"/>
  <c r="D16" i="50"/>
  <c r="D17" i="50"/>
  <c r="D18" i="50"/>
  <c r="D19" i="50"/>
  <c r="D20" i="50"/>
  <c r="D21" i="50"/>
  <c r="D22" i="50"/>
  <c r="E22" i="50" s="1"/>
  <c r="D23" i="50"/>
  <c r="D24" i="50"/>
  <c r="D25" i="50"/>
  <c r="D26" i="50"/>
  <c r="D27" i="50"/>
  <c r="D28" i="50"/>
  <c r="D29" i="50"/>
  <c r="D30" i="50"/>
  <c r="E30" i="50" s="1"/>
  <c r="D31" i="50"/>
  <c r="D32" i="50"/>
  <c r="D33" i="50"/>
  <c r="D34" i="50"/>
  <c r="D35" i="50"/>
  <c r="D36" i="50"/>
  <c r="D37" i="50"/>
  <c r="D38" i="50"/>
  <c r="E38" i="50" s="1"/>
  <c r="D39" i="50"/>
  <c r="D40" i="50"/>
  <c r="D41" i="50"/>
  <c r="D42" i="50"/>
  <c r="D43" i="50"/>
  <c r="D44" i="50"/>
  <c r="D5" i="50"/>
  <c r="C41" i="50"/>
  <c r="C44" i="50" s="1"/>
  <c r="G45" i="4"/>
  <c r="J42" i="19" s="1"/>
  <c r="D41" i="8"/>
  <c r="D42" i="8"/>
  <c r="D43" i="8"/>
  <c r="D44" i="8"/>
  <c r="D33" i="13"/>
  <c r="D34" i="13"/>
  <c r="D35" i="13"/>
  <c r="E35" i="13" s="1"/>
  <c r="D36" i="13"/>
  <c r="D37" i="13"/>
  <c r="D38" i="13"/>
  <c r="D39" i="13"/>
  <c r="D40" i="13"/>
  <c r="D41" i="13"/>
  <c r="D42" i="13"/>
  <c r="D43" i="13"/>
  <c r="E43" i="13" s="1"/>
  <c r="D44" i="13"/>
  <c r="D41" i="12"/>
  <c r="D42" i="12"/>
  <c r="D43" i="12"/>
  <c r="D44" i="12"/>
  <c r="D41" i="14"/>
  <c r="D42" i="14"/>
  <c r="D43" i="14"/>
  <c r="E43" i="14" s="1"/>
  <c r="D44" i="14"/>
  <c r="D41" i="15"/>
  <c r="D42" i="15"/>
  <c r="D43" i="15"/>
  <c r="D44" i="15"/>
  <c r="D41" i="16"/>
  <c r="D42" i="16"/>
  <c r="D43" i="16"/>
  <c r="D44" i="16"/>
  <c r="D41" i="17"/>
  <c r="D42" i="17"/>
  <c r="D43" i="17"/>
  <c r="D44" i="17"/>
  <c r="D41" i="18"/>
  <c r="D42" i="18"/>
  <c r="D43" i="18"/>
  <c r="E43" i="18" s="1"/>
  <c r="D44" i="18"/>
  <c r="D41" i="19"/>
  <c r="D42" i="19"/>
  <c r="D43" i="19"/>
  <c r="D44" i="19"/>
  <c r="D41" i="20"/>
  <c r="D42" i="20"/>
  <c r="D43" i="20"/>
  <c r="E43" i="20" s="1"/>
  <c r="D44" i="20"/>
  <c r="D41" i="21"/>
  <c r="D42" i="21"/>
  <c r="D43" i="21"/>
  <c r="D44" i="21"/>
  <c r="D41" i="22"/>
  <c r="D42" i="22"/>
  <c r="D43" i="22"/>
  <c r="E43" i="22" s="1"/>
  <c r="D44" i="22"/>
  <c r="D41" i="23"/>
  <c r="D42" i="23"/>
  <c r="D43" i="23"/>
  <c r="D44" i="23"/>
  <c r="D41" i="24"/>
  <c r="D42" i="24"/>
  <c r="D43" i="24"/>
  <c r="E43" i="24" s="1"/>
  <c r="D44" i="24"/>
  <c r="D41" i="25"/>
  <c r="D42" i="25"/>
  <c r="D43" i="25"/>
  <c r="D44" i="25"/>
  <c r="D41" i="26"/>
  <c r="D42" i="26"/>
  <c r="D43" i="26"/>
  <c r="E43" i="26" s="1"/>
  <c r="D44" i="26"/>
  <c r="D41" i="27"/>
  <c r="D42" i="27"/>
  <c r="D43" i="27"/>
  <c r="D44" i="27"/>
  <c r="D41" i="28"/>
  <c r="D42" i="28"/>
  <c r="D43" i="28"/>
  <c r="E43" i="28" s="1"/>
  <c r="D44" i="28"/>
  <c r="D41" i="29"/>
  <c r="D42" i="29"/>
  <c r="D43" i="29"/>
  <c r="D44" i="29"/>
  <c r="D41" i="31"/>
  <c r="D42" i="31"/>
  <c r="D43" i="31"/>
  <c r="E43" i="31" s="1"/>
  <c r="D44" i="31"/>
  <c r="D41" i="32"/>
  <c r="D42" i="32"/>
  <c r="D43" i="32"/>
  <c r="D44" i="32"/>
  <c r="D41" i="33"/>
  <c r="D42" i="33"/>
  <c r="D43" i="33"/>
  <c r="E43" i="33" s="1"/>
  <c r="D44" i="33"/>
  <c r="D41" i="34"/>
  <c r="D42" i="34"/>
  <c r="D43" i="34"/>
  <c r="D44" i="34"/>
  <c r="D41" i="35"/>
  <c r="D42" i="35"/>
  <c r="D43" i="35"/>
  <c r="E43" i="35" s="1"/>
  <c r="D44" i="35"/>
  <c r="D41" i="36"/>
  <c r="D42" i="36"/>
  <c r="D43" i="36"/>
  <c r="D44" i="36"/>
  <c r="D34" i="37"/>
  <c r="D35" i="37"/>
  <c r="D36" i="37"/>
  <c r="D37" i="37"/>
  <c r="D38" i="37"/>
  <c r="D39" i="37"/>
  <c r="D40" i="37"/>
  <c r="D41" i="37"/>
  <c r="D42" i="37"/>
  <c r="D43" i="37"/>
  <c r="D44" i="37"/>
  <c r="D41" i="38"/>
  <c r="D42" i="38"/>
  <c r="D43" i="38"/>
  <c r="D44" i="38"/>
  <c r="D41" i="39"/>
  <c r="D42" i="39"/>
  <c r="D43" i="39"/>
  <c r="D44" i="39"/>
  <c r="D41" i="40"/>
  <c r="D42" i="40"/>
  <c r="D43" i="40"/>
  <c r="D44" i="40"/>
  <c r="D41" i="41"/>
  <c r="D42" i="41"/>
  <c r="D43" i="41"/>
  <c r="D44" i="41"/>
  <c r="D41" i="42"/>
  <c r="D42" i="42"/>
  <c r="D43" i="42"/>
  <c r="D44" i="42"/>
  <c r="D41" i="44"/>
  <c r="D42" i="44"/>
  <c r="D43" i="44"/>
  <c r="D44" i="44"/>
  <c r="D31" i="52"/>
  <c r="D32" i="52"/>
  <c r="D33" i="52"/>
  <c r="D34" i="52"/>
  <c r="D35" i="52"/>
  <c r="D36" i="52"/>
  <c r="D37" i="52"/>
  <c r="D38" i="52"/>
  <c r="E38" i="52" s="1"/>
  <c r="D39" i="52"/>
  <c r="D40" i="52"/>
  <c r="D41" i="52"/>
  <c r="D42" i="52"/>
  <c r="D43" i="52"/>
  <c r="D44" i="52"/>
  <c r="D44" i="51"/>
  <c r="D6" i="51"/>
  <c r="E6" i="51" s="1"/>
  <c r="D7" i="51"/>
  <c r="D8" i="51"/>
  <c r="D9" i="51"/>
  <c r="D10" i="51"/>
  <c r="D11" i="51"/>
  <c r="D12" i="51"/>
  <c r="D13" i="51"/>
  <c r="D14" i="51"/>
  <c r="E14" i="51" s="1"/>
  <c r="D15" i="51"/>
  <c r="D16" i="51"/>
  <c r="D17" i="51"/>
  <c r="D18" i="51"/>
  <c r="D19" i="51"/>
  <c r="D20" i="51"/>
  <c r="D21" i="51"/>
  <c r="D22" i="51"/>
  <c r="E22" i="51" s="1"/>
  <c r="D23" i="51"/>
  <c r="D24" i="51"/>
  <c r="D25" i="51"/>
  <c r="D26" i="51"/>
  <c r="D27" i="51"/>
  <c r="D28" i="51"/>
  <c r="D29" i="51"/>
  <c r="D30" i="51"/>
  <c r="D31" i="51"/>
  <c r="D32" i="51"/>
  <c r="D33" i="51"/>
  <c r="D34" i="51"/>
  <c r="D35" i="51"/>
  <c r="D36" i="51"/>
  <c r="D37" i="51"/>
  <c r="D38" i="51"/>
  <c r="E38" i="51" s="1"/>
  <c r="D39" i="51"/>
  <c r="D40" i="51"/>
  <c r="D41" i="51"/>
  <c r="D42" i="51"/>
  <c r="D43" i="51"/>
  <c r="D5" i="51"/>
  <c r="D6" i="52"/>
  <c r="D7" i="52"/>
  <c r="E7" i="52" s="1"/>
  <c r="D8" i="52"/>
  <c r="D9" i="52"/>
  <c r="D10" i="52"/>
  <c r="D11" i="52"/>
  <c r="D12" i="52"/>
  <c r="D13" i="52"/>
  <c r="D14" i="52"/>
  <c r="D15" i="52"/>
  <c r="E15" i="52" s="1"/>
  <c r="D16" i="52"/>
  <c r="D17" i="52"/>
  <c r="D18" i="52"/>
  <c r="D19" i="52"/>
  <c r="D20" i="52"/>
  <c r="D21" i="52"/>
  <c r="D22" i="52"/>
  <c r="D23" i="52"/>
  <c r="D24" i="52"/>
  <c r="D25" i="52"/>
  <c r="D26" i="52"/>
  <c r="D27" i="52"/>
  <c r="D28" i="52"/>
  <c r="D29" i="52"/>
  <c r="D30" i="52"/>
  <c r="D5" i="52"/>
  <c r="E5" i="52" s="1"/>
  <c r="D41" i="43"/>
  <c r="D42" i="43"/>
  <c r="D43" i="43"/>
  <c r="C40" i="51"/>
  <c r="C44" i="51" s="1"/>
  <c r="C39" i="52"/>
  <c r="C44" i="52" s="1"/>
  <c r="D18" i="4"/>
  <c r="V15" i="22" s="1"/>
  <c r="F45" i="4"/>
  <c r="T42" i="30" s="1"/>
  <c r="C45" i="7"/>
  <c r="L44" i="52"/>
  <c r="C5" i="8"/>
  <c r="C44" i="8" s="1"/>
  <c r="D5" i="8"/>
  <c r="D6" i="8"/>
  <c r="D7" i="8"/>
  <c r="O10" i="4"/>
  <c r="P10" i="4" s="1"/>
  <c r="C10" i="4" s="1"/>
  <c r="D8" i="8"/>
  <c r="O11" i="4"/>
  <c r="P11" i="4" s="1"/>
  <c r="C11" i="4" s="1"/>
  <c r="F8" i="13" s="1"/>
  <c r="D9" i="8"/>
  <c r="D10" i="8"/>
  <c r="O13" i="4"/>
  <c r="P13" i="4" s="1"/>
  <c r="C13" i="4" s="1"/>
  <c r="F10" i="49" s="1"/>
  <c r="AN13" i="4"/>
  <c r="H13" i="4" s="1"/>
  <c r="D11" i="8"/>
  <c r="D12" i="8"/>
  <c r="D13" i="8"/>
  <c r="D14" i="8"/>
  <c r="O17" i="4"/>
  <c r="P17" i="4" s="1"/>
  <c r="C17" i="4" s="1"/>
  <c r="P14" i="43" s="1"/>
  <c r="D15" i="8"/>
  <c r="O18" i="4"/>
  <c r="P18" i="4" s="1"/>
  <c r="C18" i="4" s="1"/>
  <c r="P15" i="37" s="1"/>
  <c r="D16" i="8"/>
  <c r="D17" i="8"/>
  <c r="D18" i="8"/>
  <c r="E18" i="8" s="1"/>
  <c r="AN21" i="4"/>
  <c r="H21" i="4" s="1"/>
  <c r="D19" i="8"/>
  <c r="E19" i="8" s="1"/>
  <c r="D20" i="8"/>
  <c r="AN23" i="4"/>
  <c r="H23" i="4" s="1"/>
  <c r="D21" i="8"/>
  <c r="D22" i="8"/>
  <c r="D23" i="8"/>
  <c r="D24" i="8"/>
  <c r="D25" i="8"/>
  <c r="E25" i="8" s="1"/>
  <c r="D26" i="8"/>
  <c r="AN29" i="4"/>
  <c r="H29" i="4" s="1"/>
  <c r="N26" i="15" s="1"/>
  <c r="D27" i="8"/>
  <c r="D28" i="8"/>
  <c r="O31" i="4"/>
  <c r="P31" i="4" s="1"/>
  <c r="C31" i="4" s="1"/>
  <c r="F28" i="17" s="1"/>
  <c r="AN31" i="4"/>
  <c r="H31" i="4" s="1"/>
  <c r="D29" i="8"/>
  <c r="D30" i="8"/>
  <c r="E30" i="8" s="1"/>
  <c r="AN33" i="4"/>
  <c r="H33" i="4" s="1"/>
  <c r="D31" i="8"/>
  <c r="D32" i="8"/>
  <c r="D33" i="8"/>
  <c r="E33" i="8" s="1"/>
  <c r="O36" i="4"/>
  <c r="P36" i="4" s="1"/>
  <c r="C36" i="4" s="1"/>
  <c r="D34" i="8"/>
  <c r="AN37" i="4"/>
  <c r="H37" i="4" s="1"/>
  <c r="N34" i="12" s="1"/>
  <c r="D35" i="8"/>
  <c r="AN38" i="4"/>
  <c r="H38" i="4" s="1"/>
  <c r="N35" i="33" s="1"/>
  <c r="D36" i="8"/>
  <c r="AN39" i="4"/>
  <c r="H39" i="4" s="1"/>
  <c r="D37" i="8"/>
  <c r="D38" i="8"/>
  <c r="D39" i="8"/>
  <c r="E39" i="8" s="1"/>
  <c r="D40" i="8"/>
  <c r="O43" i="4"/>
  <c r="P43" i="4" s="1"/>
  <c r="C43" i="4" s="1"/>
  <c r="L44" i="8"/>
  <c r="AN47" i="4"/>
  <c r="H47" i="4" s="1"/>
  <c r="D5" i="13"/>
  <c r="C6" i="13"/>
  <c r="C44" i="13" s="1"/>
  <c r="D6" i="13"/>
  <c r="D7" i="13"/>
  <c r="D8" i="13"/>
  <c r="D9" i="13"/>
  <c r="E9" i="13" s="1"/>
  <c r="D10" i="13"/>
  <c r="D11" i="13"/>
  <c r="D12" i="13"/>
  <c r="D13" i="13"/>
  <c r="D14" i="13"/>
  <c r="D15" i="13"/>
  <c r="D16" i="13"/>
  <c r="D17" i="13"/>
  <c r="E17" i="13" s="1"/>
  <c r="D18" i="13"/>
  <c r="D19" i="13"/>
  <c r="D20" i="13"/>
  <c r="D21" i="13"/>
  <c r="D22" i="13"/>
  <c r="D23" i="13"/>
  <c r="D24" i="13"/>
  <c r="D25" i="13"/>
  <c r="D26" i="13"/>
  <c r="D27" i="13"/>
  <c r="D28" i="13"/>
  <c r="D29" i="13"/>
  <c r="D30" i="13"/>
  <c r="D31" i="13"/>
  <c r="D32" i="13"/>
  <c r="L44" i="13"/>
  <c r="D5" i="12"/>
  <c r="C7" i="12"/>
  <c r="C44" i="12" s="1"/>
  <c r="D6" i="12"/>
  <c r="D7" i="12"/>
  <c r="D8" i="12"/>
  <c r="D9" i="12"/>
  <c r="D10" i="12"/>
  <c r="D11" i="12"/>
  <c r="E11" i="12" s="1"/>
  <c r="D12" i="12"/>
  <c r="D13" i="12"/>
  <c r="D14" i="12"/>
  <c r="D15" i="12"/>
  <c r="D16" i="12"/>
  <c r="D17" i="12"/>
  <c r="D18" i="12"/>
  <c r="D19" i="12"/>
  <c r="E19" i="12" s="1"/>
  <c r="D20" i="12"/>
  <c r="D21" i="12"/>
  <c r="E21" i="12" s="1"/>
  <c r="D22" i="12"/>
  <c r="D23" i="12"/>
  <c r="D24" i="12"/>
  <c r="D25" i="12"/>
  <c r="D26" i="12"/>
  <c r="D27" i="12"/>
  <c r="E27" i="12" s="1"/>
  <c r="D28" i="12"/>
  <c r="D29" i="12"/>
  <c r="D30" i="12"/>
  <c r="D31" i="12"/>
  <c r="D32" i="12"/>
  <c r="D33" i="12"/>
  <c r="D34" i="12"/>
  <c r="D35" i="12"/>
  <c r="E35" i="12" s="1"/>
  <c r="D36" i="12"/>
  <c r="D37" i="12"/>
  <c r="D38" i="12"/>
  <c r="D39" i="12"/>
  <c r="D40" i="12"/>
  <c r="D5" i="14"/>
  <c r="C8" i="14"/>
  <c r="C44" i="14" s="1"/>
  <c r="D6" i="14"/>
  <c r="E6" i="14" s="1"/>
  <c r="D7" i="14"/>
  <c r="D8" i="14"/>
  <c r="D9" i="14"/>
  <c r="D10" i="14"/>
  <c r="D11" i="14"/>
  <c r="D12" i="14"/>
  <c r="D13" i="14"/>
  <c r="D14" i="14"/>
  <c r="E14" i="14" s="1"/>
  <c r="D15" i="14"/>
  <c r="E15" i="14" s="1"/>
  <c r="D16" i="14"/>
  <c r="D17" i="14"/>
  <c r="D18" i="14"/>
  <c r="D19" i="14"/>
  <c r="E19" i="14" s="1"/>
  <c r="D20" i="14"/>
  <c r="D21" i="14"/>
  <c r="D22" i="14"/>
  <c r="E22" i="14" s="1"/>
  <c r="D23" i="14"/>
  <c r="D24" i="14"/>
  <c r="D25" i="14"/>
  <c r="D26" i="14"/>
  <c r="D27" i="14"/>
  <c r="D28" i="14"/>
  <c r="E28" i="14" s="1"/>
  <c r="D29" i="14"/>
  <c r="D30" i="14"/>
  <c r="E30" i="14" s="1"/>
  <c r="D31" i="14"/>
  <c r="E31" i="14" s="1"/>
  <c r="D32" i="14"/>
  <c r="D33" i="14"/>
  <c r="D34" i="14"/>
  <c r="D35" i="14"/>
  <c r="E35" i="14" s="1"/>
  <c r="D36" i="14"/>
  <c r="D37" i="14"/>
  <c r="D38" i="14"/>
  <c r="E38" i="14" s="1"/>
  <c r="D39" i="14"/>
  <c r="D40" i="14"/>
  <c r="L44" i="14"/>
  <c r="D5" i="15"/>
  <c r="C9" i="15"/>
  <c r="C44" i="15" s="1"/>
  <c r="D6" i="15"/>
  <c r="D7" i="15"/>
  <c r="D8" i="15"/>
  <c r="E8" i="15" s="1"/>
  <c r="D9" i="15"/>
  <c r="D10" i="15"/>
  <c r="D11" i="15"/>
  <c r="D12" i="15"/>
  <c r="D13" i="15"/>
  <c r="E13" i="15" s="1"/>
  <c r="D14" i="15"/>
  <c r="D15" i="15"/>
  <c r="D16" i="15"/>
  <c r="D17" i="15"/>
  <c r="D18" i="15"/>
  <c r="D19" i="15"/>
  <c r="D20" i="15"/>
  <c r="D21" i="15"/>
  <c r="D22" i="15"/>
  <c r="D23" i="15"/>
  <c r="D24" i="15"/>
  <c r="D25" i="15"/>
  <c r="D26" i="15"/>
  <c r="D27" i="15"/>
  <c r="D28" i="15"/>
  <c r="E28" i="15" s="1"/>
  <c r="D29" i="15"/>
  <c r="D30" i="15"/>
  <c r="D31" i="15"/>
  <c r="D32" i="15"/>
  <c r="D33" i="15"/>
  <c r="D34" i="15"/>
  <c r="D35" i="15"/>
  <c r="D36" i="15"/>
  <c r="D37" i="15"/>
  <c r="D38" i="15"/>
  <c r="D39" i="15"/>
  <c r="D40" i="15"/>
  <c r="E40" i="15" s="1"/>
  <c r="L44" i="15"/>
  <c r="D5" i="16"/>
  <c r="C10" i="16"/>
  <c r="C44" i="16" s="1"/>
  <c r="D6" i="16"/>
  <c r="D7" i="16"/>
  <c r="D8" i="16"/>
  <c r="D9" i="16"/>
  <c r="D10" i="16"/>
  <c r="D11" i="16"/>
  <c r="D12" i="16"/>
  <c r="D13" i="16"/>
  <c r="D14" i="16"/>
  <c r="D15" i="16"/>
  <c r="D16" i="16"/>
  <c r="D17" i="16"/>
  <c r="D18" i="16"/>
  <c r="D19" i="16"/>
  <c r="D20" i="16"/>
  <c r="D21" i="16"/>
  <c r="D22" i="16"/>
  <c r="D23" i="16"/>
  <c r="D24" i="16"/>
  <c r="D25" i="16"/>
  <c r="D26" i="16"/>
  <c r="D27" i="16"/>
  <c r="D28" i="16"/>
  <c r="D29" i="16"/>
  <c r="D30" i="16"/>
  <c r="D31" i="16"/>
  <c r="D32" i="16"/>
  <c r="D33" i="16"/>
  <c r="D34" i="16"/>
  <c r="E34" i="16" s="1"/>
  <c r="D35" i="16"/>
  <c r="D36" i="16"/>
  <c r="D37" i="16"/>
  <c r="D38" i="16"/>
  <c r="D39" i="16"/>
  <c r="D40" i="16"/>
  <c r="L44" i="16"/>
  <c r="D5" i="17"/>
  <c r="E5" i="17" s="1"/>
  <c r="C11" i="17"/>
  <c r="C44" i="17" s="1"/>
  <c r="D6" i="17"/>
  <c r="D7" i="17"/>
  <c r="D8" i="17"/>
  <c r="D9" i="17"/>
  <c r="D10" i="17"/>
  <c r="D11" i="17"/>
  <c r="D12" i="17"/>
  <c r="D13" i="17"/>
  <c r="D14" i="17"/>
  <c r="D15" i="17"/>
  <c r="D16" i="17"/>
  <c r="E16" i="17" s="1"/>
  <c r="D17" i="17"/>
  <c r="D18" i="17"/>
  <c r="D19" i="17"/>
  <c r="D20" i="17"/>
  <c r="E20" i="17" s="1"/>
  <c r="D21" i="17"/>
  <c r="D22" i="17"/>
  <c r="D23" i="17"/>
  <c r="D24" i="17"/>
  <c r="D25" i="17"/>
  <c r="D26" i="17"/>
  <c r="D27" i="17"/>
  <c r="D28" i="17"/>
  <c r="E28" i="17" s="1"/>
  <c r="D29" i="17"/>
  <c r="D30" i="17"/>
  <c r="D31" i="17"/>
  <c r="D32" i="17"/>
  <c r="E32" i="17" s="1"/>
  <c r="D33" i="17"/>
  <c r="D34" i="17"/>
  <c r="D35" i="17"/>
  <c r="D36" i="17"/>
  <c r="E36" i="17" s="1"/>
  <c r="D37" i="17"/>
  <c r="D38" i="17"/>
  <c r="E38" i="17" s="1"/>
  <c r="D39" i="17"/>
  <c r="D40" i="17"/>
  <c r="L44" i="17"/>
  <c r="D5" i="18"/>
  <c r="C12" i="18"/>
  <c r="C44" i="18" s="1"/>
  <c r="D6" i="18"/>
  <c r="D7" i="18"/>
  <c r="D8" i="18"/>
  <c r="D9" i="18"/>
  <c r="D10" i="18"/>
  <c r="E10" i="18" s="1"/>
  <c r="D11" i="18"/>
  <c r="D12" i="18"/>
  <c r="D13" i="18"/>
  <c r="D14" i="18"/>
  <c r="D15" i="18"/>
  <c r="D16" i="18"/>
  <c r="D17" i="18"/>
  <c r="D18" i="18"/>
  <c r="D19" i="18"/>
  <c r="D20" i="18"/>
  <c r="D21" i="18"/>
  <c r="D22" i="18"/>
  <c r="D23" i="18"/>
  <c r="D24" i="18"/>
  <c r="D25" i="18"/>
  <c r="D26" i="18"/>
  <c r="E26" i="18" s="1"/>
  <c r="D27" i="18"/>
  <c r="D28" i="18"/>
  <c r="D29" i="18"/>
  <c r="D30" i="18"/>
  <c r="D31" i="18"/>
  <c r="D32" i="18"/>
  <c r="D33" i="18"/>
  <c r="D34" i="18"/>
  <c r="D35" i="18"/>
  <c r="D36" i="18"/>
  <c r="D37" i="18"/>
  <c r="E37" i="18" s="1"/>
  <c r="D38" i="18"/>
  <c r="E38" i="18" s="1"/>
  <c r="D39" i="18"/>
  <c r="D40" i="18"/>
  <c r="L44" i="18"/>
  <c r="D5" i="19"/>
  <c r="C13" i="19"/>
  <c r="D6" i="19"/>
  <c r="D7" i="19"/>
  <c r="D8" i="19"/>
  <c r="D9" i="19"/>
  <c r="D10" i="19"/>
  <c r="D11" i="19"/>
  <c r="D12" i="19"/>
  <c r="D13" i="19"/>
  <c r="D14" i="19"/>
  <c r="D15" i="19"/>
  <c r="D16" i="19"/>
  <c r="E16" i="19" s="1"/>
  <c r="D17" i="19"/>
  <c r="D18" i="19"/>
  <c r="D19" i="19"/>
  <c r="D20" i="19"/>
  <c r="D21" i="19"/>
  <c r="D22" i="19"/>
  <c r="D23" i="19"/>
  <c r="D24" i="19"/>
  <c r="E24" i="19" s="1"/>
  <c r="D25" i="19"/>
  <c r="D26" i="19"/>
  <c r="D27" i="19"/>
  <c r="D28" i="19"/>
  <c r="D29" i="19"/>
  <c r="D30" i="19"/>
  <c r="D31" i="19"/>
  <c r="D32" i="19"/>
  <c r="E32" i="19" s="1"/>
  <c r="D33" i="19"/>
  <c r="D34" i="19"/>
  <c r="D35" i="19"/>
  <c r="D36" i="19"/>
  <c r="D37" i="19"/>
  <c r="D38" i="19"/>
  <c r="D39" i="19"/>
  <c r="D40" i="19"/>
  <c r="E40" i="19" s="1"/>
  <c r="L44" i="19"/>
  <c r="D5" i="20"/>
  <c r="C14" i="20"/>
  <c r="D6" i="20"/>
  <c r="D7" i="20"/>
  <c r="D8" i="20"/>
  <c r="D9" i="20"/>
  <c r="E9" i="20" s="1"/>
  <c r="D10" i="20"/>
  <c r="E10" i="20" s="1"/>
  <c r="D11" i="20"/>
  <c r="D12" i="20"/>
  <c r="D13" i="20"/>
  <c r="E13" i="20" s="1"/>
  <c r="D14" i="20"/>
  <c r="D15" i="20"/>
  <c r="D16" i="20"/>
  <c r="D17" i="20"/>
  <c r="D18" i="20"/>
  <c r="E18" i="20" s="1"/>
  <c r="D19" i="20"/>
  <c r="D20" i="20"/>
  <c r="D21" i="20"/>
  <c r="E21" i="20" s="1"/>
  <c r="D22" i="20"/>
  <c r="D23" i="20"/>
  <c r="D24" i="20"/>
  <c r="D25" i="20"/>
  <c r="E25" i="20" s="1"/>
  <c r="D26" i="20"/>
  <c r="E26" i="20" s="1"/>
  <c r="D27" i="20"/>
  <c r="D28" i="20"/>
  <c r="D29" i="20"/>
  <c r="E29" i="20" s="1"/>
  <c r="D30" i="20"/>
  <c r="D31" i="20"/>
  <c r="D32" i="20"/>
  <c r="D33" i="20"/>
  <c r="D34" i="20"/>
  <c r="E34" i="20" s="1"/>
  <c r="D35" i="20"/>
  <c r="D36" i="20"/>
  <c r="D37" i="20"/>
  <c r="E37" i="20" s="1"/>
  <c r="D38" i="20"/>
  <c r="D39" i="20"/>
  <c r="D40" i="20"/>
  <c r="L44" i="20"/>
  <c r="D5" i="21"/>
  <c r="C15" i="21"/>
  <c r="C44" i="21" s="1"/>
  <c r="D6" i="21"/>
  <c r="D7" i="21"/>
  <c r="D8" i="21"/>
  <c r="D9" i="21"/>
  <c r="D10" i="21"/>
  <c r="D11" i="21"/>
  <c r="D12" i="21"/>
  <c r="E12" i="21" s="1"/>
  <c r="D13" i="21"/>
  <c r="D14" i="21"/>
  <c r="D15" i="21"/>
  <c r="D16" i="21"/>
  <c r="D17" i="21"/>
  <c r="D18" i="21"/>
  <c r="D19" i="21"/>
  <c r="D20" i="21"/>
  <c r="E20" i="21" s="1"/>
  <c r="D21" i="21"/>
  <c r="D22" i="21"/>
  <c r="D23" i="21"/>
  <c r="D24" i="21"/>
  <c r="D25" i="21"/>
  <c r="D26" i="21"/>
  <c r="D27" i="21"/>
  <c r="D28" i="21"/>
  <c r="E28" i="21" s="1"/>
  <c r="D29" i="21"/>
  <c r="D30" i="21"/>
  <c r="D31" i="21"/>
  <c r="D32" i="21"/>
  <c r="D33" i="21"/>
  <c r="D34" i="21"/>
  <c r="D35" i="21"/>
  <c r="D36" i="21"/>
  <c r="E36" i="21" s="1"/>
  <c r="D37" i="21"/>
  <c r="D38" i="21"/>
  <c r="D39" i="21"/>
  <c r="D40" i="21"/>
  <c r="L44" i="21"/>
  <c r="D5" i="22"/>
  <c r="C16" i="22"/>
  <c r="D6" i="22"/>
  <c r="D7" i="22"/>
  <c r="D8" i="22"/>
  <c r="D9" i="22"/>
  <c r="D10" i="22"/>
  <c r="D11" i="22"/>
  <c r="D12" i="22"/>
  <c r="D13" i="22"/>
  <c r="D14" i="22"/>
  <c r="E14" i="22" s="1"/>
  <c r="D15" i="22"/>
  <c r="D16" i="22"/>
  <c r="D17" i="22"/>
  <c r="D18" i="22"/>
  <c r="D19" i="22"/>
  <c r="D20" i="22"/>
  <c r="D21" i="22"/>
  <c r="E21" i="22" s="1"/>
  <c r="D22" i="22"/>
  <c r="D23" i="22"/>
  <c r="D24" i="22"/>
  <c r="D25" i="22"/>
  <c r="D26" i="22"/>
  <c r="D27" i="22"/>
  <c r="D28" i="22"/>
  <c r="D29" i="22"/>
  <c r="D30" i="22"/>
  <c r="E30" i="22" s="1"/>
  <c r="D31" i="22"/>
  <c r="D32" i="22"/>
  <c r="D33" i="22"/>
  <c r="D34" i="22"/>
  <c r="D35" i="22"/>
  <c r="D36" i="22"/>
  <c r="D37" i="22"/>
  <c r="E37" i="22" s="1"/>
  <c r="D38" i="22"/>
  <c r="E38" i="22" s="1"/>
  <c r="D39" i="22"/>
  <c r="D40" i="22"/>
  <c r="L44" i="22"/>
  <c r="D5" i="23"/>
  <c r="C17" i="23"/>
  <c r="C44" i="23" s="1"/>
  <c r="D6" i="23"/>
  <c r="D7" i="23"/>
  <c r="D8" i="23"/>
  <c r="E8" i="23" s="1"/>
  <c r="D9" i="23"/>
  <c r="D10" i="23"/>
  <c r="D11" i="23"/>
  <c r="D12" i="23"/>
  <c r="D13" i="23"/>
  <c r="D14" i="23"/>
  <c r="D15" i="23"/>
  <c r="D16" i="23"/>
  <c r="E16" i="23" s="1"/>
  <c r="D17" i="23"/>
  <c r="D18" i="23"/>
  <c r="D19" i="23"/>
  <c r="D20" i="23"/>
  <c r="D21" i="23"/>
  <c r="D22" i="23"/>
  <c r="D23" i="23"/>
  <c r="D24" i="23"/>
  <c r="E24" i="23" s="1"/>
  <c r="D25" i="23"/>
  <c r="D26" i="23"/>
  <c r="D27" i="23"/>
  <c r="D28" i="23"/>
  <c r="D29" i="23"/>
  <c r="E29" i="23" s="1"/>
  <c r="D30" i="23"/>
  <c r="D31" i="23"/>
  <c r="D32" i="23"/>
  <c r="E32" i="23" s="1"/>
  <c r="D33" i="23"/>
  <c r="D34" i="23"/>
  <c r="E34" i="23" s="1"/>
  <c r="D35" i="23"/>
  <c r="D36" i="23"/>
  <c r="D37" i="23"/>
  <c r="D38" i="23"/>
  <c r="D39" i="23"/>
  <c r="D40" i="23"/>
  <c r="L44" i="23"/>
  <c r="D5" i="24"/>
  <c r="C18" i="24"/>
  <c r="D6" i="24"/>
  <c r="D7" i="24"/>
  <c r="D8" i="24"/>
  <c r="D9" i="24"/>
  <c r="D10" i="24"/>
  <c r="E10" i="24" s="1"/>
  <c r="D11" i="24"/>
  <c r="D12" i="24"/>
  <c r="D13" i="24"/>
  <c r="D14" i="24"/>
  <c r="D15" i="24"/>
  <c r="D16" i="24"/>
  <c r="D17" i="24"/>
  <c r="D18" i="24"/>
  <c r="E18" i="24" s="1"/>
  <c r="D19" i="24"/>
  <c r="D20" i="24"/>
  <c r="D21" i="24"/>
  <c r="E21" i="24" s="1"/>
  <c r="D22" i="24"/>
  <c r="D23" i="24"/>
  <c r="D24" i="24"/>
  <c r="D25" i="24"/>
  <c r="D26" i="24"/>
  <c r="E26" i="24" s="1"/>
  <c r="D27" i="24"/>
  <c r="D28" i="24"/>
  <c r="D29" i="24"/>
  <c r="D30" i="24"/>
  <c r="D31" i="24"/>
  <c r="D32" i="24"/>
  <c r="D33" i="24"/>
  <c r="D34" i="24"/>
  <c r="E34" i="24" s="1"/>
  <c r="D35" i="24"/>
  <c r="D36" i="24"/>
  <c r="D37" i="24"/>
  <c r="E37" i="24" s="1"/>
  <c r="D38" i="24"/>
  <c r="D39" i="24"/>
  <c r="D40" i="24"/>
  <c r="L44" i="24"/>
  <c r="D5" i="25"/>
  <c r="E5" i="25" s="1"/>
  <c r="C19" i="25"/>
  <c r="C44" i="25" s="1"/>
  <c r="D6" i="25"/>
  <c r="D7" i="25"/>
  <c r="D8" i="25"/>
  <c r="D9" i="25"/>
  <c r="D10" i="25"/>
  <c r="D11" i="25"/>
  <c r="D12" i="25"/>
  <c r="E12" i="25" s="1"/>
  <c r="G12" i="25" s="1"/>
  <c r="D13" i="25"/>
  <c r="D14" i="25"/>
  <c r="D15" i="25"/>
  <c r="D16" i="25"/>
  <c r="E16" i="25" s="1"/>
  <c r="D17" i="25"/>
  <c r="D18" i="25"/>
  <c r="D19" i="25"/>
  <c r="D20" i="25"/>
  <c r="E20" i="25" s="1"/>
  <c r="D21" i="25"/>
  <c r="D22" i="25"/>
  <c r="D23" i="25"/>
  <c r="D24" i="25"/>
  <c r="D25" i="25"/>
  <c r="D26" i="25"/>
  <c r="D27" i="25"/>
  <c r="D28" i="25"/>
  <c r="D29" i="25"/>
  <c r="D30" i="25"/>
  <c r="D31" i="25"/>
  <c r="E31" i="25" s="1"/>
  <c r="D32" i="25"/>
  <c r="D33" i="25"/>
  <c r="D34" i="25"/>
  <c r="D35" i="25"/>
  <c r="D36" i="25"/>
  <c r="E36" i="25" s="1"/>
  <c r="D37" i="25"/>
  <c r="D38" i="25"/>
  <c r="D39" i="25"/>
  <c r="D40" i="25"/>
  <c r="L44" i="25"/>
  <c r="D5" i="26"/>
  <c r="C20" i="26"/>
  <c r="C44" i="26" s="1"/>
  <c r="D6" i="26"/>
  <c r="E6" i="26" s="1"/>
  <c r="D7" i="26"/>
  <c r="D8" i="26"/>
  <c r="D9" i="26"/>
  <c r="E9" i="26" s="1"/>
  <c r="D10" i="26"/>
  <c r="D11" i="26"/>
  <c r="D12" i="26"/>
  <c r="D13" i="26"/>
  <c r="D14" i="26"/>
  <c r="D15" i="26"/>
  <c r="D16" i="26"/>
  <c r="D17" i="26"/>
  <c r="D18" i="26"/>
  <c r="D19" i="26"/>
  <c r="D20" i="26"/>
  <c r="D21" i="26"/>
  <c r="D22" i="26"/>
  <c r="E22" i="26" s="1"/>
  <c r="D23" i="26"/>
  <c r="D24" i="26"/>
  <c r="D25" i="26"/>
  <c r="E25" i="26" s="1"/>
  <c r="D26" i="26"/>
  <c r="D27" i="26"/>
  <c r="D28" i="26"/>
  <c r="D29" i="26"/>
  <c r="D30" i="26"/>
  <c r="D31" i="26"/>
  <c r="D32" i="26"/>
  <c r="D33" i="26"/>
  <c r="D34" i="26"/>
  <c r="D35" i="26"/>
  <c r="D36" i="26"/>
  <c r="D37" i="26"/>
  <c r="D38" i="26"/>
  <c r="D39" i="26"/>
  <c r="D40" i="26"/>
  <c r="L44" i="26"/>
  <c r="D5" i="27"/>
  <c r="C21" i="27"/>
  <c r="D6" i="27"/>
  <c r="D7" i="27"/>
  <c r="D8" i="27"/>
  <c r="D9" i="27"/>
  <c r="D10" i="27"/>
  <c r="D11" i="27"/>
  <c r="D12" i="27"/>
  <c r="D13" i="27"/>
  <c r="D14" i="27"/>
  <c r="D15" i="27"/>
  <c r="D16" i="27"/>
  <c r="D17" i="27"/>
  <c r="D18" i="27"/>
  <c r="D19" i="27"/>
  <c r="D20" i="27"/>
  <c r="D21" i="27"/>
  <c r="D22" i="27"/>
  <c r="D23" i="27"/>
  <c r="D24" i="27"/>
  <c r="D25" i="27"/>
  <c r="D26" i="27"/>
  <c r="D27" i="27"/>
  <c r="D28" i="27"/>
  <c r="D29" i="27"/>
  <c r="D30" i="27"/>
  <c r="D31" i="27"/>
  <c r="D32" i="27"/>
  <c r="D33" i="27"/>
  <c r="D34" i="27"/>
  <c r="D35" i="27"/>
  <c r="D36" i="27"/>
  <c r="D37" i="27"/>
  <c r="D38" i="27"/>
  <c r="D39" i="27"/>
  <c r="D40" i="27"/>
  <c r="L44" i="27"/>
  <c r="D5" i="28"/>
  <c r="C22" i="28"/>
  <c r="D6" i="28"/>
  <c r="D7" i="28"/>
  <c r="D8" i="28"/>
  <c r="D9" i="28"/>
  <c r="D10" i="28"/>
  <c r="E10" i="28" s="1"/>
  <c r="D11" i="28"/>
  <c r="D12" i="28"/>
  <c r="D13" i="28"/>
  <c r="D14" i="28"/>
  <c r="D15" i="28"/>
  <c r="D16" i="28"/>
  <c r="D17" i="28"/>
  <c r="D18" i="28"/>
  <c r="E18" i="28" s="1"/>
  <c r="D19" i="28"/>
  <c r="D20" i="28"/>
  <c r="D21" i="28"/>
  <c r="D22" i="28"/>
  <c r="D23" i="28"/>
  <c r="D24" i="28"/>
  <c r="E24" i="28" s="1"/>
  <c r="D25" i="28"/>
  <c r="D26" i="28"/>
  <c r="E26" i="28" s="1"/>
  <c r="D27" i="28"/>
  <c r="D28" i="28"/>
  <c r="D29" i="28"/>
  <c r="D30" i="28"/>
  <c r="D31" i="28"/>
  <c r="D32" i="28"/>
  <c r="D33" i="28"/>
  <c r="D34" i="28"/>
  <c r="E34" i="28" s="1"/>
  <c r="D35" i="28"/>
  <c r="D36" i="28"/>
  <c r="D37" i="28"/>
  <c r="D38" i="28"/>
  <c r="D39" i="28"/>
  <c r="D40" i="28"/>
  <c r="E40" i="28" s="1"/>
  <c r="L44" i="28"/>
  <c r="D5" i="29"/>
  <c r="C23" i="29"/>
  <c r="C44" i="29" s="1"/>
  <c r="D6" i="29"/>
  <c r="D7" i="29"/>
  <c r="D8" i="29"/>
  <c r="D9" i="29"/>
  <c r="D10" i="29"/>
  <c r="D11" i="29"/>
  <c r="D12" i="29"/>
  <c r="D13" i="29"/>
  <c r="D14" i="29"/>
  <c r="D15" i="29"/>
  <c r="D16" i="29"/>
  <c r="D17" i="29"/>
  <c r="D18" i="29"/>
  <c r="D19" i="29"/>
  <c r="D20" i="29"/>
  <c r="E20" i="29" s="1"/>
  <c r="D21" i="29"/>
  <c r="D22" i="29"/>
  <c r="D23" i="29"/>
  <c r="D24" i="29"/>
  <c r="D25" i="29"/>
  <c r="D26" i="29"/>
  <c r="D27" i="29"/>
  <c r="D28" i="29"/>
  <c r="E28" i="29" s="1"/>
  <c r="D29" i="29"/>
  <c r="D30" i="29"/>
  <c r="D31" i="29"/>
  <c r="D32" i="29"/>
  <c r="D33" i="29"/>
  <c r="D34" i="29"/>
  <c r="D35" i="29"/>
  <c r="D36" i="29"/>
  <c r="D37" i="29"/>
  <c r="D38" i="29"/>
  <c r="D39" i="29"/>
  <c r="D40" i="29"/>
  <c r="L44" i="29"/>
  <c r="D5" i="31"/>
  <c r="C25" i="31"/>
  <c r="D6" i="31"/>
  <c r="E6" i="31" s="1"/>
  <c r="D7" i="31"/>
  <c r="D8" i="31"/>
  <c r="D9" i="31"/>
  <c r="D10" i="31"/>
  <c r="D11" i="31"/>
  <c r="D12" i="31"/>
  <c r="D13" i="31"/>
  <c r="D14" i="31"/>
  <c r="E14" i="31" s="1"/>
  <c r="D15" i="31"/>
  <c r="D16" i="31"/>
  <c r="D17" i="31"/>
  <c r="D18" i="31"/>
  <c r="D19" i="31"/>
  <c r="D20" i="31"/>
  <c r="D21" i="31"/>
  <c r="D22" i="31"/>
  <c r="E22" i="31" s="1"/>
  <c r="D23" i="31"/>
  <c r="D24" i="31"/>
  <c r="D25" i="31"/>
  <c r="D26" i="31"/>
  <c r="D27" i="31"/>
  <c r="D28" i="31"/>
  <c r="D29" i="31"/>
  <c r="D30" i="31"/>
  <c r="D31" i="31"/>
  <c r="D32" i="31"/>
  <c r="D33" i="31"/>
  <c r="D34" i="31"/>
  <c r="D35" i="31"/>
  <c r="D36" i="31"/>
  <c r="D37" i="31"/>
  <c r="D38" i="31"/>
  <c r="E38" i="31" s="1"/>
  <c r="D39" i="31"/>
  <c r="D40" i="31"/>
  <c r="L44" i="31"/>
  <c r="D5" i="30"/>
  <c r="C24" i="30"/>
  <c r="C44" i="30" s="1"/>
  <c r="D6" i="30"/>
  <c r="D7" i="30"/>
  <c r="D8" i="30"/>
  <c r="D9" i="30"/>
  <c r="D10" i="30"/>
  <c r="D11" i="30"/>
  <c r="D12" i="30"/>
  <c r="D13" i="30"/>
  <c r="E13" i="30" s="1"/>
  <c r="D14" i="30"/>
  <c r="D15" i="30"/>
  <c r="D16" i="30"/>
  <c r="E16" i="30" s="1"/>
  <c r="D17" i="30"/>
  <c r="D18" i="30"/>
  <c r="E18" i="30" s="1"/>
  <c r="D19" i="30"/>
  <c r="D20" i="30"/>
  <c r="D21" i="30"/>
  <c r="D22" i="30"/>
  <c r="D23" i="30"/>
  <c r="D24" i="30"/>
  <c r="E24" i="30" s="1"/>
  <c r="D25" i="30"/>
  <c r="D26" i="30"/>
  <c r="D27" i="30"/>
  <c r="D28" i="30"/>
  <c r="D29" i="30"/>
  <c r="D30" i="30"/>
  <c r="D31" i="30"/>
  <c r="D32" i="30"/>
  <c r="E32" i="30" s="1"/>
  <c r="D33" i="30"/>
  <c r="D34" i="30"/>
  <c r="E34" i="30" s="1"/>
  <c r="D35" i="30"/>
  <c r="D36" i="30"/>
  <c r="D37" i="30"/>
  <c r="D38" i="30"/>
  <c r="D39" i="30"/>
  <c r="E39" i="30" s="1"/>
  <c r="D40" i="30"/>
  <c r="E40" i="30" s="1"/>
  <c r="L44" i="30"/>
  <c r="D5" i="32"/>
  <c r="C26" i="32"/>
  <c r="C44" i="32" s="1"/>
  <c r="D6" i="32"/>
  <c r="D7" i="32"/>
  <c r="D8" i="32"/>
  <c r="D9" i="32"/>
  <c r="D10" i="32"/>
  <c r="D11" i="32"/>
  <c r="D12" i="32"/>
  <c r="D13" i="32"/>
  <c r="D14" i="32"/>
  <c r="D15" i="32"/>
  <c r="D16" i="32"/>
  <c r="D17" i="32"/>
  <c r="D18" i="32"/>
  <c r="D19" i="32"/>
  <c r="D20" i="32"/>
  <c r="D21" i="32"/>
  <c r="D22" i="32"/>
  <c r="D23" i="32"/>
  <c r="D24" i="32"/>
  <c r="D25" i="32"/>
  <c r="D26" i="32"/>
  <c r="D27" i="32"/>
  <c r="D28" i="32"/>
  <c r="D29" i="32"/>
  <c r="D30" i="32"/>
  <c r="D31" i="32"/>
  <c r="D32" i="32"/>
  <c r="D33" i="32"/>
  <c r="D34" i="32"/>
  <c r="E34" i="32" s="1"/>
  <c r="D35" i="32"/>
  <c r="D36" i="32"/>
  <c r="D37" i="32"/>
  <c r="D38" i="32"/>
  <c r="D39" i="32"/>
  <c r="D40" i="32"/>
  <c r="L44" i="32"/>
  <c r="D5" i="33"/>
  <c r="C27" i="33"/>
  <c r="C44" i="33" s="1"/>
  <c r="D6" i="33"/>
  <c r="D7" i="33"/>
  <c r="D8" i="33"/>
  <c r="D9" i="33"/>
  <c r="D10" i="33"/>
  <c r="D11" i="33"/>
  <c r="D12" i="33"/>
  <c r="E12" i="33" s="1"/>
  <c r="G12" i="33" s="1"/>
  <c r="D13" i="33"/>
  <c r="D14" i="33"/>
  <c r="D15" i="33"/>
  <c r="D16" i="33"/>
  <c r="D17" i="33"/>
  <c r="D18" i="33"/>
  <c r="D19" i="33"/>
  <c r="D20" i="33"/>
  <c r="E20" i="33" s="1"/>
  <c r="D21" i="33"/>
  <c r="D22" i="33"/>
  <c r="D23" i="33"/>
  <c r="D24" i="33"/>
  <c r="D25" i="33"/>
  <c r="D26" i="33"/>
  <c r="D27" i="33"/>
  <c r="D28" i="33"/>
  <c r="D29" i="33"/>
  <c r="D30" i="33"/>
  <c r="D31" i="33"/>
  <c r="D32" i="33"/>
  <c r="E32" i="33" s="1"/>
  <c r="D33" i="33"/>
  <c r="D34" i="33"/>
  <c r="D35" i="33"/>
  <c r="D36" i="33"/>
  <c r="D37" i="33"/>
  <c r="D38" i="33"/>
  <c r="D39" i="33"/>
  <c r="D40" i="33"/>
  <c r="L44" i="33"/>
  <c r="D5" i="34"/>
  <c r="C28" i="34"/>
  <c r="D6" i="34"/>
  <c r="D7" i="34"/>
  <c r="D8" i="34"/>
  <c r="D9" i="34"/>
  <c r="D10" i="34"/>
  <c r="D11" i="34"/>
  <c r="D12" i="34"/>
  <c r="D13" i="34"/>
  <c r="D14" i="34"/>
  <c r="E14" i="34" s="1"/>
  <c r="D15" i="34"/>
  <c r="D16" i="34"/>
  <c r="D17" i="34"/>
  <c r="D18" i="34"/>
  <c r="D19" i="34"/>
  <c r="D20" i="34"/>
  <c r="D21" i="34"/>
  <c r="D22" i="34"/>
  <c r="D23" i="34"/>
  <c r="D24" i="34"/>
  <c r="D25" i="34"/>
  <c r="D26" i="34"/>
  <c r="D27" i="34"/>
  <c r="D28" i="34"/>
  <c r="D29" i="34"/>
  <c r="D30" i="34"/>
  <c r="D31" i="34"/>
  <c r="D32" i="34"/>
  <c r="D33" i="34"/>
  <c r="D34" i="34"/>
  <c r="D35" i="34"/>
  <c r="D36" i="34"/>
  <c r="D37" i="34"/>
  <c r="D38" i="34"/>
  <c r="E38" i="34" s="1"/>
  <c r="D39" i="34"/>
  <c r="D40" i="34"/>
  <c r="L44" i="34"/>
  <c r="D5" i="35"/>
  <c r="C29" i="35"/>
  <c r="C44" i="35" s="1"/>
  <c r="D6" i="35"/>
  <c r="D7" i="35"/>
  <c r="D8" i="35"/>
  <c r="E8" i="35" s="1"/>
  <c r="D9" i="35"/>
  <c r="D10" i="35"/>
  <c r="D11" i="35"/>
  <c r="D12" i="35"/>
  <c r="D13" i="35"/>
  <c r="D14" i="35"/>
  <c r="D15" i="35"/>
  <c r="D16" i="35"/>
  <c r="E16" i="35" s="1"/>
  <c r="D17" i="35"/>
  <c r="D18" i="35"/>
  <c r="D19" i="35"/>
  <c r="D20" i="35"/>
  <c r="D21" i="35"/>
  <c r="D22" i="35"/>
  <c r="D23" i="35"/>
  <c r="D24" i="35"/>
  <c r="E24" i="35" s="1"/>
  <c r="D25" i="35"/>
  <c r="D26" i="35"/>
  <c r="D27" i="35"/>
  <c r="D28" i="35"/>
  <c r="D29" i="35"/>
  <c r="D30" i="35"/>
  <c r="D31" i="35"/>
  <c r="D32" i="35"/>
  <c r="E32" i="35" s="1"/>
  <c r="D33" i="35"/>
  <c r="D34" i="35"/>
  <c r="D35" i="35"/>
  <c r="D36" i="35"/>
  <c r="D37" i="35"/>
  <c r="D38" i="35"/>
  <c r="D39" i="35"/>
  <c r="D40" i="35"/>
  <c r="E40" i="35" s="1"/>
  <c r="L44" i="35"/>
  <c r="D5" i="36"/>
  <c r="E5" i="36" s="1"/>
  <c r="C30" i="36"/>
  <c r="C44" i="36" s="1"/>
  <c r="D6" i="36"/>
  <c r="D7" i="36"/>
  <c r="D8" i="36"/>
  <c r="D9" i="36"/>
  <c r="D10" i="36"/>
  <c r="D11" i="36"/>
  <c r="D12" i="36"/>
  <c r="D13" i="36"/>
  <c r="E13" i="36" s="1"/>
  <c r="D14" i="36"/>
  <c r="D15" i="36"/>
  <c r="D16" i="36"/>
  <c r="D17" i="36"/>
  <c r="D18" i="36"/>
  <c r="E18" i="36" s="1"/>
  <c r="D19" i="36"/>
  <c r="D20" i="36"/>
  <c r="E20" i="36" s="1"/>
  <c r="D21" i="36"/>
  <c r="D22" i="36"/>
  <c r="D23" i="36"/>
  <c r="D24" i="36"/>
  <c r="D25" i="36"/>
  <c r="D26" i="36"/>
  <c r="E26" i="36" s="1"/>
  <c r="D27" i="36"/>
  <c r="D28" i="36"/>
  <c r="D29" i="36"/>
  <c r="D30" i="36"/>
  <c r="D31" i="36"/>
  <c r="D32" i="36"/>
  <c r="D33" i="36"/>
  <c r="D34" i="36"/>
  <c r="E34" i="36" s="1"/>
  <c r="D35" i="36"/>
  <c r="D36" i="36"/>
  <c r="D37" i="36"/>
  <c r="D38" i="36"/>
  <c r="D39" i="36"/>
  <c r="D40" i="36"/>
  <c r="L44" i="36"/>
  <c r="D5" i="37"/>
  <c r="C31" i="37"/>
  <c r="C44" i="37" s="1"/>
  <c r="D6" i="37"/>
  <c r="D7" i="37"/>
  <c r="D8" i="37"/>
  <c r="D9" i="37"/>
  <c r="D10" i="37"/>
  <c r="D11" i="37"/>
  <c r="D12" i="37"/>
  <c r="E12" i="37" s="1"/>
  <c r="D13" i="37"/>
  <c r="D14" i="37"/>
  <c r="D15" i="37"/>
  <c r="D16" i="37"/>
  <c r="D17" i="37"/>
  <c r="D18" i="37"/>
  <c r="D19" i="37"/>
  <c r="D20" i="37"/>
  <c r="D21" i="37"/>
  <c r="D22" i="37"/>
  <c r="D23" i="37"/>
  <c r="D24" i="37"/>
  <c r="D25" i="37"/>
  <c r="D26" i="37"/>
  <c r="D27" i="37"/>
  <c r="D28" i="37"/>
  <c r="D29" i="37"/>
  <c r="D30" i="37"/>
  <c r="D31" i="37"/>
  <c r="D32" i="37"/>
  <c r="D33" i="37"/>
  <c r="L44" i="37"/>
  <c r="D5" i="38"/>
  <c r="C32" i="38"/>
  <c r="C44" i="38" s="1"/>
  <c r="D6" i="38"/>
  <c r="D7" i="38"/>
  <c r="D8" i="38"/>
  <c r="D9" i="38"/>
  <c r="D10" i="38"/>
  <c r="D11" i="38"/>
  <c r="D12" i="38"/>
  <c r="D13" i="38"/>
  <c r="E13" i="38" s="1"/>
  <c r="G13" i="38" s="1"/>
  <c r="D14" i="38"/>
  <c r="D15" i="38"/>
  <c r="E15" i="38" s="1"/>
  <c r="D16" i="38"/>
  <c r="D17" i="38"/>
  <c r="D18" i="38"/>
  <c r="D19" i="38"/>
  <c r="D20" i="38"/>
  <c r="D21" i="38"/>
  <c r="D22" i="38"/>
  <c r="D23" i="38"/>
  <c r="D24" i="38"/>
  <c r="D25" i="38"/>
  <c r="D26" i="38"/>
  <c r="D27" i="38"/>
  <c r="D28" i="38"/>
  <c r="D29" i="38"/>
  <c r="D30" i="38"/>
  <c r="D31" i="38"/>
  <c r="E31" i="38" s="1"/>
  <c r="D32" i="38"/>
  <c r="D33" i="38"/>
  <c r="D34" i="38"/>
  <c r="D35" i="38"/>
  <c r="D36" i="38"/>
  <c r="D37" i="38"/>
  <c r="E37" i="38" s="1"/>
  <c r="D38" i="38"/>
  <c r="D39" i="38"/>
  <c r="D40" i="38"/>
  <c r="L44" i="38"/>
  <c r="D5" i="39"/>
  <c r="C33" i="39"/>
  <c r="C44" i="39" s="1"/>
  <c r="D6" i="39"/>
  <c r="D7" i="39"/>
  <c r="D8" i="39"/>
  <c r="D9" i="39"/>
  <c r="D10" i="39"/>
  <c r="D11" i="39"/>
  <c r="D12" i="39"/>
  <c r="D13" i="39"/>
  <c r="D14" i="39"/>
  <c r="D15" i="39"/>
  <c r="D16" i="39"/>
  <c r="D17" i="39"/>
  <c r="D18" i="39"/>
  <c r="D19" i="39"/>
  <c r="D20" i="39"/>
  <c r="D21" i="39"/>
  <c r="D22" i="39"/>
  <c r="D23" i="39"/>
  <c r="D24" i="39"/>
  <c r="D25" i="39"/>
  <c r="D26" i="39"/>
  <c r="D27" i="39"/>
  <c r="D28" i="39"/>
  <c r="D29" i="39"/>
  <c r="D30" i="39"/>
  <c r="D31" i="39"/>
  <c r="D32" i="39"/>
  <c r="D33" i="39"/>
  <c r="D34" i="39"/>
  <c r="D35" i="39"/>
  <c r="D36" i="39"/>
  <c r="D37" i="39"/>
  <c r="D38" i="39"/>
  <c r="D39" i="39"/>
  <c r="D40" i="39"/>
  <c r="L44" i="39"/>
  <c r="D5" i="40"/>
  <c r="C34" i="40"/>
  <c r="C44" i="40" s="1"/>
  <c r="D6" i="40"/>
  <c r="D7" i="40"/>
  <c r="D8" i="40"/>
  <c r="D9" i="40"/>
  <c r="E9" i="40" s="1"/>
  <c r="D10" i="40"/>
  <c r="D11" i="40"/>
  <c r="D12" i="40"/>
  <c r="D13" i="40"/>
  <c r="D14" i="40"/>
  <c r="D15" i="40"/>
  <c r="D16" i="40"/>
  <c r="D17" i="40"/>
  <c r="D18" i="40"/>
  <c r="D19" i="40"/>
  <c r="D20" i="40"/>
  <c r="D21" i="40"/>
  <c r="E21" i="40" s="1"/>
  <c r="D22" i="40"/>
  <c r="D23" i="40"/>
  <c r="D24" i="40"/>
  <c r="D25" i="40"/>
  <c r="D26" i="40"/>
  <c r="E26" i="40" s="1"/>
  <c r="D27" i="40"/>
  <c r="D28" i="40"/>
  <c r="D29" i="40"/>
  <c r="D30" i="40"/>
  <c r="D31" i="40"/>
  <c r="D32" i="40"/>
  <c r="D33" i="40"/>
  <c r="D34" i="40"/>
  <c r="D35" i="40"/>
  <c r="D36" i="40"/>
  <c r="D37" i="40"/>
  <c r="E37" i="40" s="1"/>
  <c r="D38" i="40"/>
  <c r="D39" i="40"/>
  <c r="D40" i="40"/>
  <c r="L44" i="40"/>
  <c r="D5" i="41"/>
  <c r="C35" i="41"/>
  <c r="C44" i="41" s="1"/>
  <c r="D6" i="41"/>
  <c r="D7" i="41"/>
  <c r="D8" i="41"/>
  <c r="D9" i="41"/>
  <c r="D10" i="41"/>
  <c r="D11" i="41"/>
  <c r="D12" i="41"/>
  <c r="E12" i="41" s="1"/>
  <c r="D13" i="41"/>
  <c r="D14" i="41"/>
  <c r="D15" i="41"/>
  <c r="D16" i="41"/>
  <c r="D17" i="41"/>
  <c r="D18" i="41"/>
  <c r="D19" i="41"/>
  <c r="D20" i="41"/>
  <c r="D21" i="41"/>
  <c r="D22" i="41"/>
  <c r="D23" i="41"/>
  <c r="D24" i="41"/>
  <c r="D25" i="41"/>
  <c r="D26" i="41"/>
  <c r="D27" i="41"/>
  <c r="D28" i="41"/>
  <c r="D29" i="41"/>
  <c r="D30" i="41"/>
  <c r="D31" i="41"/>
  <c r="D32" i="41"/>
  <c r="D33" i="41"/>
  <c r="D34" i="41"/>
  <c r="D35" i="41"/>
  <c r="D36" i="41"/>
  <c r="D37" i="41"/>
  <c r="D38" i="41"/>
  <c r="D39" i="41"/>
  <c r="D40" i="41"/>
  <c r="L44" i="41"/>
  <c r="D5" i="42"/>
  <c r="C36" i="42"/>
  <c r="E26" i="42" s="1"/>
  <c r="D6" i="42"/>
  <c r="D7" i="42"/>
  <c r="D8" i="42"/>
  <c r="D9" i="42"/>
  <c r="D10" i="42"/>
  <c r="D11" i="42"/>
  <c r="D12" i="42"/>
  <c r="D13" i="42"/>
  <c r="E13" i="42" s="1"/>
  <c r="D14" i="42"/>
  <c r="D15" i="42"/>
  <c r="D16" i="42"/>
  <c r="D17" i="42"/>
  <c r="D18" i="42"/>
  <c r="D19" i="42"/>
  <c r="D20" i="42"/>
  <c r="D21" i="42"/>
  <c r="E21" i="42" s="1"/>
  <c r="D22" i="42"/>
  <c r="D23" i="42"/>
  <c r="D24" i="42"/>
  <c r="D25" i="42"/>
  <c r="D26" i="42"/>
  <c r="D27" i="42"/>
  <c r="D28" i="42"/>
  <c r="D29" i="42"/>
  <c r="D30" i="42"/>
  <c r="D31" i="42"/>
  <c r="D32" i="42"/>
  <c r="D33" i="42"/>
  <c r="D34" i="42"/>
  <c r="D35" i="42"/>
  <c r="D36" i="42"/>
  <c r="D37" i="42"/>
  <c r="E37" i="42" s="1"/>
  <c r="D38" i="42"/>
  <c r="D39" i="42"/>
  <c r="D40" i="42"/>
  <c r="L44" i="42"/>
  <c r="D5" i="44"/>
  <c r="C37" i="44"/>
  <c r="C44" i="44" s="1"/>
  <c r="D6" i="44"/>
  <c r="D7" i="44"/>
  <c r="D8" i="44"/>
  <c r="D9" i="44"/>
  <c r="D10" i="44"/>
  <c r="D11" i="44"/>
  <c r="D12" i="44"/>
  <c r="E12" i="44" s="1"/>
  <c r="D13" i="44"/>
  <c r="E13" i="44" s="1"/>
  <c r="D14" i="44"/>
  <c r="D15" i="44"/>
  <c r="E15" i="44" s="1"/>
  <c r="D16" i="44"/>
  <c r="D17" i="44"/>
  <c r="E17" i="44" s="1"/>
  <c r="D18" i="44"/>
  <c r="D19" i="44"/>
  <c r="D20" i="44"/>
  <c r="D21" i="44"/>
  <c r="D22" i="44"/>
  <c r="D23" i="44"/>
  <c r="D24" i="44"/>
  <c r="D25" i="44"/>
  <c r="D26" i="44"/>
  <c r="D27" i="44"/>
  <c r="D28" i="44"/>
  <c r="D29" i="44"/>
  <c r="D30" i="44"/>
  <c r="D31" i="44"/>
  <c r="E31" i="44" s="1"/>
  <c r="D32" i="44"/>
  <c r="E32" i="44" s="1"/>
  <c r="D33" i="44"/>
  <c r="D34" i="44"/>
  <c r="D35" i="44"/>
  <c r="D36" i="44"/>
  <c r="D37" i="44"/>
  <c r="D38" i="44"/>
  <c r="D39" i="44"/>
  <c r="D40" i="44"/>
  <c r="L44" i="44"/>
  <c r="D5" i="43"/>
  <c r="C38" i="43"/>
  <c r="C44" i="43" s="1"/>
  <c r="D6" i="43"/>
  <c r="D7" i="43"/>
  <c r="D8" i="43"/>
  <c r="D9" i="43"/>
  <c r="D10" i="43"/>
  <c r="D11" i="43"/>
  <c r="D12" i="43"/>
  <c r="D13" i="43"/>
  <c r="D14" i="43"/>
  <c r="D15" i="43"/>
  <c r="D16" i="43"/>
  <c r="D17" i="43"/>
  <c r="E17" i="43" s="1"/>
  <c r="D18" i="43"/>
  <c r="D19" i="43"/>
  <c r="D20" i="43"/>
  <c r="D21" i="43"/>
  <c r="D22" i="43"/>
  <c r="D23" i="43"/>
  <c r="D24" i="43"/>
  <c r="D25" i="43"/>
  <c r="D26" i="43"/>
  <c r="D27" i="43"/>
  <c r="D28" i="43"/>
  <c r="D29" i="43"/>
  <c r="D30" i="43"/>
  <c r="D31" i="43"/>
  <c r="D32" i="43"/>
  <c r="D33" i="43"/>
  <c r="E33" i="43" s="1"/>
  <c r="G33" i="43" s="1"/>
  <c r="D34" i="43"/>
  <c r="D35" i="43"/>
  <c r="D36" i="43"/>
  <c r="D37" i="43"/>
  <c r="D38" i="43"/>
  <c r="D39" i="43"/>
  <c r="D40" i="43"/>
  <c r="D44" i="43"/>
  <c r="L44" i="43"/>
  <c r="O28" i="4"/>
  <c r="P28" i="4" s="1"/>
  <c r="C28" i="4" s="1"/>
  <c r="P25" i="24" s="1"/>
  <c r="O8" i="4"/>
  <c r="P8" i="4" s="1"/>
  <c r="C8" i="4" s="1"/>
  <c r="F5" i="32" s="1"/>
  <c r="O30" i="4"/>
  <c r="P30" i="4" s="1"/>
  <c r="C30" i="4" s="1"/>
  <c r="O14" i="4"/>
  <c r="P14" i="4" s="1"/>
  <c r="C14" i="4" s="1"/>
  <c r="F11" i="33" s="1"/>
  <c r="O15" i="4"/>
  <c r="P15" i="4" s="1"/>
  <c r="C15" i="4" s="1"/>
  <c r="F12" i="14" s="1"/>
  <c r="X34" i="15"/>
  <c r="X34" i="32"/>
  <c r="V26" i="51"/>
  <c r="V26" i="18"/>
  <c r="V26" i="22"/>
  <c r="V26" i="30"/>
  <c r="V26" i="37"/>
  <c r="V26" i="43"/>
  <c r="V26" i="17"/>
  <c r="V26" i="27"/>
  <c r="V26" i="31"/>
  <c r="V26" i="40"/>
  <c r="X34" i="49"/>
  <c r="V24" i="50"/>
  <c r="E6" i="44"/>
  <c r="E26" i="34"/>
  <c r="E31" i="34"/>
  <c r="E33" i="26"/>
  <c r="E37" i="26"/>
  <c r="E34" i="26"/>
  <c r="E18" i="26"/>
  <c r="E10" i="26"/>
  <c r="E17" i="26"/>
  <c r="E19" i="25"/>
  <c r="E6" i="25"/>
  <c r="E35" i="25"/>
  <c r="E39" i="25"/>
  <c r="E40" i="25"/>
  <c r="E14" i="25"/>
  <c r="E38" i="25"/>
  <c r="E8" i="25"/>
  <c r="E17" i="23"/>
  <c r="E13" i="23"/>
  <c r="E22" i="23"/>
  <c r="E6" i="23"/>
  <c r="E33" i="23"/>
  <c r="E9" i="23"/>
  <c r="E17" i="19"/>
  <c r="E40" i="18"/>
  <c r="E29" i="18"/>
  <c r="E13" i="18"/>
  <c r="E27" i="18"/>
  <c r="E31" i="18"/>
  <c r="E36" i="18"/>
  <c r="E20" i="18"/>
  <c r="E27" i="17"/>
  <c r="E39" i="17"/>
  <c r="E7" i="17"/>
  <c r="E13" i="16"/>
  <c r="E8" i="16"/>
  <c r="E21" i="16"/>
  <c r="E39" i="15"/>
  <c r="E10" i="15"/>
  <c r="E5" i="15"/>
  <c r="E35" i="15"/>
  <c r="E6" i="15"/>
  <c r="E5" i="12"/>
  <c r="E7" i="12"/>
  <c r="E12" i="12"/>
  <c r="E16" i="12"/>
  <c r="E8" i="12"/>
  <c r="E29" i="12"/>
  <c r="E40" i="12"/>
  <c r="E14" i="12"/>
  <c r="E37" i="13"/>
  <c r="E33" i="13"/>
  <c r="E14" i="13"/>
  <c r="E24" i="13"/>
  <c r="E18" i="13"/>
  <c r="E28" i="13"/>
  <c r="E6" i="13"/>
  <c r="E29" i="8"/>
  <c r="E28" i="8"/>
  <c r="E16" i="8"/>
  <c r="E31" i="8"/>
  <c r="E20" i="8"/>
  <c r="E6" i="8"/>
  <c r="E40" i="8"/>
  <c r="E32" i="8"/>
  <c r="E21" i="8"/>
  <c r="E15" i="8"/>
  <c r="E29" i="41"/>
  <c r="F25" i="29"/>
  <c r="F25" i="21"/>
  <c r="P25" i="42"/>
  <c r="F25" i="44"/>
  <c r="F25" i="30"/>
  <c r="P25" i="38"/>
  <c r="F25" i="28"/>
  <c r="P25" i="27"/>
  <c r="F25" i="19"/>
  <c r="P25" i="30"/>
  <c r="F25" i="14"/>
  <c r="P25" i="36"/>
  <c r="E12" i="30"/>
  <c r="E20" i="30"/>
  <c r="E33" i="30"/>
  <c r="X34" i="8"/>
  <c r="X34" i="31"/>
  <c r="X34" i="44"/>
  <c r="X34" i="23"/>
  <c r="X34" i="38"/>
  <c r="F12" i="21"/>
  <c r="F12" i="30"/>
  <c r="F12" i="35"/>
  <c r="F12" i="41"/>
  <c r="F12" i="15"/>
  <c r="F12" i="25"/>
  <c r="F12" i="34"/>
  <c r="F12" i="39"/>
  <c r="P12" i="42"/>
  <c r="F12" i="18"/>
  <c r="P12" i="21"/>
  <c r="P12" i="31"/>
  <c r="P12" i="37"/>
  <c r="F12" i="44"/>
  <c r="E40" i="40"/>
  <c r="E28" i="40"/>
  <c r="E16" i="40"/>
  <c r="E23" i="40"/>
  <c r="E11" i="40"/>
  <c r="E8" i="22"/>
  <c r="E19" i="22"/>
  <c r="X12" i="8"/>
  <c r="X12" i="15"/>
  <c r="X12" i="19"/>
  <c r="X12" i="34"/>
  <c r="X12" i="33"/>
  <c r="E35" i="44"/>
  <c r="E8" i="44"/>
  <c r="E14" i="44"/>
  <c r="E16" i="44"/>
  <c r="E18" i="44"/>
  <c r="E21" i="44"/>
  <c r="E22" i="44"/>
  <c r="E24" i="44"/>
  <c r="E25" i="44"/>
  <c r="E28" i="44"/>
  <c r="E36" i="44"/>
  <c r="E40" i="44"/>
  <c r="E33" i="44"/>
  <c r="G33" i="44" s="1"/>
  <c r="E18" i="34"/>
  <c r="E15" i="33"/>
  <c r="E16" i="33"/>
  <c r="E21" i="33"/>
  <c r="E25" i="33"/>
  <c r="E30" i="33"/>
  <c r="E33" i="33"/>
  <c r="E31" i="16"/>
  <c r="E28" i="16"/>
  <c r="E39" i="16"/>
  <c r="E33" i="16"/>
  <c r="E35" i="16"/>
  <c r="E32" i="16"/>
  <c r="E40" i="16"/>
  <c r="E37" i="16"/>
  <c r="E24" i="16"/>
  <c r="E20" i="16"/>
  <c r="E16" i="16"/>
  <c r="E23" i="16"/>
  <c r="E19" i="16"/>
  <c r="E15" i="16"/>
  <c r="E30" i="36"/>
  <c r="E31" i="36"/>
  <c r="N28" i="12"/>
  <c r="N28" i="24"/>
  <c r="N28" i="16"/>
  <c r="E38" i="15"/>
  <c r="V24" i="14"/>
  <c r="V24" i="15"/>
  <c r="V24" i="21"/>
  <c r="V24" i="24"/>
  <c r="E26" i="23"/>
  <c r="E26" i="15"/>
  <c r="E30" i="15"/>
  <c r="E12" i="15"/>
  <c r="G12" i="15" s="1"/>
  <c r="E15" i="15"/>
  <c r="E18" i="15"/>
  <c r="E19" i="15"/>
  <c r="E23" i="15"/>
  <c r="E25" i="15"/>
  <c r="E27" i="15"/>
  <c r="E34" i="15"/>
  <c r="E31" i="15"/>
  <c r="N18" i="16"/>
  <c r="E14" i="17"/>
  <c r="E15" i="17"/>
  <c r="E17" i="17"/>
  <c r="E18" i="17"/>
  <c r="E22" i="17"/>
  <c r="E23" i="17"/>
  <c r="L44" i="50"/>
  <c r="L44" i="12"/>
  <c r="E13" i="12"/>
  <c r="E22" i="12"/>
  <c r="X36" i="39"/>
  <c r="X36" i="49"/>
  <c r="X36" i="51"/>
  <c r="N28" i="31"/>
  <c r="N28" i="37"/>
  <c r="N28" i="44"/>
  <c r="N28" i="13"/>
  <c r="N20" i="29"/>
  <c r="N20" i="16"/>
  <c r="N20" i="22"/>
  <c r="N20" i="25"/>
  <c r="N20" i="31"/>
  <c r="N20" i="14"/>
  <c r="N20" i="20"/>
  <c r="N20" i="26"/>
  <c r="N20" i="27"/>
  <c r="N20" i="33"/>
  <c r="N20" i="37"/>
  <c r="N20" i="44"/>
  <c r="N20" i="43"/>
  <c r="N20" i="15"/>
  <c r="N20" i="18"/>
  <c r="N20" i="34"/>
  <c r="N20" i="40"/>
  <c r="N20" i="42"/>
  <c r="N20" i="21"/>
  <c r="N20" i="23"/>
  <c r="N20" i="24"/>
  <c r="N20" i="32"/>
  <c r="N20" i="38"/>
  <c r="N20" i="39"/>
  <c r="N20" i="8"/>
  <c r="N20" i="28"/>
  <c r="N20" i="30"/>
  <c r="N20" i="36"/>
  <c r="N20" i="12"/>
  <c r="N20" i="50"/>
  <c r="N20" i="52"/>
  <c r="N30" i="23"/>
  <c r="N30" i="30"/>
  <c r="N30" i="20"/>
  <c r="N30" i="42"/>
  <c r="N30" i="19"/>
  <c r="N18" i="24"/>
  <c r="N18" i="32"/>
  <c r="N18" i="30"/>
  <c r="X32" i="8"/>
  <c r="X32" i="43"/>
  <c r="X32" i="37"/>
  <c r="X8" i="13"/>
  <c r="X8" i="21"/>
  <c r="X8" i="23"/>
  <c r="X8" i="37"/>
  <c r="X8" i="42"/>
  <c r="X8" i="17"/>
  <c r="X8" i="25"/>
  <c r="X8" i="44"/>
  <c r="X8" i="16"/>
  <c r="X8" i="33"/>
  <c r="X8" i="39"/>
  <c r="X8" i="49"/>
  <c r="X28" i="8"/>
  <c r="X28" i="15"/>
  <c r="X28" i="19"/>
  <c r="X28" i="26"/>
  <c r="X28" i="31"/>
  <c r="X28" i="34"/>
  <c r="X28" i="35"/>
  <c r="X28" i="39"/>
  <c r="X28" i="44"/>
  <c r="X28" i="12"/>
  <c r="X28" i="17"/>
  <c r="X28" i="22"/>
  <c r="X28" i="28"/>
  <c r="X28" i="32"/>
  <c r="X28" i="23"/>
  <c r="X28" i="37"/>
  <c r="X28" i="41"/>
  <c r="X28" i="18"/>
  <c r="X28" i="29"/>
  <c r="X28" i="24"/>
  <c r="X28" i="42"/>
  <c r="X28" i="50"/>
  <c r="X28" i="14"/>
  <c r="X28" i="25"/>
  <c r="X28" i="33"/>
  <c r="X28" i="38"/>
  <c r="X28" i="48"/>
  <c r="X28" i="52"/>
  <c r="X36" i="48"/>
  <c r="X36" i="12"/>
  <c r="X36" i="22"/>
  <c r="X36" i="50"/>
  <c r="X36" i="17"/>
  <c r="X36" i="26"/>
  <c r="X36" i="41"/>
  <c r="X36" i="21"/>
  <c r="X36" i="36"/>
  <c r="X36" i="20"/>
  <c r="X8" i="50"/>
  <c r="X32" i="30"/>
  <c r="X8" i="40"/>
  <c r="X8" i="24"/>
  <c r="X28" i="21"/>
  <c r="X28" i="16"/>
  <c r="X8" i="36"/>
  <c r="X8" i="18"/>
  <c r="X28" i="43"/>
  <c r="X28" i="30"/>
  <c r="X28" i="13"/>
  <c r="X7" i="37"/>
  <c r="V13" i="35"/>
  <c r="V13" i="37"/>
  <c r="V13" i="43"/>
  <c r="V13" i="49"/>
  <c r="X36" i="27"/>
  <c r="X36" i="29"/>
  <c r="X36" i="37"/>
  <c r="X36" i="40"/>
  <c r="X36" i="43"/>
  <c r="X36" i="25"/>
  <c r="X36" i="13"/>
  <c r="X36" i="30"/>
  <c r="V16" i="21"/>
  <c r="X28" i="49"/>
  <c r="X32" i="19"/>
  <c r="X8" i="41"/>
  <c r="X8" i="12"/>
  <c r="X28" i="40"/>
  <c r="X28" i="27"/>
  <c r="X12" i="14"/>
  <c r="X12" i="24"/>
  <c r="X12" i="21"/>
  <c r="X12" i="31"/>
  <c r="X12" i="40"/>
  <c r="X12" i="35"/>
  <c r="X12" i="18"/>
  <c r="X12" i="16"/>
  <c r="X12" i="23"/>
  <c r="X12" i="36"/>
  <c r="X12" i="29"/>
  <c r="X12" i="39"/>
  <c r="V27" i="31"/>
  <c r="V12" i="20"/>
  <c r="V12" i="26"/>
  <c r="V12" i="28"/>
  <c r="V12" i="35"/>
  <c r="V12" i="36"/>
  <c r="V12" i="37"/>
  <c r="V12" i="41"/>
  <c r="V12" i="42"/>
  <c r="V28" i="25"/>
  <c r="V28" i="27"/>
  <c r="V28" i="28"/>
  <c r="V28" i="29"/>
  <c r="V18" i="24"/>
  <c r="V18" i="29"/>
  <c r="E41" i="4"/>
  <c r="X38" i="14" s="1"/>
  <c r="N30" i="33"/>
  <c r="N28" i="35"/>
  <c r="N20" i="17"/>
  <c r="N20" i="19"/>
  <c r="N20" i="35"/>
  <c r="N18" i="20"/>
  <c r="N18" i="35"/>
  <c r="N18" i="34"/>
  <c r="D10" i="4"/>
  <c r="V7" i="44" s="1"/>
  <c r="D11" i="4"/>
  <c r="D13" i="4"/>
  <c r="V10" i="30" s="1"/>
  <c r="D14" i="4"/>
  <c r="E19" i="4"/>
  <c r="X16" i="44" s="1"/>
  <c r="E27" i="4"/>
  <c r="X24" i="37" s="1"/>
  <c r="D37" i="4"/>
  <c r="V34" i="27" s="1"/>
  <c r="D39" i="4"/>
  <c r="V36" i="23" s="1"/>
  <c r="X36" i="14"/>
  <c r="X36" i="8"/>
  <c r="X36" i="44"/>
  <c r="X36" i="38"/>
  <c r="X36" i="28"/>
  <c r="X36" i="32"/>
  <c r="X36" i="19"/>
  <c r="X36" i="16"/>
  <c r="X36" i="18"/>
  <c r="X36" i="42"/>
  <c r="X36" i="24"/>
  <c r="X36" i="23"/>
  <c r="X36" i="15"/>
  <c r="X36" i="31"/>
  <c r="X36" i="35"/>
  <c r="X36" i="34"/>
  <c r="X36" i="33"/>
  <c r="X8" i="35"/>
  <c r="X8" i="30"/>
  <c r="X8" i="15"/>
  <c r="X28" i="20"/>
  <c r="X28" i="36"/>
  <c r="X28" i="51"/>
  <c r="X36" i="52"/>
  <c r="V32" i="23"/>
  <c r="V32" i="31"/>
  <c r="V32" i="32"/>
  <c r="V32" i="21"/>
  <c r="V32" i="29"/>
  <c r="V32" i="41"/>
  <c r="V32" i="44"/>
  <c r="V32" i="13"/>
  <c r="V32" i="42"/>
  <c r="V32" i="8"/>
  <c r="V32" i="43"/>
  <c r="V32" i="48"/>
  <c r="V32" i="51"/>
  <c r="V32" i="49"/>
  <c r="V32" i="50"/>
  <c r="V32" i="17"/>
  <c r="V32" i="28"/>
  <c r="V32" i="39"/>
  <c r="V32" i="52"/>
  <c r="V32" i="25"/>
  <c r="V32" i="37"/>
  <c r="V32" i="12"/>
  <c r="V32" i="26"/>
  <c r="V24" i="26"/>
  <c r="V24" i="36"/>
  <c r="V24" i="23"/>
  <c r="V24" i="27"/>
  <c r="V24" i="29"/>
  <c r="V24" i="37"/>
  <c r="V24" i="43"/>
  <c r="V24" i="8"/>
  <c r="V24" i="33"/>
  <c r="V24" i="38"/>
  <c r="V24" i="39"/>
  <c r="V24" i="42"/>
  <c r="V24" i="16"/>
  <c r="V24" i="25"/>
  <c r="V24" i="30"/>
  <c r="V24" i="40"/>
  <c r="V24" i="41"/>
  <c r="V24" i="44"/>
  <c r="V24" i="34"/>
  <c r="V24" i="13"/>
  <c r="V24" i="31"/>
  <c r="V24" i="28"/>
  <c r="V24" i="35"/>
  <c r="V24" i="49"/>
  <c r="V24" i="52"/>
  <c r="V24" i="48"/>
  <c r="V24" i="51"/>
  <c r="V24" i="17"/>
  <c r="V24" i="22"/>
  <c r="V24" i="18"/>
  <c r="V24" i="12"/>
  <c r="V24" i="19"/>
  <c r="E21" i="18"/>
  <c r="E24" i="18"/>
  <c r="E28" i="18"/>
  <c r="E9" i="18"/>
  <c r="E39" i="18"/>
  <c r="E17" i="18"/>
  <c r="E19" i="18"/>
  <c r="E16" i="18"/>
  <c r="E35" i="18"/>
  <c r="E17" i="14"/>
  <c r="E43" i="4"/>
  <c r="X40" i="30" s="1"/>
  <c r="V38" i="8"/>
  <c r="V38" i="49"/>
  <c r="V38" i="12"/>
  <c r="V38" i="21"/>
  <c r="V38" i="31"/>
  <c r="V38" i="38"/>
  <c r="V38" i="43"/>
  <c r="V38" i="19"/>
  <c r="V38" i="25"/>
  <c r="V38" i="33"/>
  <c r="V38" i="40"/>
  <c r="V38" i="50"/>
  <c r="V38" i="16"/>
  <c r="V38" i="28"/>
  <c r="V38" i="41"/>
  <c r="V38" i="14"/>
  <c r="V38" i="23"/>
  <c r="V38" i="36"/>
  <c r="V38" i="52"/>
  <c r="V38" i="24"/>
  <c r="V38" i="34"/>
  <c r="V38" i="44"/>
  <c r="V38" i="20"/>
  <c r="V38" i="29"/>
  <c r="V38" i="39"/>
  <c r="X16" i="16"/>
  <c r="X16" i="13"/>
  <c r="F10" i="52"/>
  <c r="X16" i="52"/>
  <c r="F25" i="38"/>
  <c r="P27" i="8"/>
  <c r="F27" i="8"/>
  <c r="E9" i="33"/>
  <c r="N30" i="15"/>
  <c r="E25" i="4"/>
  <c r="X22" i="13" s="1"/>
  <c r="D25" i="4"/>
  <c r="V22" i="34" s="1"/>
  <c r="E19" i="29"/>
  <c r="E39" i="28"/>
  <c r="E20" i="19"/>
  <c r="O35" i="4"/>
  <c r="P35" i="4" s="1"/>
  <c r="C35" i="4" s="1"/>
  <c r="F32" i="42" s="1"/>
  <c r="V28" i="18"/>
  <c r="V28" i="24"/>
  <c r="V28" i="31"/>
  <c r="V28" i="35"/>
  <c r="V28" i="20"/>
  <c r="V28" i="21"/>
  <c r="V28" i="34"/>
  <c r="V28" i="36"/>
  <c r="V28" i="30"/>
  <c r="V28" i="33"/>
  <c r="V28" i="42"/>
  <c r="V28" i="43"/>
  <c r="V28" i="13"/>
  <c r="V18" i="21"/>
  <c r="V18" i="25"/>
  <c r="V18" i="32"/>
  <c r="V18" i="37"/>
  <c r="V18" i="31"/>
  <c r="V18" i="35"/>
  <c r="V18" i="15"/>
  <c r="V18" i="30"/>
  <c r="V18" i="33"/>
  <c r="V12" i="23"/>
  <c r="V12" i="31"/>
  <c r="V12" i="38"/>
  <c r="V12" i="13"/>
  <c r="E40" i="38"/>
  <c r="E26" i="26"/>
  <c r="E9" i="17"/>
  <c r="E12" i="16"/>
  <c r="E6" i="36"/>
  <c r="E29" i="36"/>
  <c r="E11" i="25"/>
  <c r="E45" i="4"/>
  <c r="X42" i="30" s="1"/>
  <c r="E12" i="35"/>
  <c r="E27" i="16"/>
  <c r="L44" i="49"/>
  <c r="V17" i="27"/>
  <c r="V17" i="37"/>
  <c r="V22" i="22"/>
  <c r="V22" i="24"/>
  <c r="V40" i="13"/>
  <c r="V40" i="24"/>
  <c r="V40" i="37"/>
  <c r="X40" i="12"/>
  <c r="X40" i="18"/>
  <c r="X40" i="19"/>
  <c r="X40" i="29"/>
  <c r="X40" i="51"/>
  <c r="X40" i="16"/>
  <c r="X40" i="24"/>
  <c r="X40" i="52"/>
  <c r="X40" i="20"/>
  <c r="X40" i="17"/>
  <c r="X40" i="48"/>
  <c r="X40" i="28"/>
  <c r="E22" i="42"/>
  <c r="E23" i="42"/>
  <c r="E38" i="42"/>
  <c r="E7" i="42"/>
  <c r="E8" i="42"/>
  <c r="E27" i="42"/>
  <c r="E42" i="42"/>
  <c r="E6" i="42"/>
  <c r="E10" i="42"/>
  <c r="E24" i="42"/>
  <c r="E11" i="42"/>
  <c r="E12" i="42"/>
  <c r="E43" i="42"/>
  <c r="E19" i="42"/>
  <c r="E5" i="42"/>
  <c r="E14" i="42"/>
  <c r="E15" i="42"/>
  <c r="E18" i="42"/>
  <c r="E17" i="42"/>
  <c r="E20" i="42"/>
  <c r="E28" i="42"/>
  <c r="E30" i="41"/>
  <c r="E31" i="41"/>
  <c r="E21" i="41"/>
  <c r="E13" i="41"/>
  <c r="E43" i="41"/>
  <c r="E40" i="41"/>
  <c r="E22" i="41"/>
  <c r="E28" i="41"/>
  <c r="E6" i="41"/>
  <c r="E16" i="41"/>
  <c r="E33" i="41"/>
  <c r="E10" i="41"/>
  <c r="E37" i="41"/>
  <c r="E17" i="41"/>
  <c r="E20" i="41"/>
  <c r="E22" i="40"/>
  <c r="E7" i="40"/>
  <c r="E27" i="40"/>
  <c r="E39" i="40"/>
  <c r="E24" i="40"/>
  <c r="E36" i="40"/>
  <c r="E32" i="39"/>
  <c r="E43" i="38"/>
  <c r="E20" i="38"/>
  <c r="E42" i="38"/>
  <c r="E21" i="38"/>
  <c r="E25" i="38"/>
  <c r="E35" i="38"/>
  <c r="E24" i="38"/>
  <c r="E9" i="37"/>
  <c r="E31" i="37"/>
  <c r="E13" i="37"/>
  <c r="E43" i="37"/>
  <c r="E5" i="37"/>
  <c r="E24" i="37"/>
  <c r="E32" i="37"/>
  <c r="E39" i="37"/>
  <c r="E8" i="37"/>
  <c r="E15" i="36"/>
  <c r="E35" i="36"/>
  <c r="E27" i="36"/>
  <c r="E23" i="36"/>
  <c r="E25" i="36"/>
  <c r="E17" i="36"/>
  <c r="E17" i="35"/>
  <c r="E39" i="35"/>
  <c r="E33" i="35"/>
  <c r="E23" i="35"/>
  <c r="E31" i="35"/>
  <c r="E36" i="35"/>
  <c r="E41" i="35"/>
  <c r="E19" i="35"/>
  <c r="E21" i="35"/>
  <c r="E34" i="35"/>
  <c r="E37" i="35"/>
  <c r="E13" i="35"/>
  <c r="E42" i="35"/>
  <c r="E9" i="35"/>
  <c r="E15" i="35"/>
  <c r="E29" i="35"/>
  <c r="E28" i="35"/>
  <c r="E35" i="35"/>
  <c r="E5" i="35"/>
  <c r="E25" i="35"/>
  <c r="E42" i="34"/>
  <c r="E25" i="34"/>
  <c r="E39" i="34"/>
  <c r="E19" i="34"/>
  <c r="E23" i="34"/>
  <c r="E39" i="33"/>
  <c r="E24" i="33"/>
  <c r="E29" i="33"/>
  <c r="E8" i="33"/>
  <c r="E7" i="33"/>
  <c r="E31" i="33"/>
  <c r="E23" i="33"/>
  <c r="E17" i="33"/>
  <c r="E13" i="33"/>
  <c r="E11" i="33"/>
  <c r="E27" i="33"/>
  <c r="E43" i="32"/>
  <c r="E23" i="32"/>
  <c r="E31" i="32"/>
  <c r="E37" i="32"/>
  <c r="E29" i="32"/>
  <c r="E21" i="32"/>
  <c r="E27" i="32"/>
  <c r="E9" i="32"/>
  <c r="E32" i="32"/>
  <c r="E17" i="32"/>
  <c r="E11" i="32"/>
  <c r="E41" i="32"/>
  <c r="E28" i="32"/>
  <c r="E35" i="32"/>
  <c r="E39" i="32"/>
  <c r="E25" i="32"/>
  <c r="E7" i="32"/>
  <c r="E19" i="32"/>
  <c r="E33" i="32"/>
  <c r="E13" i="32"/>
  <c r="E14" i="32"/>
  <c r="E15" i="32"/>
  <c r="E42" i="32"/>
  <c r="E30" i="31"/>
  <c r="E11" i="31"/>
  <c r="E9" i="31"/>
  <c r="E33" i="31"/>
  <c r="E34" i="31"/>
  <c r="E27" i="31"/>
  <c r="E35" i="31"/>
  <c r="E17" i="31"/>
  <c r="E41" i="31"/>
  <c r="E26" i="31"/>
  <c r="E13" i="31"/>
  <c r="E7" i="31"/>
  <c r="E23" i="31"/>
  <c r="E42" i="31"/>
  <c r="E15" i="31"/>
  <c r="E39" i="31"/>
  <c r="E31" i="31"/>
  <c r="E37" i="31"/>
  <c r="E29" i="31"/>
  <c r="E19" i="31"/>
  <c r="E10" i="31"/>
  <c r="E41" i="30"/>
  <c r="E5" i="30"/>
  <c r="E31" i="30"/>
  <c r="E23" i="30"/>
  <c r="E27" i="30"/>
  <c r="E8" i="30"/>
  <c r="E6" i="30"/>
  <c r="E36" i="30"/>
  <c r="E19" i="30"/>
  <c r="E11" i="30"/>
  <c r="E28" i="30"/>
  <c r="E35" i="30"/>
  <c r="E37" i="30"/>
  <c r="E7" i="30"/>
  <c r="E25" i="30"/>
  <c r="E21" i="30"/>
  <c r="E15" i="30"/>
  <c r="E29" i="30"/>
  <c r="E43" i="29"/>
  <c r="E11" i="29"/>
  <c r="E8" i="29"/>
  <c r="E35" i="29"/>
  <c r="E40" i="29"/>
  <c r="E9" i="28"/>
  <c r="E19" i="28"/>
  <c r="E30" i="28"/>
  <c r="E23" i="28"/>
  <c r="E29" i="28"/>
  <c r="E14" i="28"/>
  <c r="E13" i="28"/>
  <c r="E27" i="28"/>
  <c r="E7" i="28"/>
  <c r="E37" i="28"/>
  <c r="E11" i="28"/>
  <c r="E41" i="28"/>
  <c r="E15" i="28"/>
  <c r="E35" i="28"/>
  <c r="E21" i="28"/>
  <c r="E25" i="28"/>
  <c r="E22" i="28"/>
  <c r="E42" i="28"/>
  <c r="E27" i="27"/>
  <c r="E27" i="25"/>
  <c r="E43" i="25"/>
  <c r="E24" i="24"/>
  <c r="E31" i="24"/>
  <c r="E15" i="24"/>
  <c r="E23" i="24"/>
  <c r="E14" i="24"/>
  <c r="E35" i="24"/>
  <c r="E28" i="24"/>
  <c r="E27" i="24"/>
  <c r="E16" i="24"/>
  <c r="E38" i="24"/>
  <c r="E41" i="24"/>
  <c r="E7" i="24"/>
  <c r="E40" i="24"/>
  <c r="E39" i="24"/>
  <c r="E12" i="24"/>
  <c r="E32" i="24"/>
  <c r="E5" i="24"/>
  <c r="E22" i="24"/>
  <c r="E6" i="24"/>
  <c r="E30" i="24"/>
  <c r="E8" i="24"/>
  <c r="E11" i="24"/>
  <c r="E20" i="24"/>
  <c r="E42" i="24"/>
  <c r="E42" i="23"/>
  <c r="E30" i="23"/>
  <c r="E37" i="23"/>
  <c r="E28" i="23"/>
  <c r="E36" i="23"/>
  <c r="E18" i="23"/>
  <c r="E20" i="23"/>
  <c r="E41" i="23"/>
  <c r="E5" i="23"/>
  <c r="E12" i="23"/>
  <c r="E25" i="23"/>
  <c r="E10" i="23"/>
  <c r="E21" i="23"/>
  <c r="E41" i="22"/>
  <c r="E22" i="22"/>
  <c r="E32" i="22"/>
  <c r="E16" i="22"/>
  <c r="E35" i="22"/>
  <c r="E11" i="22"/>
  <c r="E18" i="22"/>
  <c r="E42" i="22"/>
  <c r="E10" i="22"/>
  <c r="E28" i="22"/>
  <c r="E12" i="22"/>
  <c r="E27" i="22"/>
  <c r="E34" i="22"/>
  <c r="E7" i="22"/>
  <c r="E23" i="22"/>
  <c r="E6" i="22"/>
  <c r="E39" i="22"/>
  <c r="E24" i="22"/>
  <c r="E5" i="22"/>
  <c r="E26" i="22"/>
  <c r="E20" i="22"/>
  <c r="E40" i="22"/>
  <c r="E36" i="22"/>
  <c r="E31" i="22"/>
  <c r="E42" i="21"/>
  <c r="E18" i="21"/>
  <c r="E10" i="21"/>
  <c r="E32" i="21"/>
  <c r="E17" i="21"/>
  <c r="E16" i="21"/>
  <c r="E34" i="21"/>
  <c r="E43" i="21"/>
  <c r="E13" i="21"/>
  <c r="E38" i="21"/>
  <c r="E9" i="21"/>
  <c r="E21" i="21"/>
  <c r="E41" i="21"/>
  <c r="E22" i="21"/>
  <c r="E30" i="21"/>
  <c r="E14" i="21"/>
  <c r="E33" i="21"/>
  <c r="E29" i="21"/>
  <c r="E6" i="21"/>
  <c r="E8" i="21"/>
  <c r="E39" i="20"/>
  <c r="E27" i="20"/>
  <c r="E15" i="20"/>
  <c r="E30" i="20"/>
  <c r="E6" i="20"/>
  <c r="E20" i="20"/>
  <c r="E32" i="20"/>
  <c r="E35" i="20"/>
  <c r="E14" i="20"/>
  <c r="E5" i="20"/>
  <c r="E16" i="20"/>
  <c r="E41" i="20"/>
  <c r="E11" i="20"/>
  <c r="E40" i="20"/>
  <c r="E8" i="20"/>
  <c r="E31" i="20"/>
  <c r="E23" i="20"/>
  <c r="E7" i="20"/>
  <c r="E12" i="20"/>
  <c r="E42" i="20"/>
  <c r="E25" i="19"/>
  <c r="E29" i="19"/>
  <c r="E37" i="19"/>
  <c r="E11" i="19"/>
  <c r="E21" i="19"/>
  <c r="E14" i="19"/>
  <c r="E38" i="19"/>
  <c r="E41" i="19"/>
  <c r="E9" i="19"/>
  <c r="E6" i="19"/>
  <c r="E12" i="19"/>
  <c r="E34" i="19"/>
  <c r="E42" i="19"/>
  <c r="E22" i="19"/>
  <c r="E13" i="19"/>
  <c r="E5" i="19"/>
  <c r="E30" i="19"/>
  <c r="E36" i="19"/>
  <c r="E43" i="19"/>
  <c r="E42" i="18"/>
  <c r="E11" i="18"/>
  <c r="E15" i="18"/>
  <c r="E23" i="18"/>
  <c r="E25" i="17"/>
  <c r="E11" i="17"/>
  <c r="E31" i="17"/>
  <c r="E34" i="17"/>
  <c r="E29" i="17"/>
  <c r="E30" i="17"/>
  <c r="E43" i="17"/>
  <c r="E21" i="17"/>
  <c r="E19" i="17"/>
  <c r="E13" i="17"/>
  <c r="E35" i="17"/>
  <c r="E33" i="17"/>
  <c r="E6" i="17"/>
  <c r="E37" i="17"/>
  <c r="E22" i="15"/>
  <c r="E14" i="15"/>
  <c r="E11" i="15"/>
  <c r="E37" i="15"/>
  <c r="E41" i="15"/>
  <c r="E18" i="14"/>
  <c r="E10" i="14"/>
  <c r="E27" i="14"/>
  <c r="E13" i="14"/>
  <c r="E16" i="14"/>
  <c r="E23" i="14"/>
  <c r="E26" i="14"/>
  <c r="E7" i="14"/>
  <c r="E25" i="14"/>
  <c r="G25" i="14" s="1"/>
  <c r="E29" i="14"/>
  <c r="E41" i="14"/>
  <c r="E36" i="14"/>
  <c r="E9" i="14"/>
  <c r="E21" i="14"/>
  <c r="E37" i="14"/>
  <c r="E34" i="14"/>
  <c r="E41" i="12"/>
  <c r="E18" i="12"/>
  <c r="E32" i="12"/>
  <c r="E39" i="12"/>
  <c r="E20" i="12"/>
  <c r="E30" i="12"/>
  <c r="E6" i="12"/>
  <c r="E22" i="13"/>
  <c r="E21" i="13"/>
  <c r="E30" i="13"/>
  <c r="E10" i="13"/>
  <c r="E39" i="13"/>
  <c r="E42" i="8"/>
  <c r="E22" i="8"/>
  <c r="E36" i="8"/>
  <c r="E14" i="8"/>
  <c r="E24" i="8"/>
  <c r="E8" i="8"/>
  <c r="E41" i="8"/>
  <c r="E10" i="8"/>
  <c r="E37" i="8"/>
  <c r="E7" i="8"/>
  <c r="E17" i="8"/>
  <c r="L44" i="51"/>
  <c r="E9" i="8"/>
  <c r="L44" i="48"/>
  <c r="E9" i="16"/>
  <c r="E9" i="36"/>
  <c r="E43" i="36"/>
  <c r="E43" i="40"/>
  <c r="E43" i="16"/>
  <c r="E10" i="12"/>
  <c r="E28" i="12"/>
  <c r="E6" i="52"/>
  <c r="E11" i="52"/>
  <c r="E14" i="52"/>
  <c r="E17" i="52"/>
  <c r="E18" i="52"/>
  <c r="E23" i="52"/>
  <c r="E27" i="52"/>
  <c r="E29" i="52"/>
  <c r="E30" i="52"/>
  <c r="E32" i="52"/>
  <c r="E41" i="52"/>
  <c r="E9" i="52"/>
  <c r="E10" i="52"/>
  <c r="E13" i="52"/>
  <c r="E19" i="52"/>
  <c r="E21" i="52"/>
  <c r="E22" i="52"/>
  <c r="E25" i="52"/>
  <c r="E26" i="52"/>
  <c r="E33" i="52"/>
  <c r="E34" i="52"/>
  <c r="E36" i="52"/>
  <c r="E37" i="52"/>
  <c r="E40" i="52"/>
  <c r="E42" i="52"/>
  <c r="E8" i="51"/>
  <c r="E12" i="51"/>
  <c r="E20" i="51"/>
  <c r="E24" i="51"/>
  <c r="E25" i="51"/>
  <c r="E26" i="51"/>
  <c r="E29" i="51"/>
  <c r="E30" i="51"/>
  <c r="E33" i="51"/>
  <c r="E36" i="51"/>
  <c r="E37" i="51"/>
  <c r="E40" i="51"/>
  <c r="E41" i="51"/>
  <c r="E42" i="51"/>
  <c r="E5" i="51"/>
  <c r="E9" i="51"/>
  <c r="E17" i="51"/>
  <c r="E32" i="51"/>
  <c r="E7" i="51"/>
  <c r="E10" i="51"/>
  <c r="E13" i="51"/>
  <c r="E16" i="51"/>
  <c r="E18" i="51"/>
  <c r="E21" i="51"/>
  <c r="E28" i="51"/>
  <c r="E34" i="51"/>
  <c r="E38" i="13"/>
  <c r="E42" i="13"/>
  <c r="E43" i="34"/>
  <c r="E42" i="36"/>
  <c r="E42" i="40"/>
  <c r="E42" i="33"/>
  <c r="E42" i="29"/>
  <c r="E30" i="26"/>
  <c r="E41" i="26"/>
  <c r="E9" i="25"/>
  <c r="E42" i="25"/>
  <c r="E43" i="12"/>
  <c r="E42" i="12"/>
  <c r="E43" i="15"/>
  <c r="E42" i="16"/>
  <c r="E41" i="16"/>
  <c r="E41" i="17"/>
  <c r="E41" i="25"/>
  <c r="E42" i="26"/>
  <c r="E41" i="29"/>
  <c r="E41" i="33"/>
  <c r="E43" i="44"/>
  <c r="X42" i="48"/>
  <c r="X42" i="50"/>
  <c r="X42" i="43"/>
  <c r="X42" i="42"/>
  <c r="X42" i="49"/>
  <c r="X42" i="51"/>
  <c r="X42" i="52"/>
  <c r="X42" i="44"/>
  <c r="X42" i="41"/>
  <c r="X42" i="39"/>
  <c r="X42" i="37"/>
  <c r="X42" i="33"/>
  <c r="X42" i="31"/>
  <c r="X42" i="29"/>
  <c r="X42" i="27"/>
  <c r="X42" i="25"/>
  <c r="X42" i="40"/>
  <c r="X42" i="38"/>
  <c r="X42" i="36"/>
  <c r="X42" i="35"/>
  <c r="X42" i="34"/>
  <c r="X42" i="32"/>
  <c r="X42" i="28"/>
  <c r="X42" i="26"/>
  <c r="V42" i="49"/>
  <c r="V42" i="51"/>
  <c r="V42" i="44"/>
  <c r="V42" i="48"/>
  <c r="V42" i="50"/>
  <c r="V42" i="52"/>
  <c r="V42" i="43"/>
  <c r="V42" i="42"/>
  <c r="V42" i="40"/>
  <c r="V42" i="38"/>
  <c r="V42" i="36"/>
  <c r="V42" i="34"/>
  <c r="V42" i="32"/>
  <c r="V42" i="28"/>
  <c r="V42" i="26"/>
  <c r="V42" i="41"/>
  <c r="V42" i="39"/>
  <c r="V42" i="37"/>
  <c r="V42" i="35"/>
  <c r="V42" i="33"/>
  <c r="V42" i="31"/>
  <c r="V42" i="29"/>
  <c r="V42" i="27"/>
  <c r="V42" i="25"/>
  <c r="V43" i="48"/>
  <c r="V43" i="50"/>
  <c r="V43" i="52"/>
  <c r="V43" i="43"/>
  <c r="V43" i="42"/>
  <c r="V43" i="49"/>
  <c r="V43" i="51"/>
  <c r="V43" i="44"/>
  <c r="V43" i="41"/>
  <c r="V43" i="39"/>
  <c r="V43" i="37"/>
  <c r="V43" i="35"/>
  <c r="V43" i="33"/>
  <c r="V43" i="31"/>
  <c r="V43" i="29"/>
  <c r="V43" i="27"/>
  <c r="V43" i="25"/>
  <c r="V43" i="40"/>
  <c r="V43" i="38"/>
  <c r="V43" i="36"/>
  <c r="V43" i="34"/>
  <c r="V43" i="32"/>
  <c r="V43" i="28"/>
  <c r="V43" i="26"/>
  <c r="V42" i="8"/>
  <c r="X42" i="8"/>
  <c r="V42" i="13"/>
  <c r="V43" i="12"/>
  <c r="X42" i="12"/>
  <c r="V42" i="14"/>
  <c r="V42" i="15"/>
  <c r="V43" i="16"/>
  <c r="X42" i="16"/>
  <c r="V43" i="17"/>
  <c r="V43" i="18"/>
  <c r="X42" i="18"/>
  <c r="V42" i="19"/>
  <c r="V43" i="20"/>
  <c r="X42" i="20"/>
  <c r="V42" i="21"/>
  <c r="V43" i="22"/>
  <c r="X42" i="22"/>
  <c r="V42" i="23"/>
  <c r="V42" i="24"/>
  <c r="X42" i="24"/>
  <c r="V43" i="8"/>
  <c r="V43" i="13"/>
  <c r="X42" i="13"/>
  <c r="V42" i="12"/>
  <c r="V43" i="14"/>
  <c r="X42" i="14"/>
  <c r="V43" i="15"/>
  <c r="X42" i="15"/>
  <c r="V42" i="16"/>
  <c r="V42" i="17"/>
  <c r="X42" i="17"/>
  <c r="V42" i="18"/>
  <c r="V43" i="19"/>
  <c r="X42" i="19"/>
  <c r="V42" i="20"/>
  <c r="V43" i="21"/>
  <c r="X42" i="21"/>
  <c r="V42" i="22"/>
  <c r="V43" i="23"/>
  <c r="X42" i="23"/>
  <c r="V43" i="24"/>
  <c r="X18" i="26"/>
  <c r="X18" i="35"/>
  <c r="X18" i="14"/>
  <c r="X18" i="27"/>
  <c r="X16" i="48"/>
  <c r="X16" i="38"/>
  <c r="X16" i="50"/>
  <c r="X16" i="24"/>
  <c r="X16" i="25"/>
  <c r="X16" i="42"/>
  <c r="X16" i="41"/>
  <c r="X16" i="20"/>
  <c r="X16" i="31"/>
  <c r="X16" i="35"/>
  <c r="X16" i="26"/>
  <c r="X16" i="32"/>
  <c r="X16" i="37"/>
  <c r="X16" i="15"/>
  <c r="X16" i="19"/>
  <c r="X16" i="34"/>
  <c r="X16" i="33"/>
  <c r="X16" i="14"/>
  <c r="X16" i="21"/>
  <c r="X16" i="40"/>
  <c r="X16" i="12"/>
  <c r="X16" i="22"/>
  <c r="X16" i="43"/>
  <c r="V10" i="28"/>
  <c r="V10" i="51"/>
  <c r="V10" i="18"/>
  <c r="V10" i="22"/>
  <c r="V10" i="37"/>
  <c r="V10" i="43"/>
  <c r="V10" i="40"/>
  <c r="V10" i="29"/>
  <c r="V10" i="32"/>
  <c r="V10" i="23"/>
  <c r="V10" i="24"/>
  <c r="V10" i="38"/>
  <c r="V10" i="16"/>
  <c r="V10" i="33"/>
  <c r="V10" i="44"/>
  <c r="V10" i="50"/>
  <c r="V10" i="39"/>
  <c r="V8" i="13"/>
  <c r="V8" i="18"/>
  <c r="X38" i="36"/>
  <c r="X38" i="31"/>
  <c r="V11" i="38"/>
  <c r="X18" i="43"/>
  <c r="X18" i="52"/>
  <c r="X18" i="21"/>
  <c r="X18" i="41"/>
  <c r="X18" i="25"/>
  <c r="X18" i="44"/>
  <c r="X18" i="28"/>
  <c r="X16" i="51"/>
  <c r="X16" i="30"/>
  <c r="X16" i="8"/>
  <c r="X16" i="27"/>
  <c r="X16" i="36"/>
  <c r="X16" i="29"/>
  <c r="X16" i="17"/>
  <c r="X38" i="34"/>
  <c r="X38" i="24"/>
  <c r="E23" i="4"/>
  <c r="X20" i="14" s="1"/>
  <c r="V11" i="33"/>
  <c r="V11" i="8"/>
  <c r="V11" i="16"/>
  <c r="V7" i="12"/>
  <c r="V11" i="36"/>
  <c r="V11" i="40"/>
  <c r="V10" i="36"/>
  <c r="X18" i="50"/>
  <c r="X18" i="30"/>
  <c r="X18" i="48"/>
  <c r="X18" i="37"/>
  <c r="X18" i="22"/>
  <c r="X18" i="32"/>
  <c r="X18" i="18"/>
  <c r="X18" i="12"/>
  <c r="X18" i="38"/>
  <c r="X18" i="36"/>
  <c r="X18" i="20"/>
  <c r="X16" i="18"/>
  <c r="X16" i="49"/>
  <c r="X16" i="39"/>
  <c r="X16" i="28"/>
  <c r="X16" i="23"/>
  <c r="V10" i="48"/>
  <c r="V8" i="50"/>
  <c r="V7" i="43"/>
  <c r="X38" i="17"/>
  <c r="X38" i="52"/>
  <c r="V12" i="32"/>
  <c r="V12" i="39"/>
  <c r="V12" i="40"/>
  <c r="V12" i="34"/>
  <c r="V24" i="20"/>
  <c r="V24" i="32"/>
  <c r="V18" i="22"/>
  <c r="V18" i="23"/>
  <c r="V18" i="34"/>
  <c r="V18" i="38"/>
  <c r="V18" i="40"/>
  <c r="V18" i="17"/>
  <c r="V18" i="27"/>
  <c r="V18" i="36"/>
  <c r="V18" i="39"/>
  <c r="V18" i="41"/>
  <c r="V27" i="21"/>
  <c r="V28" i="14"/>
  <c r="V28" i="19"/>
  <c r="V28" i="32"/>
  <c r="V28" i="38"/>
  <c r="V28" i="39"/>
  <c r="V28" i="40"/>
  <c r="V28" i="22"/>
  <c r="V28" i="26"/>
  <c r="V28" i="37"/>
  <c r="D9" i="4"/>
  <c r="V6" i="24" s="1"/>
  <c r="D17" i="4"/>
  <c r="V14" i="15" s="1"/>
  <c r="E8" i="4"/>
  <c r="X5" i="28" s="1"/>
  <c r="D23" i="4"/>
  <c r="D33" i="4"/>
  <c r="V30" i="52" s="1"/>
  <c r="E17" i="4"/>
  <c r="D22" i="4"/>
  <c r="V30" i="29"/>
  <c r="V30" i="8"/>
  <c r="V30" i="49"/>
  <c r="V30" i="24"/>
  <c r="V30" i="39"/>
  <c r="V30" i="30"/>
  <c r="V30" i="41"/>
  <c r="V6" i="12"/>
  <c r="V6" i="21"/>
  <c r="V6" i="35"/>
  <c r="X20" i="28"/>
  <c r="X20" i="29"/>
  <c r="X5" i="24"/>
  <c r="V20" i="41"/>
  <c r="V20" i="49"/>
  <c r="V20" i="15"/>
  <c r="V20" i="21"/>
  <c r="V20" i="27"/>
  <c r="V20" i="44"/>
  <c r="V14" i="36"/>
  <c r="X19" i="52"/>
  <c r="X19" i="43"/>
  <c r="X18" i="42"/>
  <c r="X18" i="24"/>
  <c r="V13" i="13"/>
  <c r="V27" i="8"/>
  <c r="V27" i="17"/>
  <c r="V12" i="43"/>
  <c r="V12" i="12"/>
  <c r="V12" i="50"/>
  <c r="V12" i="52"/>
  <c r="V12" i="17"/>
  <c r="V12" i="19"/>
  <c r="V12" i="22"/>
  <c r="V12" i="44"/>
  <c r="V12" i="48"/>
  <c r="V12" i="49"/>
  <c r="V12" i="51"/>
  <c r="V12" i="15"/>
  <c r="V12" i="18"/>
  <c r="V12" i="21"/>
  <c r="V12" i="24"/>
  <c r="V16" i="17"/>
  <c r="V16" i="22"/>
  <c r="V16" i="42"/>
  <c r="V16" i="29"/>
  <c r="V16" i="30"/>
  <c r="V16" i="33"/>
  <c r="V16" i="35"/>
  <c r="V16" i="39"/>
  <c r="V16" i="26"/>
  <c r="V16" i="13"/>
  <c r="V16" i="25"/>
  <c r="V16" i="41"/>
  <c r="V16" i="51"/>
  <c r="V16" i="8"/>
  <c r="V16" i="12"/>
  <c r="V16" i="24"/>
  <c r="V16" i="27"/>
  <c r="V16" i="49"/>
  <c r="V16" i="14"/>
  <c r="V16" i="19"/>
  <c r="V16" i="20"/>
  <c r="V16" i="28"/>
  <c r="V16" i="23"/>
  <c r="V16" i="32"/>
  <c r="V16" i="34"/>
  <c r="V16" i="38"/>
  <c r="V16" i="40"/>
  <c r="V16" i="44"/>
  <c r="V16" i="16"/>
  <c r="V16" i="37"/>
  <c r="V16" i="31"/>
  <c r="V16" i="50"/>
  <c r="V16" i="18"/>
  <c r="V16" i="48"/>
  <c r="V25" i="48"/>
  <c r="V25" i="24"/>
  <c r="V25" i="40"/>
  <c r="V25" i="44"/>
  <c r="V25" i="14"/>
  <c r="V25" i="16"/>
  <c r="V25" i="43"/>
  <c r="V38" i="51"/>
  <c r="V38" i="17"/>
  <c r="V38" i="32"/>
  <c r="V38" i="42"/>
  <c r="V38" i="18"/>
  <c r="V38" i="27"/>
  <c r="V38" i="37"/>
  <c r="V38" i="48"/>
  <c r="V38" i="15"/>
  <c r="V38" i="26"/>
  <c r="V38" i="35"/>
  <c r="V38" i="13"/>
  <c r="V38" i="22"/>
  <c r="V38" i="30"/>
  <c r="E10" i="40"/>
  <c r="E42" i="30"/>
  <c r="E31" i="28"/>
  <c r="E43" i="23"/>
  <c r="E28" i="20"/>
  <c r="E42" i="17"/>
  <c r="E42" i="15"/>
  <c r="E42" i="14"/>
  <c r="E23" i="12"/>
  <c r="J7" i="46"/>
  <c r="E11" i="27"/>
  <c r="E41" i="18"/>
  <c r="E16" i="13"/>
  <c r="E8" i="38"/>
  <c r="E38" i="23"/>
  <c r="E20" i="13"/>
  <c r="V31" i="21"/>
  <c r="V31" i="28"/>
  <c r="V31" i="39"/>
  <c r="V31" i="14"/>
  <c r="V31" i="38"/>
  <c r="V31" i="36"/>
  <c r="V31" i="35"/>
  <c r="V31" i="26"/>
  <c r="V31" i="32"/>
  <c r="V31" i="43"/>
  <c r="V21" i="16"/>
  <c r="V21" i="38"/>
  <c r="V21" i="21"/>
  <c r="V21" i="34"/>
  <c r="V21" i="48"/>
  <c r="V21" i="14"/>
  <c r="V21" i="22"/>
  <c r="V21" i="41"/>
  <c r="V21" i="43"/>
  <c r="N44" i="39"/>
  <c r="N44" i="15"/>
  <c r="N28" i="43"/>
  <c r="P5" i="39"/>
  <c r="F5" i="42"/>
  <c r="G5" i="42" s="1"/>
  <c r="P5" i="27"/>
  <c r="N30" i="12"/>
  <c r="N30" i="14"/>
  <c r="N18" i="41"/>
  <c r="X6" i="19"/>
  <c r="X6" i="48"/>
  <c r="X6" i="33"/>
  <c r="X6" i="38"/>
  <c r="X6" i="28"/>
  <c r="X6" i="51"/>
  <c r="X6" i="23"/>
  <c r="X6" i="49"/>
  <c r="X6" i="31"/>
  <c r="X6" i="50"/>
  <c r="X6" i="20"/>
  <c r="X6" i="15"/>
  <c r="X6" i="27"/>
  <c r="X6" i="16"/>
  <c r="X6" i="37"/>
  <c r="X6" i="26"/>
  <c r="X6" i="42"/>
  <c r="X6" i="14"/>
  <c r="X6" i="22"/>
  <c r="X6" i="18"/>
  <c r="X6" i="39"/>
  <c r="X6" i="17"/>
  <c r="X6" i="34"/>
  <c r="X6" i="21"/>
  <c r="X6" i="36"/>
  <c r="X6" i="12"/>
  <c r="X6" i="44"/>
  <c r="X6" i="29"/>
  <c r="X6" i="8"/>
  <c r="X6" i="25"/>
  <c r="X6" i="52"/>
  <c r="X6" i="24"/>
  <c r="X6" i="41"/>
  <c r="X6" i="30"/>
  <c r="X6" i="13"/>
  <c r="X6" i="32"/>
  <c r="X6" i="35"/>
  <c r="X6" i="40"/>
  <c r="X6" i="43"/>
  <c r="T42" i="8"/>
  <c r="T42" i="12"/>
  <c r="T42" i="15"/>
  <c r="T42" i="17"/>
  <c r="T42" i="19"/>
  <c r="T42" i="21"/>
  <c r="T42" i="23"/>
  <c r="T42" i="25"/>
  <c r="T42" i="27"/>
  <c r="T42" i="29"/>
  <c r="T42" i="31"/>
  <c r="T42" i="33"/>
  <c r="T42" i="35"/>
  <c r="T42" i="37"/>
  <c r="T42" i="39"/>
  <c r="T42" i="41"/>
  <c r="T42" i="44"/>
  <c r="T42" i="51"/>
  <c r="T42" i="49"/>
  <c r="J42" i="13"/>
  <c r="J42" i="14"/>
  <c r="J42" i="16"/>
  <c r="J42" i="18"/>
  <c r="J42" i="21"/>
  <c r="J42" i="23"/>
  <c r="J42" i="25"/>
  <c r="J42" i="27"/>
  <c r="J42" i="29"/>
  <c r="J42" i="31"/>
  <c r="J42" i="33"/>
  <c r="J42" i="35"/>
  <c r="J42" i="37"/>
  <c r="J42" i="39"/>
  <c r="J42" i="41"/>
  <c r="J42" i="44"/>
  <c r="J42" i="52"/>
  <c r="J42" i="50"/>
  <c r="J42" i="48"/>
  <c r="AN9" i="4"/>
  <c r="H9" i="4" s="1"/>
  <c r="T42" i="13"/>
  <c r="T42" i="14"/>
  <c r="T42" i="16"/>
  <c r="T42" i="18"/>
  <c r="T42" i="20"/>
  <c r="T42" i="22"/>
  <c r="T42" i="24"/>
  <c r="T42" i="26"/>
  <c r="T42" i="28"/>
  <c r="T42" i="32"/>
  <c r="T42" i="34"/>
  <c r="T42" i="36"/>
  <c r="T42" i="38"/>
  <c r="T42" i="40"/>
  <c r="T42" i="42"/>
  <c r="T42" i="43"/>
  <c r="T42" i="50"/>
  <c r="J42" i="12"/>
  <c r="J42" i="15"/>
  <c r="J42" i="17"/>
  <c r="J42" i="20"/>
  <c r="J42" i="22"/>
  <c r="J42" i="24"/>
  <c r="J42" i="26"/>
  <c r="J42" i="28"/>
  <c r="J42" i="32"/>
  <c r="J42" i="34"/>
  <c r="J42" i="36"/>
  <c r="J42" i="38"/>
  <c r="J42" i="40"/>
  <c r="J42" i="42"/>
  <c r="J42" i="43"/>
  <c r="J42" i="51"/>
  <c r="J42" i="49"/>
  <c r="V41" i="50"/>
  <c r="V41" i="27"/>
  <c r="V41" i="40"/>
  <c r="V41" i="18"/>
  <c r="V41" i="22"/>
  <c r="V41" i="52"/>
  <c r="V41" i="42"/>
  <c r="V41" i="38"/>
  <c r="V41" i="34"/>
  <c r="X31" i="29"/>
  <c r="X31" i="15"/>
  <c r="X31" i="23"/>
  <c r="X31" i="36"/>
  <c r="X31" i="25"/>
  <c r="N18" i="51"/>
  <c r="F27" i="31"/>
  <c r="F27" i="30"/>
  <c r="F27" i="32"/>
  <c r="F27" i="33"/>
  <c r="G27" i="33" s="1"/>
  <c r="F27" i="34"/>
  <c r="F27" i="35"/>
  <c r="F27" i="36"/>
  <c r="F27" i="37"/>
  <c r="F27" i="38"/>
  <c r="F27" i="39"/>
  <c r="F27" i="40"/>
  <c r="F27" i="41"/>
  <c r="F27" i="42"/>
  <c r="G27" i="42" s="1"/>
  <c r="F27" i="44"/>
  <c r="F27" i="43"/>
  <c r="P27" i="31"/>
  <c r="P27" i="30"/>
  <c r="P27" i="32"/>
  <c r="P27" i="33"/>
  <c r="P27" i="34"/>
  <c r="P27" i="35"/>
  <c r="P27" i="36"/>
  <c r="P27" i="37"/>
  <c r="P27" i="38"/>
  <c r="P27" i="39"/>
  <c r="P27" i="40"/>
  <c r="P27" i="41"/>
  <c r="P27" i="42"/>
  <c r="P27" i="44"/>
  <c r="P27" i="43"/>
  <c r="F27" i="48"/>
  <c r="F27" i="49"/>
  <c r="P27" i="49"/>
  <c r="P27" i="51"/>
  <c r="F27" i="51"/>
  <c r="F27" i="13"/>
  <c r="N28" i="52"/>
  <c r="O42" i="4"/>
  <c r="P42" i="4" s="1"/>
  <c r="C42" i="4" s="1"/>
  <c r="F39" i="39" s="1"/>
  <c r="O37" i="4"/>
  <c r="P37" i="4" s="1"/>
  <c r="C37" i="4" s="1"/>
  <c r="F34" i="13" s="1"/>
  <c r="O22" i="4"/>
  <c r="P22" i="4" s="1"/>
  <c r="C22" i="4" s="1"/>
  <c r="P19" i="41" s="1"/>
  <c r="O16" i="4"/>
  <c r="P16" i="4" s="1"/>
  <c r="C16" i="4" s="1"/>
  <c r="F13" i="36" s="1"/>
  <c r="P10" i="15"/>
  <c r="F10" i="43"/>
  <c r="F10" i="41"/>
  <c r="G10" i="41" s="1"/>
  <c r="F28" i="28"/>
  <c r="P28" i="21"/>
  <c r="O39" i="4"/>
  <c r="P39" i="4" s="1"/>
  <c r="C39" i="4" s="1"/>
  <c r="F36" i="19" s="1"/>
  <c r="G36" i="19" s="1"/>
  <c r="O32" i="4"/>
  <c r="P32" i="4" s="1"/>
  <c r="C32" i="4" s="1"/>
  <c r="P29" i="14" s="1"/>
  <c r="AN45" i="4"/>
  <c r="H45" i="4" s="1"/>
  <c r="N42" i="31" s="1"/>
  <c r="F27" i="12"/>
  <c r="P27" i="12"/>
  <c r="P27" i="14"/>
  <c r="P27" i="15"/>
  <c r="P27" i="16"/>
  <c r="F27" i="21"/>
  <c r="F27" i="22"/>
  <c r="F27" i="17"/>
  <c r="G27" i="17" s="1"/>
  <c r="P27" i="18"/>
  <c r="P27" i="19"/>
  <c r="P27" i="20"/>
  <c r="P27" i="23"/>
  <c r="P27" i="24"/>
  <c r="P27" i="25"/>
  <c r="P27" i="26"/>
  <c r="P27" i="27"/>
  <c r="P27" i="28"/>
  <c r="P27" i="29"/>
  <c r="F27" i="14"/>
  <c r="F27" i="15"/>
  <c r="G27" i="15" s="1"/>
  <c r="F27" i="16"/>
  <c r="P27" i="17"/>
  <c r="P27" i="21"/>
  <c r="P27" i="22"/>
  <c r="F27" i="18"/>
  <c r="G27" i="18" s="1"/>
  <c r="F27" i="19"/>
  <c r="F27" i="20"/>
  <c r="F27" i="23"/>
  <c r="F27" i="24"/>
  <c r="G27" i="24" s="1"/>
  <c r="F27" i="25"/>
  <c r="F27" i="26"/>
  <c r="F27" i="27"/>
  <c r="G27" i="27" s="1"/>
  <c r="F27" i="28"/>
  <c r="G27" i="28" s="1"/>
  <c r="F27" i="29"/>
  <c r="F11" i="43"/>
  <c r="AN46" i="4"/>
  <c r="H46" i="4" s="1"/>
  <c r="F34" i="17"/>
  <c r="P36" i="44"/>
  <c r="P36" i="28"/>
  <c r="F36" i="35"/>
  <c r="F36" i="41"/>
  <c r="O38" i="4"/>
  <c r="P38" i="4" s="1"/>
  <c r="C38" i="4" s="1"/>
  <c r="O26" i="4"/>
  <c r="P26" i="4" s="1"/>
  <c r="C26" i="4" s="1"/>
  <c r="F33" i="28"/>
  <c r="F33" i="19"/>
  <c r="F33" i="26"/>
  <c r="G33" i="26" s="1"/>
  <c r="P33" i="16"/>
  <c r="F33" i="33"/>
  <c r="G33" i="33" s="1"/>
  <c r="F33" i="20"/>
  <c r="F33" i="34"/>
  <c r="F33" i="27"/>
  <c r="P33" i="32"/>
  <c r="F33" i="36"/>
  <c r="P33" i="49"/>
  <c r="P10" i="50"/>
  <c r="N40" i="50"/>
  <c r="N40" i="17"/>
  <c r="N40" i="29"/>
  <c r="N40" i="32"/>
  <c r="N40" i="36"/>
  <c r="N40" i="34"/>
  <c r="N40" i="42"/>
  <c r="N40" i="49"/>
  <c r="N40" i="18"/>
  <c r="N40" i="23"/>
  <c r="N40" i="27"/>
  <c r="N40" i="31"/>
  <c r="N40" i="21"/>
  <c r="N40" i="28"/>
  <c r="N40" i="37"/>
  <c r="N35" i="48"/>
  <c r="N35" i="50"/>
  <c r="N35" i="49"/>
  <c r="N35" i="51"/>
  <c r="O41" i="4"/>
  <c r="P41" i="4" s="1"/>
  <c r="C41" i="4" s="1"/>
  <c r="O46" i="4"/>
  <c r="P46" i="4" s="1"/>
  <c r="C46" i="4" s="1"/>
  <c r="P43" i="17" s="1"/>
  <c r="P19" i="15"/>
  <c r="P32" i="52"/>
  <c r="P32" i="48"/>
  <c r="P32" i="32"/>
  <c r="F32" i="41"/>
  <c r="P12" i="13"/>
  <c r="F12" i="17"/>
  <c r="P12" i="16"/>
  <c r="F12" i="19"/>
  <c r="F12" i="12"/>
  <c r="P12" i="15"/>
  <c r="P12" i="18"/>
  <c r="AI28" i="4"/>
  <c r="G28" i="4" s="1"/>
  <c r="AI26" i="4"/>
  <c r="G26" i="4" s="1"/>
  <c r="J23" i="25" s="1"/>
  <c r="AI24" i="4"/>
  <c r="G24" i="4" s="1"/>
  <c r="J21" i="13" s="1"/>
  <c r="AI20" i="4"/>
  <c r="G20" i="4" s="1"/>
  <c r="AI18" i="4"/>
  <c r="G18" i="4" s="1"/>
  <c r="J15" i="17" s="1"/>
  <c r="AI16" i="4"/>
  <c r="G16" i="4" s="1"/>
  <c r="AI12" i="4"/>
  <c r="G12" i="4" s="1"/>
  <c r="J9" i="28" s="1"/>
  <c r="G10" i="4"/>
  <c r="J7" i="50" s="1"/>
  <c r="F29" i="25"/>
  <c r="P29" i="49"/>
  <c r="P29" i="29"/>
  <c r="F29" i="39"/>
  <c r="F29" i="26"/>
  <c r="P29" i="52"/>
  <c r="P29" i="34"/>
  <c r="F29" i="17"/>
  <c r="G29" i="17" s="1"/>
  <c r="F29" i="23"/>
  <c r="G29" i="23" s="1"/>
  <c r="F29" i="27"/>
  <c r="F29" i="30"/>
  <c r="G29" i="30" s="1"/>
  <c r="F29" i="37"/>
  <c r="F29" i="41"/>
  <c r="P32" i="15"/>
  <c r="F32" i="27"/>
  <c r="F32" i="13"/>
  <c r="P32" i="39"/>
  <c r="F32" i="8"/>
  <c r="G32" i="8" s="1"/>
  <c r="F40" i="13"/>
  <c r="F40" i="14"/>
  <c r="P40" i="15"/>
  <c r="P40" i="16"/>
  <c r="P40" i="17"/>
  <c r="F40" i="19"/>
  <c r="F40" i="20"/>
  <c r="G40" i="20" s="1"/>
  <c r="P40" i="20"/>
  <c r="F40" i="22"/>
  <c r="P40" i="23"/>
  <c r="P40" i="31"/>
  <c r="P40" i="25"/>
  <c r="F40" i="27"/>
  <c r="P40" i="29"/>
  <c r="F40" i="32"/>
  <c r="P40" i="33"/>
  <c r="F40" i="36"/>
  <c r="P40" i="37"/>
  <c r="F40" i="39"/>
  <c r="P40" i="41"/>
  <c r="P40" i="34"/>
  <c r="P40" i="38"/>
  <c r="F40" i="44"/>
  <c r="G40" i="44" s="1"/>
  <c r="F40" i="43"/>
  <c r="P40" i="49"/>
  <c r="F40" i="50"/>
  <c r="F40" i="51"/>
  <c r="P40" i="13"/>
  <c r="F40" i="15"/>
  <c r="P40" i="14"/>
  <c r="P40" i="18"/>
  <c r="F40" i="18"/>
  <c r="G40" i="18" s="1"/>
  <c r="P40" i="19"/>
  <c r="P40" i="21"/>
  <c r="F40" i="21"/>
  <c r="F40" i="23"/>
  <c r="F40" i="24"/>
  <c r="G40" i="24" s="1"/>
  <c r="F40" i="25"/>
  <c r="G40" i="25" s="1"/>
  <c r="F40" i="26"/>
  <c r="P40" i="27"/>
  <c r="F40" i="31"/>
  <c r="P40" i="30"/>
  <c r="F40" i="33"/>
  <c r="P40" i="35"/>
  <c r="F40" i="37"/>
  <c r="F40" i="38"/>
  <c r="F40" i="41"/>
  <c r="P40" i="32"/>
  <c r="P40" i="36"/>
  <c r="F40" i="42"/>
  <c r="P40" i="44"/>
  <c r="P40" i="43"/>
  <c r="P40" i="48"/>
  <c r="P40" i="50"/>
  <c r="P40" i="51"/>
  <c r="F25" i="13"/>
  <c r="F25" i="52"/>
  <c r="P25" i="51"/>
  <c r="P25" i="50"/>
  <c r="F40" i="52"/>
  <c r="F12" i="22"/>
  <c r="G12" i="22" s="1"/>
  <c r="F12" i="26"/>
  <c r="F12" i="28"/>
  <c r="P12" i="30"/>
  <c r="P12" i="34"/>
  <c r="F12" i="24"/>
  <c r="F12" i="38"/>
  <c r="F12" i="40"/>
  <c r="F12" i="42"/>
  <c r="G12" i="42" s="1"/>
  <c r="P12" i="20"/>
  <c r="P12" i="22"/>
  <c r="P12" i="27"/>
  <c r="F12" i="31"/>
  <c r="F12" i="33"/>
  <c r="P12" i="23"/>
  <c r="P12" i="36"/>
  <c r="P12" i="38"/>
  <c r="P12" i="41"/>
  <c r="F12" i="43"/>
  <c r="AI32" i="4"/>
  <c r="G32" i="4" s="1"/>
  <c r="J29" i="48" s="1"/>
  <c r="AI38" i="4"/>
  <c r="G38" i="4" s="1"/>
  <c r="J35" i="17" s="1"/>
  <c r="AI30" i="4"/>
  <c r="G30" i="4" s="1"/>
  <c r="AI22" i="4"/>
  <c r="G22" i="4" s="1"/>
  <c r="AI14" i="4"/>
  <c r="G14" i="4" s="1"/>
  <c r="J11" i="35" s="1"/>
  <c r="AI9" i="4"/>
  <c r="G9" i="4" s="1"/>
  <c r="J7" i="15"/>
  <c r="J7" i="12"/>
  <c r="J7" i="13"/>
  <c r="J7" i="42"/>
  <c r="J23" i="23"/>
  <c r="J35" i="19"/>
  <c r="J35" i="27"/>
  <c r="J35" i="29"/>
  <c r="J35" i="41"/>
  <c r="J35" i="12"/>
  <c r="J35" i="15"/>
  <c r="J35" i="28"/>
  <c r="J35" i="36"/>
  <c r="J35" i="52"/>
  <c r="J35" i="31"/>
  <c r="J35" i="42"/>
  <c r="J35" i="40"/>
  <c r="J35" i="37"/>
  <c r="J35" i="38"/>
  <c r="AI34" i="4"/>
  <c r="G34" i="4" s="1"/>
  <c r="J31" i="16" s="1"/>
  <c r="J21" i="48"/>
  <c r="F43" i="30"/>
  <c r="P43" i="37"/>
  <c r="F43" i="39"/>
  <c r="F43" i="23"/>
  <c r="P43" i="40"/>
  <c r="F43" i="16"/>
  <c r="P43" i="15"/>
  <c r="J15" i="34"/>
  <c r="J15" i="37"/>
  <c r="J15" i="40"/>
  <c r="J15" i="27"/>
  <c r="AI40" i="4"/>
  <c r="G40" i="4" s="1"/>
  <c r="J37" i="13" s="1"/>
  <c r="X14" i="37"/>
  <c r="X14" i="38"/>
  <c r="X14" i="49"/>
  <c r="X14" i="30"/>
  <c r="X14" i="18"/>
  <c r="X14" i="40"/>
  <c r="X14" i="43"/>
  <c r="X14" i="23"/>
  <c r="X14" i="12"/>
  <c r="X14" i="20"/>
  <c r="X14" i="19"/>
  <c r="X14" i="29"/>
  <c r="P23" i="8"/>
  <c r="F23" i="16"/>
  <c r="G23" i="16" s="1"/>
  <c r="P33" i="43"/>
  <c r="P33" i="42"/>
  <c r="F33" i="8"/>
  <c r="P33" i="24"/>
  <c r="F33" i="41"/>
  <c r="G33" i="41" s="1"/>
  <c r="P33" i="31"/>
  <c r="F39" i="17"/>
  <c r="G39" i="17" s="1"/>
  <c r="F39" i="48"/>
  <c r="P39" i="33"/>
  <c r="G27" i="31"/>
  <c r="X22" i="22"/>
  <c r="X22" i="38"/>
  <c r="X22" i="40"/>
  <c r="X22" i="48"/>
  <c r="X22" i="21"/>
  <c r="X22" i="52"/>
  <c r="X22" i="31"/>
  <c r="X22" i="39"/>
  <c r="X22" i="34"/>
  <c r="X22" i="23"/>
  <c r="X22" i="44"/>
  <c r="X22" i="37"/>
  <c r="X22" i="29"/>
  <c r="X22" i="26"/>
  <c r="X22" i="36"/>
  <c r="X22" i="35"/>
  <c r="X22" i="19"/>
  <c r="X22" i="32"/>
  <c r="X22" i="30"/>
  <c r="X22" i="43"/>
  <c r="X22" i="27"/>
  <c r="X22" i="49"/>
  <c r="X22" i="12"/>
  <c r="X22" i="50"/>
  <c r="X22" i="14"/>
  <c r="X22" i="25"/>
  <c r="X22" i="51"/>
  <c r="X22" i="33"/>
  <c r="X22" i="20"/>
  <c r="X22" i="42"/>
  <c r="X22" i="41"/>
  <c r="X22" i="16"/>
  <c r="X22" i="15"/>
  <c r="X22" i="18"/>
  <c r="X22" i="8"/>
  <c r="X22" i="28"/>
  <c r="V40" i="30"/>
  <c r="V40" i="19"/>
  <c r="V40" i="14"/>
  <c r="V40" i="33"/>
  <c r="V40" i="23"/>
  <c r="V40" i="18"/>
  <c r="V40" i="15"/>
  <c r="V40" i="16"/>
  <c r="V40" i="38"/>
  <c r="V40" i="21"/>
  <c r="V40" i="36"/>
  <c r="V40" i="28"/>
  <c r="V40" i="12"/>
  <c r="V40" i="34"/>
  <c r="V40" i="40"/>
  <c r="V40" i="29"/>
  <c r="V40" i="43"/>
  <c r="V40" i="49"/>
  <c r="V40" i="31"/>
  <c r="V40" i="41"/>
  <c r="V40" i="25"/>
  <c r="V40" i="8"/>
  <c r="V40" i="52"/>
  <c r="V40" i="50"/>
  <c r="V40" i="17"/>
  <c r="V40" i="48"/>
  <c r="V40" i="22"/>
  <c r="V40" i="39"/>
  <c r="V40" i="20"/>
  <c r="V40" i="32"/>
  <c r="V40" i="35"/>
  <c r="V40" i="27"/>
  <c r="V40" i="42"/>
  <c r="V40" i="44"/>
  <c r="V40" i="51"/>
  <c r="V40" i="26"/>
  <c r="F23" i="28"/>
  <c r="G23" i="28" s="1"/>
  <c r="F39" i="31"/>
  <c r="G39" i="31" s="1"/>
  <c r="P39" i="41"/>
  <c r="P39" i="26"/>
  <c r="P39" i="31"/>
  <c r="P39" i="14"/>
  <c r="P39" i="16"/>
  <c r="F39" i="51"/>
  <c r="F39" i="29"/>
  <c r="P39" i="8"/>
  <c r="P39" i="18"/>
  <c r="P39" i="20"/>
  <c r="P39" i="30"/>
  <c r="P33" i="33"/>
  <c r="P33" i="36"/>
  <c r="P33" i="15"/>
  <c r="F33" i="16"/>
  <c r="G33" i="16" s="1"/>
  <c r="P33" i="17"/>
  <c r="F33" i="51"/>
  <c r="G33" i="51" s="1"/>
  <c r="F33" i="50"/>
  <c r="F33" i="17"/>
  <c r="P33" i="22"/>
  <c r="F33" i="44"/>
  <c r="F33" i="40"/>
  <c r="P33" i="52"/>
  <c r="F33" i="42"/>
  <c r="P33" i="14"/>
  <c r="P33" i="20"/>
  <c r="F33" i="30"/>
  <c r="G33" i="30" s="1"/>
  <c r="P33" i="8"/>
  <c r="F33" i="24"/>
  <c r="P33" i="51"/>
  <c r="P33" i="12"/>
  <c r="P33" i="28"/>
  <c r="P33" i="50"/>
  <c r="F33" i="18"/>
  <c r="F33" i="31"/>
  <c r="G33" i="31" s="1"/>
  <c r="F33" i="43"/>
  <c r="P33" i="40"/>
  <c r="P33" i="13"/>
  <c r="F33" i="22"/>
  <c r="P33" i="26"/>
  <c r="F33" i="49"/>
  <c r="F33" i="14"/>
  <c r="P33" i="38"/>
  <c r="F33" i="25"/>
  <c r="P33" i="37"/>
  <c r="F33" i="48"/>
  <c r="F33" i="29"/>
  <c r="P33" i="41"/>
  <c r="F33" i="39"/>
  <c r="P33" i="35"/>
  <c r="P33" i="27"/>
  <c r="F33" i="23"/>
  <c r="F33" i="15"/>
  <c r="P33" i="34"/>
  <c r="P33" i="19"/>
  <c r="P33" i="48"/>
  <c r="F33" i="37"/>
  <c r="P33" i="23"/>
  <c r="F33" i="38"/>
  <c r="P33" i="18"/>
  <c r="F15" i="33"/>
  <c r="G15" i="33" s="1"/>
  <c r="P13" i="37"/>
  <c r="F13" i="14"/>
  <c r="F13" i="33"/>
  <c r="G13" i="33" s="1"/>
  <c r="P13" i="19"/>
  <c r="F13" i="41"/>
  <c r="G13" i="41" s="1"/>
  <c r="F13" i="13"/>
  <c r="F36" i="15"/>
  <c r="P36" i="52"/>
  <c r="P36" i="49"/>
  <c r="P36" i="23"/>
  <c r="F36" i="18"/>
  <c r="G36" i="18" s="1"/>
  <c r="P36" i="25"/>
  <c r="F36" i="44"/>
  <c r="G36" i="44" s="1"/>
  <c r="F36" i="42"/>
  <c r="P36" i="40"/>
  <c r="P36" i="20"/>
  <c r="F36" i="31"/>
  <c r="F36" i="28"/>
  <c r="P36" i="37"/>
  <c r="F14" i="19"/>
  <c r="G14" i="19" s="1"/>
  <c r="P14" i="39"/>
  <c r="V17" i="50"/>
  <c r="V17" i="20"/>
  <c r="V17" i="40"/>
  <c r="V17" i="31"/>
  <c r="V17" i="24"/>
  <c r="V17" i="18"/>
  <c r="V17" i="41"/>
  <c r="V17" i="36"/>
  <c r="V17" i="52"/>
  <c r="V17" i="12"/>
  <c r="V17" i="42"/>
  <c r="V17" i="13"/>
  <c r="V17" i="44"/>
  <c r="V17" i="48"/>
  <c r="V17" i="25"/>
  <c r="V17" i="49"/>
  <c r="V17" i="28"/>
  <c r="V17" i="33"/>
  <c r="V17" i="51"/>
  <c r="V17" i="23"/>
  <c r="V17" i="19"/>
  <c r="V17" i="30"/>
  <c r="V17" i="32"/>
  <c r="V17" i="39"/>
  <c r="V17" i="29"/>
  <c r="V17" i="15"/>
  <c r="V17" i="21"/>
  <c r="V17" i="16"/>
  <c r="V17" i="35"/>
  <c r="V17" i="14"/>
  <c r="V17" i="43"/>
  <c r="V17" i="17"/>
  <c r="V17" i="8"/>
  <c r="V17" i="38"/>
  <c r="V17" i="34"/>
  <c r="N43" i="38"/>
  <c r="N43" i="16"/>
  <c r="N43" i="50"/>
  <c r="N43" i="22"/>
  <c r="N43" i="8"/>
  <c r="P29" i="8"/>
  <c r="P29" i="33"/>
  <c r="F29" i="8"/>
  <c r="G29" i="8" s="1"/>
  <c r="P29" i="23"/>
  <c r="P29" i="50"/>
  <c r="P29" i="44"/>
  <c r="P29" i="17"/>
  <c r="F29" i="43"/>
  <c r="P29" i="20"/>
  <c r="F29" i="15"/>
  <c r="P29" i="39"/>
  <c r="F29" i="51"/>
  <c r="G29" i="51" s="1"/>
  <c r="P13" i="34"/>
  <c r="P13" i="33"/>
  <c r="F13" i="27"/>
  <c r="F13" i="28"/>
  <c r="G13" i="28" s="1"/>
  <c r="P13" i="44"/>
  <c r="P13" i="51"/>
  <c r="F13" i="8"/>
  <c r="F13" i="17"/>
  <c r="G13" i="17" s="1"/>
  <c r="F13" i="34"/>
  <c r="F13" i="32"/>
  <c r="F13" i="44"/>
  <c r="P13" i="23"/>
  <c r="P13" i="29"/>
  <c r="F13" i="23"/>
  <c r="G13" i="23" s="1"/>
  <c r="F13" i="39"/>
  <c r="P13" i="15"/>
  <c r="P13" i="42"/>
  <c r="F13" i="35"/>
  <c r="F13" i="29"/>
  <c r="P13" i="8"/>
  <c r="F13" i="30"/>
  <c r="P13" i="50"/>
  <c r="F13" i="15"/>
  <c r="G13" i="15" s="1"/>
  <c r="P13" i="48"/>
  <c r="P13" i="12"/>
  <c r="P13" i="36"/>
  <c r="P13" i="35"/>
  <c r="P13" i="43"/>
  <c r="F13" i="25"/>
  <c r="F13" i="43"/>
  <c r="F13" i="37"/>
  <c r="G13" i="37" s="1"/>
  <c r="F13" i="18"/>
  <c r="G13" i="18" s="1"/>
  <c r="P13" i="26"/>
  <c r="P13" i="21"/>
  <c r="F13" i="42"/>
  <c r="P13" i="20"/>
  <c r="P13" i="39"/>
  <c r="F13" i="38"/>
  <c r="P13" i="41"/>
  <c r="P13" i="49"/>
  <c r="P13" i="13"/>
  <c r="F13" i="26"/>
  <c r="F13" i="52"/>
  <c r="P13" i="27"/>
  <c r="F13" i="22"/>
  <c r="F13" i="40"/>
  <c r="P13" i="18"/>
  <c r="P13" i="30"/>
  <c r="F13" i="24"/>
  <c r="F13" i="20"/>
  <c r="P13" i="14"/>
  <c r="P13" i="28"/>
  <c r="P13" i="17"/>
  <c r="F15" i="22"/>
  <c r="F34" i="30"/>
  <c r="P34" i="27"/>
  <c r="X20" i="19"/>
  <c r="X20" i="21"/>
  <c r="X20" i="30"/>
  <c r="X20" i="49"/>
  <c r="X20" i="38"/>
  <c r="X20" i="20"/>
  <c r="X32" i="22"/>
  <c r="X32" i="32"/>
  <c r="X32" i="51"/>
  <c r="X32" i="12"/>
  <c r="X32" i="35"/>
  <c r="X32" i="26"/>
  <c r="X32" i="40"/>
  <c r="X32" i="18"/>
  <c r="X32" i="13"/>
  <c r="X32" i="23"/>
  <c r="X32" i="38"/>
  <c r="X32" i="15"/>
  <c r="X32" i="29"/>
  <c r="X32" i="50"/>
  <c r="X32" i="36"/>
  <c r="X32" i="44"/>
  <c r="X32" i="16"/>
  <c r="X32" i="33"/>
  <c r="X32" i="48"/>
  <c r="X32" i="24"/>
  <c r="X32" i="34"/>
  <c r="X32" i="20"/>
  <c r="X32" i="49"/>
  <c r="X32" i="31"/>
  <c r="X32" i="25"/>
  <c r="X32" i="17"/>
  <c r="X32" i="41"/>
  <c r="X32" i="28"/>
  <c r="X32" i="39"/>
  <c r="X7" i="39"/>
  <c r="X7" i="13"/>
  <c r="X7" i="14"/>
  <c r="X7" i="40"/>
  <c r="X7" i="41"/>
  <c r="X7" i="49"/>
  <c r="X7" i="21"/>
  <c r="N35" i="18"/>
  <c r="N35" i="29"/>
  <c r="N35" i="28"/>
  <c r="N35" i="38"/>
  <c r="N35" i="16"/>
  <c r="N35" i="44"/>
  <c r="N35" i="35"/>
  <c r="N35" i="39"/>
  <c r="N35" i="8"/>
  <c r="N35" i="22"/>
  <c r="N35" i="25"/>
  <c r="N35" i="36"/>
  <c r="N35" i="43"/>
  <c r="N35" i="20"/>
  <c r="N35" i="15"/>
  <c r="N35" i="30"/>
  <c r="N35" i="24"/>
  <c r="N35" i="27"/>
  <c r="N35" i="14"/>
  <c r="N35" i="41"/>
  <c r="N35" i="34"/>
  <c r="N35" i="17"/>
  <c r="N35" i="23"/>
  <c r="N34" i="49"/>
  <c r="N34" i="19"/>
  <c r="N34" i="36"/>
  <c r="N34" i="17"/>
  <c r="N34" i="34"/>
  <c r="N34" i="8"/>
  <c r="N34" i="27"/>
  <c r="N34" i="16"/>
  <c r="N34" i="42"/>
  <c r="N34" i="18"/>
  <c r="N34" i="39"/>
  <c r="N34" i="26"/>
  <c r="N34" i="52"/>
  <c r="N34" i="24"/>
  <c r="N34" i="25"/>
  <c r="N34" i="32"/>
  <c r="N34" i="33"/>
  <c r="N34" i="15"/>
  <c r="N34" i="13"/>
  <c r="N34" i="50"/>
  <c r="N34" i="37"/>
  <c r="N34" i="35"/>
  <c r="N34" i="44"/>
  <c r="N34" i="30"/>
  <c r="N34" i="31"/>
  <c r="N34" i="20"/>
  <c r="N34" i="21"/>
  <c r="N34" i="48"/>
  <c r="N34" i="23"/>
  <c r="N34" i="14"/>
  <c r="N34" i="43"/>
  <c r="N34" i="40"/>
  <c r="N34" i="38"/>
  <c r="N34" i="29"/>
  <c r="N30" i="48"/>
  <c r="N30" i="52"/>
  <c r="N30" i="49"/>
  <c r="N30" i="17"/>
  <c r="N30" i="16"/>
  <c r="N30" i="37"/>
  <c r="N30" i="18"/>
  <c r="N30" i="35"/>
  <c r="N30" i="38"/>
  <c r="N30" i="43"/>
  <c r="N30" i="50"/>
  <c r="N30" i="29"/>
  <c r="N30" i="25"/>
  <c r="N30" i="26"/>
  <c r="N30" i="40"/>
  <c r="N30" i="22"/>
  <c r="N30" i="21"/>
  <c r="N30" i="28"/>
  <c r="N30" i="41"/>
  <c r="N30" i="31"/>
  <c r="N30" i="36"/>
  <c r="N30" i="32"/>
  <c r="N30" i="27"/>
  <c r="N30" i="8"/>
  <c r="N30" i="51"/>
  <c r="N30" i="24"/>
  <c r="N30" i="39"/>
  <c r="N30" i="44"/>
  <c r="N30" i="34"/>
  <c r="N30" i="13"/>
  <c r="N28" i="50"/>
  <c r="N28" i="19"/>
  <c r="N28" i="23"/>
  <c r="N28" i="36"/>
  <c r="N28" i="14"/>
  <c r="N28" i="39"/>
  <c r="N28" i="38"/>
  <c r="N28" i="48"/>
  <c r="N28" i="33"/>
  <c r="N28" i="15"/>
  <c r="N28" i="22"/>
  <c r="N28" i="20"/>
  <c r="N28" i="28"/>
  <c r="N28" i="30"/>
  <c r="N28" i="17"/>
  <c r="N28" i="25"/>
  <c r="N28" i="27"/>
  <c r="N28" i="18"/>
  <c r="N28" i="34"/>
  <c r="N28" i="26"/>
  <c r="N28" i="40"/>
  <c r="N28" i="8"/>
  <c r="N28" i="21"/>
  <c r="N28" i="42"/>
  <c r="N28" i="29"/>
  <c r="N28" i="32"/>
  <c r="N28" i="51"/>
  <c r="N28" i="41"/>
  <c r="N28" i="49"/>
  <c r="N26" i="50"/>
  <c r="N26" i="52"/>
  <c r="N26" i="20"/>
  <c r="N26" i="29"/>
  <c r="N26" i="38"/>
  <c r="N26" i="12"/>
  <c r="N26" i="21"/>
  <c r="N26" i="28"/>
  <c r="N26" i="36"/>
  <c r="N26" i="43"/>
  <c r="N26" i="49"/>
  <c r="N26" i="14"/>
  <c r="N26" i="25"/>
  <c r="N26" i="35"/>
  <c r="N26" i="16"/>
  <c r="N26" i="24"/>
  <c r="N26" i="34"/>
  <c r="N26" i="13"/>
  <c r="N26" i="17"/>
  <c r="N26" i="31"/>
  <c r="N26" i="41"/>
  <c r="N26" i="19"/>
  <c r="N26" i="30"/>
  <c r="N26" i="39"/>
  <c r="N26" i="48"/>
  <c r="N26" i="23"/>
  <c r="N26" i="44"/>
  <c r="N26" i="33"/>
  <c r="N26" i="8"/>
  <c r="N26" i="27"/>
  <c r="N26" i="18"/>
  <c r="N26" i="37"/>
  <c r="N26" i="51"/>
  <c r="N26" i="22"/>
  <c r="N26" i="32"/>
  <c r="N26" i="42"/>
  <c r="N26" i="40"/>
  <c r="N26" i="26"/>
  <c r="N24" i="13"/>
  <c r="N24" i="51"/>
  <c r="N24" i="16"/>
  <c r="N24" i="20"/>
  <c r="N24" i="30"/>
  <c r="N24" i="39"/>
  <c r="N24" i="23"/>
  <c r="N24" i="52"/>
  <c r="N24" i="37"/>
  <c r="N24" i="49"/>
  <c r="N24" i="26"/>
  <c r="N24" i="14"/>
  <c r="N24" i="35"/>
  <c r="N24" i="8"/>
  <c r="N24" i="31"/>
  <c r="N24" i="15"/>
  <c r="N24" i="29"/>
  <c r="N24" i="34"/>
  <c r="N24" i="42"/>
  <c r="N24" i="25"/>
  <c r="N24" i="36"/>
  <c r="N24" i="50"/>
  <c r="N24" i="38"/>
  <c r="N24" i="43"/>
  <c r="X20" i="15"/>
  <c r="V19" i="24"/>
  <c r="V19" i="13"/>
  <c r="V19" i="35"/>
  <c r="V19" i="39"/>
  <c r="V19" i="38"/>
  <c r="V19" i="40"/>
  <c r="V19" i="23"/>
  <c r="V19" i="21"/>
  <c r="V19" i="22"/>
  <c r="V19" i="30"/>
  <c r="V19" i="50"/>
  <c r="V19" i="29"/>
  <c r="V19" i="43"/>
  <c r="V19" i="14"/>
  <c r="V19" i="34"/>
  <c r="V19" i="52"/>
  <c r="V19" i="28"/>
  <c r="V19" i="25"/>
  <c r="V19" i="19"/>
  <c r="V19" i="36"/>
  <c r="V19" i="32"/>
  <c r="V19" i="8"/>
  <c r="V19" i="31"/>
  <c r="V19" i="42"/>
  <c r="V19" i="48"/>
  <c r="X5" i="14"/>
  <c r="X5" i="40"/>
  <c r="X5" i="50"/>
  <c r="X5" i="18"/>
  <c r="X5" i="16"/>
  <c r="X5" i="31"/>
  <c r="X5" i="43"/>
  <c r="X5" i="34"/>
  <c r="X5" i="26"/>
  <c r="X5" i="13"/>
  <c r="X5" i="27"/>
  <c r="X5" i="37"/>
  <c r="X5" i="29"/>
  <c r="X5" i="35"/>
  <c r="X5" i="32"/>
  <c r="X5" i="51"/>
  <c r="X5" i="52"/>
  <c r="X5" i="30"/>
  <c r="X5" i="33"/>
  <c r="X5" i="15"/>
  <c r="V30" i="26"/>
  <c r="V30" i="32"/>
  <c r="V36" i="13"/>
  <c r="V36" i="39"/>
  <c r="X18" i="33"/>
  <c r="X18" i="19"/>
  <c r="X18" i="29"/>
  <c r="X18" i="40"/>
  <c r="X18" i="8"/>
  <c r="X18" i="16"/>
  <c r="X18" i="17"/>
  <c r="X18" i="34"/>
  <c r="X18" i="13"/>
  <c r="X18" i="15"/>
  <c r="X18" i="49"/>
  <c r="X18" i="51"/>
  <c r="X18" i="39"/>
  <c r="X18" i="23"/>
  <c r="X18" i="31"/>
  <c r="V7" i="20"/>
  <c r="X38" i="8"/>
  <c r="X38" i="49"/>
  <c r="X38" i="39"/>
  <c r="X38" i="50"/>
  <c r="X38" i="15"/>
  <c r="X38" i="23"/>
  <c r="X38" i="26"/>
  <c r="X38" i="32"/>
  <c r="X38" i="37"/>
  <c r="X38" i="43"/>
  <c r="X38" i="13"/>
  <c r="X38" i="18"/>
  <c r="X38" i="30"/>
  <c r="X38" i="19"/>
  <c r="X38" i="27"/>
  <c r="X38" i="29"/>
  <c r="X38" i="38"/>
  <c r="P28" i="49"/>
  <c r="P28" i="48"/>
  <c r="F28" i="13"/>
  <c r="G28" i="13" s="1"/>
  <c r="P28" i="22"/>
  <c r="F28" i="25"/>
  <c r="F28" i="37"/>
  <c r="F28" i="38"/>
  <c r="P28" i="18"/>
  <c r="P8" i="37"/>
  <c r="F8" i="20"/>
  <c r="F8" i="8"/>
  <c r="X43" i="43"/>
  <c r="X43" i="27"/>
  <c r="X43" i="12"/>
  <c r="X43" i="34"/>
  <c r="X43" i="21"/>
  <c r="X39" i="42"/>
  <c r="X39" i="28"/>
  <c r="X39" i="31"/>
  <c r="X27" i="14"/>
  <c r="X27" i="29"/>
  <c r="X27" i="17"/>
  <c r="X27" i="37"/>
  <c r="X27" i="20"/>
  <c r="X27" i="52"/>
  <c r="X23" i="49"/>
  <c r="X23" i="39"/>
  <c r="X23" i="48"/>
  <c r="X23" i="29"/>
  <c r="X23" i="13"/>
  <c r="X13" i="13"/>
  <c r="X11" i="19"/>
  <c r="X11" i="18"/>
  <c r="X11" i="23"/>
  <c r="X11" i="25"/>
  <c r="X11" i="42"/>
  <c r="X11" i="34"/>
  <c r="N42" i="22"/>
  <c r="N42" i="21"/>
  <c r="N42" i="24"/>
  <c r="N42" i="17"/>
  <c r="N42" i="48"/>
  <c r="N42" i="49"/>
  <c r="N42" i="38"/>
  <c r="N42" i="37"/>
  <c r="V6" i="37"/>
  <c r="V6" i="19"/>
  <c r="V30" i="51"/>
  <c r="V30" i="42"/>
  <c r="V30" i="37"/>
  <c r="V30" i="38"/>
  <c r="V30" i="22"/>
  <c r="V30" i="50"/>
  <c r="V30" i="28"/>
  <c r="V30" i="12"/>
  <c r="V30" i="25"/>
  <c r="V10" i="49"/>
  <c r="V10" i="14"/>
  <c r="V10" i="41"/>
  <c r="V10" i="35"/>
  <c r="V10" i="15"/>
  <c r="V10" i="17"/>
  <c r="V10" i="42"/>
  <c r="V10" i="34"/>
  <c r="V10" i="19"/>
  <c r="V10" i="52"/>
  <c r="V10" i="8"/>
  <c r="V10" i="25"/>
  <c r="V10" i="20"/>
  <c r="V10" i="21"/>
  <c r="V10" i="12"/>
  <c r="V10" i="26"/>
  <c r="V10" i="27"/>
  <c r="V10" i="31"/>
  <c r="V10" i="13"/>
  <c r="F28" i="43"/>
  <c r="P10" i="19"/>
  <c r="P10" i="41"/>
  <c r="F10" i="29"/>
  <c r="F10" i="32"/>
  <c r="X24" i="38"/>
  <c r="E7" i="36"/>
  <c r="F27" i="50"/>
  <c r="P27" i="52"/>
  <c r="P27" i="50"/>
  <c r="F27" i="52"/>
  <c r="G27" i="52" s="1"/>
  <c r="AI42" i="4"/>
  <c r="G42" i="4" s="1"/>
  <c r="J39" i="31" s="1"/>
  <c r="AH42" i="4"/>
  <c r="F42" i="4" s="1"/>
  <c r="T39" i="35" s="1"/>
  <c r="AH14" i="4"/>
  <c r="F14" i="4" s="1"/>
  <c r="T11" i="19" s="1"/>
  <c r="AH40" i="4"/>
  <c r="F40" i="4" s="1"/>
  <c r="T37" i="40" s="1"/>
  <c r="AH9" i="4"/>
  <c r="F9" i="4" s="1"/>
  <c r="E41" i="36"/>
  <c r="E19" i="36"/>
  <c r="E39" i="36"/>
  <c r="E33" i="36"/>
  <c r="G33" i="36" s="1"/>
  <c r="E11" i="36"/>
  <c r="E21" i="36"/>
  <c r="E38" i="36"/>
  <c r="E14" i="36"/>
  <c r="E21" i="31"/>
  <c r="E6" i="28"/>
  <c r="E38" i="28"/>
  <c r="E33" i="14"/>
  <c r="G33" i="14" s="1"/>
  <c r="N36" i="52"/>
  <c r="N36" i="48"/>
  <c r="N36" i="50"/>
  <c r="E5" i="50"/>
  <c r="E7" i="50"/>
  <c r="E11" i="50"/>
  <c r="E13" i="50"/>
  <c r="E15" i="50"/>
  <c r="E19" i="50"/>
  <c r="E21" i="50"/>
  <c r="E23" i="50"/>
  <c r="E27" i="50"/>
  <c r="E29" i="50"/>
  <c r="E31" i="50"/>
  <c r="E35" i="50"/>
  <c r="E37" i="50"/>
  <c r="E39" i="50"/>
  <c r="E43" i="50"/>
  <c r="E8" i="50"/>
  <c r="E10" i="50"/>
  <c r="E12" i="50"/>
  <c r="E16" i="50"/>
  <c r="E18" i="50"/>
  <c r="E20" i="50"/>
  <c r="E24" i="50"/>
  <c r="E26" i="50"/>
  <c r="E28" i="50"/>
  <c r="E32" i="50"/>
  <c r="E34" i="50"/>
  <c r="E36" i="50"/>
  <c r="E40" i="50"/>
  <c r="G40" i="50" s="1"/>
  <c r="E42" i="50"/>
  <c r="P12" i="50"/>
  <c r="P12" i="52"/>
  <c r="F12" i="48"/>
  <c r="F12" i="50"/>
  <c r="F12" i="49"/>
  <c r="P12" i="51"/>
  <c r="P25" i="49"/>
  <c r="P25" i="48"/>
  <c r="P25" i="14"/>
  <c r="E19" i="43"/>
  <c r="E15" i="43"/>
  <c r="E24" i="43"/>
  <c r="E27" i="43"/>
  <c r="E38" i="43"/>
  <c r="E34" i="43"/>
  <c r="E37" i="43"/>
  <c r="E39" i="43"/>
  <c r="E23" i="43"/>
  <c r="E26" i="43"/>
  <c r="E10" i="43"/>
  <c r="E35" i="43"/>
  <c r="E9" i="38"/>
  <c r="E16" i="38"/>
  <c r="E34" i="38"/>
  <c r="E18" i="38"/>
  <c r="E11" i="34"/>
  <c r="E24" i="29"/>
  <c r="E33" i="18"/>
  <c r="G33" i="18" s="1"/>
  <c r="E25" i="18"/>
  <c r="E7" i="18"/>
  <c r="E24" i="12"/>
  <c r="E34" i="12"/>
  <c r="E37" i="12"/>
  <c r="E26" i="12"/>
  <c r="N20" i="41"/>
  <c r="N20" i="13"/>
  <c r="N18" i="50"/>
  <c r="N18" i="48"/>
  <c r="J12" i="46"/>
  <c r="V18" i="13"/>
  <c r="V18" i="43"/>
  <c r="V18" i="51"/>
  <c r="V26" i="48"/>
  <c r="V26" i="52"/>
  <c r="V26" i="19"/>
  <c r="V26" i="26"/>
  <c r="V26" i="34"/>
  <c r="V26" i="42"/>
  <c r="V26" i="15"/>
  <c r="V26" i="25"/>
  <c r="V26" i="32"/>
  <c r="V26" i="41"/>
  <c r="V26" i="50"/>
  <c r="V26" i="16"/>
  <c r="V26" i="24"/>
  <c r="V26" i="36"/>
  <c r="V26" i="8"/>
  <c r="V26" i="23"/>
  <c r="V26" i="35"/>
  <c r="V26" i="13"/>
  <c r="X34" i="18"/>
  <c r="X34" i="26"/>
  <c r="X34" i="35"/>
  <c r="X34" i="40"/>
  <c r="X34" i="51"/>
  <c r="X34" i="17"/>
  <c r="X34" i="27"/>
  <c r="X34" i="34"/>
  <c r="X34" i="12"/>
  <c r="X34" i="24"/>
  <c r="X34" i="37"/>
  <c r="X34" i="50"/>
  <c r="X12" i="20"/>
  <c r="X12" i="27"/>
  <c r="X12" i="30"/>
  <c r="X12" i="28"/>
  <c r="X12" i="38"/>
  <c r="X12" i="22"/>
  <c r="X12" i="37"/>
  <c r="X12" i="48"/>
  <c r="X12" i="52"/>
  <c r="F40" i="30"/>
  <c r="P40" i="52"/>
  <c r="P11" i="49"/>
  <c r="F5" i="18"/>
  <c r="P5" i="19"/>
  <c r="E20" i="35"/>
  <c r="E27" i="35"/>
  <c r="G27" i="35" s="1"/>
  <c r="E33" i="25"/>
  <c r="G33" i="25" s="1"/>
  <c r="E25" i="25"/>
  <c r="E13" i="25"/>
  <c r="E37" i="25"/>
  <c r="E32" i="25"/>
  <c r="E23" i="25"/>
  <c r="E7" i="25"/>
  <c r="E10" i="25"/>
  <c r="E24" i="20"/>
  <c r="E29" i="16"/>
  <c r="E17" i="16"/>
  <c r="E18" i="16"/>
  <c r="E25" i="16"/>
  <c r="E6" i="16"/>
  <c r="E14" i="16"/>
  <c r="J42" i="30"/>
  <c r="J42" i="8"/>
  <c r="E10" i="49"/>
  <c r="E18" i="49"/>
  <c r="E26" i="49"/>
  <c r="E34" i="49"/>
  <c r="E42" i="49"/>
  <c r="E8" i="49"/>
  <c r="E30" i="49"/>
  <c r="E40" i="49"/>
  <c r="E31" i="49"/>
  <c r="E32" i="49"/>
  <c r="E16" i="49"/>
  <c r="E39" i="48"/>
  <c r="E23" i="48"/>
  <c r="AI25" i="4"/>
  <c r="G25" i="4" s="1"/>
  <c r="AI17" i="4"/>
  <c r="G17" i="4" s="1"/>
  <c r="AI37" i="4"/>
  <c r="G37" i="4" s="1"/>
  <c r="J31" i="20"/>
  <c r="AI29" i="4"/>
  <c r="G29" i="4" s="1"/>
  <c r="J26" i="33" s="1"/>
  <c r="AH16" i="4"/>
  <c r="F16" i="4" s="1"/>
  <c r="AI21" i="4"/>
  <c r="G21" i="4" s="1"/>
  <c r="AI44" i="4"/>
  <c r="G44" i="4" s="1"/>
  <c r="J41" i="34" s="1"/>
  <c r="AI27" i="4"/>
  <c r="G27" i="4" s="1"/>
  <c r="AI13" i="4"/>
  <c r="G13" i="4" s="1"/>
  <c r="J10" i="21" s="1"/>
  <c r="AH38" i="4"/>
  <c r="F38" i="4" s="1"/>
  <c r="T37" i="12"/>
  <c r="T37" i="50"/>
  <c r="AI46" i="4"/>
  <c r="G46" i="4" s="1"/>
  <c r="J43" i="19" s="1"/>
  <c r="AH46" i="4"/>
  <c r="F46" i="4" s="1"/>
  <c r="J37" i="41"/>
  <c r="J37" i="33"/>
  <c r="J37" i="24"/>
  <c r="T11" i="14"/>
  <c r="T39" i="39"/>
  <c r="J24" i="25"/>
  <c r="J24" i="20"/>
  <c r="J24" i="51"/>
  <c r="J24" i="28"/>
  <c r="J24" i="17"/>
  <c r="J24" i="36"/>
  <c r="J24" i="34"/>
  <c r="J24" i="49"/>
  <c r="J24" i="22"/>
  <c r="J39" i="12"/>
  <c r="T28" i="40"/>
  <c r="T28" i="38"/>
  <c r="T28" i="23"/>
  <c r="T28" i="34"/>
  <c r="T28" i="19"/>
  <c r="T43" i="30"/>
  <c r="T43" i="17"/>
  <c r="T43" i="13"/>
  <c r="T43" i="38"/>
  <c r="T43" i="31"/>
  <c r="T43" i="34"/>
  <c r="T43" i="21"/>
  <c r="T43" i="16"/>
  <c r="T43" i="43"/>
  <c r="T43" i="27"/>
  <c r="T43" i="24"/>
  <c r="T43" i="36"/>
  <c r="T43" i="33"/>
  <c r="T43" i="40"/>
  <c r="T43" i="15"/>
  <c r="T43" i="50"/>
  <c r="T43" i="42"/>
  <c r="T43" i="37"/>
  <c r="T43" i="48"/>
  <c r="T43" i="19"/>
  <c r="T43" i="35"/>
  <c r="T43" i="14"/>
  <c r="T43" i="22"/>
  <c r="T43" i="20"/>
  <c r="T43" i="39"/>
  <c r="T43" i="25"/>
  <c r="T43" i="52"/>
  <c r="T43" i="12"/>
  <c r="T43" i="32"/>
  <c r="T43" i="41"/>
  <c r="T43" i="29"/>
  <c r="T43" i="26"/>
  <c r="T43" i="28"/>
  <c r="T43" i="23"/>
  <c r="T43" i="8"/>
  <c r="T43" i="49"/>
  <c r="T43" i="18"/>
  <c r="J43" i="30"/>
  <c r="J43" i="15"/>
  <c r="J43" i="29"/>
  <c r="J43" i="36"/>
  <c r="J43" i="12"/>
  <c r="J43" i="16"/>
  <c r="T16" i="39"/>
  <c r="T16" i="16"/>
  <c r="T16" i="19"/>
  <c r="T16" i="21"/>
  <c r="T16" i="36"/>
  <c r="T16" i="42"/>
  <c r="T16" i="26"/>
  <c r="T16" i="8"/>
  <c r="T16" i="29"/>
  <c r="T16" i="33"/>
  <c r="T24" i="8"/>
  <c r="T24" i="14"/>
  <c r="T24" i="44"/>
  <c r="T24" i="35"/>
  <c r="T24" i="41"/>
  <c r="T24" i="16"/>
  <c r="T24" i="38"/>
  <c r="T24" i="17"/>
  <c r="T24" i="15"/>
  <c r="T24" i="27"/>
  <c r="J26" i="31"/>
  <c r="J26" i="43"/>
  <c r="J26" i="14"/>
  <c r="J26" i="18"/>
  <c r="J26" i="29"/>
  <c r="J26" i="51"/>
  <c r="J26" i="19"/>
  <c r="J26" i="8"/>
  <c r="J26" i="48"/>
  <c r="J26" i="40"/>
  <c r="J26" i="24"/>
  <c r="J26" i="27"/>
  <c r="J26" i="36"/>
  <c r="J26" i="16"/>
  <c r="J26" i="39"/>
  <c r="J26" i="12"/>
  <c r="J26" i="32"/>
  <c r="T20" i="43"/>
  <c r="T6" i="44"/>
  <c r="T6" i="50"/>
  <c r="T6" i="25"/>
  <c r="T6" i="52"/>
  <c r="T6" i="36"/>
  <c r="T6" i="51"/>
  <c r="T6" i="32"/>
  <c r="T6" i="40"/>
  <c r="T6" i="27"/>
  <c r="T6" i="43"/>
  <c r="T6" i="24"/>
  <c r="T6" i="38"/>
  <c r="T6" i="23"/>
  <c r="T6" i="16"/>
  <c r="T6" i="12"/>
  <c r="T6" i="31"/>
  <c r="T6" i="22"/>
  <c r="T6" i="29"/>
  <c r="T6" i="20"/>
  <c r="T6" i="19"/>
  <c r="T6" i="39"/>
  <c r="T6" i="33"/>
  <c r="T6" i="42"/>
  <c r="T6" i="18"/>
  <c r="T6" i="34"/>
  <c r="T6" i="37"/>
  <c r="T6" i="28"/>
  <c r="T6" i="49"/>
  <c r="T6" i="13"/>
  <c r="T6" i="17"/>
  <c r="T6" i="8"/>
  <c r="T6" i="26"/>
  <c r="T6" i="41"/>
  <c r="T6" i="30"/>
  <c r="T6" i="48"/>
  <c r="T6" i="21"/>
  <c r="T6" i="35"/>
  <c r="J14" i="51"/>
  <c r="J14" i="38"/>
  <c r="J14" i="24"/>
  <c r="J14" i="12"/>
  <c r="J14" i="35"/>
  <c r="J14" i="16"/>
  <c r="J14" i="22"/>
  <c r="J14" i="32"/>
  <c r="J14" i="33"/>
  <c r="J41" i="49" l="1"/>
  <c r="J15" i="42"/>
  <c r="J15" i="18"/>
  <c r="J15" i="22"/>
  <c r="J15" i="49"/>
  <c r="J41" i="44"/>
  <c r="J15" i="36"/>
  <c r="J15" i="28"/>
  <c r="J15" i="15"/>
  <c r="J41" i="41"/>
  <c r="J15" i="21"/>
  <c r="J15" i="8"/>
  <c r="J15" i="39"/>
  <c r="J41" i="31"/>
  <c r="J15" i="14"/>
  <c r="J15" i="52"/>
  <c r="J15" i="23"/>
  <c r="J15" i="43"/>
  <c r="J15" i="35"/>
  <c r="J15" i="19"/>
  <c r="J15" i="24"/>
  <c r="J15" i="30"/>
  <c r="J15" i="32"/>
  <c r="J15" i="44"/>
  <c r="J15" i="29"/>
  <c r="J15" i="38"/>
  <c r="J15" i="48"/>
  <c r="J15" i="33"/>
  <c r="V37" i="43"/>
  <c r="V37" i="50"/>
  <c r="V37" i="38"/>
  <c r="V37" i="41"/>
  <c r="V37" i="30"/>
  <c r="V37" i="27"/>
  <c r="V37" i="16"/>
  <c r="V37" i="49"/>
  <c r="V37" i="37"/>
  <c r="V37" i="8"/>
  <c r="V37" i="18"/>
  <c r="V37" i="29"/>
  <c r="V37" i="20"/>
  <c r="V37" i="26"/>
  <c r="V37" i="52"/>
  <c r="V37" i="13"/>
  <c r="V37" i="31"/>
  <c r="V37" i="15"/>
  <c r="V37" i="44"/>
  <c r="V37" i="21"/>
  <c r="V37" i="14"/>
  <c r="V37" i="39"/>
  <c r="V37" i="19"/>
  <c r="V37" i="23"/>
  <c r="V37" i="36"/>
  <c r="V37" i="22"/>
  <c r="V37" i="42"/>
  <c r="V37" i="33"/>
  <c r="V37" i="35"/>
  <c r="V33" i="42"/>
  <c r="V33" i="15"/>
  <c r="V33" i="52"/>
  <c r="V33" i="23"/>
  <c r="V33" i="20"/>
  <c r="V33" i="38"/>
  <c r="V33" i="34"/>
  <c r="V33" i="43"/>
  <c r="V33" i="18"/>
  <c r="V33" i="25"/>
  <c r="V33" i="33"/>
  <c r="V33" i="50"/>
  <c r="V33" i="39"/>
  <c r="V33" i="37"/>
  <c r="V33" i="21"/>
  <c r="V33" i="51"/>
  <c r="V33" i="49"/>
  <c r="V33" i="30"/>
  <c r="V33" i="27"/>
  <c r="V33" i="29"/>
  <c r="V33" i="28"/>
  <c r="V33" i="48"/>
  <c r="V33" i="16"/>
  <c r="V33" i="32"/>
  <c r="V33" i="19"/>
  <c r="V33" i="26"/>
  <c r="V33" i="14"/>
  <c r="V33" i="12"/>
  <c r="V33" i="8"/>
  <c r="V33" i="44"/>
  <c r="V33" i="40"/>
  <c r="V33" i="22"/>
  <c r="V33" i="24"/>
  <c r="V33" i="31"/>
  <c r="V33" i="17"/>
  <c r="V33" i="13"/>
  <c r="V29" i="12"/>
  <c r="V29" i="37"/>
  <c r="V29" i="31"/>
  <c r="V9" i="27"/>
  <c r="V9" i="49"/>
  <c r="V9" i="38"/>
  <c r="V9" i="17"/>
  <c r="V9" i="18"/>
  <c r="V9" i="31"/>
  <c r="V9" i="25"/>
  <c r="V9" i="52"/>
  <c r="V9" i="43"/>
  <c r="V9" i="13"/>
  <c r="V9" i="42"/>
  <c r="V9" i="26"/>
  <c r="V9" i="51"/>
  <c r="V9" i="16"/>
  <c r="V9" i="35"/>
  <c r="V9" i="14"/>
  <c r="V9" i="37"/>
  <c r="V9" i="39"/>
  <c r="V9" i="50"/>
  <c r="V9" i="34"/>
  <c r="V9" i="41"/>
  <c r="V9" i="15"/>
  <c r="V9" i="48"/>
  <c r="V9" i="19"/>
  <c r="V9" i="44"/>
  <c r="V9" i="12"/>
  <c r="V9" i="28"/>
  <c r="V9" i="36"/>
  <c r="V9" i="20"/>
  <c r="V9" i="29"/>
  <c r="V9" i="21"/>
  <c r="V9" i="40"/>
  <c r="V9" i="30"/>
  <c r="V9" i="24"/>
  <c r="V9" i="23"/>
  <c r="V9" i="33"/>
  <c r="V9" i="8"/>
  <c r="V6" i="42"/>
  <c r="V6" i="14"/>
  <c r="V6" i="41"/>
  <c r="V7" i="16"/>
  <c r="V36" i="43"/>
  <c r="V7" i="29"/>
  <c r="V36" i="44"/>
  <c r="V6" i="13"/>
  <c r="V7" i="50"/>
  <c r="V7" i="17"/>
  <c r="V36" i="8"/>
  <c r="V36" i="49"/>
  <c r="X20" i="22"/>
  <c r="X20" i="35"/>
  <c r="X20" i="52"/>
  <c r="X20" i="36"/>
  <c r="V41" i="25"/>
  <c r="V41" i="48"/>
  <c r="V41" i="17"/>
  <c r="V41" i="31"/>
  <c r="V21" i="8"/>
  <c r="V21" i="36"/>
  <c r="V21" i="18"/>
  <c r="V21" i="44"/>
  <c r="V21" i="30"/>
  <c r="V25" i="21"/>
  <c r="V25" i="25"/>
  <c r="V25" i="34"/>
  <c r="V25" i="50"/>
  <c r="X20" i="41"/>
  <c r="V6" i="38"/>
  <c r="V6" i="51"/>
  <c r="V6" i="27"/>
  <c r="X38" i="28"/>
  <c r="V34" i="14"/>
  <c r="V7" i="38"/>
  <c r="X38" i="20"/>
  <c r="V36" i="48"/>
  <c r="V13" i="38"/>
  <c r="V13" i="26"/>
  <c r="V36" i="16"/>
  <c r="V6" i="28"/>
  <c r="V7" i="26"/>
  <c r="V7" i="51"/>
  <c r="V36" i="31"/>
  <c r="V36" i="41"/>
  <c r="X20" i="26"/>
  <c r="X20" i="42"/>
  <c r="X20" i="37"/>
  <c r="V41" i="21"/>
  <c r="V41" i="29"/>
  <c r="V41" i="24"/>
  <c r="V41" i="16"/>
  <c r="V41" i="35"/>
  <c r="V21" i="52"/>
  <c r="V21" i="29"/>
  <c r="V21" i="19"/>
  <c r="V21" i="35"/>
  <c r="V21" i="26"/>
  <c r="V25" i="41"/>
  <c r="V25" i="20"/>
  <c r="V25" i="26"/>
  <c r="V7" i="48"/>
  <c r="X20" i="51"/>
  <c r="V6" i="43"/>
  <c r="V6" i="8"/>
  <c r="V36" i="42"/>
  <c r="V7" i="27"/>
  <c r="X38" i="22"/>
  <c r="V7" i="25"/>
  <c r="V36" i="22"/>
  <c r="V13" i="51"/>
  <c r="V13" i="50"/>
  <c r="V13" i="27"/>
  <c r="V13" i="20"/>
  <c r="V6" i="48"/>
  <c r="V6" i="44"/>
  <c r="V7" i="42"/>
  <c r="V7" i="31"/>
  <c r="V36" i="50"/>
  <c r="V36" i="52"/>
  <c r="X20" i="32"/>
  <c r="X20" i="48"/>
  <c r="X20" i="31"/>
  <c r="V41" i="15"/>
  <c r="V41" i="33"/>
  <c r="V41" i="23"/>
  <c r="V41" i="12"/>
  <c r="V41" i="39"/>
  <c r="V21" i="37"/>
  <c r="V21" i="15"/>
  <c r="V21" i="13"/>
  <c r="V21" i="27"/>
  <c r="V21" i="24"/>
  <c r="V25" i="37"/>
  <c r="V25" i="8"/>
  <c r="V25" i="29"/>
  <c r="V7" i="28"/>
  <c r="X20" i="12"/>
  <c r="V6" i="40"/>
  <c r="V6" i="49"/>
  <c r="X38" i="35"/>
  <c r="V7" i="37"/>
  <c r="X38" i="51"/>
  <c r="V7" i="24"/>
  <c r="V36" i="38"/>
  <c r="V13" i="30"/>
  <c r="V13" i="16"/>
  <c r="V6" i="25"/>
  <c r="X37" i="38"/>
  <c r="V7" i="35"/>
  <c r="V7" i="30"/>
  <c r="V36" i="29"/>
  <c r="V36" i="15"/>
  <c r="X20" i="39"/>
  <c r="X20" i="17"/>
  <c r="X20" i="25"/>
  <c r="V41" i="14"/>
  <c r="V41" i="37"/>
  <c r="V41" i="19"/>
  <c r="V41" i="28"/>
  <c r="V41" i="44"/>
  <c r="V21" i="23"/>
  <c r="V21" i="33"/>
  <c r="V21" i="50"/>
  <c r="V21" i="42"/>
  <c r="V21" i="17"/>
  <c r="V25" i="32"/>
  <c r="V25" i="17"/>
  <c r="V25" i="18"/>
  <c r="X20" i="33"/>
  <c r="V6" i="20"/>
  <c r="V6" i="31"/>
  <c r="X38" i="21"/>
  <c r="V7" i="32"/>
  <c r="X38" i="40"/>
  <c r="V36" i="25"/>
  <c r="V13" i="24"/>
  <c r="X9" i="36"/>
  <c r="V36" i="36"/>
  <c r="V6" i="34"/>
  <c r="X25" i="8"/>
  <c r="V7" i="40"/>
  <c r="V7" i="19"/>
  <c r="V36" i="51"/>
  <c r="V36" i="37"/>
  <c r="X20" i="40"/>
  <c r="X20" i="23"/>
  <c r="V41" i="20"/>
  <c r="V41" i="41"/>
  <c r="V41" i="13"/>
  <c r="V41" i="32"/>
  <c r="V41" i="49"/>
  <c r="V21" i="40"/>
  <c r="V21" i="28"/>
  <c r="V21" i="51"/>
  <c r="V21" i="39"/>
  <c r="V21" i="12"/>
  <c r="V25" i="36"/>
  <c r="V25" i="12"/>
  <c r="V25" i="15"/>
  <c r="V13" i="14"/>
  <c r="V6" i="23"/>
  <c r="V6" i="33"/>
  <c r="V6" i="16"/>
  <c r="X38" i="25"/>
  <c r="V7" i="34"/>
  <c r="X38" i="16"/>
  <c r="X38" i="12"/>
  <c r="V17" i="22"/>
  <c r="V13" i="48"/>
  <c r="V13" i="17"/>
  <c r="V6" i="39"/>
  <c r="V7" i="8"/>
  <c r="V7" i="18"/>
  <c r="V36" i="12"/>
  <c r="V36" i="17"/>
  <c r="V36" i="28"/>
  <c r="X20" i="16"/>
  <c r="X20" i="34"/>
  <c r="X20" i="43"/>
  <c r="V41" i="26"/>
  <c r="V41" i="51"/>
  <c r="V41" i="8"/>
  <c r="V41" i="36"/>
  <c r="V41" i="43"/>
  <c r="V21" i="32"/>
  <c r="V21" i="25"/>
  <c r="V21" i="49"/>
  <c r="V21" i="31"/>
  <c r="V25" i="19"/>
  <c r="V25" i="30"/>
  <c r="V13" i="52"/>
  <c r="X20" i="50"/>
  <c r="V6" i="29"/>
  <c r="V6" i="22"/>
  <c r="V6" i="15"/>
  <c r="X38" i="41"/>
  <c r="X38" i="48"/>
  <c r="X38" i="44"/>
  <c r="V13" i="33"/>
  <c r="E27" i="34"/>
  <c r="G27" i="34" s="1"/>
  <c r="G27" i="40"/>
  <c r="G40" i="30"/>
  <c r="G33" i="23"/>
  <c r="G8" i="8"/>
  <c r="G40" i="15"/>
  <c r="G33" i="17"/>
  <c r="G27" i="25"/>
  <c r="G27" i="36"/>
  <c r="G10" i="52"/>
  <c r="V39" i="16"/>
  <c r="V39" i="48"/>
  <c r="V39" i="31"/>
  <c r="V39" i="29"/>
  <c r="V39" i="8"/>
  <c r="V39" i="40"/>
  <c r="V39" i="37"/>
  <c r="V39" i="23"/>
  <c r="V39" i="32"/>
  <c r="V39" i="17"/>
  <c r="V39" i="13"/>
  <c r="V39" i="38"/>
  <c r="V39" i="15"/>
  <c r="V39" i="43"/>
  <c r="V39" i="24"/>
  <c r="V39" i="28"/>
  <c r="V39" i="49"/>
  <c r="V39" i="34"/>
  <c r="V39" i="22"/>
  <c r="V39" i="27"/>
  <c r="V39" i="20"/>
  <c r="V39" i="36"/>
  <c r="V39" i="19"/>
  <c r="V39" i="42"/>
  <c r="V39" i="25"/>
  <c r="V39" i="44"/>
  <c r="V39" i="33"/>
  <c r="V39" i="50"/>
  <c r="V39" i="35"/>
  <c r="V39" i="30"/>
  <c r="V39" i="12"/>
  <c r="V39" i="39"/>
  <c r="V39" i="51"/>
  <c r="V39" i="52"/>
  <c r="V23" i="49"/>
  <c r="V23" i="13"/>
  <c r="V23" i="30"/>
  <c r="V23" i="24"/>
  <c r="V23" i="8"/>
  <c r="V23" i="19"/>
  <c r="V23" i="35"/>
  <c r="V23" i="31"/>
  <c r="V23" i="23"/>
  <c r="V23" i="38"/>
  <c r="V23" i="39"/>
  <c r="V23" i="44"/>
  <c r="V23" i="18"/>
  <c r="V23" i="27"/>
  <c r="V23" i="29"/>
  <c r="V23" i="17"/>
  <c r="N8" i="17"/>
  <c r="N8" i="44"/>
  <c r="N8" i="39"/>
  <c r="N8" i="37"/>
  <c r="N8" i="13"/>
  <c r="N8" i="41"/>
  <c r="N8" i="32"/>
  <c r="N8" i="20"/>
  <c r="N8" i="18"/>
  <c r="N8" i="43"/>
  <c r="N8" i="50"/>
  <c r="N8" i="19"/>
  <c r="N8" i="27"/>
  <c r="N8" i="21"/>
  <c r="N8" i="30"/>
  <c r="N8" i="22"/>
  <c r="N8" i="23"/>
  <c r="N8" i="33"/>
  <c r="N8" i="24"/>
  <c r="N8" i="26"/>
  <c r="N8" i="8"/>
  <c r="N8" i="15"/>
  <c r="N8" i="25"/>
  <c r="N8" i="38"/>
  <c r="N8" i="28"/>
  <c r="N8" i="34"/>
  <c r="N8" i="42"/>
  <c r="N8" i="14"/>
  <c r="N8" i="35"/>
  <c r="N8" i="12"/>
  <c r="N8" i="29"/>
  <c r="N8" i="16"/>
  <c r="N8" i="40"/>
  <c r="N8" i="31"/>
  <c r="N8" i="36"/>
  <c r="N8" i="51"/>
  <c r="J37" i="50"/>
  <c r="J37" i="21"/>
  <c r="J37" i="34"/>
  <c r="V29" i="43"/>
  <c r="V29" i="14"/>
  <c r="F5" i="50"/>
  <c r="F5" i="26"/>
  <c r="X24" i="20"/>
  <c r="P10" i="13"/>
  <c r="P10" i="23"/>
  <c r="P10" i="40"/>
  <c r="X9" i="44"/>
  <c r="X13" i="38"/>
  <c r="X25" i="30"/>
  <c r="X37" i="32"/>
  <c r="F15" i="40"/>
  <c r="F10" i="48"/>
  <c r="F10" i="30"/>
  <c r="F10" i="40"/>
  <c r="F10" i="15"/>
  <c r="G10" i="15" s="1"/>
  <c r="P5" i="44"/>
  <c r="F5" i="39"/>
  <c r="F5" i="36"/>
  <c r="V14" i="12"/>
  <c r="X29" i="23"/>
  <c r="V29" i="20"/>
  <c r="AN19" i="4"/>
  <c r="H19" i="4" s="1"/>
  <c r="N16" i="24" s="1"/>
  <c r="AN15" i="4"/>
  <c r="H15" i="4" s="1"/>
  <c r="T8" i="19"/>
  <c r="J37" i="44"/>
  <c r="J37" i="27"/>
  <c r="J37" i="26"/>
  <c r="V29" i="36"/>
  <c r="V29" i="49"/>
  <c r="P5" i="49"/>
  <c r="P5" i="17"/>
  <c r="X24" i="30"/>
  <c r="F10" i="36"/>
  <c r="P10" i="12"/>
  <c r="F10" i="27"/>
  <c r="X25" i="22"/>
  <c r="X33" i="44"/>
  <c r="P15" i="39"/>
  <c r="F10" i="31"/>
  <c r="F10" i="34"/>
  <c r="F5" i="43"/>
  <c r="P5" i="40"/>
  <c r="P5" i="36"/>
  <c r="F5" i="33"/>
  <c r="X41" i="27"/>
  <c r="V14" i="14"/>
  <c r="X29" i="24"/>
  <c r="F5" i="40"/>
  <c r="V29" i="51"/>
  <c r="T8" i="16"/>
  <c r="J37" i="25"/>
  <c r="J37" i="39"/>
  <c r="V29" i="27"/>
  <c r="P5" i="23"/>
  <c r="P5" i="25"/>
  <c r="P5" i="51"/>
  <c r="P5" i="15"/>
  <c r="X24" i="52"/>
  <c r="F10" i="33"/>
  <c r="P10" i="34"/>
  <c r="P10" i="25"/>
  <c r="X25" i="15"/>
  <c r="X33" i="48"/>
  <c r="F15" i="13"/>
  <c r="P10" i="52"/>
  <c r="F10" i="26"/>
  <c r="G10" i="26" s="1"/>
  <c r="F10" i="35"/>
  <c r="F5" i="41"/>
  <c r="F5" i="37"/>
  <c r="G5" i="37" s="1"/>
  <c r="P5" i="33"/>
  <c r="P5" i="31"/>
  <c r="X41" i="40"/>
  <c r="X29" i="28"/>
  <c r="P5" i="42"/>
  <c r="F10" i="42"/>
  <c r="G10" i="42" s="1"/>
  <c r="G10" i="8"/>
  <c r="T8" i="44"/>
  <c r="J39" i="33"/>
  <c r="J37" i="35"/>
  <c r="J37" i="23"/>
  <c r="V29" i="23"/>
  <c r="F5" i="15"/>
  <c r="G5" i="15" s="1"/>
  <c r="F5" i="19"/>
  <c r="G5" i="19" s="1"/>
  <c r="P5" i="50"/>
  <c r="F5" i="16"/>
  <c r="X24" i="41"/>
  <c r="F10" i="28"/>
  <c r="G10" i="28" s="1"/>
  <c r="F10" i="50"/>
  <c r="G10" i="50" s="1"/>
  <c r="P10" i="17"/>
  <c r="X9" i="22"/>
  <c r="X33" i="23"/>
  <c r="P15" i="18"/>
  <c r="P10" i="49"/>
  <c r="F15" i="41"/>
  <c r="F10" i="23"/>
  <c r="P10" i="28"/>
  <c r="P5" i="37"/>
  <c r="P5" i="34"/>
  <c r="F5" i="30"/>
  <c r="G5" i="30" s="1"/>
  <c r="F5" i="28"/>
  <c r="V14" i="44"/>
  <c r="X21" i="31"/>
  <c r="X33" i="43"/>
  <c r="F10" i="16"/>
  <c r="P10" i="38"/>
  <c r="X24" i="48"/>
  <c r="V29" i="42"/>
  <c r="T8" i="17"/>
  <c r="J39" i="30"/>
  <c r="J37" i="16"/>
  <c r="J37" i="36"/>
  <c r="V29" i="17"/>
  <c r="P5" i="20"/>
  <c r="F5" i="27"/>
  <c r="P5" i="48"/>
  <c r="F5" i="14"/>
  <c r="X24" i="34"/>
  <c r="F10" i="22"/>
  <c r="G10" i="22" s="1"/>
  <c r="P10" i="37"/>
  <c r="F10" i="38"/>
  <c r="X9" i="16"/>
  <c r="X37" i="18"/>
  <c r="F15" i="25"/>
  <c r="P10" i="48"/>
  <c r="F10" i="18"/>
  <c r="G10" i="18" s="1"/>
  <c r="P10" i="29"/>
  <c r="F5" i="34"/>
  <c r="P5" i="30"/>
  <c r="P5" i="29"/>
  <c r="V14" i="32"/>
  <c r="X21" i="13"/>
  <c r="P10" i="24"/>
  <c r="P10" i="20"/>
  <c r="X24" i="44"/>
  <c r="V29" i="28"/>
  <c r="T8" i="51"/>
  <c r="J39" i="22"/>
  <c r="J37" i="37"/>
  <c r="J37" i="40"/>
  <c r="V29" i="40"/>
  <c r="F5" i="24"/>
  <c r="P5" i="18"/>
  <c r="G27" i="12"/>
  <c r="F5" i="12"/>
  <c r="G5" i="12" s="1"/>
  <c r="X24" i="35"/>
  <c r="X24" i="19"/>
  <c r="F10" i="13"/>
  <c r="F10" i="25"/>
  <c r="G10" i="25" s="1"/>
  <c r="P10" i="36"/>
  <c r="X9" i="40"/>
  <c r="X37" i="43"/>
  <c r="F15" i="38"/>
  <c r="G15" i="38" s="1"/>
  <c r="P10" i="51"/>
  <c r="P10" i="44"/>
  <c r="P10" i="16"/>
  <c r="F10" i="20"/>
  <c r="G10" i="20" s="1"/>
  <c r="P5" i="32"/>
  <c r="F5" i="29"/>
  <c r="P5" i="43"/>
  <c r="V14" i="43"/>
  <c r="X37" i="41"/>
  <c r="P10" i="8"/>
  <c r="X24" i="23"/>
  <c r="V29" i="22"/>
  <c r="G10" i="49"/>
  <c r="J39" i="36"/>
  <c r="J37" i="19"/>
  <c r="V29" i="34"/>
  <c r="P5" i="14"/>
  <c r="P5" i="8"/>
  <c r="F5" i="8"/>
  <c r="G5" i="8" s="1"/>
  <c r="X24" i="36"/>
  <c r="F10" i="21"/>
  <c r="G10" i="21" s="1"/>
  <c r="P10" i="42"/>
  <c r="F10" i="8"/>
  <c r="P10" i="27"/>
  <c r="X9" i="27"/>
  <c r="X37" i="31"/>
  <c r="F10" i="51"/>
  <c r="G10" i="51" s="1"/>
  <c r="P10" i="39"/>
  <c r="F10" i="12"/>
  <c r="P10" i="18"/>
  <c r="F5" i="31"/>
  <c r="P5" i="26"/>
  <c r="P5" i="41"/>
  <c r="X13" i="18"/>
  <c r="V14" i="29"/>
  <c r="G12" i="44"/>
  <c r="E20" i="40"/>
  <c r="E27" i="8"/>
  <c r="E5" i="8"/>
  <c r="G12" i="50"/>
  <c r="E19" i="40"/>
  <c r="E26" i="35"/>
  <c r="E10" i="35"/>
  <c r="E32" i="40"/>
  <c r="E18" i="40"/>
  <c r="E33" i="15"/>
  <c r="E17" i="15"/>
  <c r="E26" i="8"/>
  <c r="E33" i="40"/>
  <c r="E17" i="40"/>
  <c r="E32" i="15"/>
  <c r="E35" i="8"/>
  <c r="E15" i="37"/>
  <c r="E7" i="35"/>
  <c r="E12" i="8"/>
  <c r="E34" i="8"/>
  <c r="E23" i="8"/>
  <c r="E30" i="40"/>
  <c r="E14" i="40"/>
  <c r="E29" i="40"/>
  <c r="E13" i="40"/>
  <c r="E38" i="12"/>
  <c r="E16" i="29"/>
  <c r="E13" i="29"/>
  <c r="G13" i="29" s="1"/>
  <c r="E15" i="40"/>
  <c r="G15" i="40" s="1"/>
  <c r="E39" i="38"/>
  <c r="G43" i="16"/>
  <c r="E31" i="40"/>
  <c r="E35" i="40"/>
  <c r="G40" i="52"/>
  <c r="E29" i="29"/>
  <c r="E7" i="37"/>
  <c r="E12" i="40"/>
  <c r="G12" i="40" s="1"/>
  <c r="E5" i="40"/>
  <c r="G5" i="40" s="1"/>
  <c r="E8" i="40"/>
  <c r="E38" i="40"/>
  <c r="E6" i="40"/>
  <c r="E38" i="8"/>
  <c r="G34" i="17"/>
  <c r="G29" i="41"/>
  <c r="G27" i="16"/>
  <c r="E40" i="21"/>
  <c r="G40" i="21" s="1"/>
  <c r="E23" i="29"/>
  <c r="E35" i="37"/>
  <c r="E16" i="37"/>
  <c r="E25" i="41"/>
  <c r="E26" i="41"/>
  <c r="E28" i="25"/>
  <c r="G28" i="25" s="1"/>
  <c r="E37" i="33"/>
  <c r="E32" i="38"/>
  <c r="E17" i="38"/>
  <c r="E31" i="12"/>
  <c r="E15" i="12"/>
  <c r="E25" i="21"/>
  <c r="E12" i="13"/>
  <c r="E24" i="21"/>
  <c r="E30" i="37"/>
  <c r="E14" i="37"/>
  <c r="E38" i="33"/>
  <c r="E22" i="33"/>
  <c r="E6" i="33"/>
  <c r="E12" i="32"/>
  <c r="E24" i="31"/>
  <c r="E30" i="29"/>
  <c r="E14" i="29"/>
  <c r="E32" i="18"/>
  <c r="E8" i="14"/>
  <c r="E27" i="13"/>
  <c r="G27" i="13" s="1"/>
  <c r="E11" i="13"/>
  <c r="E37" i="21"/>
  <c r="E33" i="29"/>
  <c r="G33" i="29" s="1"/>
  <c r="E23" i="37"/>
  <c r="E36" i="37"/>
  <c r="E34" i="41"/>
  <c r="E44" i="41" s="1"/>
  <c r="E9" i="29"/>
  <c r="E5" i="21"/>
  <c r="E28" i="37"/>
  <c r="G28" i="37" s="1"/>
  <c r="E27" i="41"/>
  <c r="E11" i="41"/>
  <c r="E30" i="38"/>
  <c r="E14" i="38"/>
  <c r="E39" i="14"/>
  <c r="E26" i="21"/>
  <c r="E14" i="18"/>
  <c r="E26" i="16"/>
  <c r="E10" i="16"/>
  <c r="E16" i="15"/>
  <c r="E13" i="8"/>
  <c r="G13" i="8" s="1"/>
  <c r="E29" i="37"/>
  <c r="E40" i="37"/>
  <c r="G40" i="37" s="1"/>
  <c r="E36" i="29"/>
  <c r="E28" i="38"/>
  <c r="G28" i="38" s="1"/>
  <c r="E12" i="38"/>
  <c r="G12" i="38" s="1"/>
  <c r="E27" i="37"/>
  <c r="E29" i="34"/>
  <c r="E35" i="33"/>
  <c r="E19" i="33"/>
  <c r="E27" i="29"/>
  <c r="G27" i="29" s="1"/>
  <c r="E29" i="26"/>
  <c r="G29" i="26" s="1"/>
  <c r="E13" i="26"/>
  <c r="E25" i="24"/>
  <c r="E9" i="24"/>
  <c r="E33" i="20"/>
  <c r="E17" i="20"/>
  <c r="E8" i="13"/>
  <c r="E39" i="49"/>
  <c r="E23" i="49"/>
  <c r="G5" i="24"/>
  <c r="E19" i="37"/>
  <c r="E42" i="37"/>
  <c r="E21" i="29"/>
  <c r="E34" i="42"/>
  <c r="E24" i="41"/>
  <c r="E8" i="41"/>
  <c r="E36" i="39"/>
  <c r="E26" i="37"/>
  <c r="E10" i="37"/>
  <c r="E26" i="29"/>
  <c r="E10" i="29"/>
  <c r="E12" i="18"/>
  <c r="G12" i="18" s="1"/>
  <c r="E5" i="14"/>
  <c r="E25" i="12"/>
  <c r="E9" i="12"/>
  <c r="E23" i="13"/>
  <c r="E7" i="13"/>
  <c r="E11" i="8"/>
  <c r="E26" i="44"/>
  <c r="E11" i="44"/>
  <c r="E26" i="38"/>
  <c r="E10" i="38"/>
  <c r="G10" i="38" s="1"/>
  <c r="E25" i="29"/>
  <c r="G25" i="29" s="1"/>
  <c r="E17" i="25"/>
  <c r="E20" i="37"/>
  <c r="E32" i="41"/>
  <c r="G32" i="41" s="1"/>
  <c r="E36" i="41"/>
  <c r="G36" i="41" s="1"/>
  <c r="E17" i="29"/>
  <c r="E38" i="16"/>
  <c r="E22" i="16"/>
  <c r="G13" i="14"/>
  <c r="G12" i="24"/>
  <c r="E17" i="37"/>
  <c r="E15" i="29"/>
  <c r="E37" i="29"/>
  <c r="E39" i="29"/>
  <c r="G39" i="29" s="1"/>
  <c r="E7" i="29"/>
  <c r="E34" i="13"/>
  <c r="G34" i="13" s="1"/>
  <c r="E43" i="48"/>
  <c r="E27" i="48"/>
  <c r="E11" i="48"/>
  <c r="E11" i="37"/>
  <c r="E38" i="41"/>
  <c r="E42" i="41"/>
  <c r="E12" i="29"/>
  <c r="E31" i="29"/>
  <c r="E5" i="41"/>
  <c r="G5" i="41" s="1"/>
  <c r="E22" i="37"/>
  <c r="E6" i="37"/>
  <c r="E38" i="29"/>
  <c r="E22" i="29"/>
  <c r="E6" i="29"/>
  <c r="E19" i="13"/>
  <c r="G8" i="20"/>
  <c r="G40" i="41"/>
  <c r="E34" i="37"/>
  <c r="E5" i="29"/>
  <c r="E18" i="41"/>
  <c r="G40" i="38"/>
  <c r="E32" i="29"/>
  <c r="E14" i="41"/>
  <c r="E24" i="25"/>
  <c r="E33" i="24"/>
  <c r="E17" i="24"/>
  <c r="E32" i="13"/>
  <c r="G32" i="13" s="1"/>
  <c r="E15" i="49"/>
  <c r="E18" i="37"/>
  <c r="E34" i="29"/>
  <c r="E18" i="29"/>
  <c r="E5" i="18"/>
  <c r="G5" i="18" s="1"/>
  <c r="E33" i="12"/>
  <c r="E17" i="12"/>
  <c r="E31" i="13"/>
  <c r="E15" i="13"/>
  <c r="G33" i="37"/>
  <c r="G27" i="37"/>
  <c r="E21" i="37"/>
  <c r="E25" i="37"/>
  <c r="E9" i="41"/>
  <c r="E33" i="37"/>
  <c r="E11" i="14"/>
  <c r="J23" i="26"/>
  <c r="X14" i="52"/>
  <c r="X14" i="27"/>
  <c r="X14" i="14"/>
  <c r="X14" i="39"/>
  <c r="X14" i="32"/>
  <c r="X14" i="21"/>
  <c r="X14" i="25"/>
  <c r="X14" i="48"/>
  <c r="X14" i="24"/>
  <c r="X14" i="44"/>
  <c r="X14" i="26"/>
  <c r="X14" i="8"/>
  <c r="X14" i="36"/>
  <c r="X14" i="35"/>
  <c r="X14" i="13"/>
  <c r="X14" i="22"/>
  <c r="X14" i="42"/>
  <c r="X14" i="51"/>
  <c r="X14" i="33"/>
  <c r="X14" i="15"/>
  <c r="J10" i="20"/>
  <c r="T39" i="27"/>
  <c r="T39" i="18"/>
  <c r="J41" i="39"/>
  <c r="J41" i="18"/>
  <c r="J10" i="25"/>
  <c r="J39" i="23"/>
  <c r="T39" i="48"/>
  <c r="T39" i="38"/>
  <c r="J41" i="37"/>
  <c r="J41" i="24"/>
  <c r="P19" i="27"/>
  <c r="V20" i="38"/>
  <c r="V20" i="17"/>
  <c r="V20" i="30"/>
  <c r="V20" i="40"/>
  <c r="V20" i="19"/>
  <c r="V20" i="33"/>
  <c r="V20" i="8"/>
  <c r="V20" i="22"/>
  <c r="V20" i="36"/>
  <c r="V20" i="50"/>
  <c r="V20" i="20"/>
  <c r="V20" i="42"/>
  <c r="V20" i="51"/>
  <c r="V20" i="26"/>
  <c r="V20" i="43"/>
  <c r="V20" i="25"/>
  <c r="V20" i="48"/>
  <c r="V20" i="23"/>
  <c r="V20" i="52"/>
  <c r="V20" i="31"/>
  <c r="V20" i="14"/>
  <c r="V20" i="32"/>
  <c r="V20" i="18"/>
  <c r="V20" i="39"/>
  <c r="V20" i="16"/>
  <c r="V20" i="24"/>
  <c r="V20" i="34"/>
  <c r="V20" i="37"/>
  <c r="V20" i="12"/>
  <c r="V20" i="28"/>
  <c r="J26" i="35"/>
  <c r="J26" i="52"/>
  <c r="J26" i="15"/>
  <c r="J43" i="43"/>
  <c r="J39" i="13"/>
  <c r="T39" i="12"/>
  <c r="J41" i="20"/>
  <c r="J41" i="27"/>
  <c r="J41" i="36"/>
  <c r="J24" i="12"/>
  <c r="J24" i="35"/>
  <c r="F36" i="16"/>
  <c r="X14" i="17"/>
  <c r="P36" i="27"/>
  <c r="V20" i="13"/>
  <c r="P19" i="49"/>
  <c r="F19" i="19"/>
  <c r="P19" i="44"/>
  <c r="P19" i="52"/>
  <c r="P19" i="20"/>
  <c r="P19" i="36"/>
  <c r="F19" i="29"/>
  <c r="G19" i="29" s="1"/>
  <c r="P19" i="31"/>
  <c r="P19" i="38"/>
  <c r="F19" i="15"/>
  <c r="G19" i="15" s="1"/>
  <c r="F19" i="17"/>
  <c r="F19" i="24"/>
  <c r="F19" i="27"/>
  <c r="F19" i="32"/>
  <c r="G19" i="32" s="1"/>
  <c r="P19" i="14"/>
  <c r="P19" i="30"/>
  <c r="F19" i="23"/>
  <c r="P34" i="29"/>
  <c r="F34" i="51"/>
  <c r="G34" i="51" s="1"/>
  <c r="F34" i="15"/>
  <c r="G34" i="15" s="1"/>
  <c r="F34" i="25"/>
  <c r="P34" i="44"/>
  <c r="F34" i="44"/>
  <c r="P34" i="22"/>
  <c r="P34" i="38"/>
  <c r="V31" i="15"/>
  <c r="V31" i="16"/>
  <c r="V31" i="50"/>
  <c r="V31" i="19"/>
  <c r="V31" i="31"/>
  <c r="V31" i="49"/>
  <c r="V31" i="24"/>
  <c r="V31" i="29"/>
  <c r="V31" i="33"/>
  <c r="V31" i="13"/>
  <c r="V31" i="40"/>
  <c r="V31" i="17"/>
  <c r="V31" i="30"/>
  <c r="V31" i="42"/>
  <c r="V31" i="34"/>
  <c r="V31" i="52"/>
  <c r="V31" i="25"/>
  <c r="V31" i="48"/>
  <c r="V31" i="18"/>
  <c r="V31" i="27"/>
  <c r="V31" i="23"/>
  <c r="V31" i="22"/>
  <c r="V31" i="20"/>
  <c r="V31" i="12"/>
  <c r="V31" i="8"/>
  <c r="V31" i="44"/>
  <c r="V31" i="37"/>
  <c r="V31" i="51"/>
  <c r="V31" i="41"/>
  <c r="T39" i="16"/>
  <c r="J23" i="16"/>
  <c r="J23" i="31"/>
  <c r="J23" i="27"/>
  <c r="J41" i="52"/>
  <c r="J26" i="42"/>
  <c r="J26" i="49"/>
  <c r="J39" i="24"/>
  <c r="J39" i="43"/>
  <c r="T39" i="52"/>
  <c r="J41" i="33"/>
  <c r="J41" i="21"/>
  <c r="F36" i="43"/>
  <c r="F36" i="21"/>
  <c r="G36" i="21" s="1"/>
  <c r="X14" i="31"/>
  <c r="P19" i="8"/>
  <c r="N43" i="30"/>
  <c r="N43" i="33"/>
  <c r="N43" i="23"/>
  <c r="N43" i="35"/>
  <c r="N43" i="25"/>
  <c r="V11" i="35"/>
  <c r="V11" i="28"/>
  <c r="V11" i="32"/>
  <c r="V11" i="31"/>
  <c r="V11" i="30"/>
  <c r="V11" i="34"/>
  <c r="V11" i="49"/>
  <c r="V11" i="12"/>
  <c r="V11" i="51"/>
  <c r="V11" i="26"/>
  <c r="J41" i="16"/>
  <c r="J41" i="50"/>
  <c r="J39" i="16"/>
  <c r="F36" i="51"/>
  <c r="P36" i="18"/>
  <c r="J6" i="51"/>
  <c r="J6" i="48"/>
  <c r="J6" i="23"/>
  <c r="J6" i="38"/>
  <c r="F19" i="37"/>
  <c r="F35" i="33"/>
  <c r="P35" i="49"/>
  <c r="P19" i="33"/>
  <c r="J41" i="15"/>
  <c r="J26" i="21"/>
  <c r="F19" i="12"/>
  <c r="G19" i="12" s="1"/>
  <c r="P36" i="51"/>
  <c r="J41" i="38"/>
  <c r="J26" i="23"/>
  <c r="J41" i="32"/>
  <c r="J26" i="28"/>
  <c r="J26" i="13"/>
  <c r="J39" i="26"/>
  <c r="T39" i="29"/>
  <c r="J41" i="43"/>
  <c r="J41" i="14"/>
  <c r="F36" i="34"/>
  <c r="P36" i="19"/>
  <c r="X14" i="16"/>
  <c r="J19" i="12"/>
  <c r="J19" i="8"/>
  <c r="P19" i="37"/>
  <c r="P36" i="33"/>
  <c r="N16" i="23"/>
  <c r="N16" i="38"/>
  <c r="N16" i="39"/>
  <c r="N16" i="25"/>
  <c r="N16" i="29"/>
  <c r="N16" i="42"/>
  <c r="N16" i="16"/>
  <c r="N16" i="31"/>
  <c r="N16" i="32"/>
  <c r="N16" i="43"/>
  <c r="N16" i="18"/>
  <c r="N16" i="21"/>
  <c r="N16" i="20"/>
  <c r="N16" i="22"/>
  <c r="N16" i="30"/>
  <c r="N16" i="34"/>
  <c r="N16" i="37"/>
  <c r="N16" i="26"/>
  <c r="N16" i="41"/>
  <c r="N16" i="28"/>
  <c r="N16" i="35"/>
  <c r="N16" i="19"/>
  <c r="N12" i="36"/>
  <c r="N12" i="51"/>
  <c r="N12" i="37"/>
  <c r="N12" i="52"/>
  <c r="N12" i="35"/>
  <c r="N12" i="48"/>
  <c r="N12" i="26"/>
  <c r="N12" i="50"/>
  <c r="N12" i="28"/>
  <c r="N12" i="30"/>
  <c r="N12" i="8"/>
  <c r="N12" i="12"/>
  <c r="N12" i="39"/>
  <c r="N12" i="43"/>
  <c r="N12" i="16"/>
  <c r="N12" i="40"/>
  <c r="N12" i="20"/>
  <c r="N12" i="44"/>
  <c r="N12" i="21"/>
  <c r="N12" i="18"/>
  <c r="N12" i="17"/>
  <c r="N12" i="38"/>
  <c r="N12" i="19"/>
  <c r="N12" i="24"/>
  <c r="N12" i="23"/>
  <c r="N12" i="31"/>
  <c r="N12" i="42"/>
  <c r="N12" i="25"/>
  <c r="N12" i="27"/>
  <c r="N12" i="32"/>
  <c r="N12" i="29"/>
  <c r="N12" i="34"/>
  <c r="N12" i="49"/>
  <c r="J41" i="19"/>
  <c r="J41" i="26"/>
  <c r="J41" i="35"/>
  <c r="T39" i="23"/>
  <c r="J26" i="50"/>
  <c r="J26" i="41"/>
  <c r="J39" i="48"/>
  <c r="T39" i="43"/>
  <c r="J41" i="51"/>
  <c r="J41" i="17"/>
  <c r="P34" i="31"/>
  <c r="F19" i="36"/>
  <c r="F36" i="17"/>
  <c r="J41" i="42"/>
  <c r="J14" i="13"/>
  <c r="J14" i="15"/>
  <c r="P34" i="21"/>
  <c r="P36" i="12"/>
  <c r="F36" i="30"/>
  <c r="G36" i="30" s="1"/>
  <c r="X14" i="41"/>
  <c r="F19" i="28"/>
  <c r="G19" i="28" s="1"/>
  <c r="T39" i="33"/>
  <c r="J41" i="22"/>
  <c r="J41" i="48"/>
  <c r="T39" i="40"/>
  <c r="J41" i="30"/>
  <c r="J39" i="34"/>
  <c r="J41" i="25"/>
  <c r="J26" i="44"/>
  <c r="J26" i="26"/>
  <c r="J39" i="27"/>
  <c r="T39" i="42"/>
  <c r="J41" i="13"/>
  <c r="J26" i="17"/>
  <c r="J39" i="14"/>
  <c r="T39" i="28"/>
  <c r="J41" i="23"/>
  <c r="J41" i="8"/>
  <c r="T43" i="44"/>
  <c r="T43" i="51"/>
  <c r="T6" i="15"/>
  <c r="T6" i="14"/>
  <c r="F34" i="29"/>
  <c r="P19" i="12"/>
  <c r="P36" i="14"/>
  <c r="P36" i="29"/>
  <c r="P36" i="42"/>
  <c r="P36" i="48"/>
  <c r="F36" i="8"/>
  <c r="P36" i="21"/>
  <c r="P36" i="41"/>
  <c r="F36" i="52"/>
  <c r="G36" i="52" s="1"/>
  <c r="F36" i="22"/>
  <c r="G36" i="22" s="1"/>
  <c r="F36" i="32"/>
  <c r="P36" i="31"/>
  <c r="F36" i="20"/>
  <c r="P36" i="26"/>
  <c r="F36" i="49"/>
  <c r="P36" i="38"/>
  <c r="F36" i="37"/>
  <c r="G36" i="37" s="1"/>
  <c r="F36" i="24"/>
  <c r="P36" i="39"/>
  <c r="F36" i="29"/>
  <c r="G36" i="29" s="1"/>
  <c r="F36" i="13"/>
  <c r="P36" i="32"/>
  <c r="F36" i="50"/>
  <c r="G36" i="50" s="1"/>
  <c r="F36" i="39"/>
  <c r="G36" i="39" s="1"/>
  <c r="P36" i="17"/>
  <c r="F36" i="36"/>
  <c r="P36" i="22"/>
  <c r="P36" i="35"/>
  <c r="F36" i="14"/>
  <c r="G36" i="14" s="1"/>
  <c r="P36" i="8"/>
  <c r="P36" i="30"/>
  <c r="P36" i="24"/>
  <c r="F36" i="26"/>
  <c r="F36" i="48"/>
  <c r="P36" i="36"/>
  <c r="P36" i="34"/>
  <c r="P36" i="50"/>
  <c r="P36" i="13"/>
  <c r="F36" i="23"/>
  <c r="G36" i="23" s="1"/>
  <c r="P36" i="15"/>
  <c r="F36" i="27"/>
  <c r="F36" i="38"/>
  <c r="P36" i="43"/>
  <c r="T39" i="31"/>
  <c r="J39" i="35"/>
  <c r="J39" i="18"/>
  <c r="T39" i="49"/>
  <c r="J26" i="34"/>
  <c r="J26" i="38"/>
  <c r="J26" i="37"/>
  <c r="J26" i="25"/>
  <c r="J26" i="20"/>
  <c r="J39" i="37"/>
  <c r="T39" i="30"/>
  <c r="J41" i="28"/>
  <c r="J41" i="12"/>
  <c r="J43" i="35"/>
  <c r="J43" i="31"/>
  <c r="F34" i="21"/>
  <c r="G34" i="21" s="1"/>
  <c r="F36" i="25"/>
  <c r="G36" i="25" s="1"/>
  <c r="V27" i="50"/>
  <c r="V27" i="52"/>
  <c r="V27" i="20"/>
  <c r="V27" i="12"/>
  <c r="V27" i="26"/>
  <c r="V27" i="16"/>
  <c r="V27" i="18"/>
  <c r="V27" i="30"/>
  <c r="V27" i="23"/>
  <c r="V27" i="36"/>
  <c r="V27" i="39"/>
  <c r="V27" i="34"/>
  <c r="V27" i="33"/>
  <c r="V27" i="41"/>
  <c r="V27" i="43"/>
  <c r="V27" i="49"/>
  <c r="V27" i="51"/>
  <c r="V27" i="35"/>
  <c r="V27" i="15"/>
  <c r="V27" i="27"/>
  <c r="V27" i="42"/>
  <c r="V27" i="48"/>
  <c r="N40" i="30"/>
  <c r="N40" i="14"/>
  <c r="N40" i="40"/>
  <c r="N40" i="19"/>
  <c r="N40" i="44"/>
  <c r="N40" i="22"/>
  <c r="N40" i="15"/>
  <c r="N40" i="26"/>
  <c r="N40" i="16"/>
  <c r="N40" i="48"/>
  <c r="N40" i="38"/>
  <c r="N40" i="24"/>
  <c r="N40" i="51"/>
  <c r="N40" i="12"/>
  <c r="N40" i="33"/>
  <c r="N40" i="20"/>
  <c r="N40" i="8"/>
  <c r="N40" i="39"/>
  <c r="N40" i="25"/>
  <c r="N40" i="52"/>
  <c r="N40" i="43"/>
  <c r="N40" i="13"/>
  <c r="N40" i="35"/>
  <c r="N24" i="41"/>
  <c r="N24" i="24"/>
  <c r="N24" i="40"/>
  <c r="N24" i="19"/>
  <c r="N24" i="21"/>
  <c r="N24" i="44"/>
  <c r="N24" i="12"/>
  <c r="N24" i="48"/>
  <c r="N24" i="28"/>
  <c r="N24" i="18"/>
  <c r="N24" i="33"/>
  <c r="N24" i="22"/>
  <c r="N24" i="27"/>
  <c r="N24" i="32"/>
  <c r="N24" i="17"/>
  <c r="J26" i="22"/>
  <c r="J26" i="30"/>
  <c r="J43" i="13"/>
  <c r="J39" i="20"/>
  <c r="T39" i="51"/>
  <c r="J41" i="29"/>
  <c r="J41" i="40"/>
  <c r="T37" i="42"/>
  <c r="F34" i="50"/>
  <c r="G34" i="50" s="1"/>
  <c r="F36" i="33"/>
  <c r="X14" i="34"/>
  <c r="N40" i="41"/>
  <c r="F36" i="12"/>
  <c r="V20" i="35"/>
  <c r="P36" i="16"/>
  <c r="P35" i="16"/>
  <c r="X14" i="50"/>
  <c r="F36" i="40"/>
  <c r="G36" i="40" s="1"/>
  <c r="V20" i="29"/>
  <c r="V27" i="37"/>
  <c r="P39" i="51"/>
  <c r="F39" i="50"/>
  <c r="G39" i="50" s="1"/>
  <c r="F39" i="28"/>
  <c r="G39" i="28" s="1"/>
  <c r="J35" i="51"/>
  <c r="F29" i="42"/>
  <c r="G13" i="36"/>
  <c r="V6" i="18"/>
  <c r="V36" i="30"/>
  <c r="E21" i="39"/>
  <c r="X40" i="50"/>
  <c r="X40" i="31"/>
  <c r="X40" i="22"/>
  <c r="X24" i="15"/>
  <c r="E40" i="39"/>
  <c r="E6" i="34"/>
  <c r="E25" i="39"/>
  <c r="X24" i="43"/>
  <c r="E38" i="39"/>
  <c r="E9" i="43"/>
  <c r="E6" i="18"/>
  <c r="E12" i="17"/>
  <c r="G12" i="17" s="1"/>
  <c r="E24" i="15"/>
  <c r="AN35" i="4"/>
  <c r="H35" i="4" s="1"/>
  <c r="AN25" i="4"/>
  <c r="H25" i="4" s="1"/>
  <c r="E35" i="48"/>
  <c r="E19" i="48"/>
  <c r="X24" i="12"/>
  <c r="E29" i="39"/>
  <c r="G29" i="39" s="1"/>
  <c r="E21" i="43"/>
  <c r="E28" i="43"/>
  <c r="G28" i="43" s="1"/>
  <c r="E12" i="43"/>
  <c r="E34" i="44"/>
  <c r="E19" i="44"/>
  <c r="E25" i="42"/>
  <c r="E9" i="42"/>
  <c r="E15" i="41"/>
  <c r="E27" i="39"/>
  <c r="E11" i="39"/>
  <c r="E19" i="38"/>
  <c r="E24" i="36"/>
  <c r="E8" i="36"/>
  <c r="E30" i="35"/>
  <c r="E14" i="35"/>
  <c r="E5" i="34"/>
  <c r="G5" i="34" s="1"/>
  <c r="E26" i="33"/>
  <c r="E10" i="33"/>
  <c r="E16" i="32"/>
  <c r="E38" i="30"/>
  <c r="E22" i="30"/>
  <c r="E12" i="31"/>
  <c r="E30" i="27"/>
  <c r="E36" i="26"/>
  <c r="E26" i="25"/>
  <c r="E39" i="23"/>
  <c r="E23" i="23"/>
  <c r="E29" i="22"/>
  <c r="E13" i="22"/>
  <c r="E19" i="21"/>
  <c r="E31" i="19"/>
  <c r="E15" i="19"/>
  <c r="T42" i="48"/>
  <c r="E28" i="52"/>
  <c r="E12" i="52"/>
  <c r="E35" i="51"/>
  <c r="E19" i="51"/>
  <c r="E43" i="52"/>
  <c r="E41" i="44"/>
  <c r="E41" i="39"/>
  <c r="E40" i="13"/>
  <c r="V14" i="40"/>
  <c r="V6" i="30"/>
  <c r="V6" i="17"/>
  <c r="V36" i="27"/>
  <c r="E37" i="39"/>
  <c r="E16" i="42"/>
  <c r="E30" i="42"/>
  <c r="X40" i="36"/>
  <c r="X40" i="8"/>
  <c r="X24" i="28"/>
  <c r="E28" i="39"/>
  <c r="E22" i="34"/>
  <c r="E30" i="43"/>
  <c r="E26" i="39"/>
  <c r="E10" i="39"/>
  <c r="E33" i="38"/>
  <c r="G33" i="38" s="1"/>
  <c r="E35" i="26"/>
  <c r="E19" i="26"/>
  <c r="E26" i="17"/>
  <c r="E10" i="17"/>
  <c r="E24" i="39"/>
  <c r="E14" i="43"/>
  <c r="G13" i="35"/>
  <c r="F39" i="38"/>
  <c r="P39" i="21"/>
  <c r="G10" i="12"/>
  <c r="V36" i="26"/>
  <c r="X40" i="43"/>
  <c r="X40" i="38"/>
  <c r="X24" i="51"/>
  <c r="E20" i="39"/>
  <c r="E31" i="43"/>
  <c r="E34" i="18"/>
  <c r="E18" i="18"/>
  <c r="E40" i="17"/>
  <c r="E24" i="17"/>
  <c r="E8" i="17"/>
  <c r="E30" i="16"/>
  <c r="E36" i="15"/>
  <c r="G36" i="15" s="1"/>
  <c r="E20" i="15"/>
  <c r="E41" i="50"/>
  <c r="E25" i="50"/>
  <c r="E9" i="50"/>
  <c r="E31" i="48"/>
  <c r="E15" i="48"/>
  <c r="G15" i="48" s="1"/>
  <c r="P39" i="32"/>
  <c r="J35" i="21"/>
  <c r="G27" i="32"/>
  <c r="V36" i="40"/>
  <c r="V36" i="32"/>
  <c r="X40" i="37"/>
  <c r="X40" i="39"/>
  <c r="X24" i="13"/>
  <c r="X24" i="26"/>
  <c r="E17" i="39"/>
  <c r="E11" i="43"/>
  <c r="G11" i="43" s="1"/>
  <c r="E40" i="43"/>
  <c r="E39" i="39"/>
  <c r="G39" i="39" s="1"/>
  <c r="E23" i="39"/>
  <c r="G23" i="39" s="1"/>
  <c r="E7" i="39"/>
  <c r="E32" i="34"/>
  <c r="G32" i="34" s="1"/>
  <c r="E36" i="28"/>
  <c r="E5" i="28"/>
  <c r="E32" i="26"/>
  <c r="E16" i="26"/>
  <c r="E22" i="25"/>
  <c r="E29" i="24"/>
  <c r="E13" i="24"/>
  <c r="G13" i="24" s="1"/>
  <c r="E35" i="23"/>
  <c r="E19" i="23"/>
  <c r="E25" i="22"/>
  <c r="E9" i="22"/>
  <c r="E31" i="21"/>
  <c r="E15" i="21"/>
  <c r="E27" i="19"/>
  <c r="E13" i="13"/>
  <c r="AN41" i="4"/>
  <c r="H41" i="4" s="1"/>
  <c r="E24" i="52"/>
  <c r="E8" i="52"/>
  <c r="E31" i="51"/>
  <c r="E15" i="51"/>
  <c r="E39" i="52"/>
  <c r="E41" i="42"/>
  <c r="E41" i="38"/>
  <c r="E36" i="13"/>
  <c r="E13" i="39"/>
  <c r="G13" i="39" s="1"/>
  <c r="E10" i="36"/>
  <c r="G10" i="36" s="1"/>
  <c r="E7" i="43"/>
  <c r="E22" i="39"/>
  <c r="E6" i="39"/>
  <c r="E31" i="26"/>
  <c r="E15" i="26"/>
  <c r="E21" i="25"/>
  <c r="AN17" i="4"/>
  <c r="H17" i="4" s="1"/>
  <c r="J35" i="23"/>
  <c r="V6" i="32"/>
  <c r="V6" i="26"/>
  <c r="X38" i="42"/>
  <c r="V36" i="21"/>
  <c r="V36" i="19"/>
  <c r="E43" i="43"/>
  <c r="E31" i="42"/>
  <c r="E35" i="42"/>
  <c r="X40" i="13"/>
  <c r="X40" i="23"/>
  <c r="V22" i="51"/>
  <c r="X24" i="39"/>
  <c r="E12" i="39"/>
  <c r="G12" i="39" s="1"/>
  <c r="E42" i="39"/>
  <c r="E36" i="33"/>
  <c r="E14" i="26"/>
  <c r="E43" i="30"/>
  <c r="P39" i="23"/>
  <c r="X40" i="42"/>
  <c r="X40" i="15"/>
  <c r="V22" i="16"/>
  <c r="X24" i="18"/>
  <c r="E20" i="43"/>
  <c r="E5" i="43"/>
  <c r="E33" i="42"/>
  <c r="E39" i="41"/>
  <c r="E23" i="41"/>
  <c r="E7" i="41"/>
  <c r="E35" i="39"/>
  <c r="E19" i="39"/>
  <c r="E5" i="39"/>
  <c r="E27" i="38"/>
  <c r="E11" i="38"/>
  <c r="E32" i="36"/>
  <c r="E38" i="35"/>
  <c r="E22" i="35"/>
  <c r="E6" i="35"/>
  <c r="E28" i="34"/>
  <c r="G28" i="34" s="1"/>
  <c r="E12" i="34"/>
  <c r="G12" i="34" s="1"/>
  <c r="E34" i="33"/>
  <c r="E18" i="33"/>
  <c r="E40" i="32"/>
  <c r="G40" i="32" s="1"/>
  <c r="E24" i="32"/>
  <c r="E8" i="32"/>
  <c r="E30" i="30"/>
  <c r="E14" i="30"/>
  <c r="E20" i="31"/>
  <c r="E32" i="28"/>
  <c r="E16" i="28"/>
  <c r="E28" i="26"/>
  <c r="E12" i="26"/>
  <c r="E34" i="25"/>
  <c r="E18" i="25"/>
  <c r="E31" i="23"/>
  <c r="E15" i="23"/>
  <c r="E27" i="21"/>
  <c r="E11" i="21"/>
  <c r="E23" i="19"/>
  <c r="E20" i="52"/>
  <c r="E43" i="51"/>
  <c r="E27" i="51"/>
  <c r="E11" i="51"/>
  <c r="G11" i="51" s="1"/>
  <c r="E35" i="52"/>
  <c r="E41" i="41"/>
  <c r="E41" i="37"/>
  <c r="V36" i="34"/>
  <c r="X40" i="21"/>
  <c r="X40" i="40"/>
  <c r="V22" i="20"/>
  <c r="V36" i="20"/>
  <c r="X24" i="31"/>
  <c r="E34" i="39"/>
  <c r="E18" i="39"/>
  <c r="E27" i="26"/>
  <c r="G27" i="26" s="1"/>
  <c r="E11" i="26"/>
  <c r="G19" i="36"/>
  <c r="G13" i="52"/>
  <c r="F29" i="33"/>
  <c r="G29" i="33" s="1"/>
  <c r="P29" i="30"/>
  <c r="P39" i="43"/>
  <c r="J35" i="18"/>
  <c r="J35" i="35"/>
  <c r="P29" i="28"/>
  <c r="V6" i="36"/>
  <c r="V6" i="52"/>
  <c r="V6" i="50"/>
  <c r="E43" i="39"/>
  <c r="G43" i="39" s="1"/>
  <c r="X40" i="49"/>
  <c r="X40" i="32"/>
  <c r="V36" i="33"/>
  <c r="X24" i="14"/>
  <c r="E33" i="39"/>
  <c r="G33" i="39" s="1"/>
  <c r="AN44" i="4"/>
  <c r="H44" i="4" s="1"/>
  <c r="G13" i="26"/>
  <c r="G13" i="32"/>
  <c r="P29" i="36"/>
  <c r="P39" i="52"/>
  <c r="J35" i="43"/>
  <c r="J35" i="24"/>
  <c r="J7" i="48"/>
  <c r="F29" i="18"/>
  <c r="G29" i="18" s="1"/>
  <c r="E42" i="43"/>
  <c r="X40" i="44"/>
  <c r="X40" i="35"/>
  <c r="E8" i="39"/>
  <c r="E33" i="50"/>
  <c r="G33" i="50" s="1"/>
  <c r="E17" i="50"/>
  <c r="E7" i="48"/>
  <c r="F39" i="44"/>
  <c r="G29" i="37"/>
  <c r="X40" i="41"/>
  <c r="X40" i="34"/>
  <c r="X40" i="27"/>
  <c r="E21" i="26"/>
  <c r="E34" i="40"/>
  <c r="E25" i="40"/>
  <c r="E16" i="43"/>
  <c r="E38" i="44"/>
  <c r="E23" i="44"/>
  <c r="E7" i="44"/>
  <c r="E29" i="42"/>
  <c r="E35" i="41"/>
  <c r="E19" i="41"/>
  <c r="E31" i="39"/>
  <c r="E15" i="39"/>
  <c r="E38" i="38"/>
  <c r="E7" i="38"/>
  <c r="E28" i="36"/>
  <c r="E12" i="36"/>
  <c r="E40" i="34"/>
  <c r="E24" i="34"/>
  <c r="E14" i="33"/>
  <c r="E36" i="32"/>
  <c r="E20" i="32"/>
  <c r="E5" i="32"/>
  <c r="G5" i="32" s="1"/>
  <c r="E26" i="30"/>
  <c r="E10" i="30"/>
  <c r="E28" i="28"/>
  <c r="G28" i="28" s="1"/>
  <c r="E12" i="28"/>
  <c r="E40" i="26"/>
  <c r="E30" i="25"/>
  <c r="E15" i="25"/>
  <c r="E27" i="23"/>
  <c r="G27" i="23" s="1"/>
  <c r="E11" i="23"/>
  <c r="E33" i="22"/>
  <c r="G33" i="22" s="1"/>
  <c r="E17" i="22"/>
  <c r="E39" i="21"/>
  <c r="E23" i="21"/>
  <c r="E7" i="21"/>
  <c r="E35" i="19"/>
  <c r="E19" i="19"/>
  <c r="G19" i="19" s="1"/>
  <c r="E41" i="43"/>
  <c r="E16" i="52"/>
  <c r="E39" i="51"/>
  <c r="G39" i="51" s="1"/>
  <c r="E23" i="51"/>
  <c r="E31" i="52"/>
  <c r="E37" i="37"/>
  <c r="F39" i="40"/>
  <c r="G39" i="40" s="1"/>
  <c r="P39" i="25"/>
  <c r="V36" i="24"/>
  <c r="X38" i="33"/>
  <c r="E16" i="39"/>
  <c r="X40" i="25"/>
  <c r="X40" i="33"/>
  <c r="X40" i="26"/>
  <c r="E9" i="39"/>
  <c r="E38" i="26"/>
  <c r="E5" i="44"/>
  <c r="E37" i="44"/>
  <c r="E30" i="39"/>
  <c r="E14" i="39"/>
  <c r="E22" i="38"/>
  <c r="E6" i="38"/>
  <c r="E39" i="26"/>
  <c r="E23" i="26"/>
  <c r="E7" i="26"/>
  <c r="E29" i="25"/>
  <c r="G29" i="25" s="1"/>
  <c r="E8" i="18"/>
  <c r="E36" i="16"/>
  <c r="E5" i="16"/>
  <c r="G5" i="16" s="1"/>
  <c r="G15" i="50"/>
  <c r="P23" i="17"/>
  <c r="P23" i="16"/>
  <c r="P23" i="26"/>
  <c r="F23" i="26"/>
  <c r="P23" i="36"/>
  <c r="F23" i="20"/>
  <c r="G23" i="20" s="1"/>
  <c r="P23" i="51"/>
  <c r="P23" i="25"/>
  <c r="F23" i="31"/>
  <c r="G23" i="31" s="1"/>
  <c r="P23" i="33"/>
  <c r="F23" i="49"/>
  <c r="P23" i="37"/>
  <c r="P23" i="13"/>
  <c r="P15" i="50"/>
  <c r="F15" i="34"/>
  <c r="P15" i="15"/>
  <c r="P15" i="41"/>
  <c r="P15" i="51"/>
  <c r="P15" i="36"/>
  <c r="F15" i="16"/>
  <c r="G15" i="16" s="1"/>
  <c r="F15" i="51"/>
  <c r="P15" i="42"/>
  <c r="P15" i="12"/>
  <c r="F15" i="15"/>
  <c r="G15" i="15" s="1"/>
  <c r="F15" i="44"/>
  <c r="F15" i="36"/>
  <c r="F15" i="48"/>
  <c r="P15" i="27"/>
  <c r="F15" i="26"/>
  <c r="F15" i="37"/>
  <c r="G15" i="37" s="1"/>
  <c r="F15" i="28"/>
  <c r="G15" i="28" s="1"/>
  <c r="P11" i="12"/>
  <c r="G10" i="43"/>
  <c r="G27" i="43"/>
  <c r="F28" i="29"/>
  <c r="G28" i="29" s="1"/>
  <c r="P28" i="23"/>
  <c r="F28" i="34"/>
  <c r="F28" i="27"/>
  <c r="F28" i="42"/>
  <c r="G28" i="42" s="1"/>
  <c r="P28" i="15"/>
  <c r="F28" i="49"/>
  <c r="P28" i="50"/>
  <c r="F28" i="48"/>
  <c r="P34" i="8"/>
  <c r="F34" i="31"/>
  <c r="G34" i="31" s="1"/>
  <c r="F34" i="20"/>
  <c r="G34" i="20" s="1"/>
  <c r="F34" i="38"/>
  <c r="F34" i="16"/>
  <c r="G34" i="16" s="1"/>
  <c r="P34" i="48"/>
  <c r="P34" i="37"/>
  <c r="F34" i="8"/>
  <c r="G34" i="8" s="1"/>
  <c r="P34" i="51"/>
  <c r="P34" i="13"/>
  <c r="F34" i="26"/>
  <c r="G34" i="26" s="1"/>
  <c r="P34" i="42"/>
  <c r="F15" i="49"/>
  <c r="P15" i="23"/>
  <c r="P15" i="26"/>
  <c r="P15" i="13"/>
  <c r="F15" i="39"/>
  <c r="F15" i="50"/>
  <c r="P15" i="32"/>
  <c r="F15" i="30"/>
  <c r="G15" i="30" s="1"/>
  <c r="F15" i="27"/>
  <c r="P15" i="22"/>
  <c r="F34" i="49"/>
  <c r="G34" i="49" s="1"/>
  <c r="P23" i="40"/>
  <c r="P23" i="42"/>
  <c r="P23" i="31"/>
  <c r="F23" i="19"/>
  <c r="P43" i="52"/>
  <c r="F43" i="21"/>
  <c r="G43" i="21" s="1"/>
  <c r="P43" i="14"/>
  <c r="P43" i="50"/>
  <c r="F43" i="34"/>
  <c r="G43" i="34" s="1"/>
  <c r="F43" i="22"/>
  <c r="G43" i="22" s="1"/>
  <c r="F43" i="28"/>
  <c r="G43" i="28" s="1"/>
  <c r="F32" i="17"/>
  <c r="G32" i="17" s="1"/>
  <c r="F32" i="33"/>
  <c r="F32" i="50"/>
  <c r="G32" i="50" s="1"/>
  <c r="P32" i="24"/>
  <c r="P32" i="42"/>
  <c r="P32" i="49"/>
  <c r="F32" i="32"/>
  <c r="P15" i="38"/>
  <c r="P35" i="31"/>
  <c r="F35" i="21"/>
  <c r="P34" i="19"/>
  <c r="P15" i="49"/>
  <c r="P28" i="27"/>
  <c r="P43" i="49"/>
  <c r="P43" i="34"/>
  <c r="F43" i="43"/>
  <c r="F43" i="48"/>
  <c r="F43" i="31"/>
  <c r="F43" i="18"/>
  <c r="G43" i="18" s="1"/>
  <c r="F43" i="15"/>
  <c r="G43" i="15" s="1"/>
  <c r="P43" i="20"/>
  <c r="P43" i="29"/>
  <c r="F43" i="50"/>
  <c r="G43" i="50" s="1"/>
  <c r="P43" i="21"/>
  <c r="F43" i="51"/>
  <c r="G43" i="51" s="1"/>
  <c r="P43" i="18"/>
  <c r="F43" i="38"/>
  <c r="F43" i="20"/>
  <c r="G43" i="20" s="1"/>
  <c r="P43" i="22"/>
  <c r="P43" i="51"/>
  <c r="P43" i="16"/>
  <c r="F43" i="49"/>
  <c r="F43" i="44"/>
  <c r="G43" i="44" s="1"/>
  <c r="F43" i="27"/>
  <c r="F43" i="14"/>
  <c r="G43" i="14" s="1"/>
  <c r="F43" i="8"/>
  <c r="F43" i="52"/>
  <c r="P43" i="44"/>
  <c r="F43" i="29"/>
  <c r="G43" i="29" s="1"/>
  <c r="P43" i="39"/>
  <c r="P43" i="41"/>
  <c r="F43" i="37"/>
  <c r="G43" i="37" s="1"/>
  <c r="P43" i="26"/>
  <c r="P43" i="24"/>
  <c r="F34" i="14"/>
  <c r="G34" i="14" s="1"/>
  <c r="P34" i="16"/>
  <c r="P34" i="14"/>
  <c r="P34" i="30"/>
  <c r="P34" i="23"/>
  <c r="F34" i="39"/>
  <c r="P34" i="12"/>
  <c r="P34" i="36"/>
  <c r="P34" i="49"/>
  <c r="P32" i="8"/>
  <c r="F32" i="52"/>
  <c r="P32" i="22"/>
  <c r="P32" i="35"/>
  <c r="F32" i="43"/>
  <c r="P32" i="16"/>
  <c r="P32" i="38"/>
  <c r="F32" i="40"/>
  <c r="G32" i="40" s="1"/>
  <c r="P32" i="19"/>
  <c r="P32" i="50"/>
  <c r="F32" i="37"/>
  <c r="G32" i="37" s="1"/>
  <c r="F32" i="16"/>
  <c r="G32" i="16" s="1"/>
  <c r="P32" i="12"/>
  <c r="P32" i="17"/>
  <c r="F32" i="22"/>
  <c r="F32" i="49"/>
  <c r="G32" i="49" s="1"/>
  <c r="F32" i="51"/>
  <c r="G32" i="51" s="1"/>
  <c r="F32" i="24"/>
  <c r="G32" i="24" s="1"/>
  <c r="F32" i="31"/>
  <c r="P32" i="18"/>
  <c r="P32" i="23"/>
  <c r="P32" i="44"/>
  <c r="P32" i="26"/>
  <c r="F32" i="29"/>
  <c r="G32" i="29" s="1"/>
  <c r="P32" i="51"/>
  <c r="F32" i="18"/>
  <c r="F32" i="34"/>
  <c r="F32" i="12"/>
  <c r="G32" i="12" s="1"/>
  <c r="P32" i="37"/>
  <c r="P32" i="20"/>
  <c r="P32" i="29"/>
  <c r="P32" i="30"/>
  <c r="F32" i="35"/>
  <c r="G32" i="35" s="1"/>
  <c r="P32" i="41"/>
  <c r="P32" i="40"/>
  <c r="P11" i="34"/>
  <c r="P11" i="36"/>
  <c r="P11" i="22"/>
  <c r="P11" i="18"/>
  <c r="F11" i="22"/>
  <c r="G11" i="22" s="1"/>
  <c r="F11" i="31"/>
  <c r="G11" i="31" s="1"/>
  <c r="F11" i="37"/>
  <c r="F11" i="51"/>
  <c r="P28" i="28"/>
  <c r="P28" i="16"/>
  <c r="F28" i="30"/>
  <c r="G28" i="30" s="1"/>
  <c r="P28" i="37"/>
  <c r="F28" i="15"/>
  <c r="P28" i="29"/>
  <c r="F28" i="36"/>
  <c r="P28" i="44"/>
  <c r="P28" i="19"/>
  <c r="F28" i="33"/>
  <c r="P28" i="39"/>
  <c r="F28" i="18"/>
  <c r="G28" i="18" s="1"/>
  <c r="P28" i="30"/>
  <c r="F28" i="39"/>
  <c r="F28" i="40"/>
  <c r="P28" i="8"/>
  <c r="P28" i="25"/>
  <c r="F28" i="35"/>
  <c r="G28" i="35" s="1"/>
  <c r="P28" i="42"/>
  <c r="F28" i="22"/>
  <c r="G28" i="22" s="1"/>
  <c r="P28" i="34"/>
  <c r="F28" i="41"/>
  <c r="G28" i="41" s="1"/>
  <c r="P11" i="52"/>
  <c r="F28" i="26"/>
  <c r="G28" i="26" s="1"/>
  <c r="P28" i="38"/>
  <c r="P28" i="26"/>
  <c r="F28" i="19"/>
  <c r="P28" i="41"/>
  <c r="P28" i="24"/>
  <c r="P28" i="13"/>
  <c r="F28" i="12"/>
  <c r="G28" i="12" s="1"/>
  <c r="F28" i="14"/>
  <c r="G28" i="14" s="1"/>
  <c r="F34" i="22"/>
  <c r="G34" i="22" s="1"/>
  <c r="F34" i="35"/>
  <c r="G34" i="35" s="1"/>
  <c r="F34" i="48"/>
  <c r="P34" i="35"/>
  <c r="F34" i="24"/>
  <c r="G34" i="24" s="1"/>
  <c r="F34" i="42"/>
  <c r="G34" i="42" s="1"/>
  <c r="F34" i="52"/>
  <c r="G34" i="52" s="1"/>
  <c r="P34" i="33"/>
  <c r="P34" i="50"/>
  <c r="P34" i="20"/>
  <c r="P34" i="40"/>
  <c r="F34" i="33"/>
  <c r="P15" i="52"/>
  <c r="F15" i="42"/>
  <c r="G15" i="42" s="1"/>
  <c r="P15" i="16"/>
  <c r="P15" i="35"/>
  <c r="P15" i="34"/>
  <c r="F15" i="8"/>
  <c r="G15" i="8" s="1"/>
  <c r="P15" i="8"/>
  <c r="P15" i="17"/>
  <c r="P15" i="43"/>
  <c r="P15" i="33"/>
  <c r="P23" i="28"/>
  <c r="F23" i="38"/>
  <c r="F23" i="37"/>
  <c r="G23" i="37" s="1"/>
  <c r="F23" i="39"/>
  <c r="P43" i="27"/>
  <c r="F43" i="24"/>
  <c r="G43" i="24" s="1"/>
  <c r="P43" i="8"/>
  <c r="P43" i="36"/>
  <c r="F43" i="42"/>
  <c r="G43" i="42" s="1"/>
  <c r="F43" i="25"/>
  <c r="G43" i="25" s="1"/>
  <c r="F43" i="36"/>
  <c r="G43" i="36" s="1"/>
  <c r="P43" i="31"/>
  <c r="F32" i="14"/>
  <c r="P32" i="27"/>
  <c r="F32" i="30"/>
  <c r="F32" i="38"/>
  <c r="P32" i="25"/>
  <c r="P32" i="36"/>
  <c r="P32" i="33"/>
  <c r="P32" i="43"/>
  <c r="F15" i="19"/>
  <c r="P34" i="52"/>
  <c r="P15" i="21"/>
  <c r="P28" i="43"/>
  <c r="P11" i="38"/>
  <c r="F11" i="12"/>
  <c r="G11" i="12" s="1"/>
  <c r="P11" i="48"/>
  <c r="G34" i="36"/>
  <c r="P28" i="36"/>
  <c r="P28" i="31"/>
  <c r="F28" i="16"/>
  <c r="G28" i="16" s="1"/>
  <c r="P28" i="52"/>
  <c r="P28" i="33"/>
  <c r="F28" i="31"/>
  <c r="F28" i="50"/>
  <c r="G28" i="50" s="1"/>
  <c r="P28" i="51"/>
  <c r="F28" i="51"/>
  <c r="G28" i="51" s="1"/>
  <c r="P34" i="39"/>
  <c r="F34" i="36"/>
  <c r="F34" i="18"/>
  <c r="G34" i="18" s="1"/>
  <c r="P34" i="25"/>
  <c r="F34" i="43"/>
  <c r="G34" i="43" s="1"/>
  <c r="P34" i="34"/>
  <c r="P34" i="15"/>
  <c r="F34" i="37"/>
  <c r="F34" i="27"/>
  <c r="P34" i="17"/>
  <c r="F34" i="32"/>
  <c r="G34" i="32" s="1"/>
  <c r="F34" i="34"/>
  <c r="F34" i="12"/>
  <c r="G34" i="12" s="1"/>
  <c r="P15" i="25"/>
  <c r="F15" i="20"/>
  <c r="G15" i="20" s="1"/>
  <c r="P15" i="40"/>
  <c r="F15" i="14"/>
  <c r="G15" i="14" s="1"/>
  <c r="P15" i="14"/>
  <c r="P15" i="44"/>
  <c r="F15" i="23"/>
  <c r="F15" i="43"/>
  <c r="G15" i="43" s="1"/>
  <c r="P15" i="28"/>
  <c r="P34" i="43"/>
  <c r="F23" i="35"/>
  <c r="G23" i="35" s="1"/>
  <c r="F23" i="12"/>
  <c r="G23" i="12" s="1"/>
  <c r="F23" i="14"/>
  <c r="G23" i="14" s="1"/>
  <c r="P43" i="32"/>
  <c r="F43" i="32"/>
  <c r="F43" i="12"/>
  <c r="G43" i="12" s="1"/>
  <c r="P43" i="28"/>
  <c r="F43" i="19"/>
  <c r="G43" i="19" s="1"/>
  <c r="F43" i="35"/>
  <c r="G43" i="35" s="1"/>
  <c r="P43" i="43"/>
  <c r="P43" i="30"/>
  <c r="F32" i="21"/>
  <c r="G32" i="21" s="1"/>
  <c r="P32" i="31"/>
  <c r="P32" i="13"/>
  <c r="F32" i="15"/>
  <c r="P32" i="28"/>
  <c r="P32" i="21"/>
  <c r="F32" i="25"/>
  <c r="G32" i="25" s="1"/>
  <c r="P32" i="34"/>
  <c r="F34" i="41"/>
  <c r="F15" i="12"/>
  <c r="G15" i="12" s="1"/>
  <c r="P11" i="40"/>
  <c r="F28" i="44"/>
  <c r="G28" i="44" s="1"/>
  <c r="P28" i="35"/>
  <c r="F28" i="24"/>
  <c r="G28" i="24" s="1"/>
  <c r="G12" i="30"/>
  <c r="G15" i="49"/>
  <c r="G27" i="48"/>
  <c r="P39" i="12"/>
  <c r="F39" i="19"/>
  <c r="F39" i="27"/>
  <c r="P39" i="28"/>
  <c r="P39" i="15"/>
  <c r="F39" i="34"/>
  <c r="G39" i="34" s="1"/>
  <c r="P39" i="22"/>
  <c r="P39" i="49"/>
  <c r="F39" i="37"/>
  <c r="G39" i="37" s="1"/>
  <c r="F39" i="25"/>
  <c r="G39" i="25" s="1"/>
  <c r="F39" i="18"/>
  <c r="G39" i="18" s="1"/>
  <c r="F39" i="30"/>
  <c r="G39" i="30" s="1"/>
  <c r="P39" i="29"/>
  <c r="P39" i="24"/>
  <c r="G12" i="43"/>
  <c r="G10" i="29"/>
  <c r="F39" i="20"/>
  <c r="G39" i="20" s="1"/>
  <c r="F39" i="36"/>
  <c r="G39" i="36" s="1"/>
  <c r="P39" i="44"/>
  <c r="F39" i="23"/>
  <c r="P39" i="27"/>
  <c r="F39" i="42"/>
  <c r="P39" i="34"/>
  <c r="F39" i="12"/>
  <c r="G39" i="12" s="1"/>
  <c r="P39" i="50"/>
  <c r="P39" i="35"/>
  <c r="F39" i="8"/>
  <c r="G39" i="8" s="1"/>
  <c r="P39" i="48"/>
  <c r="F39" i="24"/>
  <c r="G39" i="24" s="1"/>
  <c r="G28" i="40"/>
  <c r="F5" i="38"/>
  <c r="P5" i="38"/>
  <c r="F5" i="35"/>
  <c r="P5" i="35"/>
  <c r="F5" i="44"/>
  <c r="P5" i="28"/>
  <c r="G5" i="50"/>
  <c r="X15" i="43"/>
  <c r="X15" i="41"/>
  <c r="X15" i="29"/>
  <c r="X15" i="14"/>
  <c r="X15" i="37"/>
  <c r="X15" i="52"/>
  <c r="X15" i="30"/>
  <c r="X15" i="48"/>
  <c r="X15" i="33"/>
  <c r="X15" i="26"/>
  <c r="X15" i="17"/>
  <c r="X15" i="22"/>
  <c r="X15" i="15"/>
  <c r="X15" i="12"/>
  <c r="X15" i="42"/>
  <c r="X15" i="8"/>
  <c r="X15" i="31"/>
  <c r="X15" i="35"/>
  <c r="X15" i="38"/>
  <c r="X15" i="32"/>
  <c r="X15" i="49"/>
  <c r="X15" i="51"/>
  <c r="X15" i="24"/>
  <c r="X15" i="36"/>
  <c r="X15" i="23"/>
  <c r="X15" i="50"/>
  <c r="X15" i="34"/>
  <c r="X15" i="21"/>
  <c r="X15" i="13"/>
  <c r="X15" i="44"/>
  <c r="X15" i="27"/>
  <c r="X15" i="20"/>
  <c r="X15" i="28"/>
  <c r="X15" i="40"/>
  <c r="X15" i="19"/>
  <c r="X15" i="18"/>
  <c r="X15" i="16"/>
  <c r="X15" i="39"/>
  <c r="X15" i="25"/>
  <c r="V35" i="34"/>
  <c r="V35" i="23"/>
  <c r="V35" i="50"/>
  <c r="V35" i="49"/>
  <c r="V35" i="15"/>
  <c r="V35" i="13"/>
  <c r="V35" i="24"/>
  <c r="V35" i="12"/>
  <c r="V35" i="39"/>
  <c r="V35" i="22"/>
  <c r="V35" i="29"/>
  <c r="V35" i="20"/>
  <c r="V35" i="32"/>
  <c r="V35" i="38"/>
  <c r="V35" i="31"/>
  <c r="V35" i="48"/>
  <c r="V35" i="51"/>
  <c r="V35" i="21"/>
  <c r="V35" i="18"/>
  <c r="V35" i="43"/>
  <c r="V35" i="41"/>
  <c r="V35" i="30"/>
  <c r="X43" i="51"/>
  <c r="X43" i="38"/>
  <c r="X43" i="39"/>
  <c r="X43" i="16"/>
  <c r="X43" i="18"/>
  <c r="X43" i="20"/>
  <c r="X43" i="22"/>
  <c r="X43" i="24"/>
  <c r="X43" i="44"/>
  <c r="X43" i="35"/>
  <c r="X43" i="33"/>
  <c r="X43" i="50"/>
  <c r="X43" i="32"/>
  <c r="X43" i="29"/>
  <c r="X43" i="26"/>
  <c r="X43" i="25"/>
  <c r="X43" i="13"/>
  <c r="X43" i="14"/>
  <c r="X39" i="43"/>
  <c r="X39" i="44"/>
  <c r="X39" i="18"/>
  <c r="X39" i="19"/>
  <c r="X39" i="51"/>
  <c r="X39" i="30"/>
  <c r="X39" i="16"/>
  <c r="X39" i="33"/>
  <c r="X39" i="13"/>
  <c r="X39" i="34"/>
  <c r="X39" i="8"/>
  <c r="X39" i="20"/>
  <c r="X39" i="48"/>
  <c r="X39" i="50"/>
  <c r="X39" i="22"/>
  <c r="X39" i="36"/>
  <c r="X39" i="38"/>
  <c r="X39" i="39"/>
  <c r="X39" i="35"/>
  <c r="X39" i="37"/>
  <c r="X39" i="15"/>
  <c r="X39" i="49"/>
  <c r="X39" i="32"/>
  <c r="X39" i="21"/>
  <c r="X31" i="18"/>
  <c r="X31" i="24"/>
  <c r="X31" i="16"/>
  <c r="X31" i="49"/>
  <c r="X31" i="26"/>
  <c r="X31" i="21"/>
  <c r="X31" i="37"/>
  <c r="X31" i="17"/>
  <c r="X31" i="14"/>
  <c r="X31" i="13"/>
  <c r="X31" i="50"/>
  <c r="X31" i="39"/>
  <c r="X31" i="33"/>
  <c r="X31" i="12"/>
  <c r="X31" i="42"/>
  <c r="X31" i="48"/>
  <c r="X31" i="34"/>
  <c r="X25" i="17"/>
  <c r="X25" i="44"/>
  <c r="X25" i="27"/>
  <c r="X25" i="33"/>
  <c r="X25" i="28"/>
  <c r="X25" i="16"/>
  <c r="X25" i="20"/>
  <c r="X25" i="40"/>
  <c r="X25" i="34"/>
  <c r="X25" i="13"/>
  <c r="X25" i="49"/>
  <c r="X25" i="14"/>
  <c r="X25" i="52"/>
  <c r="X25" i="42"/>
  <c r="X25" i="51"/>
  <c r="X25" i="19"/>
  <c r="X25" i="37"/>
  <c r="X21" i="41"/>
  <c r="X21" i="19"/>
  <c r="X21" i="16"/>
  <c r="X21" i="24"/>
  <c r="X21" i="21"/>
  <c r="X21" i="22"/>
  <c r="X21" i="17"/>
  <c r="X21" i="43"/>
  <c r="X21" i="8"/>
  <c r="X21" i="18"/>
  <c r="X21" i="12"/>
  <c r="X21" i="25"/>
  <c r="X21" i="20"/>
  <c r="X21" i="44"/>
  <c r="X21" i="28"/>
  <c r="X21" i="30"/>
  <c r="X21" i="29"/>
  <c r="X21" i="15"/>
  <c r="X21" i="36"/>
  <c r="X21" i="33"/>
  <c r="X21" i="27"/>
  <c r="X21" i="32"/>
  <c r="X21" i="35"/>
  <c r="X21" i="50"/>
  <c r="X21" i="34"/>
  <c r="X21" i="40"/>
  <c r="X21" i="37"/>
  <c r="X21" i="51"/>
  <c r="X21" i="26"/>
  <c r="X13" i="19"/>
  <c r="X13" i="34"/>
  <c r="X13" i="49"/>
  <c r="X13" i="35"/>
  <c r="X13" i="25"/>
  <c r="X13" i="8"/>
  <c r="X13" i="51"/>
  <c r="X13" i="42"/>
  <c r="X13" i="36"/>
  <c r="X13" i="17"/>
  <c r="X13" i="24"/>
  <c r="X13" i="22"/>
  <c r="X13" i="48"/>
  <c r="X13" i="33"/>
  <c r="X13" i="26"/>
  <c r="X13" i="28"/>
  <c r="X13" i="52"/>
  <c r="X13" i="29"/>
  <c r="X13" i="50"/>
  <c r="X13" i="12"/>
  <c r="X13" i="21"/>
  <c r="X13" i="20"/>
  <c r="X13" i="44"/>
  <c r="X13" i="23"/>
  <c r="X13" i="37"/>
  <c r="X7" i="19"/>
  <c r="X7" i="15"/>
  <c r="X7" i="16"/>
  <c r="X9" i="25"/>
  <c r="X9" i="34"/>
  <c r="X9" i="38"/>
  <c r="X9" i="15"/>
  <c r="X9" i="28"/>
  <c r="X9" i="20"/>
  <c r="X11" i="37"/>
  <c r="X11" i="27"/>
  <c r="X11" i="35"/>
  <c r="X11" i="33"/>
  <c r="X11" i="52"/>
  <c r="X13" i="32"/>
  <c r="X13" i="31"/>
  <c r="X13" i="30"/>
  <c r="X23" i="31"/>
  <c r="X23" i="20"/>
  <c r="X23" i="27"/>
  <c r="X23" i="16"/>
  <c r="X23" i="30"/>
  <c r="X25" i="24"/>
  <c r="X25" i="36"/>
  <c r="X25" i="35"/>
  <c r="X25" i="48"/>
  <c r="X25" i="43"/>
  <c r="X27" i="24"/>
  <c r="X27" i="42"/>
  <c r="X27" i="50"/>
  <c r="X27" i="34"/>
  <c r="X27" i="35"/>
  <c r="X27" i="19"/>
  <c r="X33" i="34"/>
  <c r="X33" i="26"/>
  <c r="X33" i="22"/>
  <c r="X37" i="15"/>
  <c r="X37" i="21"/>
  <c r="X37" i="52"/>
  <c r="X37" i="12"/>
  <c r="X37" i="17"/>
  <c r="X39" i="27"/>
  <c r="X39" i="24"/>
  <c r="X39" i="40"/>
  <c r="X43" i="17"/>
  <c r="X43" i="40"/>
  <c r="X43" i="23"/>
  <c r="X43" i="37"/>
  <c r="X43" i="52"/>
  <c r="X7" i="44"/>
  <c r="X7" i="28"/>
  <c r="X7" i="52"/>
  <c r="X7" i="20"/>
  <c r="X7" i="48"/>
  <c r="X7" i="29"/>
  <c r="X7" i="22"/>
  <c r="X31" i="51"/>
  <c r="X31" i="40"/>
  <c r="X31" i="30"/>
  <c r="X31" i="28"/>
  <c r="X31" i="27"/>
  <c r="X31" i="22"/>
  <c r="X13" i="43"/>
  <c r="X19" i="14"/>
  <c r="X19" i="41"/>
  <c r="X19" i="27"/>
  <c r="X41" i="28"/>
  <c r="X41" i="48"/>
  <c r="X29" i="27"/>
  <c r="X29" i="12"/>
  <c r="X29" i="17"/>
  <c r="X21" i="48"/>
  <c r="X21" i="14"/>
  <c r="X39" i="12"/>
  <c r="X33" i="27"/>
  <c r="X33" i="21"/>
  <c r="V35" i="17"/>
  <c r="V34" i="8"/>
  <c r="V34" i="16"/>
  <c r="V34" i="32"/>
  <c r="V34" i="15"/>
  <c r="V34" i="30"/>
  <c r="V34" i="13"/>
  <c r="V34" i="17"/>
  <c r="V34" i="34"/>
  <c r="V34" i="18"/>
  <c r="V34" i="33"/>
  <c r="V34" i="49"/>
  <c r="V34" i="21"/>
  <c r="V34" i="35"/>
  <c r="V34" i="19"/>
  <c r="V34" i="36"/>
  <c r="V34" i="48"/>
  <c r="V34" i="22"/>
  <c r="V34" i="41"/>
  <c r="V34" i="20"/>
  <c r="V34" i="37"/>
  <c r="V34" i="50"/>
  <c r="V34" i="24"/>
  <c r="V34" i="42"/>
  <c r="V34" i="23"/>
  <c r="V34" i="38"/>
  <c r="V34" i="51"/>
  <c r="V34" i="26"/>
  <c r="V34" i="44"/>
  <c r="V34" i="25"/>
  <c r="V34" i="39"/>
  <c r="V34" i="52"/>
  <c r="V34" i="40"/>
  <c r="V34" i="29"/>
  <c r="V34" i="28"/>
  <c r="V34" i="12"/>
  <c r="V34" i="43"/>
  <c r="V34" i="31"/>
  <c r="V8" i="49"/>
  <c r="V8" i="23"/>
  <c r="V8" i="33"/>
  <c r="V8" i="34"/>
  <c r="V8" i="37"/>
  <c r="V8" i="28"/>
  <c r="V8" i="35"/>
  <c r="V8" i="38"/>
  <c r="V8" i="43"/>
  <c r="V8" i="48"/>
  <c r="V8" i="29"/>
  <c r="V8" i="40"/>
  <c r="V8" i="42"/>
  <c r="V8" i="15"/>
  <c r="V8" i="22"/>
  <c r="V8" i="41"/>
  <c r="V8" i="44"/>
  <c r="V8" i="32"/>
  <c r="V8" i="51"/>
  <c r="V8" i="8"/>
  <c r="V8" i="24"/>
  <c r="V8" i="19"/>
  <c r="V8" i="16"/>
  <c r="V8" i="14"/>
  <c r="V8" i="25"/>
  <c r="V8" i="20"/>
  <c r="V8" i="21"/>
  <c r="V8" i="36"/>
  <c r="V8" i="52"/>
  <c r="V8" i="26"/>
  <c r="V8" i="30"/>
  <c r="V8" i="39"/>
  <c r="V8" i="12"/>
  <c r="V8" i="27"/>
  <c r="V8" i="31"/>
  <c r="V8" i="17"/>
  <c r="X9" i="48"/>
  <c r="X9" i="24"/>
  <c r="X9" i="23"/>
  <c r="X9" i="14"/>
  <c r="X9" i="29"/>
  <c r="X11" i="40"/>
  <c r="X11" i="8"/>
  <c r="X11" i="48"/>
  <c r="X11" i="15"/>
  <c r="X13" i="16"/>
  <c r="X13" i="27"/>
  <c r="X23" i="21"/>
  <c r="X23" i="14"/>
  <c r="X23" i="37"/>
  <c r="X23" i="33"/>
  <c r="X25" i="41"/>
  <c r="X25" i="50"/>
  <c r="X25" i="18"/>
  <c r="X25" i="39"/>
  <c r="X25" i="29"/>
  <c r="X25" i="26"/>
  <c r="X27" i="43"/>
  <c r="X27" i="28"/>
  <c r="X27" i="18"/>
  <c r="X27" i="21"/>
  <c r="X33" i="19"/>
  <c r="X33" i="20"/>
  <c r="X33" i="30"/>
  <c r="X37" i="49"/>
  <c r="X37" i="39"/>
  <c r="X37" i="33"/>
  <c r="X39" i="26"/>
  <c r="X39" i="23"/>
  <c r="X39" i="14"/>
  <c r="X39" i="29"/>
  <c r="X43" i="31"/>
  <c r="X43" i="48"/>
  <c r="X43" i="19"/>
  <c r="X43" i="28"/>
  <c r="X43" i="30"/>
  <c r="X7" i="36"/>
  <c r="X7" i="32"/>
  <c r="X7" i="23"/>
  <c r="X7" i="8"/>
  <c r="X7" i="17"/>
  <c r="X7" i="35"/>
  <c r="X7" i="50"/>
  <c r="X31" i="38"/>
  <c r="X31" i="43"/>
  <c r="X31" i="8"/>
  <c r="X31" i="41"/>
  <c r="X31" i="20"/>
  <c r="X31" i="31"/>
  <c r="V35" i="27"/>
  <c r="X13" i="15"/>
  <c r="X19" i="48"/>
  <c r="X19" i="33"/>
  <c r="X41" i="29"/>
  <c r="X29" i="49"/>
  <c r="X21" i="52"/>
  <c r="X21" i="38"/>
  <c r="X39" i="17"/>
  <c r="X43" i="42"/>
  <c r="V15" i="18"/>
  <c r="V15" i="33"/>
  <c r="V15" i="39"/>
  <c r="V15" i="51"/>
  <c r="V15" i="13"/>
  <c r="V15" i="32"/>
  <c r="V15" i="36"/>
  <c r="V15" i="43"/>
  <c r="V15" i="16"/>
  <c r="V15" i="38"/>
  <c r="V15" i="24"/>
  <c r="V15" i="37"/>
  <c r="V15" i="17"/>
  <c r="V15" i="19"/>
  <c r="V15" i="29"/>
  <c r="V15" i="28"/>
  <c r="X41" i="30"/>
  <c r="X41" i="15"/>
  <c r="X41" i="51"/>
  <c r="X41" i="50"/>
  <c r="X41" i="38"/>
  <c r="X41" i="26"/>
  <c r="X41" i="25"/>
  <c r="X41" i="41"/>
  <c r="X41" i="8"/>
  <c r="X41" i="20"/>
  <c r="X41" i="23"/>
  <c r="X41" i="17"/>
  <c r="X41" i="52"/>
  <c r="X41" i="43"/>
  <c r="X41" i="36"/>
  <c r="X41" i="39"/>
  <c r="X41" i="49"/>
  <c r="X41" i="37"/>
  <c r="X41" i="12"/>
  <c r="X41" i="22"/>
  <c r="X41" i="13"/>
  <c r="X41" i="19"/>
  <c r="X41" i="44"/>
  <c r="X41" i="42"/>
  <c r="X41" i="35"/>
  <c r="X41" i="33"/>
  <c r="X41" i="32"/>
  <c r="X41" i="31"/>
  <c r="X41" i="16"/>
  <c r="X41" i="24"/>
  <c r="X37" i="13"/>
  <c r="X37" i="44"/>
  <c r="X37" i="51"/>
  <c r="X37" i="14"/>
  <c r="X37" i="37"/>
  <c r="X37" i="23"/>
  <c r="X37" i="16"/>
  <c r="X37" i="20"/>
  <c r="X37" i="36"/>
  <c r="X37" i="19"/>
  <c r="X37" i="30"/>
  <c r="X37" i="29"/>
  <c r="X37" i="28"/>
  <c r="X37" i="27"/>
  <c r="X37" i="26"/>
  <c r="X37" i="48"/>
  <c r="X37" i="40"/>
  <c r="X37" i="50"/>
  <c r="X37" i="35"/>
  <c r="X33" i="51"/>
  <c r="X33" i="41"/>
  <c r="X33" i="35"/>
  <c r="X33" i="38"/>
  <c r="X33" i="28"/>
  <c r="X33" i="24"/>
  <c r="X33" i="16"/>
  <c r="X33" i="17"/>
  <c r="X33" i="25"/>
  <c r="X33" i="15"/>
  <c r="X33" i="39"/>
  <c r="X33" i="33"/>
  <c r="X33" i="49"/>
  <c r="X33" i="14"/>
  <c r="X33" i="32"/>
  <c r="X33" i="8"/>
  <c r="X33" i="37"/>
  <c r="X33" i="52"/>
  <c r="X33" i="12"/>
  <c r="X33" i="18"/>
  <c r="X33" i="50"/>
  <c r="X33" i="40"/>
  <c r="X29" i="18"/>
  <c r="X29" i="31"/>
  <c r="X29" i="41"/>
  <c r="X29" i="52"/>
  <c r="X29" i="16"/>
  <c r="X29" i="26"/>
  <c r="X29" i="37"/>
  <c r="X29" i="51"/>
  <c r="X29" i="22"/>
  <c r="X29" i="15"/>
  <c r="X29" i="20"/>
  <c r="X29" i="33"/>
  <c r="X29" i="43"/>
  <c r="X29" i="13"/>
  <c r="X29" i="21"/>
  <c r="X29" i="29"/>
  <c r="X29" i="40"/>
  <c r="X29" i="44"/>
  <c r="X29" i="39"/>
  <c r="X29" i="14"/>
  <c r="X29" i="25"/>
  <c r="X29" i="36"/>
  <c r="X29" i="48"/>
  <c r="X29" i="8"/>
  <c r="X29" i="19"/>
  <c r="X29" i="32"/>
  <c r="X29" i="42"/>
  <c r="X29" i="35"/>
  <c r="X29" i="30"/>
  <c r="X27" i="32"/>
  <c r="X27" i="31"/>
  <c r="X27" i="41"/>
  <c r="X27" i="38"/>
  <c r="X27" i="36"/>
  <c r="X27" i="15"/>
  <c r="X27" i="16"/>
  <c r="X27" i="12"/>
  <c r="X27" i="8"/>
  <c r="X27" i="30"/>
  <c r="X27" i="49"/>
  <c r="X27" i="23"/>
  <c r="X27" i="27"/>
  <c r="X27" i="48"/>
  <c r="X27" i="26"/>
  <c r="X23" i="24"/>
  <c r="X23" i="40"/>
  <c r="X23" i="44"/>
  <c r="X23" i="28"/>
  <c r="X23" i="19"/>
  <c r="X23" i="15"/>
  <c r="X23" i="38"/>
  <c r="X23" i="32"/>
  <c r="X23" i="12"/>
  <c r="X23" i="23"/>
  <c r="X23" i="51"/>
  <c r="X23" i="26"/>
  <c r="X23" i="50"/>
  <c r="X23" i="42"/>
  <c r="X23" i="22"/>
  <c r="X23" i="8"/>
  <c r="X23" i="34"/>
  <c r="X23" i="43"/>
  <c r="X19" i="8"/>
  <c r="X19" i="31"/>
  <c r="X19" i="34"/>
  <c r="X19" i="44"/>
  <c r="X19" i="26"/>
  <c r="X19" i="39"/>
  <c r="X19" i="22"/>
  <c r="X19" i="50"/>
  <c r="X19" i="16"/>
  <c r="X19" i="49"/>
  <c r="X19" i="25"/>
  <c r="X19" i="38"/>
  <c r="X19" i="13"/>
  <c r="X19" i="42"/>
  <c r="X19" i="37"/>
  <c r="X19" i="23"/>
  <c r="X19" i="36"/>
  <c r="X19" i="30"/>
  <c r="X19" i="32"/>
  <c r="X19" i="17"/>
  <c r="X19" i="19"/>
  <c r="X19" i="35"/>
  <c r="X19" i="21"/>
  <c r="X19" i="40"/>
  <c r="X19" i="12"/>
  <c r="X19" i="51"/>
  <c r="X19" i="18"/>
  <c r="X19" i="24"/>
  <c r="X19" i="15"/>
  <c r="X11" i="44"/>
  <c r="X11" i="16"/>
  <c r="X11" i="14"/>
  <c r="X11" i="12"/>
  <c r="X11" i="41"/>
  <c r="X11" i="21"/>
  <c r="X11" i="24"/>
  <c r="X11" i="22"/>
  <c r="X11" i="31"/>
  <c r="X11" i="51"/>
  <c r="X11" i="30"/>
  <c r="X11" i="29"/>
  <c r="X11" i="49"/>
  <c r="X11" i="38"/>
  <c r="X11" i="36"/>
  <c r="X11" i="20"/>
  <c r="X9" i="26"/>
  <c r="X9" i="21"/>
  <c r="X9" i="52"/>
  <c r="X9" i="51"/>
  <c r="X9" i="35"/>
  <c r="X9" i="31"/>
  <c r="X9" i="33"/>
  <c r="X9" i="32"/>
  <c r="X9" i="42"/>
  <c r="X9" i="39"/>
  <c r="X9" i="18"/>
  <c r="X9" i="12"/>
  <c r="X9" i="17"/>
  <c r="X9" i="13"/>
  <c r="X9" i="30"/>
  <c r="X9" i="41"/>
  <c r="X9" i="50"/>
  <c r="X9" i="49"/>
  <c r="X9" i="8"/>
  <c r="X9" i="19"/>
  <c r="X11" i="26"/>
  <c r="X11" i="28"/>
  <c r="X11" i="17"/>
  <c r="X11" i="43"/>
  <c r="X11" i="13"/>
  <c r="X13" i="40"/>
  <c r="X13" i="41"/>
  <c r="X23" i="36"/>
  <c r="X23" i="17"/>
  <c r="X23" i="18"/>
  <c r="X23" i="35"/>
  <c r="X23" i="25"/>
  <c r="X25" i="21"/>
  <c r="X25" i="32"/>
  <c r="X25" i="23"/>
  <c r="X25" i="38"/>
  <c r="X25" i="31"/>
  <c r="X27" i="39"/>
  <c r="X27" i="40"/>
  <c r="X27" i="13"/>
  <c r="X27" i="44"/>
  <c r="X27" i="33"/>
  <c r="X27" i="51"/>
  <c r="X33" i="42"/>
  <c r="X33" i="13"/>
  <c r="X33" i="31"/>
  <c r="X37" i="42"/>
  <c r="X37" i="25"/>
  <c r="X37" i="24"/>
  <c r="X37" i="22"/>
  <c r="X37" i="8"/>
  <c r="X39" i="41"/>
  <c r="X39" i="52"/>
  <c r="X39" i="25"/>
  <c r="X43" i="8"/>
  <c r="X43" i="41"/>
  <c r="X43" i="49"/>
  <c r="X43" i="15"/>
  <c r="X43" i="36"/>
  <c r="X7" i="24"/>
  <c r="X7" i="38"/>
  <c r="X7" i="12"/>
  <c r="X7" i="43"/>
  <c r="X7" i="25"/>
  <c r="X7" i="42"/>
  <c r="X7" i="18"/>
  <c r="X7" i="33"/>
  <c r="X31" i="32"/>
  <c r="X31" i="44"/>
  <c r="X31" i="52"/>
  <c r="X31" i="19"/>
  <c r="X31" i="35"/>
  <c r="V35" i="52"/>
  <c r="X13" i="39"/>
  <c r="X19" i="29"/>
  <c r="X19" i="28"/>
  <c r="X41" i="18"/>
  <c r="X41" i="34"/>
  <c r="X41" i="14"/>
  <c r="X29" i="34"/>
  <c r="X29" i="38"/>
  <c r="X21" i="39"/>
  <c r="X21" i="42"/>
  <c r="X21" i="49"/>
  <c r="X33" i="36"/>
  <c r="X23" i="41"/>
  <c r="X27" i="25"/>
  <c r="X25" i="25"/>
  <c r="X9" i="43"/>
  <c r="X20" i="27"/>
  <c r="X20" i="24"/>
  <c r="X20" i="44"/>
  <c r="X20" i="8"/>
  <c r="V30" i="15"/>
  <c r="V30" i="35"/>
  <c r="V30" i="34"/>
  <c r="V22" i="42"/>
  <c r="V22" i="17"/>
  <c r="V22" i="21"/>
  <c r="V22" i="12"/>
  <c r="V22" i="31"/>
  <c r="V22" i="41"/>
  <c r="V22" i="43"/>
  <c r="V22" i="30"/>
  <c r="V22" i="48"/>
  <c r="V22" i="15"/>
  <c r="V22" i="26"/>
  <c r="V22" i="35"/>
  <c r="V22" i="23"/>
  <c r="V22" i="29"/>
  <c r="V22" i="32"/>
  <c r="V22" i="13"/>
  <c r="V22" i="37"/>
  <c r="V22" i="50"/>
  <c r="V22" i="49"/>
  <c r="V22" i="28"/>
  <c r="V22" i="19"/>
  <c r="V22" i="36"/>
  <c r="V22" i="27"/>
  <c r="V22" i="8"/>
  <c r="V22" i="38"/>
  <c r="V22" i="18"/>
  <c r="V22" i="44"/>
  <c r="V22" i="40"/>
  <c r="V22" i="52"/>
  <c r="V22" i="25"/>
  <c r="X20" i="18"/>
  <c r="X20" i="13"/>
  <c r="V30" i="13"/>
  <c r="V30" i="31"/>
  <c r="V30" i="36"/>
  <c r="V30" i="18"/>
  <c r="V22" i="33"/>
  <c r="V22" i="39"/>
  <c r="V22" i="14"/>
  <c r="V5" i="39"/>
  <c r="V5" i="17"/>
  <c r="V5" i="38"/>
  <c r="V5" i="20"/>
  <c r="V5" i="26"/>
  <c r="V5" i="15"/>
  <c r="V5" i="25"/>
  <c r="V5" i="29"/>
  <c r="V5" i="27"/>
  <c r="V5" i="13"/>
  <c r="V5" i="21"/>
  <c r="V5" i="23"/>
  <c r="V5" i="40"/>
  <c r="V5" i="37"/>
  <c r="V5" i="16"/>
  <c r="V5" i="49"/>
  <c r="V5" i="34"/>
  <c r="V5" i="48"/>
  <c r="V5" i="32"/>
  <c r="V5" i="36"/>
  <c r="V5" i="18"/>
  <c r="V5" i="31"/>
  <c r="V5" i="8"/>
  <c r="V5" i="19"/>
  <c r="V5" i="51"/>
  <c r="V5" i="43"/>
  <c r="V5" i="52"/>
  <c r="V5" i="42"/>
  <c r="V5" i="12"/>
  <c r="V5" i="50"/>
  <c r="V5" i="35"/>
  <c r="V5" i="28"/>
  <c r="V5" i="33"/>
  <c r="V5" i="22"/>
  <c r="V5" i="30"/>
  <c r="V5" i="14"/>
  <c r="V5" i="24"/>
  <c r="V5" i="44"/>
  <c r="V5" i="41"/>
  <c r="V44" i="51"/>
  <c r="V44" i="52"/>
  <c r="V44" i="38"/>
  <c r="V44" i="30"/>
  <c r="V44" i="39"/>
  <c r="V44" i="31"/>
  <c r="V44" i="16"/>
  <c r="V44" i="44"/>
  <c r="V44" i="43"/>
  <c r="V44" i="36"/>
  <c r="V44" i="28"/>
  <c r="V44" i="37"/>
  <c r="V44" i="29"/>
  <c r="V44" i="18"/>
  <c r="V44" i="24"/>
  <c r="V44" i="48"/>
  <c r="V44" i="42"/>
  <c r="V44" i="34"/>
  <c r="V44" i="26"/>
  <c r="V44" i="35"/>
  <c r="V44" i="27"/>
  <c r="V44" i="13"/>
  <c r="V44" i="15"/>
  <c r="V44" i="19"/>
  <c r="V44" i="21"/>
  <c r="V44" i="23"/>
  <c r="V44" i="12"/>
  <c r="V44" i="20"/>
  <c r="V44" i="49"/>
  <c r="V44" i="50"/>
  <c r="V44" i="40"/>
  <c r="V44" i="32"/>
  <c r="V44" i="41"/>
  <c r="V44" i="33"/>
  <c r="V44" i="25"/>
  <c r="V44" i="14"/>
  <c r="V44" i="17"/>
  <c r="V44" i="8"/>
  <c r="V44" i="22"/>
  <c r="J14" i="17"/>
  <c r="J14" i="29"/>
  <c r="J14" i="48"/>
  <c r="J14" i="26"/>
  <c r="J14" i="39"/>
  <c r="J14" i="21"/>
  <c r="J14" i="36"/>
  <c r="J14" i="43"/>
  <c r="J14" i="40"/>
  <c r="J43" i="8"/>
  <c r="J43" i="39"/>
  <c r="J43" i="24"/>
  <c r="J43" i="44"/>
  <c r="J43" i="21"/>
  <c r="J43" i="40"/>
  <c r="J43" i="42"/>
  <c r="J43" i="14"/>
  <c r="J43" i="52"/>
  <c r="T37" i="35"/>
  <c r="T37" i="36"/>
  <c r="T37" i="32"/>
  <c r="J31" i="40"/>
  <c r="J11" i="38"/>
  <c r="J14" i="23"/>
  <c r="J14" i="37"/>
  <c r="J14" i="42"/>
  <c r="J14" i="19"/>
  <c r="J14" i="14"/>
  <c r="J14" i="30"/>
  <c r="J14" i="31"/>
  <c r="J14" i="52"/>
  <c r="J14" i="25"/>
  <c r="J14" i="50"/>
  <c r="J43" i="26"/>
  <c r="J43" i="33"/>
  <c r="J43" i="38"/>
  <c r="J43" i="28"/>
  <c r="J43" i="18"/>
  <c r="J43" i="51"/>
  <c r="J43" i="17"/>
  <c r="J43" i="49"/>
  <c r="J43" i="20"/>
  <c r="J43" i="23"/>
  <c r="T37" i="22"/>
  <c r="T37" i="15"/>
  <c r="T37" i="31"/>
  <c r="J31" i="24"/>
  <c r="J14" i="8"/>
  <c r="J14" i="44"/>
  <c r="J14" i="27"/>
  <c r="J14" i="49"/>
  <c r="J14" i="18"/>
  <c r="J14" i="34"/>
  <c r="J14" i="41"/>
  <c r="J14" i="28"/>
  <c r="J14" i="20"/>
  <c r="J43" i="41"/>
  <c r="J43" i="32"/>
  <c r="J43" i="37"/>
  <c r="J43" i="34"/>
  <c r="J43" i="22"/>
  <c r="J43" i="25"/>
  <c r="J43" i="50"/>
  <c r="J43" i="48"/>
  <c r="J43" i="27"/>
  <c r="T37" i="14"/>
  <c r="T37" i="34"/>
  <c r="T37" i="52"/>
  <c r="J21" i="15"/>
  <c r="J10" i="39"/>
  <c r="J10" i="33"/>
  <c r="T11" i="29"/>
  <c r="J9" i="49"/>
  <c r="J31" i="25"/>
  <c r="J31" i="8"/>
  <c r="J31" i="36"/>
  <c r="J21" i="34"/>
  <c r="J11" i="50"/>
  <c r="J11" i="20"/>
  <c r="J21" i="28"/>
  <c r="J10" i="34"/>
  <c r="J10" i="40"/>
  <c r="J10" i="12"/>
  <c r="T11" i="16"/>
  <c r="T11" i="28"/>
  <c r="J31" i="22"/>
  <c r="J31" i="39"/>
  <c r="J21" i="39"/>
  <c r="J21" i="42"/>
  <c r="J11" i="48"/>
  <c r="J21" i="14"/>
  <c r="J11" i="32"/>
  <c r="T20" i="38"/>
  <c r="J10" i="42"/>
  <c r="J10" i="38"/>
  <c r="T11" i="38"/>
  <c r="J31" i="31"/>
  <c r="J31" i="15"/>
  <c r="J21" i="27"/>
  <c r="J21" i="31"/>
  <c r="J11" i="13"/>
  <c r="J11" i="18"/>
  <c r="T20" i="15"/>
  <c r="T20" i="42"/>
  <c r="J10" i="26"/>
  <c r="J10" i="51"/>
  <c r="J10" i="43"/>
  <c r="J10" i="31"/>
  <c r="J10" i="50"/>
  <c r="J10" i="17"/>
  <c r="J10" i="13"/>
  <c r="J10" i="37"/>
  <c r="J10" i="14"/>
  <c r="J10" i="44"/>
  <c r="T11" i="24"/>
  <c r="T11" i="44"/>
  <c r="T11" i="41"/>
  <c r="T11" i="48"/>
  <c r="T11" i="42"/>
  <c r="J9" i="29"/>
  <c r="J31" i="27"/>
  <c r="J31" i="21"/>
  <c r="J31" i="52"/>
  <c r="J31" i="29"/>
  <c r="J31" i="37"/>
  <c r="J31" i="34"/>
  <c r="J31" i="32"/>
  <c r="J31" i="38"/>
  <c r="J31" i="51"/>
  <c r="J31" i="14"/>
  <c r="J21" i="26"/>
  <c r="J21" i="49"/>
  <c r="J21" i="23"/>
  <c r="J21" i="30"/>
  <c r="J21" i="21"/>
  <c r="J21" i="41"/>
  <c r="J19" i="33"/>
  <c r="J21" i="12"/>
  <c r="J21" i="35"/>
  <c r="T20" i="44"/>
  <c r="T20" i="26"/>
  <c r="J10" i="41"/>
  <c r="J10" i="30"/>
  <c r="J10" i="16"/>
  <c r="J10" i="18"/>
  <c r="J10" i="27"/>
  <c r="J10" i="29"/>
  <c r="J10" i="32"/>
  <c r="J10" i="35"/>
  <c r="J10" i="8"/>
  <c r="J10" i="15"/>
  <c r="T11" i="40"/>
  <c r="T11" i="39"/>
  <c r="T11" i="25"/>
  <c r="T11" i="34"/>
  <c r="T11" i="51"/>
  <c r="J9" i="22"/>
  <c r="J31" i="13"/>
  <c r="J31" i="17"/>
  <c r="J31" i="41"/>
  <c r="J31" i="19"/>
  <c r="J31" i="33"/>
  <c r="J31" i="12"/>
  <c r="J31" i="50"/>
  <c r="J31" i="18"/>
  <c r="J31" i="28"/>
  <c r="J21" i="32"/>
  <c r="J21" i="29"/>
  <c r="J21" i="16"/>
  <c r="J21" i="8"/>
  <c r="J21" i="51"/>
  <c r="J21" i="43"/>
  <c r="J21" i="19"/>
  <c r="J19" i="17"/>
  <c r="J21" i="17"/>
  <c r="T20" i="17"/>
  <c r="T20" i="40"/>
  <c r="T20" i="13"/>
  <c r="J10" i="48"/>
  <c r="J10" i="19"/>
  <c r="J10" i="24"/>
  <c r="J10" i="52"/>
  <c r="J10" i="23"/>
  <c r="J10" i="49"/>
  <c r="J10" i="28"/>
  <c r="J10" i="36"/>
  <c r="J10" i="22"/>
  <c r="T11" i="23"/>
  <c r="T11" i="50"/>
  <c r="T11" i="17"/>
  <c r="T11" i="32"/>
  <c r="J31" i="43"/>
  <c r="J31" i="26"/>
  <c r="J31" i="35"/>
  <c r="J31" i="23"/>
  <c r="J31" i="44"/>
  <c r="J31" i="42"/>
  <c r="J31" i="30"/>
  <c r="J31" i="48"/>
  <c r="J31" i="49"/>
  <c r="J21" i="24"/>
  <c r="J21" i="36"/>
  <c r="J21" i="25"/>
  <c r="J21" i="18"/>
  <c r="J21" i="52"/>
  <c r="J21" i="37"/>
  <c r="J21" i="40"/>
  <c r="J21" i="44"/>
  <c r="J21" i="22"/>
  <c r="J21" i="20"/>
  <c r="G43" i="52"/>
  <c r="G15" i="36"/>
  <c r="G15" i="44"/>
  <c r="G13" i="42"/>
  <c r="G36" i="28"/>
  <c r="G36" i="8"/>
  <c r="G33" i="42"/>
  <c r="G43" i="38"/>
  <c r="G43" i="31"/>
  <c r="G12" i="31"/>
  <c r="G25" i="52"/>
  <c r="G8" i="13"/>
  <c r="G33" i="24"/>
  <c r="G34" i="29"/>
  <c r="G34" i="44"/>
  <c r="G34" i="30"/>
  <c r="G13" i="20"/>
  <c r="G13" i="40"/>
  <c r="G43" i="32"/>
  <c r="G40" i="43"/>
  <c r="G32" i="30"/>
  <c r="G10" i="30"/>
  <c r="G27" i="39"/>
  <c r="G5" i="43"/>
  <c r="G12" i="26"/>
  <c r="G10" i="13"/>
  <c r="G13" i="22"/>
  <c r="G36" i="51"/>
  <c r="G33" i="40"/>
  <c r="G39" i="23"/>
  <c r="G43" i="23"/>
  <c r="G43" i="30"/>
  <c r="G12" i="28"/>
  <c r="G40" i="26"/>
  <c r="G40" i="39"/>
  <c r="G12" i="12"/>
  <c r="G19" i="17"/>
  <c r="G15" i="51"/>
  <c r="G27" i="14"/>
  <c r="G27" i="22"/>
  <c r="G10" i="31"/>
  <c r="G27" i="38"/>
  <c r="G5" i="35"/>
  <c r="G10" i="16"/>
  <c r="G25" i="44"/>
  <c r="G40" i="19"/>
  <c r="G32" i="22"/>
  <c r="G12" i="19"/>
  <c r="G19" i="23"/>
  <c r="G33" i="20"/>
  <c r="G36" i="35"/>
  <c r="G27" i="19"/>
  <c r="G27" i="21"/>
  <c r="G27" i="41"/>
  <c r="G5" i="28"/>
  <c r="G40" i="22"/>
  <c r="G40" i="13"/>
  <c r="G32" i="15"/>
  <c r="G29" i="42"/>
  <c r="G32" i="32"/>
  <c r="G36" i="17"/>
  <c r="G15" i="41"/>
  <c r="G28" i="17"/>
  <c r="G10" i="23"/>
  <c r="G27" i="51"/>
  <c r="G5" i="39"/>
  <c r="G5" i="36"/>
  <c r="E34" i="34"/>
  <c r="G34" i="34" s="1"/>
  <c r="T20" i="35"/>
  <c r="T20" i="20"/>
  <c r="T20" i="8"/>
  <c r="T20" i="29"/>
  <c r="T20" i="33"/>
  <c r="T20" i="41"/>
  <c r="T20" i="18"/>
  <c r="T20" i="31"/>
  <c r="T20" i="30"/>
  <c r="T20" i="37"/>
  <c r="T24" i="12"/>
  <c r="T24" i="49"/>
  <c r="T24" i="39"/>
  <c r="T24" i="23"/>
  <c r="T24" i="13"/>
  <c r="T24" i="50"/>
  <c r="T24" i="20"/>
  <c r="T24" i="26"/>
  <c r="T24" i="33"/>
  <c r="T24" i="51"/>
  <c r="T16" i="12"/>
  <c r="T16" i="48"/>
  <c r="T16" i="18"/>
  <c r="T16" i="22"/>
  <c r="T16" i="28"/>
  <c r="T16" i="43"/>
  <c r="T16" i="14"/>
  <c r="T16" i="25"/>
  <c r="T16" i="24"/>
  <c r="T16" i="50"/>
  <c r="T8" i="39"/>
  <c r="T8" i="15"/>
  <c r="T8" i="41"/>
  <c r="T8" i="22"/>
  <c r="T8" i="42"/>
  <c r="T28" i="25"/>
  <c r="T28" i="41"/>
  <c r="T28" i="29"/>
  <c r="T28" i="35"/>
  <c r="T28" i="18"/>
  <c r="J24" i="16"/>
  <c r="J24" i="29"/>
  <c r="J24" i="43"/>
  <c r="J24" i="37"/>
  <c r="J24" i="14"/>
  <c r="J24" i="18"/>
  <c r="J24" i="8"/>
  <c r="J24" i="21"/>
  <c r="J24" i="39"/>
  <c r="F8" i="35"/>
  <c r="G8" i="35" s="1"/>
  <c r="P8" i="31"/>
  <c r="F14" i="14"/>
  <c r="G14" i="14" s="1"/>
  <c r="P14" i="15"/>
  <c r="J29" i="23"/>
  <c r="P14" i="30"/>
  <c r="F35" i="30"/>
  <c r="G35" i="30" s="1"/>
  <c r="F35" i="37"/>
  <c r="G35" i="37" s="1"/>
  <c r="F35" i="36"/>
  <c r="G35" i="36" s="1"/>
  <c r="P35" i="23"/>
  <c r="P35" i="19"/>
  <c r="P35" i="29"/>
  <c r="F35" i="24"/>
  <c r="G35" i="24" s="1"/>
  <c r="P35" i="35"/>
  <c r="F35" i="12"/>
  <c r="G35" i="12" s="1"/>
  <c r="F35" i="40"/>
  <c r="G35" i="40" s="1"/>
  <c r="P35" i="18"/>
  <c r="P35" i="33"/>
  <c r="F35" i="29"/>
  <c r="G35" i="29" s="1"/>
  <c r="F35" i="22"/>
  <c r="G35" i="22" s="1"/>
  <c r="F35" i="15"/>
  <c r="G35" i="15" s="1"/>
  <c r="P35" i="38"/>
  <c r="P14" i="51"/>
  <c r="J27" i="33"/>
  <c r="J27" i="40"/>
  <c r="J27" i="51"/>
  <c r="J27" i="28"/>
  <c r="J27" i="19"/>
  <c r="N10" i="16"/>
  <c r="N10" i="17"/>
  <c r="N10" i="24"/>
  <c r="N10" i="31"/>
  <c r="N10" i="40"/>
  <c r="N10" i="30"/>
  <c r="N10" i="42"/>
  <c r="N10" i="41"/>
  <c r="N10" i="14"/>
  <c r="N10" i="19"/>
  <c r="N10" i="25"/>
  <c r="N10" i="32"/>
  <c r="N10" i="12"/>
  <c r="N10" i="20"/>
  <c r="N10" i="33"/>
  <c r="N10" i="36"/>
  <c r="N10" i="44"/>
  <c r="N10" i="18"/>
  <c r="N10" i="22"/>
  <c r="N10" i="27"/>
  <c r="N10" i="34"/>
  <c r="N10" i="28"/>
  <c r="N10" i="37"/>
  <c r="N10" i="21"/>
  <c r="N10" i="23"/>
  <c r="N10" i="35"/>
  <c r="N10" i="29"/>
  <c r="N10" i="43"/>
  <c r="N10" i="39"/>
  <c r="N10" i="13"/>
  <c r="N10" i="38"/>
  <c r="N10" i="26"/>
  <c r="N10" i="49"/>
  <c r="N10" i="15"/>
  <c r="N10" i="52"/>
  <c r="N41" i="42"/>
  <c r="N41" i="27"/>
  <c r="N41" i="40"/>
  <c r="N41" i="44"/>
  <c r="N41" i="21"/>
  <c r="N41" i="18"/>
  <c r="N41" i="28"/>
  <c r="AH8" i="4"/>
  <c r="F8" i="4" s="1"/>
  <c r="AI8" i="4"/>
  <c r="G8" i="4" s="1"/>
  <c r="T20" i="25"/>
  <c r="T20" i="14"/>
  <c r="T20" i="24"/>
  <c r="T20" i="21"/>
  <c r="T20" i="36"/>
  <c r="T20" i="22"/>
  <c r="T20" i="34"/>
  <c r="T20" i="23"/>
  <c r="T20" i="39"/>
  <c r="T20" i="51"/>
  <c r="T24" i="28"/>
  <c r="T24" i="52"/>
  <c r="T24" i="19"/>
  <c r="T24" i="43"/>
  <c r="T24" i="32"/>
  <c r="T24" i="48"/>
  <c r="T24" i="25"/>
  <c r="T24" i="34"/>
  <c r="T24" i="24"/>
  <c r="T16" i="27"/>
  <c r="T16" i="13"/>
  <c r="T16" i="40"/>
  <c r="T16" i="31"/>
  <c r="T16" i="20"/>
  <c r="T16" i="32"/>
  <c r="T16" i="35"/>
  <c r="T16" i="52"/>
  <c r="T16" i="23"/>
  <c r="T16" i="17"/>
  <c r="T8" i="37"/>
  <c r="T8" i="49"/>
  <c r="T8" i="33"/>
  <c r="T8" i="43"/>
  <c r="T8" i="34"/>
  <c r="T28" i="42"/>
  <c r="T28" i="27"/>
  <c r="T28" i="26"/>
  <c r="T28" i="12"/>
  <c r="T28" i="52"/>
  <c r="J24" i="15"/>
  <c r="J24" i="40"/>
  <c r="J24" i="44"/>
  <c r="J24" i="41"/>
  <c r="J24" i="48"/>
  <c r="J24" i="52"/>
  <c r="J24" i="32"/>
  <c r="J24" i="13"/>
  <c r="J24" i="38"/>
  <c r="J24" i="19"/>
  <c r="T37" i="37"/>
  <c r="T37" i="23"/>
  <c r="T37" i="29"/>
  <c r="T37" i="28"/>
  <c r="T37" i="19"/>
  <c r="T37" i="38"/>
  <c r="T37" i="18"/>
  <c r="T37" i="27"/>
  <c r="T37" i="25"/>
  <c r="T37" i="41"/>
  <c r="T37" i="8"/>
  <c r="T37" i="33"/>
  <c r="T37" i="48"/>
  <c r="T37" i="49"/>
  <c r="T37" i="21"/>
  <c r="T37" i="43"/>
  <c r="T37" i="17"/>
  <c r="T37" i="13"/>
  <c r="T37" i="24"/>
  <c r="T37" i="30"/>
  <c r="T37" i="51"/>
  <c r="T37" i="44"/>
  <c r="T37" i="26"/>
  <c r="T37" i="20"/>
  <c r="T37" i="39"/>
  <c r="T37" i="16"/>
  <c r="AI11" i="4"/>
  <c r="G11" i="4" s="1"/>
  <c r="AI31" i="4"/>
  <c r="G31" i="4" s="1"/>
  <c r="J28" i="44" s="1"/>
  <c r="P8" i="28"/>
  <c r="F14" i="15"/>
  <c r="G14" i="15" s="1"/>
  <c r="F14" i="28"/>
  <c r="G14" i="28" s="1"/>
  <c r="J37" i="49"/>
  <c r="J37" i="20"/>
  <c r="J37" i="8"/>
  <c r="J37" i="30"/>
  <c r="J37" i="18"/>
  <c r="J37" i="29"/>
  <c r="J37" i="15"/>
  <c r="J37" i="12"/>
  <c r="J37" i="52"/>
  <c r="J37" i="51"/>
  <c r="J37" i="22"/>
  <c r="J37" i="38"/>
  <c r="J37" i="42"/>
  <c r="J37" i="31"/>
  <c r="J37" i="48"/>
  <c r="J37" i="14"/>
  <c r="J37" i="28"/>
  <c r="J37" i="17"/>
  <c r="J37" i="43"/>
  <c r="J37" i="32"/>
  <c r="P14" i="48"/>
  <c r="F14" i="37"/>
  <c r="P14" i="20"/>
  <c r="P14" i="35"/>
  <c r="P14" i="42"/>
  <c r="F14" i="44"/>
  <c r="G14" i="44" s="1"/>
  <c r="F14" i="52"/>
  <c r="G14" i="52" s="1"/>
  <c r="F14" i="36"/>
  <c r="G14" i="36" s="1"/>
  <c r="F14" i="33"/>
  <c r="P14" i="41"/>
  <c r="F14" i="13"/>
  <c r="G14" i="13" s="1"/>
  <c r="P14" i="19"/>
  <c r="F14" i="34"/>
  <c r="G14" i="34" s="1"/>
  <c r="P14" i="23"/>
  <c r="P14" i="38"/>
  <c r="P14" i="21"/>
  <c r="F14" i="22"/>
  <c r="G14" i="22" s="1"/>
  <c r="P14" i="14"/>
  <c r="F14" i="43"/>
  <c r="P14" i="52"/>
  <c r="F14" i="51"/>
  <c r="G14" i="51" s="1"/>
  <c r="F14" i="48"/>
  <c r="P14" i="12"/>
  <c r="F14" i="49"/>
  <c r="P14" i="34"/>
  <c r="F14" i="26"/>
  <c r="F14" i="17"/>
  <c r="G14" i="17" s="1"/>
  <c r="F14" i="27"/>
  <c r="P14" i="50"/>
  <c r="P14" i="32"/>
  <c r="F14" i="16"/>
  <c r="G14" i="16" s="1"/>
  <c r="P14" i="44"/>
  <c r="F14" i="25"/>
  <c r="G14" i="25" s="1"/>
  <c r="F14" i="20"/>
  <c r="G14" i="20" s="1"/>
  <c r="P14" i="18"/>
  <c r="F14" i="24"/>
  <c r="G14" i="24" s="1"/>
  <c r="F14" i="29"/>
  <c r="G14" i="29" s="1"/>
  <c r="P14" i="25"/>
  <c r="P14" i="40"/>
  <c r="F14" i="21"/>
  <c r="G14" i="21" s="1"/>
  <c r="F14" i="35"/>
  <c r="P14" i="16"/>
  <c r="F14" i="18"/>
  <c r="G14" i="18" s="1"/>
  <c r="P14" i="31"/>
  <c r="F14" i="39"/>
  <c r="G14" i="39" s="1"/>
  <c r="F14" i="31"/>
  <c r="G14" i="31" s="1"/>
  <c r="P14" i="28"/>
  <c r="F14" i="32"/>
  <c r="G14" i="32" s="1"/>
  <c r="F14" i="41"/>
  <c r="G14" i="41" s="1"/>
  <c r="P14" i="49"/>
  <c r="P14" i="24"/>
  <c r="F14" i="50"/>
  <c r="G14" i="50" s="1"/>
  <c r="F14" i="40"/>
  <c r="G14" i="40" s="1"/>
  <c r="F14" i="42"/>
  <c r="G14" i="42" s="1"/>
  <c r="P14" i="29"/>
  <c r="P14" i="33"/>
  <c r="P8" i="33"/>
  <c r="P8" i="18"/>
  <c r="P8" i="38"/>
  <c r="F8" i="41"/>
  <c r="F8" i="28"/>
  <c r="F8" i="21"/>
  <c r="G8" i="21" s="1"/>
  <c r="F8" i="27"/>
  <c r="F8" i="24"/>
  <c r="G8" i="24" s="1"/>
  <c r="P8" i="39"/>
  <c r="P8" i="26"/>
  <c r="P8" i="24"/>
  <c r="P8" i="15"/>
  <c r="P8" i="8"/>
  <c r="F8" i="40"/>
  <c r="G8" i="40" s="1"/>
  <c r="P8" i="49"/>
  <c r="F8" i="51"/>
  <c r="P8" i="41"/>
  <c r="P8" i="40"/>
  <c r="P8" i="16"/>
  <c r="F8" i="29"/>
  <c r="G8" i="29" s="1"/>
  <c r="P8" i="36"/>
  <c r="F8" i="26"/>
  <c r="F8" i="14"/>
  <c r="G8" i="14" s="1"/>
  <c r="P8" i="12"/>
  <c r="F8" i="18"/>
  <c r="G8" i="18" s="1"/>
  <c r="F8" i="43"/>
  <c r="P8" i="19"/>
  <c r="P8" i="30"/>
  <c r="F8" i="38"/>
  <c r="G8" i="38" s="1"/>
  <c r="F8" i="22"/>
  <c r="G8" i="22" s="1"/>
  <c r="P8" i="21"/>
  <c r="F8" i="17"/>
  <c r="G8" i="17" s="1"/>
  <c r="P8" i="35"/>
  <c r="P8" i="32"/>
  <c r="P8" i="50"/>
  <c r="F8" i="52"/>
  <c r="G8" i="52" s="1"/>
  <c r="F8" i="34"/>
  <c r="F8" i="50"/>
  <c r="G8" i="50" s="1"/>
  <c r="P8" i="23"/>
  <c r="P8" i="17"/>
  <c r="F8" i="49"/>
  <c r="P8" i="27"/>
  <c r="F8" i="23"/>
  <c r="G8" i="23" s="1"/>
  <c r="F8" i="32"/>
  <c r="G8" i="32" s="1"/>
  <c r="F8" i="30"/>
  <c r="G8" i="30" s="1"/>
  <c r="F8" i="48"/>
  <c r="F8" i="19"/>
  <c r="F8" i="36"/>
  <c r="P8" i="25"/>
  <c r="P8" i="42"/>
  <c r="P8" i="48"/>
  <c r="F8" i="25"/>
  <c r="G8" i="25" s="1"/>
  <c r="P8" i="13"/>
  <c r="P8" i="29"/>
  <c r="P8" i="20"/>
  <c r="F8" i="44"/>
  <c r="G8" i="44" s="1"/>
  <c r="F8" i="37"/>
  <c r="G8" i="37" s="1"/>
  <c r="F8" i="39"/>
  <c r="G8" i="39" s="1"/>
  <c r="P8" i="51"/>
  <c r="P8" i="43"/>
  <c r="F8" i="16"/>
  <c r="G8" i="16" s="1"/>
  <c r="F8" i="33"/>
  <c r="G8" i="33" s="1"/>
  <c r="P8" i="22"/>
  <c r="F8" i="15"/>
  <c r="G8" i="15" s="1"/>
  <c r="P8" i="34"/>
  <c r="P8" i="52"/>
  <c r="P8" i="14"/>
  <c r="F8" i="31"/>
  <c r="T20" i="48"/>
  <c r="T20" i="50"/>
  <c r="T20" i="49"/>
  <c r="T20" i="19"/>
  <c r="T20" i="52"/>
  <c r="T20" i="28"/>
  <c r="T20" i="12"/>
  <c r="T20" i="27"/>
  <c r="T20" i="32"/>
  <c r="T24" i="37"/>
  <c r="T24" i="29"/>
  <c r="T24" i="42"/>
  <c r="T24" i="18"/>
  <c r="T24" i="31"/>
  <c r="T24" i="36"/>
  <c r="T24" i="30"/>
  <c r="T24" i="22"/>
  <c r="T24" i="40"/>
  <c r="T16" i="41"/>
  <c r="T16" i="51"/>
  <c r="T16" i="34"/>
  <c r="T16" i="30"/>
  <c r="T16" i="15"/>
  <c r="T16" i="49"/>
  <c r="T16" i="44"/>
  <c r="T16" i="37"/>
  <c r="T8" i="26"/>
  <c r="T8" i="23"/>
  <c r="T8" i="32"/>
  <c r="T8" i="8"/>
  <c r="T28" i="14"/>
  <c r="T28" i="24"/>
  <c r="T28" i="30"/>
  <c r="J24" i="27"/>
  <c r="J24" i="33"/>
  <c r="J24" i="42"/>
  <c r="J24" i="23"/>
  <c r="J24" i="31"/>
  <c r="J24" i="50"/>
  <c r="J24" i="30"/>
  <c r="J24" i="24"/>
  <c r="J24" i="26"/>
  <c r="P8" i="44"/>
  <c r="F8" i="42"/>
  <c r="G8" i="42" s="1"/>
  <c r="F8" i="12"/>
  <c r="G8" i="12" s="1"/>
  <c r="P14" i="13"/>
  <c r="F14" i="8"/>
  <c r="G14" i="8" s="1"/>
  <c r="F14" i="38"/>
  <c r="G14" i="38" s="1"/>
  <c r="J29" i="22"/>
  <c r="J29" i="24"/>
  <c r="J29" i="29"/>
  <c r="J29" i="41"/>
  <c r="J29" i="35"/>
  <c r="J29" i="27"/>
  <c r="J29" i="52"/>
  <c r="J29" i="21"/>
  <c r="J29" i="43"/>
  <c r="J29" i="17"/>
  <c r="J29" i="37"/>
  <c r="J29" i="50"/>
  <c r="J29" i="32"/>
  <c r="J9" i="43"/>
  <c r="J9" i="35"/>
  <c r="J9" i="13"/>
  <c r="J9" i="26"/>
  <c r="J9" i="31"/>
  <c r="J9" i="30"/>
  <c r="J9" i="50"/>
  <c r="J9" i="33"/>
  <c r="J9" i="40"/>
  <c r="J9" i="8"/>
  <c r="J9" i="18"/>
  <c r="J9" i="48"/>
  <c r="J9" i="17"/>
  <c r="J9" i="41"/>
  <c r="J9" i="39"/>
  <c r="AI36" i="4"/>
  <c r="G36" i="4" s="1"/>
  <c r="J33" i="8" s="1"/>
  <c r="AH36" i="4"/>
  <c r="F36" i="4" s="1"/>
  <c r="T33" i="28" s="1"/>
  <c r="G13" i="25"/>
  <c r="G34" i="38"/>
  <c r="AH17" i="4"/>
  <c r="F17" i="4" s="1"/>
  <c r="AH32" i="4"/>
  <c r="F32" i="4" s="1"/>
  <c r="T29" i="14" s="1"/>
  <c r="AH24" i="4"/>
  <c r="F24" i="4" s="1"/>
  <c r="T21" i="14" s="1"/>
  <c r="AI23" i="4"/>
  <c r="G23" i="4" s="1"/>
  <c r="J20" i="50" s="1"/>
  <c r="J19" i="38"/>
  <c r="J35" i="13"/>
  <c r="J35" i="26"/>
  <c r="J35" i="32"/>
  <c r="J35" i="16"/>
  <c r="J35" i="44"/>
  <c r="J35" i="22"/>
  <c r="J35" i="14"/>
  <c r="G39" i="48"/>
  <c r="J19" i="14"/>
  <c r="J11" i="41"/>
  <c r="J11" i="8"/>
  <c r="J11" i="24"/>
  <c r="G8" i="49"/>
  <c r="AH12" i="4"/>
  <c r="F12" i="4" s="1"/>
  <c r="T9" i="31" s="1"/>
  <c r="AH13" i="4"/>
  <c r="F13" i="4" s="1"/>
  <c r="T10" i="14" s="1"/>
  <c r="AI19" i="4"/>
  <c r="G19" i="4" s="1"/>
  <c r="J16" i="30" s="1"/>
  <c r="J19" i="27"/>
  <c r="J19" i="26"/>
  <c r="J19" i="36"/>
  <c r="J15" i="26"/>
  <c r="J15" i="13"/>
  <c r="J15" i="31"/>
  <c r="J15" i="16"/>
  <c r="J15" i="41"/>
  <c r="J15" i="12"/>
  <c r="J15" i="50"/>
  <c r="J15" i="25"/>
  <c r="J15" i="20"/>
  <c r="J15" i="51"/>
  <c r="J21" i="50"/>
  <c r="J21" i="33"/>
  <c r="J21" i="38"/>
  <c r="J23" i="20"/>
  <c r="J7" i="38"/>
  <c r="F25" i="35"/>
  <c r="P25" i="28"/>
  <c r="P25" i="29"/>
  <c r="F25" i="17"/>
  <c r="G25" i="17" s="1"/>
  <c r="F25" i="31"/>
  <c r="P25" i="43"/>
  <c r="P25" i="32"/>
  <c r="F25" i="42"/>
  <c r="G25" i="42" s="1"/>
  <c r="F25" i="8"/>
  <c r="G25" i="8" s="1"/>
  <c r="F25" i="40"/>
  <c r="P25" i="31"/>
  <c r="F25" i="49"/>
  <c r="P25" i="34"/>
  <c r="F25" i="48"/>
  <c r="P25" i="8"/>
  <c r="F25" i="41"/>
  <c r="G25" i="41" s="1"/>
  <c r="P25" i="37"/>
  <c r="F25" i="39"/>
  <c r="G25" i="39" s="1"/>
  <c r="P25" i="12"/>
  <c r="F25" i="34"/>
  <c r="G25" i="34" s="1"/>
  <c r="P25" i="17"/>
  <c r="P25" i="19"/>
  <c r="P25" i="16"/>
  <c r="F25" i="12"/>
  <c r="F25" i="18"/>
  <c r="G25" i="18" s="1"/>
  <c r="P25" i="41"/>
  <c r="F25" i="50"/>
  <c r="F25" i="43"/>
  <c r="P25" i="13"/>
  <c r="P25" i="25"/>
  <c r="P25" i="22"/>
  <c r="F25" i="16"/>
  <c r="G25" i="16" s="1"/>
  <c r="P25" i="23"/>
  <c r="P25" i="40"/>
  <c r="P25" i="15"/>
  <c r="P25" i="35"/>
  <c r="F25" i="25"/>
  <c r="G25" i="25" s="1"/>
  <c r="F25" i="33"/>
  <c r="G25" i="33" s="1"/>
  <c r="P25" i="20"/>
  <c r="F25" i="23"/>
  <c r="G25" i="23" s="1"/>
  <c r="F25" i="36"/>
  <c r="G25" i="36" s="1"/>
  <c r="F25" i="20"/>
  <c r="G25" i="20" s="1"/>
  <c r="F25" i="51"/>
  <c r="P25" i="21"/>
  <c r="F25" i="26"/>
  <c r="G25" i="26" s="1"/>
  <c r="N44" i="38"/>
  <c r="N44" i="28"/>
  <c r="N44" i="49"/>
  <c r="N44" i="31"/>
  <c r="N44" i="22"/>
  <c r="N44" i="43"/>
  <c r="N44" i="21"/>
  <c r="N44" i="13"/>
  <c r="P40" i="8"/>
  <c r="F40" i="8"/>
  <c r="G40" i="8" s="1"/>
  <c r="N18" i="25"/>
  <c r="N18" i="18"/>
  <c r="N18" i="14"/>
  <c r="N18" i="21"/>
  <c r="N18" i="37"/>
  <c r="N18" i="36"/>
  <c r="N18" i="42"/>
  <c r="N18" i="43"/>
  <c r="N18" i="19"/>
  <c r="N18" i="27"/>
  <c r="N18" i="22"/>
  <c r="N18" i="15"/>
  <c r="N18" i="28"/>
  <c r="N18" i="39"/>
  <c r="N18" i="38"/>
  <c r="N18" i="44"/>
  <c r="N18" i="49"/>
  <c r="N18" i="12"/>
  <c r="N18" i="23"/>
  <c r="N18" i="31"/>
  <c r="N18" i="29"/>
  <c r="N18" i="17"/>
  <c r="N18" i="33"/>
  <c r="N18" i="26"/>
  <c r="N18" i="40"/>
  <c r="N18" i="8"/>
  <c r="G11" i="37"/>
  <c r="F11" i="40"/>
  <c r="G11" i="40" s="1"/>
  <c r="F11" i="24"/>
  <c r="G11" i="24" s="1"/>
  <c r="F11" i="42"/>
  <c r="P11" i="50"/>
  <c r="P11" i="24"/>
  <c r="P11" i="20"/>
  <c r="F11" i="14"/>
  <c r="G11" i="14" s="1"/>
  <c r="P11" i="44"/>
  <c r="P11" i="27"/>
  <c r="F11" i="19"/>
  <c r="G11" i="19" s="1"/>
  <c r="F11" i="48"/>
  <c r="G11" i="48" s="1"/>
  <c r="P11" i="15"/>
  <c r="F11" i="26"/>
  <c r="G11" i="26" s="1"/>
  <c r="F11" i="17"/>
  <c r="G11" i="17" s="1"/>
  <c r="P11" i="30"/>
  <c r="F11" i="28"/>
  <c r="G11" i="28" s="1"/>
  <c r="F11" i="13"/>
  <c r="G11" i="13" s="1"/>
  <c r="F25" i="27"/>
  <c r="N14" i="15"/>
  <c r="N14" i="23"/>
  <c r="N14" i="31"/>
  <c r="N14" i="40"/>
  <c r="N14" i="28"/>
  <c r="N14" i="39"/>
  <c r="N14" i="33"/>
  <c r="N14" i="41"/>
  <c r="N14" i="12"/>
  <c r="N14" i="19"/>
  <c r="N14" i="25"/>
  <c r="N14" i="32"/>
  <c r="N14" i="22"/>
  <c r="N14" i="18"/>
  <c r="N14" i="17"/>
  <c r="N14" i="35"/>
  <c r="N14" i="43"/>
  <c r="N14" i="16"/>
  <c r="N14" i="21"/>
  <c r="N14" i="27"/>
  <c r="N14" i="34"/>
  <c r="N14" i="20"/>
  <c r="N14" i="24"/>
  <c r="N14" i="37"/>
  <c r="N14" i="42"/>
  <c r="G8" i="51"/>
  <c r="G25" i="28"/>
  <c r="G11" i="42"/>
  <c r="G12" i="35"/>
  <c r="G25" i="38"/>
  <c r="G25" i="51"/>
  <c r="G25" i="19"/>
  <c r="G25" i="30"/>
  <c r="G25" i="35"/>
  <c r="O34" i="4"/>
  <c r="P34" i="4" s="1"/>
  <c r="C34" i="4" s="1"/>
  <c r="O25" i="4"/>
  <c r="P25" i="4" s="1"/>
  <c r="C25" i="4" s="1"/>
  <c r="AH35" i="4"/>
  <c r="F35" i="4" s="1"/>
  <c r="J6" i="42"/>
  <c r="J6" i="34"/>
  <c r="J6" i="49"/>
  <c r="J6" i="22"/>
  <c r="J27" i="22"/>
  <c r="J27" i="21"/>
  <c r="J27" i="39"/>
  <c r="J27" i="38"/>
  <c r="J7" i="22"/>
  <c r="J7" i="30"/>
  <c r="J7" i="25"/>
  <c r="J7" i="28"/>
  <c r="J7" i="16"/>
  <c r="J23" i="39"/>
  <c r="J23" i="22"/>
  <c r="J23" i="35"/>
  <c r="J23" i="49"/>
  <c r="J23" i="51"/>
  <c r="N41" i="24"/>
  <c r="N41" i="39"/>
  <c r="N41" i="38"/>
  <c r="N41" i="20"/>
  <c r="N41" i="8"/>
  <c r="N41" i="35"/>
  <c r="N41" i="25"/>
  <c r="N41" i="31"/>
  <c r="N41" i="14"/>
  <c r="N41" i="51"/>
  <c r="N41" i="13"/>
  <c r="N41" i="43"/>
  <c r="N41" i="26"/>
  <c r="N41" i="17"/>
  <c r="F19" i="52"/>
  <c r="G19" i="52" s="1"/>
  <c r="F19" i="49"/>
  <c r="F19" i="14"/>
  <c r="G19" i="14" s="1"/>
  <c r="P19" i="51"/>
  <c r="F19" i="18"/>
  <c r="G19" i="18" s="1"/>
  <c r="P19" i="29"/>
  <c r="F19" i="44"/>
  <c r="G19" i="44" s="1"/>
  <c r="F19" i="21"/>
  <c r="G19" i="21" s="1"/>
  <c r="F19" i="25"/>
  <c r="G19" i="25" s="1"/>
  <c r="F19" i="33"/>
  <c r="G19" i="33" s="1"/>
  <c r="F19" i="41"/>
  <c r="G19" i="41" s="1"/>
  <c r="F19" i="16"/>
  <c r="G19" i="16" s="1"/>
  <c r="P19" i="25"/>
  <c r="F19" i="39"/>
  <c r="P19" i="17"/>
  <c r="P19" i="35"/>
  <c r="F19" i="26"/>
  <c r="G19" i="26" s="1"/>
  <c r="F19" i="22"/>
  <c r="G19" i="22" s="1"/>
  <c r="F19" i="31"/>
  <c r="G19" i="31" s="1"/>
  <c r="F19" i="8"/>
  <c r="G19" i="8" s="1"/>
  <c r="P19" i="19"/>
  <c r="F19" i="35"/>
  <c r="G19" i="35" s="1"/>
  <c r="F19" i="43"/>
  <c r="G19" i="43" s="1"/>
  <c r="P19" i="22"/>
  <c r="P19" i="26"/>
  <c r="P19" i="34"/>
  <c r="P19" i="42"/>
  <c r="P19" i="21"/>
  <c r="F19" i="30"/>
  <c r="G19" i="30" s="1"/>
  <c r="F19" i="40"/>
  <c r="G19" i="40" s="1"/>
  <c r="P19" i="23"/>
  <c r="P19" i="39"/>
  <c r="J27" i="32"/>
  <c r="J27" i="48"/>
  <c r="J19" i="41"/>
  <c r="J19" i="24"/>
  <c r="J19" i="44"/>
  <c r="J6" i="35"/>
  <c r="J6" i="25"/>
  <c r="J27" i="34"/>
  <c r="J27" i="52"/>
  <c r="J19" i="30"/>
  <c r="J6" i="8"/>
  <c r="J23" i="17"/>
  <c r="J23" i="34"/>
  <c r="J23" i="29"/>
  <c r="J23" i="15"/>
  <c r="J7" i="26"/>
  <c r="J7" i="40"/>
  <c r="J7" i="29"/>
  <c r="J11" i="28"/>
  <c r="J11" i="43"/>
  <c r="J11" i="27"/>
  <c r="J11" i="29"/>
  <c r="J11" i="30"/>
  <c r="J35" i="48"/>
  <c r="J35" i="30"/>
  <c r="J35" i="34"/>
  <c r="J35" i="49"/>
  <c r="J35" i="33"/>
  <c r="J35" i="50"/>
  <c r="J35" i="8"/>
  <c r="J35" i="39"/>
  <c r="J35" i="20"/>
  <c r="J35" i="25"/>
  <c r="J29" i="31"/>
  <c r="J29" i="34"/>
  <c r="J29" i="28"/>
  <c r="J29" i="8"/>
  <c r="J33" i="29"/>
  <c r="N41" i="52"/>
  <c r="N41" i="36"/>
  <c r="N41" i="37"/>
  <c r="N41" i="15"/>
  <c r="P19" i="18"/>
  <c r="P19" i="48"/>
  <c r="P29" i="22"/>
  <c r="F29" i="49"/>
  <c r="P29" i="15"/>
  <c r="F29" i="22"/>
  <c r="G29" i="22" s="1"/>
  <c r="F29" i="19"/>
  <c r="G29" i="19" s="1"/>
  <c r="P29" i="43"/>
  <c r="P29" i="42"/>
  <c r="F29" i="50"/>
  <c r="V19" i="20"/>
  <c r="V19" i="33"/>
  <c r="X5" i="12"/>
  <c r="X5" i="21"/>
  <c r="X5" i="44"/>
  <c r="X5" i="39"/>
  <c r="X5" i="17"/>
  <c r="X5" i="48"/>
  <c r="X5" i="25"/>
  <c r="X5" i="38"/>
  <c r="X5" i="23"/>
  <c r="X5" i="8"/>
  <c r="X5" i="36"/>
  <c r="X5" i="19"/>
  <c r="X5" i="20"/>
  <c r="X5" i="49"/>
  <c r="X5" i="22"/>
  <c r="J27" i="15"/>
  <c r="J27" i="17"/>
  <c r="J19" i="31"/>
  <c r="J19" i="43"/>
  <c r="J6" i="18"/>
  <c r="J6" i="36"/>
  <c r="J6" i="17"/>
  <c r="J27" i="14"/>
  <c r="J27" i="8"/>
  <c r="J23" i="52"/>
  <c r="J23" i="37"/>
  <c r="J23" i="43"/>
  <c r="J7" i="8"/>
  <c r="J7" i="18"/>
  <c r="J7" i="27"/>
  <c r="J7" i="23"/>
  <c r="N41" i="33"/>
  <c r="N41" i="19"/>
  <c r="N41" i="50"/>
  <c r="N41" i="41"/>
  <c r="F19" i="51"/>
  <c r="X5" i="42"/>
  <c r="G29" i="50"/>
  <c r="J27" i="43"/>
  <c r="J27" i="25"/>
  <c r="J6" i="12"/>
  <c r="J6" i="50"/>
  <c r="J6" i="27"/>
  <c r="J27" i="35"/>
  <c r="J19" i="42"/>
  <c r="J19" i="21"/>
  <c r="J19" i="23"/>
  <c r="J19" i="39"/>
  <c r="F15" i="24"/>
  <c r="G15" i="24" s="1"/>
  <c r="F15" i="52"/>
  <c r="G15" i="52" s="1"/>
  <c r="F15" i="18"/>
  <c r="G15" i="18" s="1"/>
  <c r="P15" i="20"/>
  <c r="F15" i="17"/>
  <c r="G15" i="17" s="1"/>
  <c r="F15" i="32"/>
  <c r="G15" i="32" s="1"/>
  <c r="P15" i="29"/>
  <c r="F15" i="31"/>
  <c r="G15" i="31" s="1"/>
  <c r="F15" i="29"/>
  <c r="G15" i="29" s="1"/>
  <c r="P15" i="48"/>
  <c r="P15" i="30"/>
  <c r="F15" i="35"/>
  <c r="G15" i="35" s="1"/>
  <c r="F33" i="35"/>
  <c r="G33" i="35" s="1"/>
  <c r="P33" i="39"/>
  <c r="P33" i="30"/>
  <c r="F33" i="52"/>
  <c r="G33" i="52" s="1"/>
  <c r="F33" i="32"/>
  <c r="G33" i="32" s="1"/>
  <c r="F33" i="13"/>
  <c r="G33" i="13" s="1"/>
  <c r="P33" i="29"/>
  <c r="F33" i="12"/>
  <c r="G33" i="12" s="1"/>
  <c r="P33" i="44"/>
  <c r="P33" i="25"/>
  <c r="F33" i="21"/>
  <c r="G33" i="21" s="1"/>
  <c r="P33" i="21"/>
  <c r="X5" i="41"/>
  <c r="C44" i="27"/>
  <c r="E13" i="27"/>
  <c r="G13" i="27" s="1"/>
  <c r="E35" i="27"/>
  <c r="E12" i="27"/>
  <c r="E33" i="27"/>
  <c r="G33" i="27" s="1"/>
  <c r="E25" i="27"/>
  <c r="E14" i="27"/>
  <c r="E34" i="27"/>
  <c r="G34" i="27" s="1"/>
  <c r="E17" i="27"/>
  <c r="E18" i="27"/>
  <c r="E37" i="27"/>
  <c r="E29" i="27"/>
  <c r="G29" i="27" s="1"/>
  <c r="E5" i="27"/>
  <c r="G5" i="27" s="1"/>
  <c r="E22" i="27"/>
  <c r="E9" i="27"/>
  <c r="E38" i="27"/>
  <c r="E8" i="27"/>
  <c r="G8" i="27" s="1"/>
  <c r="E40" i="27"/>
  <c r="G40" i="27" s="1"/>
  <c r="E43" i="27"/>
  <c r="G43" i="27" s="1"/>
  <c r="E24" i="27"/>
  <c r="E21" i="27"/>
  <c r="E42" i="27"/>
  <c r="E36" i="27"/>
  <c r="G36" i="27" s="1"/>
  <c r="E10" i="27"/>
  <c r="E31" i="27"/>
  <c r="N44" i="52"/>
  <c r="N44" i="44"/>
  <c r="N44" i="42"/>
  <c r="N44" i="35"/>
  <c r="N44" i="36"/>
  <c r="N44" i="27"/>
  <c r="N44" i="19"/>
  <c r="N44" i="8"/>
  <c r="N44" i="26"/>
  <c r="N44" i="18"/>
  <c r="N44" i="48"/>
  <c r="N44" i="41"/>
  <c r="N44" i="33"/>
  <c r="N44" i="34"/>
  <c r="N44" i="25"/>
  <c r="N44" i="17"/>
  <c r="N44" i="32"/>
  <c r="N44" i="24"/>
  <c r="N44" i="16"/>
  <c r="N35" i="12"/>
  <c r="N35" i="19"/>
  <c r="N35" i="31"/>
  <c r="N35" i="21"/>
  <c r="N35" i="37"/>
  <c r="N35" i="32"/>
  <c r="N35" i="42"/>
  <c r="N35" i="40"/>
  <c r="N35" i="13"/>
  <c r="N34" i="51"/>
  <c r="N34" i="28"/>
  <c r="N34" i="22"/>
  <c r="N34" i="41"/>
  <c r="V14" i="50"/>
  <c r="V14" i="19"/>
  <c r="V14" i="30"/>
  <c r="V14" i="8"/>
  <c r="V14" i="52"/>
  <c r="V14" i="16"/>
  <c r="V14" i="26"/>
  <c r="V14" i="37"/>
  <c r="V14" i="48"/>
  <c r="V14" i="13"/>
  <c r="V14" i="17"/>
  <c r="V14" i="35"/>
  <c r="V14" i="38"/>
  <c r="V14" i="28"/>
  <c r="V14" i="49"/>
  <c r="V14" i="27"/>
  <c r="V14" i="33"/>
  <c r="V14" i="21"/>
  <c r="V14" i="41"/>
  <c r="V14" i="42"/>
  <c r="E15" i="27"/>
  <c r="G15" i="27" s="1"/>
  <c r="N35" i="26"/>
  <c r="E19" i="27"/>
  <c r="F40" i="48"/>
  <c r="P40" i="40"/>
  <c r="P40" i="39"/>
  <c r="F40" i="34"/>
  <c r="G40" i="34" s="1"/>
  <c r="F40" i="29"/>
  <c r="G40" i="29" s="1"/>
  <c r="P40" i="28"/>
  <c r="P40" i="24"/>
  <c r="F40" i="17"/>
  <c r="G40" i="17" s="1"/>
  <c r="P40" i="12"/>
  <c r="F40" i="49"/>
  <c r="G40" i="49" s="1"/>
  <c r="P40" i="42"/>
  <c r="F40" i="40"/>
  <c r="G40" i="40" s="1"/>
  <c r="F40" i="35"/>
  <c r="G40" i="35" s="1"/>
  <c r="F40" i="28"/>
  <c r="G40" i="28" s="1"/>
  <c r="P40" i="26"/>
  <c r="P40" i="22"/>
  <c r="F40" i="16"/>
  <c r="G40" i="16" s="1"/>
  <c r="F40" i="12"/>
  <c r="G40" i="12" s="1"/>
  <c r="P32" i="14"/>
  <c r="F32" i="36"/>
  <c r="G32" i="36" s="1"/>
  <c r="F32" i="23"/>
  <c r="G32" i="23" s="1"/>
  <c r="F32" i="44"/>
  <c r="G32" i="44" s="1"/>
  <c r="F32" i="20"/>
  <c r="G32" i="20" s="1"/>
  <c r="F32" i="26"/>
  <c r="F32" i="28"/>
  <c r="G32" i="28" s="1"/>
  <c r="F32" i="39"/>
  <c r="G32" i="39" s="1"/>
  <c r="F32" i="19"/>
  <c r="G32" i="19" s="1"/>
  <c r="F32" i="48"/>
  <c r="F14" i="12"/>
  <c r="G14" i="12" s="1"/>
  <c r="P14" i="17"/>
  <c r="F14" i="30"/>
  <c r="P14" i="27"/>
  <c r="N35" i="52"/>
  <c r="P14" i="26"/>
  <c r="P14" i="37"/>
  <c r="P14" i="36"/>
  <c r="N44" i="14"/>
  <c r="N44" i="30"/>
  <c r="N44" i="23"/>
  <c r="N44" i="40"/>
  <c r="N44" i="50"/>
  <c r="V14" i="51"/>
  <c r="V14" i="39"/>
  <c r="V14" i="22"/>
  <c r="V14" i="24"/>
  <c r="V14" i="25"/>
  <c r="E41" i="27"/>
  <c r="V11" i="37"/>
  <c r="V11" i="43"/>
  <c r="V11" i="24"/>
  <c r="V11" i="19"/>
  <c r="V11" i="41"/>
  <c r="V11" i="50"/>
  <c r="V11" i="14"/>
  <c r="V11" i="27"/>
  <c r="V11" i="25"/>
  <c r="V11" i="23"/>
  <c r="V11" i="39"/>
  <c r="V11" i="17"/>
  <c r="V11" i="15"/>
  <c r="V11" i="48"/>
  <c r="V11" i="52"/>
  <c r="V11" i="44"/>
  <c r="V11" i="22"/>
  <c r="V11" i="20"/>
  <c r="V7" i="41"/>
  <c r="V7" i="15"/>
  <c r="V7" i="21"/>
  <c r="V7" i="23"/>
  <c r="V7" i="22"/>
  <c r="V7" i="33"/>
  <c r="V7" i="52"/>
  <c r="V7" i="49"/>
  <c r="V7" i="36"/>
  <c r="V7" i="39"/>
  <c r="V7" i="14"/>
  <c r="V7" i="13"/>
  <c r="E28" i="27"/>
  <c r="G28" i="27" s="1"/>
  <c r="N44" i="20"/>
  <c r="N44" i="12"/>
  <c r="N44" i="29"/>
  <c r="N44" i="37"/>
  <c r="N44" i="51"/>
  <c r="X14" i="28"/>
  <c r="V14" i="31"/>
  <c r="V14" i="18"/>
  <c r="V14" i="34"/>
  <c r="V14" i="20"/>
  <c r="V14" i="23"/>
  <c r="G12" i="21"/>
  <c r="E6" i="27"/>
  <c r="G27" i="8"/>
  <c r="G5" i="44"/>
  <c r="E13" i="34"/>
  <c r="G13" i="34" s="1"/>
  <c r="E10" i="34"/>
  <c r="G10" i="34" s="1"/>
  <c r="E35" i="34"/>
  <c r="F12" i="23"/>
  <c r="G12" i="23" s="1"/>
  <c r="F12" i="13"/>
  <c r="G12" i="13" s="1"/>
  <c r="P12" i="28"/>
  <c r="F12" i="37"/>
  <c r="G12" i="37" s="1"/>
  <c r="C44" i="19"/>
  <c r="E8" i="19"/>
  <c r="G8" i="19" s="1"/>
  <c r="E33" i="19"/>
  <c r="G33" i="19" s="1"/>
  <c r="E39" i="19"/>
  <c r="G39" i="19" s="1"/>
  <c r="E7" i="19"/>
  <c r="E28" i="19"/>
  <c r="G28" i="19" s="1"/>
  <c r="C44" i="34"/>
  <c r="E9" i="34"/>
  <c r="E15" i="34"/>
  <c r="G15" i="34" s="1"/>
  <c r="E8" i="34"/>
  <c r="G8" i="34" s="1"/>
  <c r="E20" i="34"/>
  <c r="E16" i="34"/>
  <c r="E30" i="34"/>
  <c r="E36" i="34"/>
  <c r="G36" i="34" s="1"/>
  <c r="C44" i="31"/>
  <c r="E25" i="31"/>
  <c r="E5" i="31"/>
  <c r="G5" i="31" s="1"/>
  <c r="C44" i="28"/>
  <c r="E33" i="28"/>
  <c r="G33" i="28" s="1"/>
  <c r="E17" i="28"/>
  <c r="E23" i="27"/>
  <c r="X34" i="22"/>
  <c r="X34" i="42"/>
  <c r="X34" i="52"/>
  <c r="X34" i="14"/>
  <c r="X34" i="30"/>
  <c r="X34" i="13"/>
  <c r="X34" i="25"/>
  <c r="X34" i="43"/>
  <c r="X34" i="28"/>
  <c r="X34" i="19"/>
  <c r="X34" i="39"/>
  <c r="X34" i="16"/>
  <c r="X34" i="33"/>
  <c r="X34" i="29"/>
  <c r="X34" i="48"/>
  <c r="X34" i="20"/>
  <c r="X34" i="36"/>
  <c r="X34" i="21"/>
  <c r="X34" i="41"/>
  <c r="X12" i="12"/>
  <c r="X12" i="32"/>
  <c r="X12" i="49"/>
  <c r="X12" i="44"/>
  <c r="X12" i="51"/>
  <c r="P12" i="12"/>
  <c r="P12" i="25"/>
  <c r="P12" i="33"/>
  <c r="P12" i="39"/>
  <c r="P12" i="17"/>
  <c r="F12" i="32"/>
  <c r="G12" i="32" s="1"/>
  <c r="P12" i="40"/>
  <c r="P12" i="14"/>
  <c r="F12" i="29"/>
  <c r="G12" i="29" s="1"/>
  <c r="F12" i="36"/>
  <c r="G12" i="36" s="1"/>
  <c r="F12" i="8"/>
  <c r="G12" i="8" s="1"/>
  <c r="F12" i="16"/>
  <c r="G12" i="16" s="1"/>
  <c r="F12" i="27"/>
  <c r="P12" i="8"/>
  <c r="P12" i="19"/>
  <c r="P12" i="29"/>
  <c r="P12" i="24"/>
  <c r="P12" i="44"/>
  <c r="P12" i="26"/>
  <c r="P12" i="35"/>
  <c r="P12" i="43"/>
  <c r="F12" i="20"/>
  <c r="G12" i="20" s="1"/>
  <c r="P12" i="32"/>
  <c r="C44" i="42"/>
  <c r="E39" i="42"/>
  <c r="G39" i="42" s="1"/>
  <c r="C44" i="24"/>
  <c r="E19" i="24"/>
  <c r="G19" i="24" s="1"/>
  <c r="C44" i="22"/>
  <c r="E15" i="22"/>
  <c r="C44" i="20"/>
  <c r="E19" i="20"/>
  <c r="E36" i="20"/>
  <c r="E38" i="20"/>
  <c r="E22" i="20"/>
  <c r="F28" i="52"/>
  <c r="G28" i="52" s="1"/>
  <c r="P28" i="32"/>
  <c r="F28" i="20"/>
  <c r="G28" i="20" s="1"/>
  <c r="F28" i="8"/>
  <c r="G28" i="8" s="1"/>
  <c r="P28" i="12"/>
  <c r="F28" i="23"/>
  <c r="G28" i="23" s="1"/>
  <c r="F28" i="32"/>
  <c r="G28" i="32" s="1"/>
  <c r="P28" i="14"/>
  <c r="P28" i="17"/>
  <c r="P28" i="40"/>
  <c r="F28" i="21"/>
  <c r="G28" i="21" s="1"/>
  <c r="P28" i="20"/>
  <c r="F22" i="41"/>
  <c r="P22" i="20"/>
  <c r="P22" i="42"/>
  <c r="F22" i="24"/>
  <c r="G22" i="24" s="1"/>
  <c r="G25" i="21"/>
  <c r="E40" i="42"/>
  <c r="G40" i="42" s="1"/>
  <c r="E36" i="42"/>
  <c r="G36" i="42" s="1"/>
  <c r="E32" i="42"/>
  <c r="G32" i="42" s="1"/>
  <c r="E40" i="31"/>
  <c r="G40" i="31" s="1"/>
  <c r="E36" i="31"/>
  <c r="G36" i="31" s="1"/>
  <c r="E32" i="31"/>
  <c r="G32" i="31" s="1"/>
  <c r="E28" i="31"/>
  <c r="G28" i="31" s="1"/>
  <c r="E16" i="31"/>
  <c r="E8" i="31"/>
  <c r="E20" i="28"/>
  <c r="E26" i="27"/>
  <c r="E36" i="24"/>
  <c r="E26" i="19"/>
  <c r="E18" i="19"/>
  <c r="E10" i="19"/>
  <c r="O33" i="4"/>
  <c r="P33" i="4" s="1"/>
  <c r="C33" i="4" s="1"/>
  <c r="P30" i="37" s="1"/>
  <c r="O19" i="4"/>
  <c r="P19" i="4" s="1"/>
  <c r="C19" i="4" s="1"/>
  <c r="P16" i="33" s="1"/>
  <c r="E43" i="8"/>
  <c r="G43" i="8" s="1"/>
  <c r="E21" i="49"/>
  <c r="E20" i="44"/>
  <c r="E37" i="34"/>
  <c r="E17" i="34"/>
  <c r="E38" i="32"/>
  <c r="E30" i="32"/>
  <c r="E18" i="32"/>
  <c r="E10" i="32"/>
  <c r="G10" i="32" s="1"/>
  <c r="E18" i="31"/>
  <c r="E20" i="27"/>
  <c r="AN10" i="4"/>
  <c r="H10" i="4" s="1"/>
  <c r="E33" i="49"/>
  <c r="G33" i="49" s="1"/>
  <c r="J13" i="19"/>
  <c r="J13" i="48"/>
  <c r="J13" i="24"/>
  <c r="J13" i="38"/>
  <c r="J13" i="17"/>
  <c r="J13" i="41"/>
  <c r="J13" i="39"/>
  <c r="J13" i="52"/>
  <c r="J13" i="50"/>
  <c r="J13" i="49"/>
  <c r="J13" i="25"/>
  <c r="J13" i="34"/>
  <c r="J13" i="18"/>
  <c r="J13" i="14"/>
  <c r="J13" i="20"/>
  <c r="J13" i="13"/>
  <c r="J13" i="44"/>
  <c r="J13" i="43"/>
  <c r="J13" i="32"/>
  <c r="J17" i="36"/>
  <c r="J17" i="39"/>
  <c r="J17" i="27"/>
  <c r="J17" i="14"/>
  <c r="J17" i="23"/>
  <c r="J17" i="42"/>
  <c r="J17" i="51"/>
  <c r="J17" i="40"/>
  <c r="J17" i="38"/>
  <c r="J17" i="52"/>
  <c r="J17" i="35"/>
  <c r="J17" i="17"/>
  <c r="J17" i="8"/>
  <c r="J17" i="26"/>
  <c r="J17" i="25"/>
  <c r="AH37" i="4"/>
  <c r="F37" i="4" s="1"/>
  <c r="AH25" i="4"/>
  <c r="F25" i="4" s="1"/>
  <c r="T22" i="42" s="1"/>
  <c r="AH39" i="4"/>
  <c r="F39" i="4" s="1"/>
  <c r="T36" i="20" s="1"/>
  <c r="AH29" i="4"/>
  <c r="F29" i="4" s="1"/>
  <c r="T26" i="40" s="1"/>
  <c r="AH26" i="4"/>
  <c r="F26" i="4" s="1"/>
  <c r="T23" i="23" s="1"/>
  <c r="AI41" i="4"/>
  <c r="G41" i="4" s="1"/>
  <c r="J7" i="21"/>
  <c r="G13" i="30"/>
  <c r="T28" i="44"/>
  <c r="T28" i="51"/>
  <c r="T28" i="21"/>
  <c r="T28" i="48"/>
  <c r="T28" i="20"/>
  <c r="T28" i="17"/>
  <c r="T28" i="13"/>
  <c r="T28" i="22"/>
  <c r="T28" i="33"/>
  <c r="T28" i="50"/>
  <c r="T28" i="31"/>
  <c r="T28" i="8"/>
  <c r="T28" i="43"/>
  <c r="T28" i="49"/>
  <c r="T28" i="36"/>
  <c r="T28" i="28"/>
  <c r="T28" i="16"/>
  <c r="T28" i="32"/>
  <c r="T28" i="37"/>
  <c r="T28" i="15"/>
  <c r="T8" i="36"/>
  <c r="T8" i="31"/>
  <c r="T8" i="20"/>
  <c r="T8" i="28"/>
  <c r="T8" i="30"/>
  <c r="T8" i="35"/>
  <c r="T8" i="48"/>
  <c r="T8" i="18"/>
  <c r="T8" i="27"/>
  <c r="T8" i="12"/>
  <c r="T8" i="50"/>
  <c r="T8" i="21"/>
  <c r="T8" i="25"/>
  <c r="T8" i="24"/>
  <c r="T8" i="52"/>
  <c r="T8" i="14"/>
  <c r="T8" i="29"/>
  <c r="T8" i="13"/>
  <c r="T8" i="38"/>
  <c r="T39" i="26"/>
  <c r="T39" i="15"/>
  <c r="T39" i="41"/>
  <c r="T39" i="8"/>
  <c r="T39" i="34"/>
  <c r="T39" i="36"/>
  <c r="T39" i="50"/>
  <c r="T39" i="20"/>
  <c r="T39" i="21"/>
  <c r="T39" i="25"/>
  <c r="T39" i="19"/>
  <c r="T39" i="32"/>
  <c r="T39" i="22"/>
  <c r="T39" i="13"/>
  <c r="T39" i="17"/>
  <c r="T39" i="44"/>
  <c r="T39" i="37"/>
  <c r="T39" i="14"/>
  <c r="T39" i="24"/>
  <c r="T11" i="35"/>
  <c r="T11" i="20"/>
  <c r="T11" i="15"/>
  <c r="T11" i="13"/>
  <c r="T11" i="31"/>
  <c r="T11" i="36"/>
  <c r="T11" i="18"/>
  <c r="T11" i="52"/>
  <c r="T11" i="12"/>
  <c r="T11" i="33"/>
  <c r="T11" i="27"/>
  <c r="T11" i="26"/>
  <c r="T11" i="22"/>
  <c r="T11" i="8"/>
  <c r="T11" i="30"/>
  <c r="T11" i="49"/>
  <c r="T11" i="37"/>
  <c r="T11" i="43"/>
  <c r="T11" i="21"/>
  <c r="T29" i="41"/>
  <c r="T29" i="52"/>
  <c r="T29" i="34"/>
  <c r="T22" i="39"/>
  <c r="J16" i="38"/>
  <c r="J39" i="17"/>
  <c r="J39" i="21"/>
  <c r="J39" i="39"/>
  <c r="J39" i="50"/>
  <c r="J39" i="42"/>
  <c r="J39" i="25"/>
  <c r="J39" i="44"/>
  <c r="J39" i="51"/>
  <c r="J39" i="40"/>
  <c r="J39" i="52"/>
  <c r="J39" i="29"/>
  <c r="J39" i="41"/>
  <c r="J39" i="32"/>
  <c r="J39" i="38"/>
  <c r="J39" i="49"/>
  <c r="J39" i="28"/>
  <c r="J39" i="15"/>
  <c r="J39" i="19"/>
  <c r="J39" i="8"/>
  <c r="G27" i="50"/>
  <c r="F10" i="4"/>
  <c r="T7" i="29" s="1"/>
  <c r="AH22" i="4"/>
  <c r="F22" i="4" s="1"/>
  <c r="G8" i="36"/>
  <c r="J6" i="37"/>
  <c r="J6" i="21"/>
  <c r="J6" i="28"/>
  <c r="J6" i="32"/>
  <c r="J6" i="44"/>
  <c r="J6" i="14"/>
  <c r="J6" i="41"/>
  <c r="J6" i="31"/>
  <c r="J6" i="40"/>
  <c r="J6" i="13"/>
  <c r="J6" i="43"/>
  <c r="J6" i="26"/>
  <c r="J6" i="30"/>
  <c r="J6" i="16"/>
  <c r="J6" i="15"/>
  <c r="J6" i="20"/>
  <c r="J6" i="29"/>
  <c r="J6" i="33"/>
  <c r="J11" i="44"/>
  <c r="J11" i="15"/>
  <c r="J11" i="22"/>
  <c r="J11" i="39"/>
  <c r="J11" i="51"/>
  <c r="J11" i="14"/>
  <c r="J11" i="37"/>
  <c r="J11" i="40"/>
  <c r="J11" i="33"/>
  <c r="J11" i="21"/>
  <c r="J11" i="34"/>
  <c r="J11" i="42"/>
  <c r="J11" i="49"/>
  <c r="J11" i="26"/>
  <c r="J11" i="36"/>
  <c r="J11" i="19"/>
  <c r="J11" i="31"/>
  <c r="J11" i="16"/>
  <c r="J19" i="13"/>
  <c r="J19" i="40"/>
  <c r="J19" i="22"/>
  <c r="J19" i="20"/>
  <c r="J19" i="15"/>
  <c r="J19" i="52"/>
  <c r="J19" i="48"/>
  <c r="J19" i="25"/>
  <c r="J19" i="34"/>
  <c r="J19" i="51"/>
  <c r="J19" i="49"/>
  <c r="J19" i="29"/>
  <c r="J19" i="32"/>
  <c r="J19" i="19"/>
  <c r="J19" i="37"/>
  <c r="J19" i="28"/>
  <c r="J19" i="16"/>
  <c r="J19" i="35"/>
  <c r="J19" i="18"/>
  <c r="J19" i="50"/>
  <c r="J27" i="20"/>
  <c r="J27" i="31"/>
  <c r="J27" i="36"/>
  <c r="J27" i="44"/>
  <c r="J27" i="41"/>
  <c r="J27" i="13"/>
  <c r="J27" i="30"/>
  <c r="J27" i="12"/>
  <c r="J27" i="37"/>
  <c r="J27" i="24"/>
  <c r="J27" i="27"/>
  <c r="J27" i="18"/>
  <c r="J27" i="42"/>
  <c r="J27" i="16"/>
  <c r="J27" i="49"/>
  <c r="J27" i="26"/>
  <c r="J27" i="23"/>
  <c r="J27" i="50"/>
  <c r="J27" i="29"/>
  <c r="J13" i="27"/>
  <c r="J13" i="16"/>
  <c r="J13" i="23"/>
  <c r="J13" i="35"/>
  <c r="J13" i="51"/>
  <c r="J13" i="12"/>
  <c r="J13" i="26"/>
  <c r="J13" i="37"/>
  <c r="J13" i="33"/>
  <c r="J13" i="42"/>
  <c r="J13" i="21"/>
  <c r="J13" i="22"/>
  <c r="J13" i="8"/>
  <c r="J13" i="40"/>
  <c r="J13" i="31"/>
  <c r="J13" i="30"/>
  <c r="J13" i="15"/>
  <c r="J13" i="36"/>
  <c r="J13" i="28"/>
  <c r="J13" i="29"/>
  <c r="J17" i="20"/>
  <c r="J17" i="29"/>
  <c r="J17" i="43"/>
  <c r="J17" i="15"/>
  <c r="J17" i="24"/>
  <c r="J17" i="19"/>
  <c r="J17" i="12"/>
  <c r="J17" i="32"/>
  <c r="J17" i="44"/>
  <c r="J17" i="34"/>
  <c r="J17" i="30"/>
  <c r="J17" i="49"/>
  <c r="J17" i="41"/>
  <c r="J17" i="21"/>
  <c r="J17" i="50"/>
  <c r="J17" i="31"/>
  <c r="J29" i="30"/>
  <c r="J29" i="16"/>
  <c r="J29" i="25"/>
  <c r="J29" i="42"/>
  <c r="J29" i="49"/>
  <c r="J29" i="51"/>
  <c r="J29" i="26"/>
  <c r="J29" i="14"/>
  <c r="J29" i="20"/>
  <c r="J29" i="19"/>
  <c r="J29" i="18"/>
  <c r="J29" i="38"/>
  <c r="J29" i="36"/>
  <c r="J29" i="12"/>
  <c r="J29" i="15"/>
  <c r="J29" i="40"/>
  <c r="J29" i="13"/>
  <c r="J29" i="33"/>
  <c r="J29" i="44"/>
  <c r="J29" i="39"/>
  <c r="P29" i="25"/>
  <c r="P29" i="32"/>
  <c r="P29" i="12"/>
  <c r="P29" i="48"/>
  <c r="P29" i="16"/>
  <c r="F29" i="20"/>
  <c r="G29" i="20" s="1"/>
  <c r="P29" i="38"/>
  <c r="P29" i="37"/>
  <c r="F29" i="34"/>
  <c r="G29" i="34" s="1"/>
  <c r="F29" i="21"/>
  <c r="G29" i="21" s="1"/>
  <c r="P29" i="51"/>
  <c r="P29" i="40"/>
  <c r="F29" i="13"/>
  <c r="F29" i="24"/>
  <c r="G29" i="24" s="1"/>
  <c r="P29" i="31"/>
  <c r="P29" i="13"/>
  <c r="F29" i="31"/>
  <c r="G29" i="31" s="1"/>
  <c r="F29" i="48"/>
  <c r="P29" i="27"/>
  <c r="F29" i="38"/>
  <c r="F29" i="12"/>
  <c r="G29" i="12" s="1"/>
  <c r="F29" i="29"/>
  <c r="G29" i="29" s="1"/>
  <c r="F29" i="14"/>
  <c r="G29" i="14" s="1"/>
  <c r="F29" i="28"/>
  <c r="G29" i="28" s="1"/>
  <c r="F29" i="32"/>
  <c r="G29" i="32" s="1"/>
  <c r="F29" i="36"/>
  <c r="G29" i="36" s="1"/>
  <c r="F29" i="40"/>
  <c r="G29" i="40" s="1"/>
  <c r="F29" i="44"/>
  <c r="P29" i="21"/>
  <c r="F29" i="35"/>
  <c r="G29" i="35" s="1"/>
  <c r="F29" i="16"/>
  <c r="G29" i="16" s="1"/>
  <c r="P29" i="19"/>
  <c r="P29" i="35"/>
  <c r="P29" i="18"/>
  <c r="P29" i="41"/>
  <c r="N43" i="42"/>
  <c r="N43" i="41"/>
  <c r="N43" i="18"/>
  <c r="N43" i="15"/>
  <c r="N43" i="49"/>
  <c r="N43" i="32"/>
  <c r="N43" i="29"/>
  <c r="N43" i="12"/>
  <c r="N43" i="36"/>
  <c r="N43" i="14"/>
  <c r="N43" i="19"/>
  <c r="N43" i="44"/>
  <c r="N43" i="28"/>
  <c r="N43" i="13"/>
  <c r="N43" i="52"/>
  <c r="N43" i="40"/>
  <c r="N43" i="26"/>
  <c r="N43" i="31"/>
  <c r="N43" i="48"/>
  <c r="N43" i="39"/>
  <c r="N43" i="24"/>
  <c r="N43" i="21"/>
  <c r="N43" i="51"/>
  <c r="N43" i="37"/>
  <c r="N43" i="27"/>
  <c r="N43" i="43"/>
  <c r="N43" i="34"/>
  <c r="N43" i="20"/>
  <c r="N43" i="17"/>
  <c r="N42" i="30"/>
  <c r="N42" i="41"/>
  <c r="N42" i="50"/>
  <c r="N42" i="34"/>
  <c r="N42" i="25"/>
  <c r="N42" i="39"/>
  <c r="N42" i="43"/>
  <c r="N42" i="36"/>
  <c r="N42" i="23"/>
  <c r="N42" i="12"/>
  <c r="N42" i="28"/>
  <c r="N42" i="16"/>
  <c r="N42" i="15"/>
  <c r="N42" i="26"/>
  <c r="N42" i="14"/>
  <c r="N42" i="51"/>
  <c r="N42" i="33"/>
  <c r="N42" i="42"/>
  <c r="N42" i="29"/>
  <c r="N42" i="44"/>
  <c r="N42" i="35"/>
  <c r="N42" i="40"/>
  <c r="N42" i="27"/>
  <c r="N42" i="19"/>
  <c r="N42" i="32"/>
  <c r="N42" i="20"/>
  <c r="N42" i="13"/>
  <c r="N42" i="8"/>
  <c r="N42" i="18"/>
  <c r="N42" i="52"/>
  <c r="N6" i="14"/>
  <c r="N6" i="42"/>
  <c r="N6" i="25"/>
  <c r="N6" i="24"/>
  <c r="N6" i="18"/>
  <c r="N6" i="49"/>
  <c r="N6" i="52"/>
  <c r="N6" i="41"/>
  <c r="N6" i="48"/>
  <c r="N6" i="30"/>
  <c r="N6" i="20"/>
  <c r="N6" i="21"/>
  <c r="N6" i="34"/>
  <c r="N6" i="13"/>
  <c r="N6" i="33"/>
  <c r="N6" i="44"/>
  <c r="N6" i="35"/>
  <c r="N6" i="39"/>
  <c r="N6" i="43"/>
  <c r="N6" i="12"/>
  <c r="N6" i="29"/>
  <c r="N6" i="16"/>
  <c r="N6" i="36"/>
  <c r="N6" i="37"/>
  <c r="N6" i="28"/>
  <c r="N6" i="32"/>
  <c r="N6" i="19"/>
  <c r="N6" i="31"/>
  <c r="N6" i="22"/>
  <c r="N6" i="51"/>
  <c r="N6" i="40"/>
  <c r="N6" i="26"/>
  <c r="N6" i="8"/>
  <c r="N6" i="27"/>
  <c r="N6" i="50"/>
  <c r="N6" i="15"/>
  <c r="N6" i="17"/>
  <c r="N6" i="38"/>
  <c r="N6" i="23"/>
  <c r="P30" i="8"/>
  <c r="P30" i="14"/>
  <c r="P30" i="19"/>
  <c r="P30" i="35"/>
  <c r="F30" i="27"/>
  <c r="F30" i="43"/>
  <c r="G30" i="43" s="1"/>
  <c r="P30" i="23"/>
  <c r="F30" i="52"/>
  <c r="G30" i="52" s="1"/>
  <c r="F30" i="30"/>
  <c r="G30" i="30" s="1"/>
  <c r="P30" i="49"/>
  <c r="P30" i="30"/>
  <c r="F30" i="14"/>
  <c r="G30" i="14" s="1"/>
  <c r="F30" i="32"/>
  <c r="F30" i="20"/>
  <c r="G30" i="20" s="1"/>
  <c r="P30" i="31"/>
  <c r="P30" i="39"/>
  <c r="P30" i="50"/>
  <c r="P30" i="16"/>
  <c r="P30" i="25"/>
  <c r="F10" i="14"/>
  <c r="G10" i="14" s="1"/>
  <c r="P10" i="21"/>
  <c r="P10" i="32"/>
  <c r="P10" i="35"/>
  <c r="P10" i="14"/>
  <c r="F10" i="24"/>
  <c r="G10" i="24" s="1"/>
  <c r="P10" i="30"/>
  <c r="F10" i="37"/>
  <c r="G10" i="37" s="1"/>
  <c r="F10" i="44"/>
  <c r="F10" i="19"/>
  <c r="P10" i="26"/>
  <c r="F10" i="39"/>
  <c r="G10" i="39" s="1"/>
  <c r="P10" i="43"/>
  <c r="F10" i="17"/>
  <c r="G10" i="17" s="1"/>
  <c r="P10" i="22"/>
  <c r="P10" i="31"/>
  <c r="P10" i="33"/>
  <c r="V32" i="14"/>
  <c r="V32" i="30"/>
  <c r="V32" i="20"/>
  <c r="V32" i="27"/>
  <c r="V32" i="19"/>
  <c r="V32" i="40"/>
  <c r="V32" i="34"/>
  <c r="V32" i="38"/>
  <c r="V32" i="15"/>
  <c r="V32" i="33"/>
  <c r="V32" i="18"/>
  <c r="V32" i="24"/>
  <c r="V32" i="16"/>
  <c r="V32" i="35"/>
  <c r="V32" i="22"/>
  <c r="V32" i="36"/>
  <c r="V28" i="41"/>
  <c r="V28" i="44"/>
  <c r="V28" i="8"/>
  <c r="V28" i="48"/>
  <c r="V28" i="50"/>
  <c r="V28" i="52"/>
  <c r="V28" i="16"/>
  <c r="V28" i="23"/>
  <c r="V28" i="12"/>
  <c r="V28" i="49"/>
  <c r="V28" i="51"/>
  <c r="V28" i="15"/>
  <c r="V28" i="17"/>
  <c r="V25" i="28"/>
  <c r="V25" i="39"/>
  <c r="V25" i="22"/>
  <c r="V25" i="33"/>
  <c r="V25" i="13"/>
  <c r="V25" i="35"/>
  <c r="V25" i="23"/>
  <c r="V25" i="38"/>
  <c r="V25" i="49"/>
  <c r="V25" i="31"/>
  <c r="V25" i="51"/>
  <c r="V25" i="52"/>
  <c r="V25" i="42"/>
  <c r="V18" i="44"/>
  <c r="V18" i="8"/>
  <c r="V18" i="50"/>
  <c r="V18" i="12"/>
  <c r="V18" i="20"/>
  <c r="V18" i="42"/>
  <c r="V18" i="52"/>
  <c r="V18" i="19"/>
  <c r="V18" i="28"/>
  <c r="V12" i="27"/>
  <c r="V12" i="16"/>
  <c r="V12" i="30"/>
  <c r="V12" i="8"/>
  <c r="V12" i="25"/>
  <c r="V12" i="29"/>
  <c r="V12" i="14"/>
  <c r="V12" i="33"/>
  <c r="V19" i="49"/>
  <c r="V19" i="12"/>
  <c r="O27" i="4"/>
  <c r="P27" i="4" s="1"/>
  <c r="C27" i="4" s="1"/>
  <c r="O23" i="4"/>
  <c r="P23" i="4" s="1"/>
  <c r="C23" i="4" s="1"/>
  <c r="O20" i="4"/>
  <c r="P20" i="4" s="1"/>
  <c r="C20" i="4" s="1"/>
  <c r="P17" i="50" s="1"/>
  <c r="O9" i="4"/>
  <c r="P9" i="4" s="1"/>
  <c r="C9" i="4" s="1"/>
  <c r="O47" i="4"/>
  <c r="P47" i="4" s="1"/>
  <c r="C47" i="4" s="1"/>
  <c r="O45" i="4"/>
  <c r="P45" i="4" s="1"/>
  <c r="C45" i="4" s="1"/>
  <c r="O44" i="4"/>
  <c r="P44" i="4" s="1"/>
  <c r="C44" i="4" s="1"/>
  <c r="P41" i="30" s="1"/>
  <c r="T42" i="52"/>
  <c r="AH21" i="4"/>
  <c r="F21" i="4" s="1"/>
  <c r="G13" i="44"/>
  <c r="X35" i="32"/>
  <c r="X35" i="21"/>
  <c r="X35" i="44"/>
  <c r="X35" i="52"/>
  <c r="X35" i="28"/>
  <c r="X35" i="25"/>
  <c r="X35" i="30"/>
  <c r="X35" i="48"/>
  <c r="X35" i="43"/>
  <c r="X35" i="17"/>
  <c r="X35" i="13"/>
  <c r="X35" i="41"/>
  <c r="X35" i="38"/>
  <c r="X35" i="18"/>
  <c r="X35" i="24"/>
  <c r="X35" i="15"/>
  <c r="X35" i="19"/>
  <c r="X35" i="26"/>
  <c r="X35" i="31"/>
  <c r="X35" i="23"/>
  <c r="X35" i="29"/>
  <c r="X35" i="37"/>
  <c r="X35" i="16"/>
  <c r="X35" i="20"/>
  <c r="X35" i="36"/>
  <c r="X35" i="42"/>
  <c r="X35" i="8"/>
  <c r="X35" i="39"/>
  <c r="X35" i="27"/>
  <c r="X35" i="33"/>
  <c r="X35" i="49"/>
  <c r="X35" i="51"/>
  <c r="X35" i="40"/>
  <c r="X35" i="50"/>
  <c r="X35" i="35"/>
  <c r="X35" i="22"/>
  <c r="X35" i="12"/>
  <c r="X35" i="34"/>
  <c r="X35" i="14"/>
  <c r="X26" i="51"/>
  <c r="X26" i="36"/>
  <c r="X26" i="40"/>
  <c r="X26" i="18"/>
  <c r="X26" i="12"/>
  <c r="X26" i="35"/>
  <c r="X26" i="16"/>
  <c r="X26" i="33"/>
  <c r="X26" i="31"/>
  <c r="X26" i="21"/>
  <c r="X26" i="38"/>
  <c r="X26" i="52"/>
  <c r="X26" i="27"/>
  <c r="X26" i="50"/>
  <c r="X26" i="41"/>
  <c r="X26" i="37"/>
  <c r="X26" i="30"/>
  <c r="X26" i="20"/>
  <c r="X26" i="26"/>
  <c r="X26" i="8"/>
  <c r="X26" i="29"/>
  <c r="X26" i="24"/>
  <c r="X26" i="42"/>
  <c r="X26" i="23"/>
  <c r="X26" i="19"/>
  <c r="X26" i="39"/>
  <c r="X26" i="14"/>
  <c r="X26" i="48"/>
  <c r="X26" i="32"/>
  <c r="X26" i="44"/>
  <c r="X26" i="25"/>
  <c r="X26" i="17"/>
  <c r="X10" i="18"/>
  <c r="X10" i="28"/>
  <c r="X10" i="39"/>
  <c r="X10" i="13"/>
  <c r="X10" i="20"/>
  <c r="X10" i="30"/>
  <c r="X10" i="40"/>
  <c r="X10" i="43"/>
  <c r="X10" i="16"/>
  <c r="X10" i="27"/>
  <c r="X10" i="42"/>
  <c r="X10" i="50"/>
  <c r="X10" i="19"/>
  <c r="X10" i="26"/>
  <c r="X10" i="35"/>
  <c r="X10" i="14"/>
  <c r="X10" i="24"/>
  <c r="X10" i="38"/>
  <c r="X10" i="49"/>
  <c r="X10" i="15"/>
  <c r="X10" i="22"/>
  <c r="X10" i="32"/>
  <c r="X10" i="37"/>
  <c r="X10" i="51"/>
  <c r="X10" i="23"/>
  <c r="X10" i="31"/>
  <c r="X10" i="41"/>
  <c r="X10" i="12"/>
  <c r="X10" i="21"/>
  <c r="X10" i="36"/>
  <c r="X10" i="48"/>
  <c r="G13" i="13"/>
  <c r="X44" i="49"/>
  <c r="X44" i="31"/>
  <c r="X44" i="32"/>
  <c r="X44" i="15"/>
  <c r="X44" i="23"/>
  <c r="X44" i="48"/>
  <c r="X44" i="41"/>
  <c r="X44" i="25"/>
  <c r="X44" i="26"/>
  <c r="X44" i="22"/>
  <c r="X44" i="52"/>
  <c r="X44" i="37"/>
  <c r="X44" i="38"/>
  <c r="X44" i="16"/>
  <c r="X44" i="24"/>
  <c r="X44" i="44"/>
  <c r="X44" i="28"/>
  <c r="X44" i="39"/>
  <c r="X44" i="12"/>
  <c r="X44" i="21"/>
  <c r="X44" i="43"/>
  <c r="X44" i="35"/>
  <c r="X44" i="36"/>
  <c r="X44" i="8"/>
  <c r="X44" i="19"/>
  <c r="X44" i="42"/>
  <c r="X44" i="33"/>
  <c r="X44" i="34"/>
  <c r="X44" i="18"/>
  <c r="X44" i="13"/>
  <c r="X44" i="51"/>
  <c r="X44" i="29"/>
  <c r="X44" i="30"/>
  <c r="X44" i="20"/>
  <c r="X44" i="14"/>
  <c r="X44" i="27"/>
  <c r="X44" i="50"/>
  <c r="X44" i="40"/>
  <c r="X44" i="17"/>
  <c r="X30" i="49"/>
  <c r="X30" i="23"/>
  <c r="X30" i="25"/>
  <c r="X30" i="33"/>
  <c r="X30" i="22"/>
  <c r="X30" i="50"/>
  <c r="X30" i="28"/>
  <c r="X30" i="30"/>
  <c r="X30" i="41"/>
  <c r="X30" i="20"/>
  <c r="X30" i="51"/>
  <c r="X30" i="35"/>
  <c r="X30" i="24"/>
  <c r="X30" i="36"/>
  <c r="X30" i="37"/>
  <c r="X30" i="52"/>
  <c r="X30" i="31"/>
  <c r="X30" i="40"/>
  <c r="X30" i="19"/>
  <c r="X30" i="29"/>
  <c r="X30" i="8"/>
  <c r="X30" i="39"/>
  <c r="X30" i="16"/>
  <c r="X30" i="18"/>
  <c r="X30" i="43"/>
  <c r="X30" i="13"/>
  <c r="X30" i="44"/>
  <c r="X30" i="14"/>
  <c r="X30" i="42"/>
  <c r="X30" i="38"/>
  <c r="X30" i="17"/>
  <c r="X30" i="15"/>
  <c r="X30" i="26"/>
  <c r="X30" i="34"/>
  <c r="X30" i="48"/>
  <c r="X30" i="12"/>
  <c r="X30" i="21"/>
  <c r="X30" i="32"/>
  <c r="X30" i="27"/>
  <c r="X17" i="29"/>
  <c r="X17" i="23"/>
  <c r="X17" i="21"/>
  <c r="X17" i="31"/>
  <c r="X17" i="30"/>
  <c r="X17" i="12"/>
  <c r="X17" i="44"/>
  <c r="X17" i="49"/>
  <c r="X17" i="50"/>
  <c r="X17" i="18"/>
  <c r="X17" i="15"/>
  <c r="X17" i="17"/>
  <c r="X17" i="40"/>
  <c r="X17" i="20"/>
  <c r="X17" i="52"/>
  <c r="X17" i="39"/>
  <c r="X17" i="27"/>
  <c r="X17" i="37"/>
  <c r="X17" i="32"/>
  <c r="X17" i="14"/>
  <c r="X17" i="43"/>
  <c r="X17" i="24"/>
  <c r="X17" i="41"/>
  <c r="X17" i="33"/>
  <c r="X17" i="22"/>
  <c r="X17" i="19"/>
  <c r="X17" i="34"/>
  <c r="X17" i="48"/>
  <c r="X17" i="28"/>
  <c r="X17" i="38"/>
  <c r="X17" i="42"/>
  <c r="X17" i="51"/>
  <c r="X17" i="8"/>
  <c r="X17" i="26"/>
  <c r="X17" i="25"/>
  <c r="X17" i="36"/>
  <c r="X17" i="13"/>
  <c r="X17" i="16"/>
  <c r="X17" i="35"/>
  <c r="V19" i="44"/>
  <c r="V19" i="27"/>
  <c r="V19" i="26"/>
  <c r="V19" i="16"/>
  <c r="X22" i="17"/>
  <c r="X22" i="24"/>
  <c r="X40" i="14"/>
  <c r="V36" i="14"/>
  <c r="V36" i="18"/>
  <c r="V36" i="35"/>
  <c r="V11" i="13"/>
  <c r="V11" i="21"/>
  <c r="V11" i="42"/>
  <c r="V11" i="18"/>
  <c r="V11" i="29"/>
  <c r="V9" i="32"/>
  <c r="V9" i="22"/>
  <c r="V15" i="25"/>
  <c r="V15" i="48"/>
  <c r="V15" i="49"/>
  <c r="V15" i="52"/>
  <c r="V15" i="50"/>
  <c r="V15" i="8"/>
  <c r="V15" i="12"/>
  <c r="V15" i="14"/>
  <c r="V15" i="26"/>
  <c r="V15" i="31"/>
  <c r="V15" i="34"/>
  <c r="V15" i="40"/>
  <c r="V15" i="23"/>
  <c r="V15" i="27"/>
  <c r="V15" i="20"/>
  <c r="V15" i="30"/>
  <c r="V15" i="35"/>
  <c r="V15" i="15"/>
  <c r="V15" i="21"/>
  <c r="V15" i="41"/>
  <c r="V15" i="42"/>
  <c r="V15" i="44"/>
  <c r="V23" i="42"/>
  <c r="V23" i="41"/>
  <c r="V23" i="43"/>
  <c r="V23" i="48"/>
  <c r="V23" i="50"/>
  <c r="V23" i="52"/>
  <c r="V23" i="16"/>
  <c r="V23" i="14"/>
  <c r="V23" i="15"/>
  <c r="V23" i="26"/>
  <c r="V23" i="32"/>
  <c r="V23" i="51"/>
  <c r="V23" i="12"/>
  <c r="V23" i="21"/>
  <c r="V23" i="34"/>
  <c r="V23" i="40"/>
  <c r="V23" i="20"/>
  <c r="V23" i="22"/>
  <c r="V23" i="37"/>
  <c r="V23" i="28"/>
  <c r="V23" i="25"/>
  <c r="V23" i="33"/>
  <c r="V23" i="36"/>
  <c r="V27" i="24"/>
  <c r="V27" i="13"/>
  <c r="V27" i="29"/>
  <c r="V27" i="14"/>
  <c r="V27" i="32"/>
  <c r="V27" i="38"/>
  <c r="V27" i="44"/>
  <c r="V27" i="19"/>
  <c r="V27" i="25"/>
  <c r="V27" i="22"/>
  <c r="V27" i="40"/>
  <c r="V29" i="50"/>
  <c r="V29" i="52"/>
  <c r="V29" i="19"/>
  <c r="V29" i="30"/>
  <c r="V29" i="33"/>
  <c r="V29" i="38"/>
  <c r="V29" i="8"/>
  <c r="V29" i="15"/>
  <c r="V29" i="21"/>
  <c r="V29" i="24"/>
  <c r="V29" i="26"/>
  <c r="V29" i="29"/>
  <c r="V29" i="41"/>
  <c r="V29" i="44"/>
  <c r="V29" i="48"/>
  <c r="V29" i="16"/>
  <c r="V29" i="32"/>
  <c r="V29" i="39"/>
  <c r="V29" i="18"/>
  <c r="V29" i="25"/>
  <c r="V29" i="35"/>
  <c r="V29" i="13"/>
  <c r="V35" i="8"/>
  <c r="V35" i="42"/>
  <c r="V35" i="40"/>
  <c r="V35" i="19"/>
  <c r="V35" i="14"/>
  <c r="V35" i="33"/>
  <c r="V35" i="35"/>
  <c r="V35" i="16"/>
  <c r="V35" i="25"/>
  <c r="V35" i="28"/>
  <c r="V35" i="37"/>
  <c r="V35" i="44"/>
  <c r="V35" i="26"/>
  <c r="V39" i="14"/>
  <c r="V39" i="21"/>
  <c r="V39" i="26"/>
  <c r="V39" i="18"/>
  <c r="V39" i="41"/>
  <c r="X32" i="27"/>
  <c r="X32" i="21"/>
  <c r="X32" i="52"/>
  <c r="X32" i="42"/>
  <c r="X32" i="14"/>
  <c r="V16" i="36"/>
  <c r="V16" i="15"/>
  <c r="V16" i="52"/>
  <c r="V16" i="43"/>
  <c r="V13" i="15"/>
  <c r="V13" i="19"/>
  <c r="V13" i="12"/>
  <c r="V13" i="28"/>
  <c r="V13" i="36"/>
  <c r="V13" i="41"/>
  <c r="V13" i="44"/>
  <c r="V13" i="22"/>
  <c r="V13" i="21"/>
  <c r="V13" i="25"/>
  <c r="V13" i="32"/>
  <c r="V13" i="39"/>
  <c r="V13" i="29"/>
  <c r="V13" i="31"/>
  <c r="V13" i="34"/>
  <c r="V13" i="8"/>
  <c r="V13" i="40"/>
  <c r="V13" i="18"/>
  <c r="V13" i="23"/>
  <c r="X8" i="19"/>
  <c r="X8" i="29"/>
  <c r="X8" i="31"/>
  <c r="X8" i="43"/>
  <c r="X8" i="14"/>
  <c r="X8" i="26"/>
  <c r="X8" i="34"/>
  <c r="X8" i="51"/>
  <c r="X8" i="22"/>
  <c r="X8" i="28"/>
  <c r="X8" i="38"/>
  <c r="X8" i="32"/>
  <c r="X8" i="8"/>
  <c r="X8" i="27"/>
  <c r="X8" i="20"/>
  <c r="X8" i="48"/>
  <c r="X8" i="52"/>
  <c r="X7" i="27"/>
  <c r="X7" i="30"/>
  <c r="X7" i="26"/>
  <c r="X7" i="31"/>
  <c r="X7" i="51"/>
  <c r="X7" i="34"/>
  <c r="V37" i="28"/>
  <c r="V37" i="25"/>
  <c r="V37" i="17"/>
  <c r="V37" i="40"/>
  <c r="V37" i="32"/>
  <c r="V37" i="34"/>
  <c r="V37" i="51"/>
  <c r="V37" i="12"/>
  <c r="V37" i="48"/>
  <c r="V37" i="24"/>
  <c r="X24" i="24"/>
  <c r="X24" i="21"/>
  <c r="X24" i="40"/>
  <c r="X24" i="16"/>
  <c r="X24" i="29"/>
  <c r="X24" i="17"/>
  <c r="X24" i="50"/>
  <c r="X24" i="32"/>
  <c r="X24" i="22"/>
  <c r="X24" i="8"/>
  <c r="X24" i="27"/>
  <c r="X24" i="25"/>
  <c r="X24" i="49"/>
  <c r="X24" i="42"/>
  <c r="X24" i="33"/>
  <c r="V33" i="36"/>
  <c r="V33" i="35"/>
  <c r="V33" i="41"/>
  <c r="V18" i="48"/>
  <c r="V18" i="49"/>
  <c r="V18" i="14"/>
  <c r="V18" i="16"/>
  <c r="V18" i="18"/>
  <c r="V18" i="26"/>
  <c r="X26" i="22"/>
  <c r="X26" i="49"/>
  <c r="X26" i="13"/>
  <c r="X26" i="28"/>
  <c r="X26" i="15"/>
  <c r="X26" i="34"/>
  <c r="X26" i="43"/>
  <c r="V26" i="49"/>
  <c r="V26" i="12"/>
  <c r="V26" i="21"/>
  <c r="V26" i="28"/>
  <c r="V26" i="33"/>
  <c r="V26" i="39"/>
  <c r="V26" i="14"/>
  <c r="V26" i="20"/>
  <c r="V26" i="29"/>
  <c r="V26" i="38"/>
  <c r="V26" i="44"/>
  <c r="X12" i="17"/>
  <c r="X12" i="43"/>
  <c r="X12" i="50"/>
  <c r="X12" i="13"/>
  <c r="X12" i="26"/>
  <c r="X12" i="25"/>
  <c r="X12" i="42"/>
  <c r="X12" i="41"/>
  <c r="X11" i="39"/>
  <c r="X11" i="50"/>
  <c r="X10" i="8"/>
  <c r="X10" i="17"/>
  <c r="X10" i="25"/>
  <c r="X10" i="29"/>
  <c r="X10" i="34"/>
  <c r="X10" i="33"/>
  <c r="X10" i="44"/>
  <c r="X10" i="52"/>
  <c r="G32" i="33"/>
  <c r="G33" i="8"/>
  <c r="G33" i="15"/>
  <c r="G36" i="24"/>
  <c r="G32" i="26"/>
  <c r="F38" i="28"/>
  <c r="G38" i="28" s="1"/>
  <c r="F38" i="39"/>
  <c r="G38" i="39" s="1"/>
  <c r="F38" i="38"/>
  <c r="F38" i="43"/>
  <c r="G38" i="43" s="1"/>
  <c r="F38" i="22"/>
  <c r="G38" i="22" s="1"/>
  <c r="F38" i="41"/>
  <c r="G38" i="41" s="1"/>
  <c r="P38" i="33"/>
  <c r="F38" i="37"/>
  <c r="P38" i="17"/>
  <c r="P38" i="23"/>
  <c r="P38" i="13"/>
  <c r="P38" i="16"/>
  <c r="F38" i="17"/>
  <c r="G38" i="17" s="1"/>
  <c r="P38" i="30"/>
  <c r="P38" i="34"/>
  <c r="F38" i="44"/>
  <c r="P38" i="44"/>
  <c r="F38" i="15"/>
  <c r="G38" i="15" s="1"/>
  <c r="F38" i="32"/>
  <c r="F38" i="50"/>
  <c r="G38" i="50" s="1"/>
  <c r="P38" i="28"/>
  <c r="F38" i="29"/>
  <c r="G38" i="29" s="1"/>
  <c r="P38" i="43"/>
  <c r="F38" i="48"/>
  <c r="F38" i="40"/>
  <c r="G38" i="40" s="1"/>
  <c r="F38" i="30"/>
  <c r="G38" i="30" s="1"/>
  <c r="P38" i="49"/>
  <c r="P38" i="50"/>
  <c r="F38" i="33"/>
  <c r="G38" i="33" s="1"/>
  <c r="F38" i="13"/>
  <c r="G38" i="13" s="1"/>
  <c r="F38" i="51"/>
  <c r="G38" i="51" s="1"/>
  <c r="P38" i="52"/>
  <c r="P38" i="8"/>
  <c r="F38" i="31"/>
  <c r="G38" i="31" s="1"/>
  <c r="P38" i="42"/>
  <c r="P38" i="41"/>
  <c r="F38" i="12"/>
  <c r="G38" i="12" s="1"/>
  <c r="P38" i="24"/>
  <c r="P38" i="35"/>
  <c r="P38" i="18"/>
  <c r="P38" i="20"/>
  <c r="F38" i="26"/>
  <c r="G38" i="26" s="1"/>
  <c r="F38" i="34"/>
  <c r="G38" i="34" s="1"/>
  <c r="P38" i="25"/>
  <c r="F38" i="27"/>
  <c r="G38" i="27" s="1"/>
  <c r="F38" i="21"/>
  <c r="G38" i="21" s="1"/>
  <c r="P38" i="29"/>
  <c r="P38" i="32"/>
  <c r="F38" i="23"/>
  <c r="G38" i="23" s="1"/>
  <c r="F38" i="25"/>
  <c r="G38" i="25" s="1"/>
  <c r="P38" i="36"/>
  <c r="P38" i="15"/>
  <c r="F38" i="18"/>
  <c r="G38" i="18" s="1"/>
  <c r="P38" i="27"/>
  <c r="F38" i="19"/>
  <c r="G38" i="19" s="1"/>
  <c r="P38" i="40"/>
  <c r="P38" i="51"/>
  <c r="F39" i="13"/>
  <c r="G39" i="13" s="1"/>
  <c r="F39" i="22"/>
  <c r="G39" i="22" s="1"/>
  <c r="F39" i="43"/>
  <c r="G39" i="43" s="1"/>
  <c r="P39" i="42"/>
  <c r="P39" i="17"/>
  <c r="P39" i="13"/>
  <c r="F39" i="33"/>
  <c r="G39" i="33" s="1"/>
  <c r="F39" i="41"/>
  <c r="G39" i="41" s="1"/>
  <c r="F39" i="35"/>
  <c r="G39" i="35" s="1"/>
  <c r="P39" i="37"/>
  <c r="P39" i="38"/>
  <c r="F39" i="21"/>
  <c r="G39" i="21" s="1"/>
  <c r="P39" i="40"/>
  <c r="F39" i="14"/>
  <c r="G39" i="14" s="1"/>
  <c r="P39" i="39"/>
  <c r="F39" i="32"/>
  <c r="G39" i="32" s="1"/>
  <c r="P39" i="19"/>
  <c r="F39" i="26"/>
  <c r="F39" i="52"/>
  <c r="G39" i="52" s="1"/>
  <c r="P39" i="36"/>
  <c r="F39" i="16"/>
  <c r="G39" i="16" s="1"/>
  <c r="F39" i="15"/>
  <c r="G39" i="15" s="1"/>
  <c r="F39" i="49"/>
  <c r="N36" i="17"/>
  <c r="N36" i="20"/>
  <c r="N36" i="14"/>
  <c r="N36" i="22"/>
  <c r="N36" i="25"/>
  <c r="N36" i="29"/>
  <c r="N36" i="32"/>
  <c r="N36" i="33"/>
  <c r="N36" i="28"/>
  <c r="N36" i="37"/>
  <c r="N36" i="40"/>
  <c r="N36" i="12"/>
  <c r="N36" i="21"/>
  <c r="N36" i="36"/>
  <c r="N36" i="23"/>
  <c r="N36" i="41"/>
  <c r="N36" i="49"/>
  <c r="N36" i="8"/>
  <c r="N36" i="18"/>
  <c r="N36" i="16"/>
  <c r="N36" i="15"/>
  <c r="N36" i="24"/>
  <c r="N36" i="27"/>
  <c r="N36" i="31"/>
  <c r="N36" i="35"/>
  <c r="N36" i="26"/>
  <c r="N36" i="44"/>
  <c r="N36" i="34"/>
  <c r="N36" i="38"/>
  <c r="N36" i="43"/>
  <c r="N36" i="19"/>
  <c r="N36" i="30"/>
  <c r="N36" i="13"/>
  <c r="N36" i="39"/>
  <c r="N36" i="42"/>
  <c r="N36" i="51"/>
  <c r="O40" i="4"/>
  <c r="P40" i="4" s="1"/>
  <c r="C40" i="4" s="1"/>
  <c r="O21" i="4"/>
  <c r="P21" i="4" s="1"/>
  <c r="C21" i="4" s="1"/>
  <c r="AN42" i="4"/>
  <c r="H42" i="4" s="1"/>
  <c r="N39" i="49" s="1"/>
  <c r="AN36" i="4"/>
  <c r="H36" i="4" s="1"/>
  <c r="AN28" i="4"/>
  <c r="H28" i="4" s="1"/>
  <c r="AN20" i="4"/>
  <c r="H20" i="4" s="1"/>
  <c r="AN12" i="4"/>
  <c r="H12" i="4" s="1"/>
  <c r="N9" i="25" s="1"/>
  <c r="J28" i="41"/>
  <c r="J28" i="27"/>
  <c r="J28" i="36"/>
  <c r="J12" i="12"/>
  <c r="J12" i="40"/>
  <c r="J12" i="31"/>
  <c r="J12" i="30"/>
  <c r="J12" i="49"/>
  <c r="J12" i="52"/>
  <c r="J12" i="34"/>
  <c r="J12" i="51"/>
  <c r="J12" i="26"/>
  <c r="J12" i="23"/>
  <c r="J12" i="19"/>
  <c r="J12" i="14"/>
  <c r="J12" i="15"/>
  <c r="J12" i="39"/>
  <c r="J12" i="22"/>
  <c r="J12" i="25"/>
  <c r="J12" i="28"/>
  <c r="J12" i="32"/>
  <c r="J12" i="8"/>
  <c r="J12" i="20"/>
  <c r="J12" i="18"/>
  <c r="J12" i="44"/>
  <c r="J12" i="37"/>
  <c r="J12" i="38"/>
  <c r="J12" i="36"/>
  <c r="J12" i="35"/>
  <c r="J12" i="13"/>
  <c r="J12" i="33"/>
  <c r="J12" i="27"/>
  <c r="J12" i="42"/>
  <c r="J12" i="29"/>
  <c r="J12" i="21"/>
  <c r="J12" i="43"/>
  <c r="J12" i="17"/>
  <c r="J12" i="50"/>
  <c r="J12" i="41"/>
  <c r="J12" i="24"/>
  <c r="J12" i="16"/>
  <c r="J12" i="48"/>
  <c r="AH44" i="4"/>
  <c r="F44" i="4" s="1"/>
  <c r="AH33" i="4"/>
  <c r="F33" i="4" s="1"/>
  <c r="J36" i="22"/>
  <c r="J36" i="24"/>
  <c r="J36" i="29"/>
  <c r="J36" i="30"/>
  <c r="J36" i="33"/>
  <c r="J36" i="12"/>
  <c r="J36" i="40"/>
  <c r="J36" i="51"/>
  <c r="J36" i="36"/>
  <c r="J36" i="43"/>
  <c r="J36" i="21"/>
  <c r="J36" i="31"/>
  <c r="J36" i="35"/>
  <c r="J36" i="49"/>
  <c r="J36" i="18"/>
  <c r="J36" i="28"/>
  <c r="J36" i="19"/>
  <c r="J36" i="37"/>
  <c r="J36" i="39"/>
  <c r="J36" i="25"/>
  <c r="J36" i="52"/>
  <c r="J36" i="15"/>
  <c r="J36" i="16"/>
  <c r="J36" i="23"/>
  <c r="J36" i="44"/>
  <c r="J36" i="50"/>
  <c r="J36" i="34"/>
  <c r="J36" i="38"/>
  <c r="J36" i="8"/>
  <c r="J36" i="42"/>
  <c r="J36" i="14"/>
  <c r="J36" i="27"/>
  <c r="J36" i="20"/>
  <c r="J36" i="26"/>
  <c r="J36" i="48"/>
  <c r="J36" i="17"/>
  <c r="J36" i="13"/>
  <c r="J36" i="41"/>
  <c r="J36" i="32"/>
  <c r="T35" i="14"/>
  <c r="T35" i="22"/>
  <c r="T35" i="23"/>
  <c r="T35" i="41"/>
  <c r="T35" i="37"/>
  <c r="T35" i="49"/>
  <c r="T35" i="12"/>
  <c r="T35" i="30"/>
  <c r="T35" i="50"/>
  <c r="T35" i="26"/>
  <c r="T35" i="48"/>
  <c r="T35" i="31"/>
  <c r="T35" i="16"/>
  <c r="T35" i="51"/>
  <c r="T35" i="52"/>
  <c r="T35" i="35"/>
  <c r="T35" i="21"/>
  <c r="T35" i="44"/>
  <c r="T35" i="20"/>
  <c r="T35" i="36"/>
  <c r="T35" i="38"/>
  <c r="T35" i="42"/>
  <c r="T35" i="33"/>
  <c r="T35" i="34"/>
  <c r="T35" i="15"/>
  <c r="T35" i="24"/>
  <c r="T35" i="18"/>
  <c r="T35" i="28"/>
  <c r="T35" i="13"/>
  <c r="T35" i="8"/>
  <c r="T35" i="19"/>
  <c r="T35" i="32"/>
  <c r="T35" i="25"/>
  <c r="T35" i="17"/>
  <c r="T35" i="29"/>
  <c r="T35" i="40"/>
  <c r="T35" i="27"/>
  <c r="T35" i="43"/>
  <c r="T35" i="39"/>
  <c r="J18" i="31"/>
  <c r="J18" i="34"/>
  <c r="J18" i="39"/>
  <c r="J18" i="29"/>
  <c r="J18" i="48"/>
  <c r="J18" i="17"/>
  <c r="J18" i="12"/>
  <c r="J18" i="22"/>
  <c r="J18" i="52"/>
  <c r="J18" i="19"/>
  <c r="J18" i="14"/>
  <c r="J18" i="18"/>
  <c r="J18" i="37"/>
  <c r="J18" i="24"/>
  <c r="J18" i="16"/>
  <c r="J18" i="40"/>
  <c r="J18" i="13"/>
  <c r="J18" i="51"/>
  <c r="J18" i="50"/>
  <c r="J18" i="23"/>
  <c r="J18" i="26"/>
  <c r="J18" i="33"/>
  <c r="J18" i="28"/>
  <c r="J18" i="35"/>
  <c r="J18" i="27"/>
  <c r="J18" i="38"/>
  <c r="J18" i="36"/>
  <c r="J18" i="25"/>
  <c r="J18" i="20"/>
  <c r="J18" i="15"/>
  <c r="J18" i="49"/>
  <c r="J18" i="30"/>
  <c r="J18" i="42"/>
  <c r="J18" i="21"/>
  <c r="J18" i="44"/>
  <c r="J18" i="43"/>
  <c r="J18" i="32"/>
  <c r="J18" i="8"/>
  <c r="J18" i="41"/>
  <c r="T26" i="44"/>
  <c r="T26" i="48"/>
  <c r="T26" i="41"/>
  <c r="T26" i="17"/>
  <c r="T26" i="52"/>
  <c r="T26" i="19"/>
  <c r="T26" i="22"/>
  <c r="T26" i="38"/>
  <c r="T26" i="18"/>
  <c r="T26" i="37"/>
  <c r="T26" i="30"/>
  <c r="T26" i="14"/>
  <c r="T26" i="50"/>
  <c r="T26" i="24"/>
  <c r="T26" i="42"/>
  <c r="T26" i="33"/>
  <c r="T26" i="36"/>
  <c r="T26" i="39"/>
  <c r="T26" i="43"/>
  <c r="T26" i="34"/>
  <c r="T26" i="29"/>
  <c r="T26" i="31"/>
  <c r="T26" i="15"/>
  <c r="T26" i="13"/>
  <c r="T33" i="51"/>
  <c r="T33" i="50"/>
  <c r="T33" i="8"/>
  <c r="T33" i="30"/>
  <c r="T33" i="37"/>
  <c r="T33" i="41"/>
  <c r="T33" i="34"/>
  <c r="T33" i="17"/>
  <c r="T33" i="20"/>
  <c r="T33" i="35"/>
  <c r="T10" i="40"/>
  <c r="T10" i="39"/>
  <c r="T10" i="28"/>
  <c r="T10" i="20"/>
  <c r="T10" i="21"/>
  <c r="T10" i="42"/>
  <c r="T10" i="8"/>
  <c r="T10" i="24"/>
  <c r="T13" i="22"/>
  <c r="T13" i="31"/>
  <c r="T13" i="25"/>
  <c r="T13" i="8"/>
  <c r="T13" i="32"/>
  <c r="T13" i="30"/>
  <c r="T13" i="15"/>
  <c r="T13" i="27"/>
  <c r="T13" i="34"/>
  <c r="T13" i="21"/>
  <c r="T13" i="51"/>
  <c r="T13" i="24"/>
  <c r="T13" i="52"/>
  <c r="T13" i="44"/>
  <c r="T13" i="36"/>
  <c r="T13" i="17"/>
  <c r="T13" i="14"/>
  <c r="T13" i="38"/>
  <c r="T13" i="49"/>
  <c r="T13" i="35"/>
  <c r="T13" i="18"/>
  <c r="T13" i="39"/>
  <c r="T13" i="48"/>
  <c r="T13" i="20"/>
  <c r="T13" i="26"/>
  <c r="T13" i="28"/>
  <c r="T13" i="37"/>
  <c r="T13" i="19"/>
  <c r="T13" i="16"/>
  <c r="T13" i="13"/>
  <c r="T13" i="33"/>
  <c r="T13" i="29"/>
  <c r="T13" i="42"/>
  <c r="T13" i="50"/>
  <c r="T13" i="23"/>
  <c r="T13" i="43"/>
  <c r="T13" i="12"/>
  <c r="T13" i="40"/>
  <c r="T13" i="41"/>
  <c r="J40" i="20"/>
  <c r="J40" i="31"/>
  <c r="J40" i="40"/>
  <c r="J40" i="38"/>
  <c r="J40" i="29"/>
  <c r="J40" i="18"/>
  <c r="J40" i="16"/>
  <c r="J40" i="36"/>
  <c r="J40" i="52"/>
  <c r="J40" i="34"/>
  <c r="J40" i="41"/>
  <c r="J40" i="12"/>
  <c r="J40" i="13"/>
  <c r="J40" i="30"/>
  <c r="J40" i="37"/>
  <c r="J40" i="22"/>
  <c r="J40" i="39"/>
  <c r="J40" i="8"/>
  <c r="J40" i="50"/>
  <c r="J40" i="49"/>
  <c r="J40" i="19"/>
  <c r="J40" i="15"/>
  <c r="J40" i="14"/>
  <c r="J40" i="48"/>
  <c r="J40" i="17"/>
  <c r="J40" i="33"/>
  <c r="J40" i="24"/>
  <c r="J40" i="43"/>
  <c r="J40" i="32"/>
  <c r="J40" i="25"/>
  <c r="J40" i="27"/>
  <c r="J40" i="28"/>
  <c r="J40" i="44"/>
  <c r="J40" i="23"/>
  <c r="J40" i="26"/>
  <c r="J40" i="21"/>
  <c r="J40" i="42"/>
  <c r="J40" i="51"/>
  <c r="J40" i="35"/>
  <c r="J32" i="35"/>
  <c r="J32" i="48"/>
  <c r="J32" i="30"/>
  <c r="J32" i="15"/>
  <c r="J32" i="8"/>
  <c r="J32" i="25"/>
  <c r="J32" i="21"/>
  <c r="J32" i="38"/>
  <c r="J32" i="52"/>
  <c r="J32" i="51"/>
  <c r="J32" i="36"/>
  <c r="J32" i="27"/>
  <c r="J32" i="49"/>
  <c r="J32" i="23"/>
  <c r="J32" i="13"/>
  <c r="J32" i="14"/>
  <c r="J32" i="50"/>
  <c r="J32" i="24"/>
  <c r="J32" i="29"/>
  <c r="J32" i="41"/>
  <c r="J32" i="43"/>
  <c r="J32" i="33"/>
  <c r="J32" i="18"/>
  <c r="J32" i="37"/>
  <c r="J32" i="17"/>
  <c r="J32" i="28"/>
  <c r="J32" i="44"/>
  <c r="J32" i="22"/>
  <c r="J32" i="42"/>
  <c r="J32" i="34"/>
  <c r="J32" i="32"/>
  <c r="J32" i="19"/>
  <c r="J32" i="31"/>
  <c r="J32" i="20"/>
  <c r="J32" i="26"/>
  <c r="J32" i="12"/>
  <c r="J32" i="40"/>
  <c r="J32" i="16"/>
  <c r="J32" i="39"/>
  <c r="J34" i="40"/>
  <c r="J34" i="21"/>
  <c r="J34" i="31"/>
  <c r="J34" i="39"/>
  <c r="J34" i="18"/>
  <c r="J34" i="15"/>
  <c r="J34" i="13"/>
  <c r="J34" i="14"/>
  <c r="J34" i="48"/>
  <c r="J34" i="12"/>
  <c r="J34" i="36"/>
  <c r="J34" i="41"/>
  <c r="J34" i="35"/>
  <c r="J34" i="30"/>
  <c r="J34" i="32"/>
  <c r="J34" i="16"/>
  <c r="J34" i="26"/>
  <c r="J34" i="28"/>
  <c r="J34" i="42"/>
  <c r="J34" i="37"/>
  <c r="J34" i="19"/>
  <c r="J34" i="51"/>
  <c r="J34" i="33"/>
  <c r="J34" i="20"/>
  <c r="J34" i="43"/>
  <c r="J34" i="25"/>
  <c r="J34" i="52"/>
  <c r="J34" i="24"/>
  <c r="J34" i="22"/>
  <c r="J34" i="44"/>
  <c r="J34" i="17"/>
  <c r="J34" i="8"/>
  <c r="J34" i="29"/>
  <c r="J34" i="49"/>
  <c r="J34" i="27"/>
  <c r="J34" i="34"/>
  <c r="J34" i="38"/>
  <c r="J34" i="23"/>
  <c r="J34" i="50"/>
  <c r="J22" i="32"/>
  <c r="J22" i="33"/>
  <c r="J22" i="37"/>
  <c r="J22" i="16"/>
  <c r="J22" i="13"/>
  <c r="J22" i="14"/>
  <c r="J22" i="20"/>
  <c r="J22" i="49"/>
  <c r="J22" i="52"/>
  <c r="J22" i="17"/>
  <c r="J22" i="39"/>
  <c r="J22" i="36"/>
  <c r="J22" i="38"/>
  <c r="J22" i="34"/>
  <c r="J22" i="19"/>
  <c r="J22" i="23"/>
  <c r="J22" i="44"/>
  <c r="J22" i="48"/>
  <c r="J22" i="27"/>
  <c r="J22" i="40"/>
  <c r="J22" i="15"/>
  <c r="J22" i="18"/>
  <c r="J22" i="30"/>
  <c r="J22" i="25"/>
  <c r="J22" i="51"/>
  <c r="J22" i="31"/>
  <c r="J22" i="8"/>
  <c r="J22" i="21"/>
  <c r="J22" i="29"/>
  <c r="J22" i="24"/>
  <c r="J22" i="50"/>
  <c r="J22" i="22"/>
  <c r="J22" i="41"/>
  <c r="J22" i="26"/>
  <c r="J22" i="28"/>
  <c r="J22" i="35"/>
  <c r="J22" i="42"/>
  <c r="J22" i="43"/>
  <c r="J22" i="12"/>
  <c r="J25" i="42"/>
  <c r="J25" i="31"/>
  <c r="J25" i="17"/>
  <c r="J25" i="25"/>
  <c r="J25" i="49"/>
  <c r="J25" i="34"/>
  <c r="J25" i="20"/>
  <c r="J25" i="50"/>
  <c r="J25" i="44"/>
  <c r="J25" i="22"/>
  <c r="J25" i="23"/>
  <c r="J25" i="36"/>
  <c r="J25" i="33"/>
  <c r="J25" i="18"/>
  <c r="J25" i="37"/>
  <c r="J25" i="27"/>
  <c r="J25" i="39"/>
  <c r="J25" i="40"/>
  <c r="J25" i="29"/>
  <c r="J25" i="38"/>
  <c r="J25" i="24"/>
  <c r="J25" i="16"/>
  <c r="J25" i="43"/>
  <c r="J25" i="15"/>
  <c r="J25" i="52"/>
  <c r="J25" i="8"/>
  <c r="J25" i="48"/>
  <c r="J25" i="19"/>
  <c r="J25" i="32"/>
  <c r="J25" i="26"/>
  <c r="J25" i="41"/>
  <c r="J25" i="21"/>
  <c r="J25" i="35"/>
  <c r="J25" i="14"/>
  <c r="J25" i="51"/>
  <c r="J25" i="12"/>
  <c r="J25" i="13"/>
  <c r="J25" i="30"/>
  <c r="J25" i="28"/>
  <c r="AH18" i="4"/>
  <c r="F18" i="4" s="1"/>
  <c r="J11" i="12"/>
  <c r="J11" i="23"/>
  <c r="J11" i="17"/>
  <c r="J11" i="52"/>
  <c r="J11" i="25"/>
  <c r="J6" i="39"/>
  <c r="J6" i="52"/>
  <c r="J6" i="24"/>
  <c r="J6" i="19"/>
  <c r="J33" i="41"/>
  <c r="J33" i="36"/>
  <c r="J33" i="27"/>
  <c r="J33" i="18"/>
  <c r="J33" i="24"/>
  <c r="J33" i="14"/>
  <c r="J33" i="43"/>
  <c r="J33" i="34"/>
  <c r="J33" i="50"/>
  <c r="J33" i="38"/>
  <c r="J33" i="52"/>
  <c r="J33" i="17"/>
  <c r="J33" i="12"/>
  <c r="J33" i="51"/>
  <c r="J33" i="28"/>
  <c r="J33" i="39"/>
  <c r="J33" i="16"/>
  <c r="J33" i="33"/>
  <c r="J33" i="42"/>
  <c r="J17" i="18"/>
  <c r="J17" i="16"/>
  <c r="J17" i="48"/>
  <c r="F19" i="42"/>
  <c r="G19" i="42" s="1"/>
  <c r="P19" i="32"/>
  <c r="AH30" i="4"/>
  <c r="F30" i="4" s="1"/>
  <c r="T27" i="35" s="1"/>
  <c r="N41" i="30"/>
  <c r="N41" i="34"/>
  <c r="N41" i="32"/>
  <c r="N41" i="16"/>
  <c r="N41" i="23"/>
  <c r="N41" i="48"/>
  <c r="N41" i="49"/>
  <c r="N41" i="22"/>
  <c r="N41" i="29"/>
  <c r="N41" i="12"/>
  <c r="F19" i="50"/>
  <c r="G19" i="50" s="1"/>
  <c r="P19" i="13"/>
  <c r="P19" i="24"/>
  <c r="P19" i="40"/>
  <c r="F19" i="13"/>
  <c r="G19" i="13" s="1"/>
  <c r="P19" i="16"/>
  <c r="F19" i="34"/>
  <c r="G19" i="34" s="1"/>
  <c r="P19" i="50"/>
  <c r="F19" i="48"/>
  <c r="G19" i="48" s="1"/>
  <c r="P19" i="28"/>
  <c r="P19" i="43"/>
  <c r="F19" i="20"/>
  <c r="F19" i="38"/>
  <c r="G19" i="38" s="1"/>
  <c r="G10" i="40"/>
  <c r="G28" i="15"/>
  <c r="G27" i="30"/>
  <c r="G27" i="20"/>
  <c r="G11" i="33"/>
  <c r="N32" i="24"/>
  <c r="N32" i="39"/>
  <c r="N32" i="49"/>
  <c r="N32" i="32"/>
  <c r="N32" i="42"/>
  <c r="P11" i="8"/>
  <c r="F11" i="21"/>
  <c r="G11" i="21" s="1"/>
  <c r="F11" i="23"/>
  <c r="G11" i="23" s="1"/>
  <c r="F11" i="27"/>
  <c r="G11" i="27" s="1"/>
  <c r="F11" i="30"/>
  <c r="G11" i="30" s="1"/>
  <c r="F11" i="35"/>
  <c r="F11" i="39"/>
  <c r="G11" i="39" s="1"/>
  <c r="F11" i="44"/>
  <c r="G11" i="44" s="1"/>
  <c r="P11" i="17"/>
  <c r="P11" i="26"/>
  <c r="F11" i="32"/>
  <c r="G11" i="32" s="1"/>
  <c r="P11" i="35"/>
  <c r="P11" i="42"/>
  <c r="P11" i="14"/>
  <c r="P11" i="21"/>
  <c r="F11" i="20"/>
  <c r="G11" i="20" s="1"/>
  <c r="F11" i="29"/>
  <c r="G11" i="29" s="1"/>
  <c r="P11" i="32"/>
  <c r="F11" i="38"/>
  <c r="G11" i="38" s="1"/>
  <c r="F11" i="15"/>
  <c r="G11" i="15" s="1"/>
  <c r="P11" i="19"/>
  <c r="P11" i="25"/>
  <c r="P11" i="29"/>
  <c r="P11" i="33"/>
  <c r="P11" i="37"/>
  <c r="P11" i="41"/>
  <c r="F11" i="8"/>
  <c r="G11" i="8" s="1"/>
  <c r="F11" i="16"/>
  <c r="F11" i="25"/>
  <c r="G11" i="25" s="1"/>
  <c r="P11" i="28"/>
  <c r="F11" i="34"/>
  <c r="G11" i="34" s="1"/>
  <c r="F11" i="41"/>
  <c r="G11" i="41" s="1"/>
  <c r="P11" i="43"/>
  <c r="P11" i="16"/>
  <c r="F11" i="18"/>
  <c r="G11" i="18" s="1"/>
  <c r="P11" i="23"/>
  <c r="P11" i="31"/>
  <c r="F11" i="36"/>
  <c r="G11" i="36" s="1"/>
  <c r="P11" i="39"/>
  <c r="N20" i="49"/>
  <c r="N20" i="48"/>
  <c r="N20" i="51"/>
  <c r="AN40" i="4"/>
  <c r="H40" i="4" s="1"/>
  <c r="AN34" i="4"/>
  <c r="H34" i="4" s="1"/>
  <c r="AN32" i="4"/>
  <c r="H32" i="4" s="1"/>
  <c r="AN26" i="4"/>
  <c r="H26" i="4" s="1"/>
  <c r="AN24" i="4"/>
  <c r="H24" i="4" s="1"/>
  <c r="AN22" i="4"/>
  <c r="H22" i="4" s="1"/>
  <c r="AN18" i="4"/>
  <c r="H18" i="4" s="1"/>
  <c r="AN16" i="4"/>
  <c r="H16" i="4" s="1"/>
  <c r="AN14" i="4"/>
  <c r="H14" i="4" s="1"/>
  <c r="O29" i="4"/>
  <c r="P29" i="4" s="1"/>
  <c r="C29" i="4" s="1"/>
  <c r="P26" i="39" s="1"/>
  <c r="O24" i="4"/>
  <c r="P24" i="4" s="1"/>
  <c r="C24" i="4" s="1"/>
  <c r="O12" i="4"/>
  <c r="P12" i="4" s="1"/>
  <c r="C12" i="4" s="1"/>
  <c r="AN8" i="4"/>
  <c r="H8" i="4" s="1"/>
  <c r="AN30" i="4"/>
  <c r="H30" i="4" s="1"/>
  <c r="AH28" i="4"/>
  <c r="F28" i="4" s="1"/>
  <c r="T25" i="15" s="1"/>
  <c r="E16" i="36"/>
  <c r="E40" i="36"/>
  <c r="G40" i="36" s="1"/>
  <c r="E37" i="36"/>
  <c r="E38" i="37"/>
  <c r="E5" i="38"/>
  <c r="E23" i="38"/>
  <c r="E29" i="38"/>
  <c r="G29" i="38" s="1"/>
  <c r="E29" i="44"/>
  <c r="G29" i="44" s="1"/>
  <c r="E39" i="44"/>
  <c r="G39" i="44" s="1"/>
  <c r="E10" i="44"/>
  <c r="G10" i="44" s="1"/>
  <c r="E13" i="43"/>
  <c r="G13" i="43" s="1"/>
  <c r="E25" i="43"/>
  <c r="E32" i="43"/>
  <c r="G32" i="43" s="1"/>
  <c r="E22" i="43"/>
  <c r="E36" i="43"/>
  <c r="G36" i="43" s="1"/>
  <c r="E8" i="43"/>
  <c r="E36" i="38"/>
  <c r="G36" i="38" s="1"/>
  <c r="E29" i="43"/>
  <c r="G29" i="43" s="1"/>
  <c r="E18" i="43"/>
  <c r="E6" i="43"/>
  <c r="E30" i="44"/>
  <c r="E27" i="44"/>
  <c r="G27" i="44" s="1"/>
  <c r="E9" i="44"/>
  <c r="E42" i="44"/>
  <c r="E33" i="34"/>
  <c r="G33" i="34" s="1"/>
  <c r="E21" i="34"/>
  <c r="E7" i="34"/>
  <c r="E41" i="34"/>
  <c r="E40" i="33"/>
  <c r="G40" i="33" s="1"/>
  <c r="E28" i="33"/>
  <c r="G28" i="33" s="1"/>
  <c r="E5" i="33"/>
  <c r="G5" i="33" s="1"/>
  <c r="E26" i="32"/>
  <c r="E22" i="32"/>
  <c r="E6" i="32"/>
  <c r="E8" i="28"/>
  <c r="G8" i="28" s="1"/>
  <c r="E24" i="26"/>
  <c r="E20" i="26"/>
  <c r="E8" i="26"/>
  <c r="E5" i="26"/>
  <c r="E35" i="21"/>
  <c r="E11" i="16"/>
  <c r="G11" i="16" s="1"/>
  <c r="E29" i="15"/>
  <c r="G29" i="15" s="1"/>
  <c r="E21" i="15"/>
  <c r="E9" i="15"/>
  <c r="E7" i="15"/>
  <c r="E40" i="14"/>
  <c r="G40" i="14" s="1"/>
  <c r="E20" i="14"/>
  <c r="E36" i="12"/>
  <c r="G22" i="41"/>
  <c r="T21" i="44"/>
  <c r="T21" i="23"/>
  <c r="T21" i="39"/>
  <c r="T21" i="43"/>
  <c r="T21" i="35"/>
  <c r="T21" i="34"/>
  <c r="T21" i="42"/>
  <c r="T21" i="48"/>
  <c r="T21" i="15"/>
  <c r="T21" i="22"/>
  <c r="T21" i="29"/>
  <c r="T21" i="25"/>
  <c r="T21" i="50"/>
  <c r="T21" i="28"/>
  <c r="T21" i="30"/>
  <c r="T21" i="26"/>
  <c r="T21" i="38"/>
  <c r="T21" i="20"/>
  <c r="T21" i="49"/>
  <c r="T27" i="33"/>
  <c r="T27" i="50"/>
  <c r="F7" i="15"/>
  <c r="P7" i="20"/>
  <c r="F7" i="34"/>
  <c r="G7" i="34" s="1"/>
  <c r="F7" i="14"/>
  <c r="G7" i="14" s="1"/>
  <c r="F7" i="37"/>
  <c r="G7" i="37" s="1"/>
  <c r="P7" i="40"/>
  <c r="P7" i="37"/>
  <c r="F7" i="18"/>
  <c r="G7" i="18" s="1"/>
  <c r="F7" i="28"/>
  <c r="G7" i="28" s="1"/>
  <c r="P7" i="41"/>
  <c r="F7" i="32"/>
  <c r="G7" i="32" s="1"/>
  <c r="P7" i="29"/>
  <c r="F7" i="24"/>
  <c r="G7" i="24" s="1"/>
  <c r="F7" i="16"/>
  <c r="F7" i="35"/>
  <c r="G7" i="35" s="1"/>
  <c r="P7" i="33"/>
  <c r="P7" i="43"/>
  <c r="F7" i="33"/>
  <c r="G7" i="33" s="1"/>
  <c r="F7" i="41"/>
  <c r="G7" i="41" s="1"/>
  <c r="F7" i="27"/>
  <c r="P7" i="39"/>
  <c r="P7" i="18"/>
  <c r="F7" i="23"/>
  <c r="F7" i="36"/>
  <c r="G7" i="36" s="1"/>
  <c r="F7" i="26"/>
  <c r="G7" i="26" s="1"/>
  <c r="P7" i="48"/>
  <c r="F7" i="48"/>
  <c r="G7" i="48" s="1"/>
  <c r="P7" i="49"/>
  <c r="F7" i="31"/>
  <c r="G7" i="31" s="1"/>
  <c r="F7" i="21"/>
  <c r="G7" i="21" s="1"/>
  <c r="F7" i="22"/>
  <c r="G7" i="22" s="1"/>
  <c r="P7" i="35"/>
  <c r="P7" i="31"/>
  <c r="F7" i="50"/>
  <c r="G7" i="50" s="1"/>
  <c r="F7" i="51"/>
  <c r="G7" i="51" s="1"/>
  <c r="P7" i="12"/>
  <c r="F7" i="52"/>
  <c r="G7" i="52" s="1"/>
  <c r="F7" i="49"/>
  <c r="P7" i="51"/>
  <c r="P7" i="50"/>
  <c r="P7" i="17"/>
  <c r="F7" i="20"/>
  <c r="G7" i="20" s="1"/>
  <c r="P7" i="21"/>
  <c r="F7" i="39"/>
  <c r="G7" i="39" s="1"/>
  <c r="P7" i="25"/>
  <c r="P7" i="24"/>
  <c r="F7" i="43"/>
  <c r="G7" i="43" s="1"/>
  <c r="P7" i="14"/>
  <c r="F7" i="38"/>
  <c r="G7" i="38" s="1"/>
  <c r="P7" i="22"/>
  <c r="P7" i="34"/>
  <c r="P7" i="30"/>
  <c r="F7" i="8"/>
  <c r="G7" i="8" s="1"/>
  <c r="F7" i="44"/>
  <c r="G7" i="44" s="1"/>
  <c r="F7" i="19"/>
  <c r="G7" i="19" s="1"/>
  <c r="F7" i="42"/>
  <c r="G7" i="42" s="1"/>
  <c r="P7" i="19"/>
  <c r="F7" i="17"/>
  <c r="G7" i="17" s="1"/>
  <c r="P7" i="44"/>
  <c r="F7" i="25"/>
  <c r="G7" i="25" s="1"/>
  <c r="P7" i="42"/>
  <c r="F7" i="30"/>
  <c r="G7" i="30" s="1"/>
  <c r="F7" i="12"/>
  <c r="G7" i="12" s="1"/>
  <c r="P7" i="38"/>
  <c r="P7" i="52"/>
  <c r="F7" i="13"/>
  <c r="G7" i="13" s="1"/>
  <c r="P7" i="8"/>
  <c r="F7" i="29"/>
  <c r="G7" i="29" s="1"/>
  <c r="P7" i="26"/>
  <c r="P7" i="28"/>
  <c r="P7" i="36"/>
  <c r="P7" i="32"/>
  <c r="P7" i="13"/>
  <c r="F7" i="40"/>
  <c r="G7" i="40" s="1"/>
  <c r="P7" i="23"/>
  <c r="P7" i="15"/>
  <c r="P7" i="27"/>
  <c r="P7" i="16"/>
  <c r="T9" i="27"/>
  <c r="T9" i="18"/>
  <c r="T9" i="17"/>
  <c r="T9" i="14"/>
  <c r="T7" i="48"/>
  <c r="T7" i="51"/>
  <c r="T7" i="36"/>
  <c r="T7" i="19"/>
  <c r="T7" i="52"/>
  <c r="T7" i="16"/>
  <c r="T7" i="25"/>
  <c r="T7" i="35"/>
  <c r="T7" i="27"/>
  <c r="T7" i="33"/>
  <c r="T7" i="31"/>
  <c r="T7" i="37"/>
  <c r="T7" i="44"/>
  <c r="T7" i="42"/>
  <c r="T7" i="28"/>
  <c r="T7" i="18"/>
  <c r="T7" i="12"/>
  <c r="T7" i="34"/>
  <c r="T7" i="15"/>
  <c r="T7" i="22"/>
  <c r="T7" i="39"/>
  <c r="T7" i="43"/>
  <c r="T7" i="24"/>
  <c r="T7" i="14"/>
  <c r="T7" i="50"/>
  <c r="T7" i="20"/>
  <c r="T7" i="32"/>
  <c r="T7" i="49"/>
  <c r="T19" i="28"/>
  <c r="T19" i="24"/>
  <c r="T19" i="27"/>
  <c r="T19" i="32"/>
  <c r="T19" i="20"/>
  <c r="T19" i="22"/>
  <c r="T19" i="39"/>
  <c r="T19" i="36"/>
  <c r="T19" i="13"/>
  <c r="T19" i="30"/>
  <c r="T19" i="51"/>
  <c r="T19" i="18"/>
  <c r="T19" i="48"/>
  <c r="T19" i="19"/>
  <c r="T19" i="21"/>
  <c r="T19" i="15"/>
  <c r="T19" i="12"/>
  <c r="T19" i="14"/>
  <c r="T19" i="33"/>
  <c r="T19" i="17"/>
  <c r="T19" i="49"/>
  <c r="T19" i="8"/>
  <c r="T19" i="41"/>
  <c r="T19" i="34"/>
  <c r="T19" i="40"/>
  <c r="T19" i="26"/>
  <c r="T19" i="52"/>
  <c r="T19" i="50"/>
  <c r="T19" i="31"/>
  <c r="T19" i="35"/>
  <c r="T19" i="38"/>
  <c r="T19" i="44"/>
  <c r="T19" i="25"/>
  <c r="T19" i="16"/>
  <c r="T19" i="42"/>
  <c r="T19" i="43"/>
  <c r="T19" i="23"/>
  <c r="T19" i="29"/>
  <c r="T19" i="37"/>
  <c r="J9" i="25"/>
  <c r="J9" i="32"/>
  <c r="J9" i="38"/>
  <c r="J9" i="12"/>
  <c r="J9" i="20"/>
  <c r="J9" i="37"/>
  <c r="J9" i="24"/>
  <c r="J9" i="14"/>
  <c r="J9" i="16"/>
  <c r="J9" i="42"/>
  <c r="J9" i="51"/>
  <c r="J9" i="19"/>
  <c r="J9" i="44"/>
  <c r="J9" i="27"/>
  <c r="J9" i="23"/>
  <c r="J9" i="52"/>
  <c r="J9" i="36"/>
  <c r="J9" i="34"/>
  <c r="J9" i="21"/>
  <c r="J9" i="15"/>
  <c r="J17" i="28"/>
  <c r="J17" i="13"/>
  <c r="J17" i="37"/>
  <c r="J17" i="33"/>
  <c r="J17" i="22"/>
  <c r="F38" i="49"/>
  <c r="P38" i="31"/>
  <c r="F38" i="16"/>
  <c r="G38" i="16" s="1"/>
  <c r="P38" i="12"/>
  <c r="P38" i="14"/>
  <c r="F38" i="35"/>
  <c r="G38" i="35" s="1"/>
  <c r="P38" i="48"/>
  <c r="P38" i="39"/>
  <c r="P38" i="26"/>
  <c r="P38" i="19"/>
  <c r="P38" i="21"/>
  <c r="F38" i="14"/>
  <c r="G38" i="14" s="1"/>
  <c r="P38" i="37"/>
  <c r="F38" i="52"/>
  <c r="G38" i="52" s="1"/>
  <c r="F38" i="20"/>
  <c r="G38" i="20" s="1"/>
  <c r="F38" i="36"/>
  <c r="G38" i="36" s="1"/>
  <c r="F38" i="24"/>
  <c r="G38" i="24" s="1"/>
  <c r="F38" i="42"/>
  <c r="G38" i="42" s="1"/>
  <c r="P38" i="22"/>
  <c r="F38" i="8"/>
  <c r="G38" i="8" s="1"/>
  <c r="P38" i="38"/>
  <c r="P23" i="12"/>
  <c r="P23" i="24"/>
  <c r="F23" i="30"/>
  <c r="G23" i="30" s="1"/>
  <c r="F23" i="21"/>
  <c r="G23" i="21" s="1"/>
  <c r="F23" i="25"/>
  <c r="G23" i="25" s="1"/>
  <c r="P23" i="43"/>
  <c r="P23" i="38"/>
  <c r="F23" i="40"/>
  <c r="G23" i="40" s="1"/>
  <c r="F23" i="34"/>
  <c r="G23" i="34" s="1"/>
  <c r="P23" i="44"/>
  <c r="P23" i="23"/>
  <c r="F23" i="27"/>
  <c r="P23" i="34"/>
  <c r="P23" i="49"/>
  <c r="P23" i="20"/>
  <c r="F23" i="51"/>
  <c r="G23" i="51" s="1"/>
  <c r="P23" i="27"/>
  <c r="P23" i="22"/>
  <c r="F23" i="42"/>
  <c r="G23" i="42" s="1"/>
  <c r="F23" i="22"/>
  <c r="G23" i="22" s="1"/>
  <c r="F23" i="50"/>
  <c r="G23" i="50" s="1"/>
  <c r="P23" i="19"/>
  <c r="F23" i="33"/>
  <c r="G23" i="33" s="1"/>
  <c r="P23" i="15"/>
  <c r="F23" i="29"/>
  <c r="G23" i="29" s="1"/>
  <c r="P23" i="18"/>
  <c r="F23" i="17"/>
  <c r="G23" i="17" s="1"/>
  <c r="P23" i="50"/>
  <c r="F23" i="13"/>
  <c r="G23" i="13" s="1"/>
  <c r="P23" i="32"/>
  <c r="F23" i="43"/>
  <c r="G23" i="43" s="1"/>
  <c r="F23" i="52"/>
  <c r="G23" i="52" s="1"/>
  <c r="F23" i="8"/>
  <c r="G23" i="8" s="1"/>
  <c r="P23" i="41"/>
  <c r="P23" i="35"/>
  <c r="P23" i="30"/>
  <c r="F23" i="44"/>
  <c r="F23" i="23"/>
  <c r="G23" i="23" s="1"/>
  <c r="F23" i="32"/>
  <c r="G23" i="32" s="1"/>
  <c r="F23" i="41"/>
  <c r="G23" i="41" s="1"/>
  <c r="P23" i="29"/>
  <c r="P23" i="21"/>
  <c r="F23" i="15"/>
  <c r="G23" i="15" s="1"/>
  <c r="F23" i="48"/>
  <c r="G23" i="48" s="1"/>
  <c r="P23" i="39"/>
  <c r="P23" i="14"/>
  <c r="F23" i="36"/>
  <c r="G23" i="36" s="1"/>
  <c r="F23" i="24"/>
  <c r="G23" i="24" s="1"/>
  <c r="P23" i="52"/>
  <c r="F23" i="18"/>
  <c r="G23" i="18" s="1"/>
  <c r="P23" i="48"/>
  <c r="F35" i="50"/>
  <c r="G35" i="50" s="1"/>
  <c r="P35" i="37"/>
  <c r="F35" i="34"/>
  <c r="P35" i="13"/>
  <c r="P35" i="24"/>
  <c r="P35" i="51"/>
  <c r="F35" i="39"/>
  <c r="G35" i="39" s="1"/>
  <c r="P35" i="48"/>
  <c r="F35" i="35"/>
  <c r="G35" i="35" s="1"/>
  <c r="F35" i="42"/>
  <c r="P35" i="17"/>
  <c r="P35" i="28"/>
  <c r="F35" i="32"/>
  <c r="G35" i="32" s="1"/>
  <c r="P35" i="36"/>
  <c r="F35" i="8"/>
  <c r="G35" i="8" s="1"/>
  <c r="F35" i="17"/>
  <c r="G35" i="17" s="1"/>
  <c r="F35" i="28"/>
  <c r="G35" i="28" s="1"/>
  <c r="F35" i="43"/>
  <c r="G35" i="43" s="1"/>
  <c r="P35" i="50"/>
  <c r="F35" i="31"/>
  <c r="G35" i="31" s="1"/>
  <c r="P35" i="34"/>
  <c r="F35" i="14"/>
  <c r="G35" i="14" s="1"/>
  <c r="F35" i="19"/>
  <c r="P35" i="21"/>
  <c r="P35" i="22"/>
  <c r="P35" i="14"/>
  <c r="P35" i="25"/>
  <c r="F35" i="38"/>
  <c r="G35" i="38" s="1"/>
  <c r="P35" i="32"/>
  <c r="P35" i="41"/>
  <c r="P35" i="12"/>
  <c r="F35" i="48"/>
  <c r="G35" i="48" s="1"/>
  <c r="F35" i="41"/>
  <c r="G35" i="41" s="1"/>
  <c r="P35" i="43"/>
  <c r="P35" i="52"/>
  <c r="P35" i="40"/>
  <c r="P35" i="39"/>
  <c r="F35" i="51"/>
  <c r="G35" i="51" s="1"/>
  <c r="F35" i="20"/>
  <c r="G35" i="20" s="1"/>
  <c r="F35" i="27"/>
  <c r="P35" i="44"/>
  <c r="F35" i="49"/>
  <c r="F35" i="52"/>
  <c r="G35" i="52" s="1"/>
  <c r="F35" i="18"/>
  <c r="G35" i="18" s="1"/>
  <c r="F35" i="23"/>
  <c r="F35" i="26"/>
  <c r="G35" i="26" s="1"/>
  <c r="P35" i="26"/>
  <c r="P35" i="8"/>
  <c r="P35" i="42"/>
  <c r="F35" i="16"/>
  <c r="G35" i="16" s="1"/>
  <c r="F35" i="25"/>
  <c r="G35" i="25" s="1"/>
  <c r="P35" i="15"/>
  <c r="P35" i="30"/>
  <c r="F35" i="13"/>
  <c r="G35" i="13" s="1"/>
  <c r="P35" i="20"/>
  <c r="F35" i="44"/>
  <c r="G35" i="44" s="1"/>
  <c r="P35" i="27"/>
  <c r="J7" i="14"/>
  <c r="J7" i="36"/>
  <c r="J7" i="24"/>
  <c r="J7" i="43"/>
  <c r="J7" i="44"/>
  <c r="J7" i="32"/>
  <c r="J7" i="41"/>
  <c r="J7" i="37"/>
  <c r="J7" i="52"/>
  <c r="J7" i="19"/>
  <c r="J7" i="33"/>
  <c r="J7" i="31"/>
  <c r="J7" i="49"/>
  <c r="J7" i="34"/>
  <c r="J7" i="17"/>
  <c r="J7" i="20"/>
  <c r="J7" i="51"/>
  <c r="J7" i="35"/>
  <c r="J7" i="39"/>
  <c r="J23" i="41"/>
  <c r="J23" i="19"/>
  <c r="J23" i="44"/>
  <c r="J23" i="13"/>
  <c r="J23" i="48"/>
  <c r="J23" i="30"/>
  <c r="J23" i="14"/>
  <c r="J23" i="32"/>
  <c r="J23" i="38"/>
  <c r="J23" i="24"/>
  <c r="J23" i="33"/>
  <c r="J23" i="12"/>
  <c r="J23" i="40"/>
  <c r="J23" i="36"/>
  <c r="J23" i="28"/>
  <c r="J23" i="18"/>
  <c r="J23" i="50"/>
  <c r="J23" i="42"/>
  <c r="J23" i="21"/>
  <c r="J23" i="8"/>
  <c r="P43" i="33"/>
  <c r="P43" i="19"/>
  <c r="P43" i="12"/>
  <c r="P43" i="35"/>
  <c r="F43" i="40"/>
  <c r="G43" i="40" s="1"/>
  <c r="F43" i="41"/>
  <c r="G43" i="41" s="1"/>
  <c r="F43" i="33"/>
  <c r="G43" i="33" s="1"/>
  <c r="F43" i="26"/>
  <c r="G43" i="26" s="1"/>
  <c r="F43" i="13"/>
  <c r="G43" i="13" s="1"/>
  <c r="F43" i="17"/>
  <c r="G43" i="17" s="1"/>
  <c r="P43" i="42"/>
  <c r="P43" i="48"/>
  <c r="P43" i="38"/>
  <c r="P43" i="23"/>
  <c r="P43" i="25"/>
  <c r="P43" i="13"/>
  <c r="P29" i="24"/>
  <c r="F29" i="52"/>
  <c r="G29" i="52" s="1"/>
  <c r="P29" i="26"/>
  <c r="P14" i="8"/>
  <c r="P14" i="22"/>
  <c r="F14" i="23"/>
  <c r="P34" i="32"/>
  <c r="P34" i="41"/>
  <c r="F34" i="23"/>
  <c r="G34" i="23" s="1"/>
  <c r="F34" i="19"/>
  <c r="G34" i="19" s="1"/>
  <c r="F34" i="40"/>
  <c r="G34" i="40" s="1"/>
  <c r="P34" i="28"/>
  <c r="P34" i="18"/>
  <c r="F34" i="28"/>
  <c r="G34" i="28" s="1"/>
  <c r="P34" i="24"/>
  <c r="P34" i="26"/>
  <c r="P15" i="19"/>
  <c r="P15" i="24"/>
  <c r="F15" i="21"/>
  <c r="P15" i="31"/>
  <c r="G40" i="51"/>
  <c r="P13" i="25"/>
  <c r="P13" i="52"/>
  <c r="P13" i="38"/>
  <c r="P13" i="24"/>
  <c r="P13" i="16"/>
  <c r="P13" i="32"/>
  <c r="P13" i="22"/>
  <c r="F13" i="19"/>
  <c r="G13" i="19" s="1"/>
  <c r="F13" i="48"/>
  <c r="F13" i="49"/>
  <c r="F13" i="51"/>
  <c r="G13" i="51" s="1"/>
  <c r="F13" i="12"/>
  <c r="G13" i="12" s="1"/>
  <c r="F13" i="21"/>
  <c r="G13" i="21" s="1"/>
  <c r="F13" i="50"/>
  <c r="G13" i="50" s="1"/>
  <c r="P13" i="40"/>
  <c r="F13" i="31"/>
  <c r="G13" i="31" s="1"/>
  <c r="F13" i="16"/>
  <c r="G13" i="16" s="1"/>
  <c r="P13" i="31"/>
  <c r="G32" i="52"/>
  <c r="V30" i="44"/>
  <c r="V30" i="21"/>
  <c r="V30" i="14"/>
  <c r="V30" i="16"/>
  <c r="V30" i="20"/>
  <c r="V30" i="27"/>
  <c r="V30" i="19"/>
  <c r="V30" i="48"/>
  <c r="V30" i="43"/>
  <c r="V30" i="33"/>
  <c r="V30" i="17"/>
  <c r="V30" i="40"/>
  <c r="V30" i="23"/>
  <c r="V19" i="18"/>
  <c r="V19" i="37"/>
  <c r="V19" i="15"/>
  <c r="V19" i="51"/>
  <c r="V19" i="41"/>
  <c r="V19" i="17"/>
  <c r="G12" i="41"/>
  <c r="P30" i="21"/>
  <c r="P30" i="22"/>
  <c r="F22" i="32"/>
  <c r="G22" i="32" s="1"/>
  <c r="F22" i="51"/>
  <c r="G22" i="51" s="1"/>
  <c r="F22" i="30"/>
  <c r="G22" i="30" s="1"/>
  <c r="P25" i="52"/>
  <c r="F25" i="15"/>
  <c r="G25" i="15" s="1"/>
  <c r="F25" i="24"/>
  <c r="G25" i="24" s="1"/>
  <c r="P25" i="26"/>
  <c r="P25" i="33"/>
  <c r="P25" i="39"/>
  <c r="P25" i="44"/>
  <c r="P25" i="18"/>
  <c r="F25" i="32"/>
  <c r="G25" i="32" s="1"/>
  <c r="F25" i="22"/>
  <c r="F25" i="37"/>
  <c r="N38" i="37"/>
  <c r="N38" i="33"/>
  <c r="P26" i="48"/>
  <c r="P26" i="30"/>
  <c r="F26" i="16"/>
  <c r="G26" i="16" s="1"/>
  <c r="F26" i="32"/>
  <c r="G26" i="32" s="1"/>
  <c r="P26" i="18"/>
  <c r="N18" i="13"/>
  <c r="N18" i="52"/>
  <c r="P17" i="51"/>
  <c r="N14" i="49"/>
  <c r="N14" i="13"/>
  <c r="N14" i="8"/>
  <c r="N14" i="50"/>
  <c r="N14" i="52"/>
  <c r="P12" i="49"/>
  <c r="F12" i="52"/>
  <c r="G12" i="52" s="1"/>
  <c r="P12" i="48"/>
  <c r="F12" i="51"/>
  <c r="G12" i="51" s="1"/>
  <c r="P22" i="8"/>
  <c r="F22" i="13"/>
  <c r="G22" i="13" s="1"/>
  <c r="F22" i="20"/>
  <c r="F22" i="23"/>
  <c r="G22" i="23" s="1"/>
  <c r="P22" i="28"/>
  <c r="F22" i="34"/>
  <c r="G22" i="34" s="1"/>
  <c r="F22" i="38"/>
  <c r="G22" i="38" s="1"/>
  <c r="F22" i="42"/>
  <c r="G22" i="42" s="1"/>
  <c r="P22" i="15"/>
  <c r="P22" i="12"/>
  <c r="F22" i="25"/>
  <c r="G22" i="25" s="1"/>
  <c r="P22" i="27"/>
  <c r="F22" i="33"/>
  <c r="G22" i="33" s="1"/>
  <c r="F22" i="37"/>
  <c r="G22" i="37" s="1"/>
  <c r="P22" i="44"/>
  <c r="P22" i="25"/>
  <c r="F22" i="39"/>
  <c r="G22" i="39" s="1"/>
  <c r="P22" i="50"/>
  <c r="F22" i="18"/>
  <c r="P22" i="26"/>
  <c r="F22" i="40"/>
  <c r="G22" i="40" s="1"/>
  <c r="F22" i="50"/>
  <c r="G22" i="50" s="1"/>
  <c r="F22" i="8"/>
  <c r="G22" i="8" s="1"/>
  <c r="P22" i="16"/>
  <c r="P22" i="14"/>
  <c r="F22" i="26"/>
  <c r="G22" i="26" s="1"/>
  <c r="F22" i="31"/>
  <c r="G22" i="31" s="1"/>
  <c r="P22" i="36"/>
  <c r="P22" i="40"/>
  <c r="P22" i="13"/>
  <c r="P22" i="17"/>
  <c r="F22" i="17"/>
  <c r="G22" i="17" s="1"/>
  <c r="P22" i="30"/>
  <c r="P22" i="35"/>
  <c r="F30" i="49"/>
  <c r="G30" i="49" s="1"/>
  <c r="F30" i="8"/>
  <c r="G30" i="8" s="1"/>
  <c r="P30" i="12"/>
  <c r="F30" i="19"/>
  <c r="G30" i="19" s="1"/>
  <c r="P30" i="27"/>
  <c r="F30" i="33"/>
  <c r="G30" i="33" s="1"/>
  <c r="F30" i="35"/>
  <c r="G30" i="35" s="1"/>
  <c r="F30" i="39"/>
  <c r="F30" i="42"/>
  <c r="G30" i="42" s="1"/>
  <c r="P30" i="44"/>
  <c r="F30" i="18"/>
  <c r="P30" i="26"/>
  <c r="P30" i="33"/>
  <c r="F30" i="44"/>
  <c r="F30" i="25"/>
  <c r="G30" i="25" s="1"/>
  <c r="P30" i="28"/>
  <c r="F30" i="23"/>
  <c r="G30" i="23" s="1"/>
  <c r="P30" i="24"/>
  <c r="F30" i="38"/>
  <c r="G30" i="38" s="1"/>
  <c r="P30" i="41"/>
  <c r="P30" i="29"/>
  <c r="F30" i="37"/>
  <c r="G30" i="37" s="1"/>
  <c r="P30" i="40"/>
  <c r="P30" i="51"/>
  <c r="F30" i="12"/>
  <c r="G30" i="12" s="1"/>
  <c r="P30" i="20"/>
  <c r="P30" i="34"/>
  <c r="P30" i="48"/>
  <c r="P30" i="52"/>
  <c r="F30" i="48"/>
  <c r="F11" i="52"/>
  <c r="G11" i="52" s="1"/>
  <c r="F11" i="50"/>
  <c r="G11" i="50" s="1"/>
  <c r="P11" i="13"/>
  <c r="F11" i="49"/>
  <c r="P11" i="51"/>
  <c r="P27" i="13"/>
  <c r="P27" i="48"/>
  <c r="F5" i="49"/>
  <c r="F5" i="51"/>
  <c r="G5" i="51" s="1"/>
  <c r="P5" i="12"/>
  <c r="P5" i="24"/>
  <c r="F5" i="20"/>
  <c r="G5" i="20" s="1"/>
  <c r="P5" i="13"/>
  <c r="F5" i="22"/>
  <c r="G5" i="22" s="1"/>
  <c r="F5" i="17"/>
  <c r="G5" i="17" s="1"/>
  <c r="F5" i="23"/>
  <c r="G5" i="23" s="1"/>
  <c r="P5" i="52"/>
  <c r="F5" i="48"/>
  <c r="F5" i="52"/>
  <c r="G5" i="52" s="1"/>
  <c r="P5" i="21"/>
  <c r="F5" i="13"/>
  <c r="P5" i="22"/>
  <c r="P5" i="16"/>
  <c r="F5" i="25"/>
  <c r="G5" i="25" s="1"/>
  <c r="F5" i="21"/>
  <c r="G5" i="21" s="1"/>
  <c r="N22" i="49"/>
  <c r="N22" i="52"/>
  <c r="N22" i="48"/>
  <c r="N22" i="51"/>
  <c r="N16" i="49"/>
  <c r="N16" i="52"/>
  <c r="N16" i="48"/>
  <c r="N16" i="13"/>
  <c r="P16" i="42"/>
  <c r="P16" i="26"/>
  <c r="F16" i="13"/>
  <c r="G16" i="13" s="1"/>
  <c r="F16" i="20"/>
  <c r="G16" i="20" s="1"/>
  <c r="P16" i="32"/>
  <c r="P16" i="37"/>
  <c r="P16" i="20"/>
  <c r="F16" i="17"/>
  <c r="G16" i="17" s="1"/>
  <c r="P16" i="27"/>
  <c r="F16" i="40"/>
  <c r="G16" i="40" s="1"/>
  <c r="F16" i="35"/>
  <c r="G16" i="35" s="1"/>
  <c r="F16" i="39"/>
  <c r="G16" i="39" s="1"/>
  <c r="F16" i="44"/>
  <c r="G16" i="44" s="1"/>
  <c r="F16" i="36"/>
  <c r="P16" i="16"/>
  <c r="P16" i="38"/>
  <c r="P16" i="18"/>
  <c r="P16" i="34"/>
  <c r="P16" i="51"/>
  <c r="N10" i="50"/>
  <c r="N10" i="8"/>
  <c r="N10" i="48"/>
  <c r="N10" i="51"/>
  <c r="N8" i="49"/>
  <c r="N8" i="48"/>
  <c r="N8" i="52"/>
  <c r="E41" i="40"/>
  <c r="E36" i="36"/>
  <c r="G36" i="36" s="1"/>
  <c r="E22" i="36"/>
  <c r="E18" i="35"/>
  <c r="E11" i="35"/>
  <c r="E17" i="30"/>
  <c r="E9" i="30"/>
  <c r="E39" i="27"/>
  <c r="G39" i="27" s="1"/>
  <c r="E32" i="27"/>
  <c r="G32" i="27" s="1"/>
  <c r="E16" i="27"/>
  <c r="E7" i="27"/>
  <c r="E40" i="23"/>
  <c r="G40" i="23" s="1"/>
  <c r="E14" i="23"/>
  <c r="E7" i="23"/>
  <c r="E30" i="18"/>
  <c r="E22" i="18"/>
  <c r="E7" i="16"/>
  <c r="E32" i="14"/>
  <c r="G32" i="14" s="1"/>
  <c r="E24" i="14"/>
  <c r="E12" i="14"/>
  <c r="E29" i="13"/>
  <c r="E26" i="13"/>
  <c r="E25" i="13"/>
  <c r="G25" i="13" s="1"/>
  <c r="E41" i="13"/>
  <c r="E5" i="13"/>
  <c r="E43" i="49"/>
  <c r="G43" i="49" s="1"/>
  <c r="E35" i="49"/>
  <c r="E27" i="49"/>
  <c r="G27" i="49" s="1"/>
  <c r="E13" i="49"/>
  <c r="E9" i="49"/>
  <c r="E36" i="49"/>
  <c r="G36" i="49" s="1"/>
  <c r="E24" i="49"/>
  <c r="E14" i="49"/>
  <c r="G14" i="49" s="1"/>
  <c r="E6" i="49"/>
  <c r="E41" i="48"/>
  <c r="E29" i="48"/>
  <c r="E21" i="48"/>
  <c r="E18" i="48"/>
  <c r="E17" i="48"/>
  <c r="E9" i="48"/>
  <c r="E40" i="48"/>
  <c r="E36" i="48"/>
  <c r="G36" i="48" s="1"/>
  <c r="E30" i="48"/>
  <c r="E26" i="48"/>
  <c r="E22" i="48"/>
  <c r="E16" i="48"/>
  <c r="E12" i="48"/>
  <c r="G12" i="48" s="1"/>
  <c r="E8" i="48"/>
  <c r="G8" i="48" s="1"/>
  <c r="E17" i="49"/>
  <c r="E25" i="49"/>
  <c r="E37" i="49"/>
  <c r="E7" i="49"/>
  <c r="E5" i="49"/>
  <c r="E41" i="49"/>
  <c r="E29" i="49"/>
  <c r="G29" i="49" s="1"/>
  <c r="E19" i="49"/>
  <c r="G19" i="49" s="1"/>
  <c r="E11" i="49"/>
  <c r="G11" i="49" s="1"/>
  <c r="E38" i="49"/>
  <c r="E28" i="49"/>
  <c r="G28" i="49" s="1"/>
  <c r="E22" i="49"/>
  <c r="E12" i="49"/>
  <c r="G12" i="49" s="1"/>
  <c r="E5" i="48"/>
  <c r="E37" i="48"/>
  <c r="E34" i="48"/>
  <c r="G34" i="48" s="1"/>
  <c r="E33" i="48"/>
  <c r="G33" i="48" s="1"/>
  <c r="E25" i="48"/>
  <c r="G25" i="48" s="1"/>
  <c r="E13" i="48"/>
  <c r="E42" i="48"/>
  <c r="E38" i="48"/>
  <c r="G38" i="48" s="1"/>
  <c r="E32" i="48"/>
  <c r="G32" i="48" s="1"/>
  <c r="E28" i="48"/>
  <c r="G28" i="48" s="1"/>
  <c r="E24" i="48"/>
  <c r="E20" i="48"/>
  <c r="E14" i="48"/>
  <c r="E10" i="48"/>
  <c r="E6" i="48"/>
  <c r="G35" i="23" l="1"/>
  <c r="G30" i="27"/>
  <c r="G25" i="37"/>
  <c r="E44" i="12"/>
  <c r="E44" i="21"/>
  <c r="E44" i="50"/>
  <c r="G39" i="26"/>
  <c r="G38" i="38"/>
  <c r="G14" i="30"/>
  <c r="G19" i="39"/>
  <c r="G8" i="41"/>
  <c r="G25" i="12"/>
  <c r="G14" i="43"/>
  <c r="G32" i="18"/>
  <c r="G14" i="37"/>
  <c r="G32" i="38"/>
  <c r="G5" i="14"/>
  <c r="G35" i="19"/>
  <c r="G38" i="44"/>
  <c r="E44" i="39"/>
  <c r="G15" i="25"/>
  <c r="G10" i="35"/>
  <c r="T22" i="23"/>
  <c r="G8" i="31"/>
  <c r="G23" i="19"/>
  <c r="N16" i="36"/>
  <c r="N16" i="15"/>
  <c r="N16" i="14"/>
  <c r="N16" i="40"/>
  <c r="G23" i="38"/>
  <c r="G15" i="13"/>
  <c r="T25" i="35"/>
  <c r="G28" i="36"/>
  <c r="G10" i="33"/>
  <c r="G5" i="29"/>
  <c r="G29" i="48"/>
  <c r="T25" i="44"/>
  <c r="G15" i="23"/>
  <c r="N16" i="33"/>
  <c r="N16" i="27"/>
  <c r="N16" i="44"/>
  <c r="N12" i="33"/>
  <c r="N12" i="22"/>
  <c r="N12" i="13"/>
  <c r="N12" i="15"/>
  <c r="N12" i="41"/>
  <c r="N12" i="14"/>
  <c r="G10" i="48"/>
  <c r="T22" i="14"/>
  <c r="G36" i="20"/>
  <c r="G15" i="19"/>
  <c r="N16" i="50"/>
  <c r="N16" i="17"/>
  <c r="N16" i="8"/>
  <c r="N16" i="12"/>
  <c r="N16" i="51"/>
  <c r="T22" i="52"/>
  <c r="G19" i="27"/>
  <c r="G10" i="27"/>
  <c r="G36" i="13"/>
  <c r="T22" i="22"/>
  <c r="G14" i="27"/>
  <c r="G34" i="25"/>
  <c r="G30" i="44"/>
  <c r="G19" i="20"/>
  <c r="E44" i="24"/>
  <c r="G28" i="39"/>
  <c r="G23" i="49"/>
  <c r="G30" i="39"/>
  <c r="G25" i="50"/>
  <c r="G25" i="40"/>
  <c r="G35" i="33"/>
  <c r="G39" i="49"/>
  <c r="G34" i="41"/>
  <c r="E44" i="29"/>
  <c r="G15" i="21"/>
  <c r="G19" i="51"/>
  <c r="G14" i="26"/>
  <c r="G39" i="38"/>
  <c r="G14" i="35"/>
  <c r="G14" i="33"/>
  <c r="G34" i="37"/>
  <c r="E44" i="17"/>
  <c r="G43" i="48"/>
  <c r="G35" i="27"/>
  <c r="G38" i="32"/>
  <c r="G10" i="19"/>
  <c r="G30" i="32"/>
  <c r="E44" i="22"/>
  <c r="G12" i="27"/>
  <c r="E44" i="25"/>
  <c r="G36" i="33"/>
  <c r="G35" i="34"/>
  <c r="E44" i="51"/>
  <c r="G23" i="44"/>
  <c r="G23" i="26"/>
  <c r="E44" i="52"/>
  <c r="G19" i="37"/>
  <c r="G16" i="36"/>
  <c r="E44" i="8"/>
  <c r="G25" i="22"/>
  <c r="E44" i="20"/>
  <c r="G5" i="38"/>
  <c r="G35" i="42"/>
  <c r="T9" i="43"/>
  <c r="G25" i="49"/>
  <c r="T9" i="25"/>
  <c r="T21" i="18"/>
  <c r="T21" i="36"/>
  <c r="T9" i="21"/>
  <c r="T21" i="13"/>
  <c r="N39" i="51"/>
  <c r="T36" i="44"/>
  <c r="G30" i="48"/>
  <c r="F16" i="41"/>
  <c r="G16" i="41" s="1"/>
  <c r="P26" i="44"/>
  <c r="T9" i="51"/>
  <c r="T9" i="34"/>
  <c r="T9" i="24"/>
  <c r="T21" i="21"/>
  <c r="T21" i="31"/>
  <c r="T26" i="25"/>
  <c r="T26" i="21"/>
  <c r="T26" i="51"/>
  <c r="T29" i="40"/>
  <c r="N14" i="14"/>
  <c r="N14" i="26"/>
  <c r="N14" i="29"/>
  <c r="N14" i="38"/>
  <c r="N14" i="36"/>
  <c r="N14" i="30"/>
  <c r="N14" i="51"/>
  <c r="N14" i="44"/>
  <c r="N14" i="48"/>
  <c r="G7" i="15"/>
  <c r="T9" i="16"/>
  <c r="T9" i="39"/>
  <c r="T9" i="42"/>
  <c r="N38" i="20"/>
  <c r="N38" i="31"/>
  <c r="N38" i="27"/>
  <c r="N38" i="43"/>
  <c r="N38" i="36"/>
  <c r="N38" i="19"/>
  <c r="N38" i="12"/>
  <c r="N38" i="16"/>
  <c r="N38" i="17"/>
  <c r="N38" i="22"/>
  <c r="N38" i="8"/>
  <c r="N38" i="28"/>
  <c r="N38" i="21"/>
  <c r="N38" i="23"/>
  <c r="N38" i="44"/>
  <c r="N38" i="34"/>
  <c r="N38" i="30"/>
  <c r="N38" i="51"/>
  <c r="N38" i="50"/>
  <c r="N38" i="39"/>
  <c r="N38" i="25"/>
  <c r="N38" i="38"/>
  <c r="N38" i="15"/>
  <c r="N38" i="40"/>
  <c r="N38" i="24"/>
  <c r="N38" i="26"/>
  <c r="N38" i="32"/>
  <c r="N38" i="42"/>
  <c r="N38" i="41"/>
  <c r="N38" i="14"/>
  <c r="N38" i="49"/>
  <c r="N38" i="29"/>
  <c r="N38" i="52"/>
  <c r="N38" i="13"/>
  <c r="N38" i="18"/>
  <c r="N38" i="35"/>
  <c r="N38" i="48"/>
  <c r="T9" i="40"/>
  <c r="E44" i="31"/>
  <c r="G36" i="16"/>
  <c r="T9" i="36"/>
  <c r="T9" i="37"/>
  <c r="T9" i="49"/>
  <c r="E44" i="42"/>
  <c r="G34" i="39"/>
  <c r="G36" i="26"/>
  <c r="T9" i="19"/>
  <c r="T9" i="52"/>
  <c r="E44" i="19"/>
  <c r="T9" i="28"/>
  <c r="T9" i="22"/>
  <c r="T25" i="14"/>
  <c r="T9" i="33"/>
  <c r="T9" i="8"/>
  <c r="T36" i="22"/>
  <c r="T22" i="38"/>
  <c r="G43" i="43"/>
  <c r="G15" i="26"/>
  <c r="G15" i="39"/>
  <c r="T9" i="32"/>
  <c r="T9" i="29"/>
  <c r="T9" i="20"/>
  <c r="T36" i="17"/>
  <c r="T22" i="48"/>
  <c r="G34" i="33"/>
  <c r="T9" i="12"/>
  <c r="T21" i="40"/>
  <c r="T21" i="24"/>
  <c r="P16" i="31"/>
  <c r="P16" i="40"/>
  <c r="T22" i="16"/>
  <c r="T9" i="30"/>
  <c r="T36" i="27"/>
  <c r="T9" i="41"/>
  <c r="T9" i="13"/>
  <c r="T21" i="16"/>
  <c r="T21" i="52"/>
  <c r="T21" i="12"/>
  <c r="N9" i="17"/>
  <c r="T36" i="19"/>
  <c r="T26" i="28"/>
  <c r="T26" i="27"/>
  <c r="T26" i="49"/>
  <c r="F41" i="30"/>
  <c r="G41" i="30" s="1"/>
  <c r="F16" i="18"/>
  <c r="G16" i="18" s="1"/>
  <c r="F16" i="34"/>
  <c r="G16" i="34" s="1"/>
  <c r="T7" i="30"/>
  <c r="T7" i="40"/>
  <c r="T9" i="44"/>
  <c r="T9" i="35"/>
  <c r="T21" i="19"/>
  <c r="T21" i="51"/>
  <c r="T21" i="17"/>
  <c r="N9" i="41"/>
  <c r="T36" i="50"/>
  <c r="T26" i="20"/>
  <c r="T26" i="8"/>
  <c r="T26" i="32"/>
  <c r="F30" i="36"/>
  <c r="G30" i="36" s="1"/>
  <c r="T22" i="32"/>
  <c r="G36" i="32"/>
  <c r="G23" i="27"/>
  <c r="T9" i="15"/>
  <c r="T9" i="23"/>
  <c r="T21" i="8"/>
  <c r="T21" i="37"/>
  <c r="T21" i="32"/>
  <c r="T36" i="18"/>
  <c r="T26" i="26"/>
  <c r="T26" i="12"/>
  <c r="T26" i="23"/>
  <c r="T36" i="51"/>
  <c r="P16" i="24"/>
  <c r="N22" i="38"/>
  <c r="N22" i="40"/>
  <c r="N22" i="17"/>
  <c r="N22" i="33"/>
  <c r="N22" i="16"/>
  <c r="N22" i="35"/>
  <c r="N22" i="42"/>
  <c r="N22" i="8"/>
  <c r="N22" i="14"/>
  <c r="N22" i="37"/>
  <c r="N22" i="43"/>
  <c r="N22" i="15"/>
  <c r="N22" i="24"/>
  <c r="N22" i="44"/>
  <c r="N22" i="26"/>
  <c r="N22" i="12"/>
  <c r="N22" i="19"/>
  <c r="N22" i="18"/>
  <c r="N22" i="23"/>
  <c r="N22" i="22"/>
  <c r="N22" i="25"/>
  <c r="N22" i="28"/>
  <c r="N22" i="27"/>
  <c r="N22" i="20"/>
  <c r="N22" i="29"/>
  <c r="N22" i="36"/>
  <c r="N22" i="31"/>
  <c r="N22" i="39"/>
  <c r="N22" i="32"/>
  <c r="N22" i="41"/>
  <c r="N22" i="34"/>
  <c r="N22" i="21"/>
  <c r="N22" i="50"/>
  <c r="N22" i="13"/>
  <c r="N22" i="30"/>
  <c r="G25" i="43"/>
  <c r="T9" i="50"/>
  <c r="G30" i="18"/>
  <c r="T9" i="48"/>
  <c r="T21" i="41"/>
  <c r="N39" i="50"/>
  <c r="G13" i="49"/>
  <c r="F16" i="32"/>
  <c r="G16" i="32" s="1"/>
  <c r="G22" i="20"/>
  <c r="F26" i="51"/>
  <c r="G26" i="51" s="1"/>
  <c r="T9" i="38"/>
  <c r="T21" i="27"/>
  <c r="T23" i="26"/>
  <c r="F16" i="15"/>
  <c r="G16" i="15" s="1"/>
  <c r="F26" i="39"/>
  <c r="G26" i="39" s="1"/>
  <c r="T7" i="41"/>
  <c r="T9" i="26"/>
  <c r="T21" i="33"/>
  <c r="T10" i="38"/>
  <c r="T36" i="30"/>
  <c r="T26" i="35"/>
  <c r="T26" i="16"/>
  <c r="F30" i="26"/>
  <c r="G30" i="26" s="1"/>
  <c r="T29" i="17"/>
  <c r="N32" i="22"/>
  <c r="N32" i="51"/>
  <c r="N32" i="28"/>
  <c r="N32" i="50"/>
  <c r="N32" i="31"/>
  <c r="N32" i="13"/>
  <c r="N32" i="8"/>
  <c r="N32" i="48"/>
  <c r="N32" i="12"/>
  <c r="N32" i="26"/>
  <c r="N32" i="37"/>
  <c r="N32" i="52"/>
  <c r="N32" i="41"/>
  <c r="N32" i="15"/>
  <c r="N32" i="29"/>
  <c r="N32" i="21"/>
  <c r="N32" i="44"/>
  <c r="N32" i="36"/>
  <c r="N32" i="14"/>
  <c r="N32" i="30"/>
  <c r="N32" i="16"/>
  <c r="N32" i="40"/>
  <c r="N32" i="20"/>
  <c r="N32" i="43"/>
  <c r="N32" i="35"/>
  <c r="N32" i="18"/>
  <c r="N32" i="19"/>
  <c r="N32" i="25"/>
  <c r="N32" i="17"/>
  <c r="N32" i="38"/>
  <c r="N32" i="34"/>
  <c r="N32" i="27"/>
  <c r="N32" i="33"/>
  <c r="N32" i="23"/>
  <c r="T25" i="49"/>
  <c r="T25" i="43"/>
  <c r="T27" i="15"/>
  <c r="T27" i="27"/>
  <c r="T27" i="28"/>
  <c r="T10" i="25"/>
  <c r="T10" i="43"/>
  <c r="T10" i="52"/>
  <c r="T10" i="19"/>
  <c r="T10" i="15"/>
  <c r="T10" i="31"/>
  <c r="T10" i="23"/>
  <c r="T10" i="41"/>
  <c r="T10" i="27"/>
  <c r="T10" i="35"/>
  <c r="T23" i="32"/>
  <c r="T23" i="13"/>
  <c r="T29" i="32"/>
  <c r="T29" i="15"/>
  <c r="T29" i="50"/>
  <c r="T29" i="44"/>
  <c r="T29" i="51"/>
  <c r="T25" i="16"/>
  <c r="T27" i="17"/>
  <c r="T27" i="34"/>
  <c r="T10" i="36"/>
  <c r="T10" i="29"/>
  <c r="T10" i="49"/>
  <c r="T10" i="18"/>
  <c r="T10" i="50"/>
  <c r="T10" i="32"/>
  <c r="T10" i="16"/>
  <c r="T10" i="26"/>
  <c r="T10" i="13"/>
  <c r="T10" i="22"/>
  <c r="T23" i="28"/>
  <c r="T29" i="30"/>
  <c r="T29" i="31"/>
  <c r="T29" i="28"/>
  <c r="T29" i="48"/>
  <c r="T29" i="16"/>
  <c r="T25" i="13"/>
  <c r="T25" i="38"/>
  <c r="T25" i="17"/>
  <c r="T25" i="8"/>
  <c r="T27" i="16"/>
  <c r="T27" i="41"/>
  <c r="T10" i="48"/>
  <c r="T10" i="51"/>
  <c r="T10" i="34"/>
  <c r="T10" i="37"/>
  <c r="T10" i="12"/>
  <c r="T10" i="33"/>
  <c r="T10" i="30"/>
  <c r="T10" i="17"/>
  <c r="T10" i="44"/>
  <c r="T23" i="50"/>
  <c r="T29" i="26"/>
  <c r="T29" i="33"/>
  <c r="T29" i="27"/>
  <c r="T29" i="8"/>
  <c r="J28" i="13"/>
  <c r="J28" i="35"/>
  <c r="J28" i="51"/>
  <c r="T23" i="41"/>
  <c r="T23" i="49"/>
  <c r="T23" i="42"/>
  <c r="T23" i="40"/>
  <c r="T23" i="20"/>
  <c r="J16" i="31"/>
  <c r="J16" i="50"/>
  <c r="J33" i="37"/>
  <c r="J33" i="26"/>
  <c r="J28" i="16"/>
  <c r="J28" i="23"/>
  <c r="J28" i="28"/>
  <c r="T23" i="15"/>
  <c r="T23" i="37"/>
  <c r="T23" i="34"/>
  <c r="T23" i="16"/>
  <c r="T23" i="31"/>
  <c r="J16" i="29"/>
  <c r="J33" i="20"/>
  <c r="J33" i="21"/>
  <c r="J28" i="37"/>
  <c r="J28" i="17"/>
  <c r="J28" i="48"/>
  <c r="T23" i="48"/>
  <c r="T23" i="52"/>
  <c r="T23" i="29"/>
  <c r="T23" i="25"/>
  <c r="J16" i="8"/>
  <c r="G25" i="31"/>
  <c r="T25" i="42"/>
  <c r="T25" i="34"/>
  <c r="T25" i="36"/>
  <c r="T25" i="50"/>
  <c r="T25" i="24"/>
  <c r="T25" i="27"/>
  <c r="T25" i="29"/>
  <c r="T25" i="19"/>
  <c r="T25" i="28"/>
  <c r="T25" i="20"/>
  <c r="T27" i="20"/>
  <c r="T27" i="25"/>
  <c r="T27" i="39"/>
  <c r="T27" i="44"/>
  <c r="T27" i="48"/>
  <c r="T27" i="51"/>
  <c r="T27" i="24"/>
  <c r="T27" i="26"/>
  <c r="T27" i="29"/>
  <c r="T27" i="31"/>
  <c r="G8" i="43"/>
  <c r="T36" i="35"/>
  <c r="T36" i="26"/>
  <c r="T36" i="14"/>
  <c r="T36" i="39"/>
  <c r="T36" i="37"/>
  <c r="T36" i="38"/>
  <c r="T36" i="16"/>
  <c r="T36" i="42"/>
  <c r="T36" i="40"/>
  <c r="T36" i="43"/>
  <c r="T33" i="19"/>
  <c r="T33" i="36"/>
  <c r="T33" i="27"/>
  <c r="T33" i="33"/>
  <c r="T33" i="16"/>
  <c r="T33" i="26"/>
  <c r="T33" i="42"/>
  <c r="T33" i="24"/>
  <c r="T33" i="40"/>
  <c r="T33" i="12"/>
  <c r="J16" i="21"/>
  <c r="J16" i="15"/>
  <c r="J16" i="28"/>
  <c r="J16" i="17"/>
  <c r="J33" i="13"/>
  <c r="J33" i="25"/>
  <c r="J33" i="40"/>
  <c r="J33" i="23"/>
  <c r="J33" i="35"/>
  <c r="J33" i="49"/>
  <c r="J33" i="31"/>
  <c r="J33" i="30"/>
  <c r="J33" i="15"/>
  <c r="J33" i="48"/>
  <c r="J33" i="44"/>
  <c r="J33" i="32"/>
  <c r="J33" i="22"/>
  <c r="J33" i="19"/>
  <c r="J28" i="49"/>
  <c r="J28" i="21"/>
  <c r="J28" i="39"/>
  <c r="J28" i="18"/>
  <c r="J28" i="33"/>
  <c r="J28" i="12"/>
  <c r="J28" i="43"/>
  <c r="J28" i="29"/>
  <c r="J28" i="38"/>
  <c r="J28" i="22"/>
  <c r="J28" i="25"/>
  <c r="J28" i="24"/>
  <c r="J28" i="26"/>
  <c r="J28" i="40"/>
  <c r="J28" i="14"/>
  <c r="J28" i="30"/>
  <c r="J28" i="34"/>
  <c r="J28" i="15"/>
  <c r="J28" i="19"/>
  <c r="J28" i="20"/>
  <c r="J28" i="31"/>
  <c r="J28" i="52"/>
  <c r="J28" i="8"/>
  <c r="J28" i="42"/>
  <c r="J28" i="32"/>
  <c r="J28" i="50"/>
  <c r="P31" i="13"/>
  <c r="F31" i="8"/>
  <c r="G31" i="8" s="1"/>
  <c r="P31" i="49"/>
  <c r="F31" i="13"/>
  <c r="G31" i="13" s="1"/>
  <c r="F31" i="26"/>
  <c r="G31" i="26" s="1"/>
  <c r="P31" i="40"/>
  <c r="P31" i="52"/>
  <c r="P31" i="16"/>
  <c r="P31" i="32"/>
  <c r="F31" i="17"/>
  <c r="G31" i="17" s="1"/>
  <c r="P31" i="19"/>
  <c r="F31" i="27"/>
  <c r="G31" i="27" s="1"/>
  <c r="F31" i="30"/>
  <c r="G31" i="30" s="1"/>
  <c r="F31" i="36"/>
  <c r="G31" i="36" s="1"/>
  <c r="P31" i="41"/>
  <c r="F31" i="16"/>
  <c r="G31" i="16" s="1"/>
  <c r="P31" i="43"/>
  <c r="P31" i="51"/>
  <c r="F31" i="14"/>
  <c r="G31" i="14" s="1"/>
  <c r="F31" i="31"/>
  <c r="G31" i="31" s="1"/>
  <c r="P31" i="48"/>
  <c r="F31" i="52"/>
  <c r="G31" i="52" s="1"/>
  <c r="P31" i="18"/>
  <c r="F31" i="38"/>
  <c r="G31" i="38" s="1"/>
  <c r="P31" i="21"/>
  <c r="F31" i="23"/>
  <c r="G31" i="23" s="1"/>
  <c r="F31" i="28"/>
  <c r="G31" i="28" s="1"/>
  <c r="F31" i="32"/>
  <c r="G31" i="32" s="1"/>
  <c r="P31" i="37"/>
  <c r="P31" i="42"/>
  <c r="F31" i="21"/>
  <c r="G31" i="21" s="1"/>
  <c r="P31" i="20"/>
  <c r="P31" i="26"/>
  <c r="P31" i="31"/>
  <c r="P31" i="34"/>
  <c r="P31" i="38"/>
  <c r="F31" i="42"/>
  <c r="G31" i="42" s="1"/>
  <c r="F31" i="48"/>
  <c r="G31" i="48" s="1"/>
  <c r="F31" i="51"/>
  <c r="G31" i="51" s="1"/>
  <c r="P31" i="22"/>
  <c r="F31" i="34"/>
  <c r="G31" i="34" s="1"/>
  <c r="P31" i="50"/>
  <c r="P31" i="12"/>
  <c r="P31" i="24"/>
  <c r="F31" i="43"/>
  <c r="G31" i="43" s="1"/>
  <c r="P31" i="14"/>
  <c r="P31" i="17"/>
  <c r="F31" i="24"/>
  <c r="G31" i="24" s="1"/>
  <c r="P31" i="33"/>
  <c r="F31" i="39"/>
  <c r="G31" i="39" s="1"/>
  <c r="P31" i="44"/>
  <c r="F31" i="22"/>
  <c r="G31" i="22" s="1"/>
  <c r="P31" i="23"/>
  <c r="P31" i="27"/>
  <c r="P31" i="30"/>
  <c r="P31" i="35"/>
  <c r="P31" i="39"/>
  <c r="F31" i="44"/>
  <c r="G31" i="44" s="1"/>
  <c r="F31" i="49"/>
  <c r="G31" i="49" s="1"/>
  <c r="F31" i="50"/>
  <c r="G31" i="50" s="1"/>
  <c r="F31" i="19"/>
  <c r="G31" i="19" s="1"/>
  <c r="F31" i="40"/>
  <c r="G31" i="40" s="1"/>
  <c r="F31" i="29"/>
  <c r="G31" i="29" s="1"/>
  <c r="F31" i="12"/>
  <c r="G31" i="12" s="1"/>
  <c r="P31" i="8"/>
  <c r="P31" i="25"/>
  <c r="F31" i="15"/>
  <c r="G31" i="15" s="1"/>
  <c r="F31" i="33"/>
  <c r="G31" i="33" s="1"/>
  <c r="F31" i="20"/>
  <c r="G31" i="20" s="1"/>
  <c r="P31" i="28"/>
  <c r="P31" i="29"/>
  <c r="F31" i="18"/>
  <c r="G31" i="18" s="1"/>
  <c r="F31" i="37"/>
  <c r="G31" i="37" s="1"/>
  <c r="F31" i="25"/>
  <c r="G31" i="25" s="1"/>
  <c r="F31" i="35"/>
  <c r="G31" i="35" s="1"/>
  <c r="P31" i="36"/>
  <c r="F31" i="41"/>
  <c r="G31" i="41" s="1"/>
  <c r="P31" i="15"/>
  <c r="J20" i="37"/>
  <c r="J20" i="27"/>
  <c r="J20" i="12"/>
  <c r="J20" i="49"/>
  <c r="J20" i="31"/>
  <c r="J20" i="33"/>
  <c r="J20" i="42"/>
  <c r="J20" i="44"/>
  <c r="J20" i="8"/>
  <c r="J20" i="29"/>
  <c r="J20" i="16"/>
  <c r="J20" i="13"/>
  <c r="J20" i="18"/>
  <c r="J20" i="38"/>
  <c r="J20" i="22"/>
  <c r="J20" i="19"/>
  <c r="J20" i="15"/>
  <c r="J20" i="35"/>
  <c r="J20" i="24"/>
  <c r="J20" i="17"/>
  <c r="J20" i="23"/>
  <c r="J20" i="14"/>
  <c r="J20" i="21"/>
  <c r="J20" i="41"/>
  <c r="J20" i="39"/>
  <c r="J20" i="36"/>
  <c r="J20" i="34"/>
  <c r="J20" i="48"/>
  <c r="J20" i="25"/>
  <c r="J20" i="28"/>
  <c r="J20" i="51"/>
  <c r="J20" i="30"/>
  <c r="J20" i="52"/>
  <c r="J20" i="43"/>
  <c r="J20" i="40"/>
  <c r="J20" i="20"/>
  <c r="J20" i="32"/>
  <c r="G13" i="48"/>
  <c r="G35" i="49"/>
  <c r="G14" i="48"/>
  <c r="T25" i="25"/>
  <c r="T25" i="23"/>
  <c r="T25" i="26"/>
  <c r="T25" i="41"/>
  <c r="T25" i="52"/>
  <c r="T25" i="51"/>
  <c r="T25" i="37"/>
  <c r="T25" i="31"/>
  <c r="T25" i="22"/>
  <c r="T27" i="14"/>
  <c r="T27" i="52"/>
  <c r="T27" i="8"/>
  <c r="T27" i="40"/>
  <c r="T27" i="12"/>
  <c r="T27" i="19"/>
  <c r="T27" i="21"/>
  <c r="T27" i="38"/>
  <c r="T27" i="23"/>
  <c r="T27" i="32"/>
  <c r="T36" i="32"/>
  <c r="T36" i="23"/>
  <c r="T36" i="33"/>
  <c r="T36" i="36"/>
  <c r="T36" i="24"/>
  <c r="T36" i="49"/>
  <c r="T36" i="52"/>
  <c r="T36" i="8"/>
  <c r="T36" i="28"/>
  <c r="T36" i="29"/>
  <c r="T33" i="21"/>
  <c r="T33" i="43"/>
  <c r="T33" i="31"/>
  <c r="T33" i="52"/>
  <c r="T33" i="22"/>
  <c r="T33" i="44"/>
  <c r="T33" i="48"/>
  <c r="T33" i="25"/>
  <c r="T33" i="29"/>
  <c r="T33" i="49"/>
  <c r="AH41" i="4"/>
  <c r="F41" i="4" s="1"/>
  <c r="J20" i="26"/>
  <c r="J16" i="41"/>
  <c r="J16" i="36"/>
  <c r="J16" i="43"/>
  <c r="J16" i="27"/>
  <c r="T22" i="34"/>
  <c r="T22" i="51"/>
  <c r="T22" i="8"/>
  <c r="T22" i="19"/>
  <c r="T22" i="12"/>
  <c r="T29" i="35"/>
  <c r="T29" i="37"/>
  <c r="T29" i="36"/>
  <c r="T29" i="22"/>
  <c r="T29" i="23"/>
  <c r="T29" i="49"/>
  <c r="T29" i="21"/>
  <c r="T29" i="13"/>
  <c r="T29" i="19"/>
  <c r="T29" i="39"/>
  <c r="T29" i="29"/>
  <c r="T29" i="38"/>
  <c r="T29" i="25"/>
  <c r="T29" i="42"/>
  <c r="T29" i="24"/>
  <c r="T29" i="43"/>
  <c r="T29" i="12"/>
  <c r="T29" i="18"/>
  <c r="T29" i="20"/>
  <c r="J8" i="48"/>
  <c r="J8" i="13"/>
  <c r="J8" i="29"/>
  <c r="J8" i="40"/>
  <c r="J8" i="32"/>
  <c r="J8" i="41"/>
  <c r="J8" i="18"/>
  <c r="J8" i="43"/>
  <c r="J8" i="42"/>
  <c r="J8" i="17"/>
  <c r="J8" i="34"/>
  <c r="J8" i="23"/>
  <c r="J8" i="15"/>
  <c r="J8" i="8"/>
  <c r="J8" i="22"/>
  <c r="J8" i="35"/>
  <c r="J8" i="36"/>
  <c r="J8" i="39"/>
  <c r="J8" i="49"/>
  <c r="J8" i="33"/>
  <c r="J8" i="19"/>
  <c r="J8" i="12"/>
  <c r="J8" i="30"/>
  <c r="J8" i="21"/>
  <c r="J8" i="28"/>
  <c r="J8" i="51"/>
  <c r="J8" i="44"/>
  <c r="J8" i="26"/>
  <c r="J8" i="37"/>
  <c r="J8" i="27"/>
  <c r="J8" i="38"/>
  <c r="J8" i="52"/>
  <c r="J8" i="16"/>
  <c r="J8" i="25"/>
  <c r="J8" i="24"/>
  <c r="J8" i="20"/>
  <c r="J8" i="14"/>
  <c r="J8" i="50"/>
  <c r="J8" i="31"/>
  <c r="J5" i="43"/>
  <c r="J5" i="35"/>
  <c r="J5" i="21"/>
  <c r="J5" i="40"/>
  <c r="J5" i="24"/>
  <c r="J5" i="41"/>
  <c r="J5" i="27"/>
  <c r="J5" i="51"/>
  <c r="J5" i="15"/>
  <c r="J5" i="32"/>
  <c r="J5" i="52"/>
  <c r="J5" i="20"/>
  <c r="J5" i="22"/>
  <c r="J5" i="42"/>
  <c r="J5" i="29"/>
  <c r="J5" i="36"/>
  <c r="J5" i="34"/>
  <c r="J5" i="19"/>
  <c r="J5" i="30"/>
  <c r="J5" i="33"/>
  <c r="J5" i="23"/>
  <c r="J5" i="12"/>
  <c r="J5" i="25"/>
  <c r="J5" i="49"/>
  <c r="J5" i="48"/>
  <c r="J5" i="18"/>
  <c r="J5" i="17"/>
  <c r="J5" i="28"/>
  <c r="J5" i="14"/>
  <c r="J5" i="26"/>
  <c r="J5" i="31"/>
  <c r="J5" i="38"/>
  <c r="J5" i="50"/>
  <c r="J5" i="37"/>
  <c r="J5" i="13"/>
  <c r="J5" i="39"/>
  <c r="J5" i="16"/>
  <c r="J5" i="44"/>
  <c r="J5" i="8"/>
  <c r="J16" i="33"/>
  <c r="J16" i="40"/>
  <c r="J16" i="12"/>
  <c r="J16" i="22"/>
  <c r="J16" i="26"/>
  <c r="J16" i="19"/>
  <c r="J16" i="44"/>
  <c r="J16" i="16"/>
  <c r="J16" i="32"/>
  <c r="J16" i="20"/>
  <c r="J16" i="24"/>
  <c r="J16" i="14"/>
  <c r="J16" i="23"/>
  <c r="J16" i="13"/>
  <c r="J16" i="42"/>
  <c r="J16" i="52"/>
  <c r="J16" i="34"/>
  <c r="J16" i="48"/>
  <c r="J16" i="35"/>
  <c r="J16" i="18"/>
  <c r="G40" i="48"/>
  <c r="G29" i="13"/>
  <c r="G14" i="23"/>
  <c r="T25" i="33"/>
  <c r="T25" i="30"/>
  <c r="T25" i="32"/>
  <c r="T25" i="48"/>
  <c r="T25" i="12"/>
  <c r="T25" i="18"/>
  <c r="T25" i="21"/>
  <c r="T25" i="39"/>
  <c r="T25" i="40"/>
  <c r="T27" i="30"/>
  <c r="T27" i="43"/>
  <c r="T27" i="22"/>
  <c r="T27" i="18"/>
  <c r="T27" i="13"/>
  <c r="T27" i="42"/>
  <c r="T27" i="37"/>
  <c r="T27" i="49"/>
  <c r="T27" i="36"/>
  <c r="G8" i="26"/>
  <c r="T36" i="15"/>
  <c r="T36" i="13"/>
  <c r="T36" i="25"/>
  <c r="T36" i="21"/>
  <c r="T36" i="41"/>
  <c r="T36" i="48"/>
  <c r="T36" i="34"/>
  <c r="T36" i="12"/>
  <c r="T36" i="31"/>
  <c r="T33" i="13"/>
  <c r="T33" i="15"/>
  <c r="T33" i="14"/>
  <c r="T33" i="32"/>
  <c r="T33" i="39"/>
  <c r="T33" i="23"/>
  <c r="T33" i="38"/>
  <c r="T33" i="18"/>
  <c r="J16" i="49"/>
  <c r="J16" i="51"/>
  <c r="J16" i="25"/>
  <c r="J16" i="37"/>
  <c r="J16" i="39"/>
  <c r="T22" i="40"/>
  <c r="T22" i="37"/>
  <c r="T22" i="33"/>
  <c r="T22" i="29"/>
  <c r="G25" i="27"/>
  <c r="P22" i="41"/>
  <c r="F22" i="48"/>
  <c r="G22" i="48" s="1"/>
  <c r="P22" i="49"/>
  <c r="P22" i="43"/>
  <c r="P22" i="39"/>
  <c r="F22" i="12"/>
  <c r="G22" i="12" s="1"/>
  <c r="P22" i="23"/>
  <c r="F22" i="27"/>
  <c r="G22" i="27" s="1"/>
  <c r="F22" i="52"/>
  <c r="G22" i="52" s="1"/>
  <c r="P22" i="18"/>
  <c r="F22" i="19"/>
  <c r="G22" i="19" s="1"/>
  <c r="P22" i="19"/>
  <c r="F22" i="22"/>
  <c r="G22" i="22" s="1"/>
  <c r="F22" i="35"/>
  <c r="G22" i="35" s="1"/>
  <c r="P22" i="31"/>
  <c r="F22" i="15"/>
  <c r="G22" i="15" s="1"/>
  <c r="P22" i="22"/>
  <c r="P22" i="24"/>
  <c r="P22" i="33"/>
  <c r="P22" i="34"/>
  <c r="F22" i="44"/>
  <c r="G22" i="44" s="1"/>
  <c r="F22" i="29"/>
  <c r="G22" i="29" s="1"/>
  <c r="F22" i="43"/>
  <c r="G22" i="43" s="1"/>
  <c r="P22" i="29"/>
  <c r="P22" i="37"/>
  <c r="P22" i="48"/>
  <c r="F22" i="21"/>
  <c r="G22" i="21" s="1"/>
  <c r="P22" i="51"/>
  <c r="P22" i="38"/>
  <c r="F22" i="14"/>
  <c r="G22" i="14" s="1"/>
  <c r="F22" i="49"/>
  <c r="G22" i="49" s="1"/>
  <c r="F22" i="28"/>
  <c r="G22" i="28" s="1"/>
  <c r="F22" i="16"/>
  <c r="G22" i="16" s="1"/>
  <c r="P22" i="21"/>
  <c r="P22" i="32"/>
  <c r="F22" i="36"/>
  <c r="P22" i="52"/>
  <c r="T14" i="26"/>
  <c r="T14" i="34"/>
  <c r="T14" i="41"/>
  <c r="T14" i="48"/>
  <c r="T14" i="31"/>
  <c r="T14" i="52"/>
  <c r="T14" i="39"/>
  <c r="T14" i="18"/>
  <c r="T14" i="28"/>
  <c r="T14" i="27"/>
  <c r="T14" i="32"/>
  <c r="T14" i="40"/>
  <c r="T14" i="13"/>
  <c r="T14" i="38"/>
  <c r="T14" i="50"/>
  <c r="T14" i="49"/>
  <c r="T14" i="24"/>
  <c r="T14" i="12"/>
  <c r="T14" i="8"/>
  <c r="T14" i="51"/>
  <c r="T14" i="43"/>
  <c r="T14" i="16"/>
  <c r="T14" i="14"/>
  <c r="T14" i="25"/>
  <c r="T14" i="20"/>
  <c r="T14" i="15"/>
  <c r="T14" i="42"/>
  <c r="T14" i="44"/>
  <c r="T14" i="17"/>
  <c r="T14" i="30"/>
  <c r="T14" i="35"/>
  <c r="T14" i="22"/>
  <c r="T14" i="21"/>
  <c r="T14" i="23"/>
  <c r="T14" i="19"/>
  <c r="T14" i="29"/>
  <c r="T14" i="33"/>
  <c r="T14" i="36"/>
  <c r="T14" i="37"/>
  <c r="T5" i="35"/>
  <c r="T5" i="32"/>
  <c r="T5" i="27"/>
  <c r="T5" i="39"/>
  <c r="T5" i="28"/>
  <c r="T5" i="29"/>
  <c r="T5" i="13"/>
  <c r="T5" i="18"/>
  <c r="T5" i="49"/>
  <c r="T5" i="34"/>
  <c r="T5" i="25"/>
  <c r="T5" i="42"/>
  <c r="T5" i="33"/>
  <c r="T5" i="31"/>
  <c r="T5" i="12"/>
  <c r="T5" i="21"/>
  <c r="T5" i="36"/>
  <c r="T5" i="24"/>
  <c r="T5" i="51"/>
  <c r="T5" i="38"/>
  <c r="T5" i="30"/>
  <c r="T5" i="16"/>
  <c r="T5" i="8"/>
  <c r="T5" i="52"/>
  <c r="T5" i="15"/>
  <c r="T5" i="20"/>
  <c r="T5" i="41"/>
  <c r="T5" i="17"/>
  <c r="T5" i="40"/>
  <c r="T5" i="14"/>
  <c r="T5" i="37"/>
  <c r="T5" i="26"/>
  <c r="T5" i="19"/>
  <c r="T5" i="48"/>
  <c r="T5" i="50"/>
  <c r="T5" i="44"/>
  <c r="T5" i="22"/>
  <c r="T5" i="43"/>
  <c r="T5" i="23"/>
  <c r="E44" i="43"/>
  <c r="N7" i="22"/>
  <c r="N7" i="25"/>
  <c r="N7" i="19"/>
  <c r="N7" i="38"/>
  <c r="N7" i="12"/>
  <c r="N7" i="32"/>
  <c r="N7" i="23"/>
  <c r="N7" i="28"/>
  <c r="N7" i="40"/>
  <c r="N7" i="44"/>
  <c r="N7" i="49"/>
  <c r="N7" i="52"/>
  <c r="N7" i="18"/>
  <c r="N7" i="20"/>
  <c r="N7" i="27"/>
  <c r="N7" i="31"/>
  <c r="N7" i="37"/>
  <c r="N7" i="41"/>
  <c r="N7" i="13"/>
  <c r="N7" i="34"/>
  <c r="N7" i="17"/>
  <c r="N7" i="30"/>
  <c r="N7" i="35"/>
  <c r="N7" i="43"/>
  <c r="N7" i="8"/>
  <c r="N7" i="51"/>
  <c r="N7" i="21"/>
  <c r="N7" i="15"/>
  <c r="N7" i="36"/>
  <c r="N7" i="29"/>
  <c r="N7" i="14"/>
  <c r="N7" i="42"/>
  <c r="N7" i="48"/>
  <c r="N7" i="26"/>
  <c r="N7" i="16"/>
  <c r="N7" i="50"/>
  <c r="N7" i="33"/>
  <c r="N7" i="24"/>
  <c r="N7" i="39"/>
  <c r="T32" i="20"/>
  <c r="T32" i="19"/>
  <c r="T32" i="37"/>
  <c r="T32" i="12"/>
  <c r="T32" i="40"/>
  <c r="T32" i="52"/>
  <c r="T32" i="49"/>
  <c r="T32" i="14"/>
  <c r="T32" i="43"/>
  <c r="T32" i="36"/>
  <c r="T32" i="50"/>
  <c r="T32" i="51"/>
  <c r="T32" i="30"/>
  <c r="T32" i="42"/>
  <c r="T32" i="44"/>
  <c r="T32" i="41"/>
  <c r="T32" i="16"/>
  <c r="T32" i="48"/>
  <c r="T32" i="25"/>
  <c r="T32" i="32"/>
  <c r="T32" i="22"/>
  <c r="T32" i="15"/>
  <c r="T32" i="27"/>
  <c r="T32" i="38"/>
  <c r="T32" i="33"/>
  <c r="T32" i="13"/>
  <c r="T32" i="17"/>
  <c r="T32" i="18"/>
  <c r="T32" i="31"/>
  <c r="T32" i="24"/>
  <c r="T32" i="8"/>
  <c r="T32" i="28"/>
  <c r="T32" i="29"/>
  <c r="T32" i="35"/>
  <c r="T32" i="34"/>
  <c r="T32" i="21"/>
  <c r="T32" i="39"/>
  <c r="T32" i="23"/>
  <c r="T32" i="26"/>
  <c r="F16" i="26"/>
  <c r="G16" i="26" s="1"/>
  <c r="P16" i="23"/>
  <c r="F16" i="50"/>
  <c r="G16" i="50" s="1"/>
  <c r="F16" i="30"/>
  <c r="G16" i="30" s="1"/>
  <c r="P16" i="28"/>
  <c r="F16" i="23"/>
  <c r="G16" i="23" s="1"/>
  <c r="F16" i="52"/>
  <c r="G16" i="52" s="1"/>
  <c r="F16" i="33"/>
  <c r="G16" i="33" s="1"/>
  <c r="P16" i="48"/>
  <c r="P16" i="8"/>
  <c r="P16" i="39"/>
  <c r="P16" i="35"/>
  <c r="F16" i="12"/>
  <c r="G16" i="12" s="1"/>
  <c r="F16" i="42"/>
  <c r="G16" i="42" s="1"/>
  <c r="P16" i="22"/>
  <c r="F16" i="8"/>
  <c r="G16" i="8" s="1"/>
  <c r="P16" i="36"/>
  <c r="P16" i="30"/>
  <c r="F16" i="16"/>
  <c r="G16" i="16" s="1"/>
  <c r="F16" i="43"/>
  <c r="G16" i="43" s="1"/>
  <c r="P16" i="14"/>
  <c r="P16" i="52"/>
  <c r="P16" i="41"/>
  <c r="F16" i="19"/>
  <c r="G16" i="19" s="1"/>
  <c r="F16" i="29"/>
  <c r="G16" i="29" s="1"/>
  <c r="F16" i="28"/>
  <c r="G16" i="28" s="1"/>
  <c r="P16" i="12"/>
  <c r="F16" i="14"/>
  <c r="G16" i="14" s="1"/>
  <c r="F16" i="48"/>
  <c r="G16" i="48" s="1"/>
  <c r="F16" i="31"/>
  <c r="G16" i="31" s="1"/>
  <c r="F16" i="38"/>
  <c r="G16" i="38" s="1"/>
  <c r="F16" i="21"/>
  <c r="G16" i="21" s="1"/>
  <c r="P16" i="19"/>
  <c r="P16" i="25"/>
  <c r="P16" i="44"/>
  <c r="P16" i="17"/>
  <c r="P16" i="13"/>
  <c r="P16" i="49"/>
  <c r="F16" i="25"/>
  <c r="G16" i="25" s="1"/>
  <c r="F16" i="22"/>
  <c r="G16" i="22" s="1"/>
  <c r="F16" i="49"/>
  <c r="G16" i="49" s="1"/>
  <c r="P16" i="29"/>
  <c r="P16" i="43"/>
  <c r="P16" i="50"/>
  <c r="F16" i="51"/>
  <c r="G16" i="51" s="1"/>
  <c r="P16" i="21"/>
  <c r="P16" i="15"/>
  <c r="F16" i="27"/>
  <c r="G16" i="27" s="1"/>
  <c r="F16" i="37"/>
  <c r="G16" i="37" s="1"/>
  <c r="F16" i="24"/>
  <c r="G16" i="24" s="1"/>
  <c r="F30" i="15"/>
  <c r="G30" i="15" s="1"/>
  <c r="P30" i="38"/>
  <c r="F30" i="22"/>
  <c r="G30" i="22" s="1"/>
  <c r="P30" i="43"/>
  <c r="P30" i="18"/>
  <c r="P30" i="42"/>
  <c r="P30" i="32"/>
  <c r="F30" i="21"/>
  <c r="G30" i="21" s="1"/>
  <c r="F30" i="40"/>
  <c r="G30" i="40" s="1"/>
  <c r="F30" i="50"/>
  <c r="G30" i="50" s="1"/>
  <c r="F30" i="16"/>
  <c r="G30" i="16" s="1"/>
  <c r="F30" i="31"/>
  <c r="G30" i="31" s="1"/>
  <c r="P30" i="17"/>
  <c r="F30" i="51"/>
  <c r="G30" i="51" s="1"/>
  <c r="F30" i="29"/>
  <c r="G30" i="29" s="1"/>
  <c r="F30" i="41"/>
  <c r="G30" i="41" s="1"/>
  <c r="F30" i="17"/>
  <c r="G30" i="17" s="1"/>
  <c r="F30" i="13"/>
  <c r="G30" i="13" s="1"/>
  <c r="F30" i="24"/>
  <c r="G30" i="24" s="1"/>
  <c r="F30" i="34"/>
  <c r="G30" i="34" s="1"/>
  <c r="F30" i="28"/>
  <c r="G30" i="28" s="1"/>
  <c r="P30" i="36"/>
  <c r="P30" i="13"/>
  <c r="P30" i="15"/>
  <c r="G15" i="22"/>
  <c r="J38" i="19"/>
  <c r="J38" i="43"/>
  <c r="J38" i="21"/>
  <c r="J38" i="15"/>
  <c r="J38" i="27"/>
  <c r="J38" i="40"/>
  <c r="J38" i="22"/>
  <c r="J38" i="12"/>
  <c r="J38" i="35"/>
  <c r="J38" i="17"/>
  <c r="J38" i="31"/>
  <c r="J38" i="8"/>
  <c r="J38" i="49"/>
  <c r="J38" i="29"/>
  <c r="J38" i="42"/>
  <c r="J38" i="26"/>
  <c r="J38" i="37"/>
  <c r="J38" i="14"/>
  <c r="J38" i="16"/>
  <c r="J38" i="32"/>
  <c r="J38" i="25"/>
  <c r="J38" i="36"/>
  <c r="J38" i="48"/>
  <c r="J38" i="20"/>
  <c r="J38" i="28"/>
  <c r="J38" i="33"/>
  <c r="J38" i="38"/>
  <c r="J38" i="13"/>
  <c r="J38" i="23"/>
  <c r="J38" i="24"/>
  <c r="J38" i="50"/>
  <c r="J38" i="44"/>
  <c r="J38" i="41"/>
  <c r="J38" i="51"/>
  <c r="J38" i="18"/>
  <c r="J38" i="34"/>
  <c r="J38" i="52"/>
  <c r="J38" i="30"/>
  <c r="J38" i="39"/>
  <c r="T22" i="17"/>
  <c r="T22" i="31"/>
  <c r="T22" i="13"/>
  <c r="T22" i="50"/>
  <c r="T22" i="25"/>
  <c r="T22" i="26"/>
  <c r="T22" i="35"/>
  <c r="T22" i="24"/>
  <c r="T22" i="21"/>
  <c r="T22" i="43"/>
  <c r="T22" i="28"/>
  <c r="T22" i="30"/>
  <c r="T22" i="49"/>
  <c r="T22" i="20"/>
  <c r="T22" i="15"/>
  <c r="T22" i="36"/>
  <c r="T22" i="27"/>
  <c r="T22" i="44"/>
  <c r="T22" i="18"/>
  <c r="T22" i="41"/>
  <c r="T23" i="27"/>
  <c r="T23" i="30"/>
  <c r="T23" i="44"/>
  <c r="T23" i="39"/>
  <c r="T23" i="17"/>
  <c r="T23" i="51"/>
  <c r="T23" i="14"/>
  <c r="T23" i="19"/>
  <c r="T23" i="21"/>
  <c r="T23" i="35"/>
  <c r="T23" i="22"/>
  <c r="T23" i="43"/>
  <c r="T23" i="8"/>
  <c r="T23" i="12"/>
  <c r="T23" i="18"/>
  <c r="T23" i="38"/>
  <c r="T23" i="33"/>
  <c r="T23" i="24"/>
  <c r="T23" i="36"/>
  <c r="T34" i="43"/>
  <c r="T34" i="31"/>
  <c r="T34" i="51"/>
  <c r="T34" i="16"/>
  <c r="T34" i="41"/>
  <c r="T34" i="27"/>
  <c r="T34" i="21"/>
  <c r="T34" i="23"/>
  <c r="T34" i="52"/>
  <c r="T34" i="49"/>
  <c r="T34" i="30"/>
  <c r="T34" i="32"/>
  <c r="T34" i="33"/>
  <c r="T34" i="26"/>
  <c r="T34" i="13"/>
  <c r="T34" i="50"/>
  <c r="T34" i="24"/>
  <c r="T34" i="28"/>
  <c r="T34" i="12"/>
  <c r="T34" i="44"/>
  <c r="T34" i="38"/>
  <c r="T34" i="37"/>
  <c r="T34" i="22"/>
  <c r="T34" i="20"/>
  <c r="T34" i="8"/>
  <c r="T34" i="34"/>
  <c r="T34" i="15"/>
  <c r="T34" i="36"/>
  <c r="T34" i="40"/>
  <c r="T34" i="42"/>
  <c r="T34" i="35"/>
  <c r="T34" i="39"/>
  <c r="T34" i="19"/>
  <c r="T34" i="14"/>
  <c r="T34" i="17"/>
  <c r="T34" i="29"/>
  <c r="T34" i="48"/>
  <c r="T34" i="25"/>
  <c r="T34" i="18"/>
  <c r="T18" i="43"/>
  <c r="T18" i="36"/>
  <c r="T18" i="37"/>
  <c r="T18" i="28"/>
  <c r="T18" i="39"/>
  <c r="T18" i="22"/>
  <c r="T18" i="44"/>
  <c r="T18" i="13"/>
  <c r="T18" i="40"/>
  <c r="T18" i="19"/>
  <c r="T18" i="24"/>
  <c r="T18" i="20"/>
  <c r="T18" i="38"/>
  <c r="T18" i="35"/>
  <c r="T18" i="33"/>
  <c r="T18" i="18"/>
  <c r="T18" i="15"/>
  <c r="T18" i="21"/>
  <c r="T18" i="48"/>
  <c r="T18" i="17"/>
  <c r="T18" i="8"/>
  <c r="T18" i="29"/>
  <c r="T18" i="16"/>
  <c r="T18" i="50"/>
  <c r="T18" i="34"/>
  <c r="T18" i="23"/>
  <c r="T18" i="25"/>
  <c r="T18" i="42"/>
  <c r="T18" i="30"/>
  <c r="T18" i="51"/>
  <c r="T18" i="14"/>
  <c r="T18" i="31"/>
  <c r="T18" i="41"/>
  <c r="T18" i="27"/>
  <c r="T18" i="32"/>
  <c r="T18" i="12"/>
  <c r="T18" i="49"/>
  <c r="T18" i="52"/>
  <c r="T18" i="26"/>
  <c r="F41" i="52"/>
  <c r="G41" i="52" s="1"/>
  <c r="P41" i="51"/>
  <c r="P41" i="41"/>
  <c r="P41" i="50"/>
  <c r="P41" i="42"/>
  <c r="P41" i="37"/>
  <c r="P41" i="33"/>
  <c r="P41" i="40"/>
  <c r="P41" i="36"/>
  <c r="P41" i="32"/>
  <c r="P41" i="27"/>
  <c r="P41" i="23"/>
  <c r="P41" i="19"/>
  <c r="P41" i="15"/>
  <c r="P41" i="8"/>
  <c r="F41" i="43"/>
  <c r="G41" i="43" s="1"/>
  <c r="F41" i="38"/>
  <c r="G41" i="38" s="1"/>
  <c r="F41" i="34"/>
  <c r="G41" i="34" s="1"/>
  <c r="F41" i="28"/>
  <c r="G41" i="28" s="1"/>
  <c r="P41" i="28"/>
  <c r="P41" i="24"/>
  <c r="P41" i="20"/>
  <c r="P41" i="16"/>
  <c r="P41" i="13"/>
  <c r="F41" i="50"/>
  <c r="G41" i="50" s="1"/>
  <c r="F41" i="41"/>
  <c r="G41" i="41" s="1"/>
  <c r="F41" i="37"/>
  <c r="G41" i="37" s="1"/>
  <c r="F41" i="33"/>
  <c r="G41" i="33" s="1"/>
  <c r="F41" i="29"/>
  <c r="G41" i="29" s="1"/>
  <c r="F41" i="26"/>
  <c r="G41" i="26" s="1"/>
  <c r="F41" i="24"/>
  <c r="G41" i="24" s="1"/>
  <c r="F41" i="20"/>
  <c r="G41" i="20" s="1"/>
  <c r="F41" i="16"/>
  <c r="G41" i="16" s="1"/>
  <c r="F41" i="13"/>
  <c r="F41" i="21"/>
  <c r="G41" i="21" s="1"/>
  <c r="P41" i="52"/>
  <c r="F41" i="51"/>
  <c r="G41" i="51" s="1"/>
  <c r="P41" i="44"/>
  <c r="P41" i="48"/>
  <c r="P41" i="43"/>
  <c r="P41" i="39"/>
  <c r="P41" i="35"/>
  <c r="P41" i="49"/>
  <c r="P41" i="38"/>
  <c r="P41" i="34"/>
  <c r="P41" i="31"/>
  <c r="P41" i="25"/>
  <c r="P41" i="21"/>
  <c r="P41" i="17"/>
  <c r="P41" i="12"/>
  <c r="F41" i="49"/>
  <c r="G41" i="49" s="1"/>
  <c r="F41" i="42"/>
  <c r="G41" i="42" s="1"/>
  <c r="F41" i="40"/>
  <c r="F41" i="36"/>
  <c r="G41" i="36" s="1"/>
  <c r="F41" i="32"/>
  <c r="G41" i="32" s="1"/>
  <c r="P41" i="29"/>
  <c r="P41" i="26"/>
  <c r="P41" i="22"/>
  <c r="P41" i="18"/>
  <c r="P41" i="14"/>
  <c r="F41" i="48"/>
  <c r="G41" i="48" s="1"/>
  <c r="F41" i="44"/>
  <c r="G41" i="44" s="1"/>
  <c r="F41" i="39"/>
  <c r="G41" i="39" s="1"/>
  <c r="F41" i="35"/>
  <c r="G41" i="35" s="1"/>
  <c r="F41" i="31"/>
  <c r="G41" i="31" s="1"/>
  <c r="F41" i="27"/>
  <c r="G41" i="27" s="1"/>
  <c r="F41" i="25"/>
  <c r="G41" i="25" s="1"/>
  <c r="F41" i="22"/>
  <c r="G41" i="22" s="1"/>
  <c r="F41" i="18"/>
  <c r="G41" i="18" s="1"/>
  <c r="F41" i="14"/>
  <c r="G41" i="14" s="1"/>
  <c r="F41" i="23"/>
  <c r="G41" i="23" s="1"/>
  <c r="F41" i="19"/>
  <c r="G41" i="19" s="1"/>
  <c r="F41" i="15"/>
  <c r="G41" i="15" s="1"/>
  <c r="F41" i="12"/>
  <c r="G41" i="12" s="1"/>
  <c r="F41" i="8"/>
  <c r="G41" i="8" s="1"/>
  <c r="F41" i="17"/>
  <c r="G41" i="17" s="1"/>
  <c r="P44" i="42"/>
  <c r="P44" i="41"/>
  <c r="P44" i="34"/>
  <c r="P44" i="33"/>
  <c r="P44" i="24"/>
  <c r="P44" i="18"/>
  <c r="F44" i="48"/>
  <c r="F44" i="39"/>
  <c r="F44" i="31"/>
  <c r="P44" i="31"/>
  <c r="P44" i="21"/>
  <c r="P44" i="12"/>
  <c r="F44" i="40"/>
  <c r="F44" i="32"/>
  <c r="F44" i="21"/>
  <c r="F44" i="12"/>
  <c r="F44" i="20"/>
  <c r="F44" i="13"/>
  <c r="P44" i="43"/>
  <c r="P44" i="44"/>
  <c r="P44" i="36"/>
  <c r="P44" i="35"/>
  <c r="P44" i="26"/>
  <c r="P44" i="20"/>
  <c r="P44" i="13"/>
  <c r="F44" i="41"/>
  <c r="F44" i="33"/>
  <c r="F44" i="25"/>
  <c r="P44" i="25"/>
  <c r="P44" i="15"/>
  <c r="F44" i="42"/>
  <c r="F44" i="34"/>
  <c r="F44" i="23"/>
  <c r="F44" i="15"/>
  <c r="F44" i="22"/>
  <c r="F44" i="14"/>
  <c r="F44" i="52"/>
  <c r="F44" i="30"/>
  <c r="P44" i="48"/>
  <c r="P44" i="40"/>
  <c r="P44" i="32"/>
  <c r="P44" i="16"/>
  <c r="F44" i="37"/>
  <c r="P44" i="29"/>
  <c r="F44" i="49"/>
  <c r="F44" i="28"/>
  <c r="F44" i="8"/>
  <c r="F44" i="51"/>
  <c r="P44" i="51"/>
  <c r="P44" i="37"/>
  <c r="P44" i="22"/>
  <c r="F44" i="44"/>
  <c r="F44" i="27"/>
  <c r="P44" i="17"/>
  <c r="F44" i="36"/>
  <c r="F44" i="17"/>
  <c r="F44" i="16"/>
  <c r="P44" i="30"/>
  <c r="P44" i="8"/>
  <c r="P44" i="49"/>
  <c r="P44" i="39"/>
  <c r="P44" i="23"/>
  <c r="F44" i="50"/>
  <c r="F44" i="29"/>
  <c r="P44" i="19"/>
  <c r="F44" i="38"/>
  <c r="F44" i="19"/>
  <c r="F44" i="18"/>
  <c r="P44" i="50"/>
  <c r="P44" i="38"/>
  <c r="P44" i="28"/>
  <c r="P44" i="14"/>
  <c r="F44" i="35"/>
  <c r="P44" i="27"/>
  <c r="F44" i="43"/>
  <c r="F44" i="26"/>
  <c r="F44" i="24"/>
  <c r="P44" i="52"/>
  <c r="F17" i="17"/>
  <c r="G17" i="17" s="1"/>
  <c r="F17" i="21"/>
  <c r="G17" i="21" s="1"/>
  <c r="P17" i="25"/>
  <c r="P17" i="34"/>
  <c r="P17" i="40"/>
  <c r="F17" i="28"/>
  <c r="G17" i="28" s="1"/>
  <c r="F17" i="36"/>
  <c r="G17" i="36" s="1"/>
  <c r="F17" i="8"/>
  <c r="G17" i="8" s="1"/>
  <c r="P17" i="19"/>
  <c r="P17" i="12"/>
  <c r="F17" i="31"/>
  <c r="G17" i="31" s="1"/>
  <c r="F17" i="38"/>
  <c r="G17" i="38" s="1"/>
  <c r="P17" i="43"/>
  <c r="P17" i="32"/>
  <c r="P17" i="41"/>
  <c r="P17" i="15"/>
  <c r="F17" i="19"/>
  <c r="G17" i="19" s="1"/>
  <c r="F17" i="24"/>
  <c r="G17" i="24" s="1"/>
  <c r="F17" i="30"/>
  <c r="G17" i="30" s="1"/>
  <c r="F17" i="39"/>
  <c r="G17" i="39" s="1"/>
  <c r="F17" i="43"/>
  <c r="G17" i="43" s="1"/>
  <c r="F17" i="33"/>
  <c r="G17" i="33" s="1"/>
  <c r="P17" i="8"/>
  <c r="F17" i="18"/>
  <c r="G17" i="18" s="1"/>
  <c r="P17" i="23"/>
  <c r="F17" i="34"/>
  <c r="G17" i="34" s="1"/>
  <c r="F17" i="44"/>
  <c r="G17" i="44" s="1"/>
  <c r="F17" i="41"/>
  <c r="G17" i="41" s="1"/>
  <c r="P17" i="18"/>
  <c r="F17" i="26"/>
  <c r="G17" i="26" s="1"/>
  <c r="P17" i="36"/>
  <c r="F17" i="16"/>
  <c r="G17" i="16" s="1"/>
  <c r="P17" i="22"/>
  <c r="P17" i="24"/>
  <c r="P17" i="17"/>
  <c r="P17" i="21"/>
  <c r="P17" i="14"/>
  <c r="F17" i="35"/>
  <c r="G17" i="35" s="1"/>
  <c r="F17" i="42"/>
  <c r="G17" i="42" s="1"/>
  <c r="P17" i="28"/>
  <c r="F17" i="37"/>
  <c r="G17" i="37" s="1"/>
  <c r="F17" i="15"/>
  <c r="G17" i="15" s="1"/>
  <c r="F17" i="20"/>
  <c r="G17" i="20" s="1"/>
  <c r="F17" i="22"/>
  <c r="G17" i="22" s="1"/>
  <c r="P17" i="27"/>
  <c r="P17" i="39"/>
  <c r="P17" i="26"/>
  <c r="F17" i="12"/>
  <c r="G17" i="12" s="1"/>
  <c r="F17" i="23"/>
  <c r="G17" i="23" s="1"/>
  <c r="F17" i="14"/>
  <c r="G17" i="14" s="1"/>
  <c r="F17" i="25"/>
  <c r="G17" i="25" s="1"/>
  <c r="P17" i="35"/>
  <c r="P17" i="29"/>
  <c r="P17" i="20"/>
  <c r="P17" i="16"/>
  <c r="F17" i="27"/>
  <c r="G17" i="27" s="1"/>
  <c r="P17" i="30"/>
  <c r="P17" i="42"/>
  <c r="P17" i="33"/>
  <c r="F17" i="40"/>
  <c r="G17" i="40" s="1"/>
  <c r="F17" i="32"/>
  <c r="G17" i="32" s="1"/>
  <c r="P17" i="38"/>
  <c r="F17" i="29"/>
  <c r="G17" i="29" s="1"/>
  <c r="P17" i="31"/>
  <c r="P17" i="44"/>
  <c r="P17" i="37"/>
  <c r="P17" i="48"/>
  <c r="F17" i="52"/>
  <c r="G17" i="52" s="1"/>
  <c r="P17" i="52"/>
  <c r="F17" i="13"/>
  <c r="G17" i="13" s="1"/>
  <c r="F17" i="48"/>
  <c r="G17" i="48" s="1"/>
  <c r="F17" i="50"/>
  <c r="G17" i="50" s="1"/>
  <c r="F17" i="49"/>
  <c r="G17" i="49" s="1"/>
  <c r="P17" i="49"/>
  <c r="F17" i="51"/>
  <c r="G17" i="51" s="1"/>
  <c r="P17" i="13"/>
  <c r="F24" i="12"/>
  <c r="G24" i="12" s="1"/>
  <c r="P24" i="13"/>
  <c r="F24" i="48"/>
  <c r="F24" i="30"/>
  <c r="G24" i="30" s="1"/>
  <c r="F24" i="25"/>
  <c r="G24" i="25" s="1"/>
  <c r="F24" i="19"/>
  <c r="G24" i="19" s="1"/>
  <c r="P24" i="20"/>
  <c r="P24" i="26"/>
  <c r="P24" i="21"/>
  <c r="P24" i="17"/>
  <c r="P24" i="23"/>
  <c r="P24" i="25"/>
  <c r="P24" i="31"/>
  <c r="F24" i="41"/>
  <c r="G24" i="41" s="1"/>
  <c r="F24" i="32"/>
  <c r="G24" i="32" s="1"/>
  <c r="P24" i="51"/>
  <c r="F24" i="40"/>
  <c r="G24" i="40" s="1"/>
  <c r="F24" i="50"/>
  <c r="G24" i="50" s="1"/>
  <c r="F24" i="51"/>
  <c r="G24" i="51" s="1"/>
  <c r="F24" i="31"/>
  <c r="G24" i="31" s="1"/>
  <c r="F24" i="26"/>
  <c r="G24" i="26" s="1"/>
  <c r="P24" i="36"/>
  <c r="F24" i="37"/>
  <c r="G24" i="37" s="1"/>
  <c r="P24" i="19"/>
  <c r="F24" i="28"/>
  <c r="G24" i="28" s="1"/>
  <c r="F24" i="21"/>
  <c r="G24" i="21" s="1"/>
  <c r="F24" i="22"/>
  <c r="G24" i="22" s="1"/>
  <c r="F24" i="8"/>
  <c r="G24" i="8" s="1"/>
  <c r="P24" i="48"/>
  <c r="P24" i="41"/>
  <c r="P24" i="37"/>
  <c r="P24" i="18"/>
  <c r="F24" i="23"/>
  <c r="G24" i="23" s="1"/>
  <c r="F24" i="49"/>
  <c r="P24" i="30"/>
  <c r="F24" i="16"/>
  <c r="G24" i="16" s="1"/>
  <c r="F24" i="44"/>
  <c r="G24" i="44" s="1"/>
  <c r="F24" i="36"/>
  <c r="G24" i="36" s="1"/>
  <c r="P24" i="44"/>
  <c r="F24" i="38"/>
  <c r="G24" i="38" s="1"/>
  <c r="F24" i="29"/>
  <c r="G24" i="29" s="1"/>
  <c r="F24" i="17"/>
  <c r="G24" i="17" s="1"/>
  <c r="P24" i="14"/>
  <c r="F24" i="27"/>
  <c r="G24" i="27" s="1"/>
  <c r="P24" i="38"/>
  <c r="P24" i="24"/>
  <c r="F24" i="24"/>
  <c r="G24" i="24" s="1"/>
  <c r="P24" i="35"/>
  <c r="F24" i="18"/>
  <c r="G24" i="18" s="1"/>
  <c r="P24" i="52"/>
  <c r="F24" i="39"/>
  <c r="G24" i="39" s="1"/>
  <c r="P24" i="39"/>
  <c r="P24" i="28"/>
  <c r="F24" i="33"/>
  <c r="G24" i="33" s="1"/>
  <c r="P24" i="27"/>
  <c r="F24" i="34"/>
  <c r="G24" i="34" s="1"/>
  <c r="P24" i="33"/>
  <c r="P24" i="43"/>
  <c r="P24" i="22"/>
  <c r="P24" i="40"/>
  <c r="P24" i="49"/>
  <c r="F24" i="42"/>
  <c r="G24" i="42" s="1"/>
  <c r="P24" i="15"/>
  <c r="P24" i="32"/>
  <c r="P24" i="12"/>
  <c r="F24" i="20"/>
  <c r="G24" i="20" s="1"/>
  <c r="F24" i="35"/>
  <c r="G24" i="35" s="1"/>
  <c r="P24" i="16"/>
  <c r="F24" i="52"/>
  <c r="G24" i="52" s="1"/>
  <c r="F24" i="15"/>
  <c r="G24" i="15" s="1"/>
  <c r="P24" i="8"/>
  <c r="P24" i="50"/>
  <c r="F24" i="13"/>
  <c r="G24" i="13" s="1"/>
  <c r="F24" i="14"/>
  <c r="G24" i="14" s="1"/>
  <c r="P24" i="29"/>
  <c r="P24" i="34"/>
  <c r="F24" i="43"/>
  <c r="G24" i="43" s="1"/>
  <c r="P24" i="42"/>
  <c r="T7" i="38"/>
  <c r="T7" i="8"/>
  <c r="T7" i="26"/>
  <c r="T7" i="13"/>
  <c r="T7" i="21"/>
  <c r="T7" i="23"/>
  <c r="T7" i="17"/>
  <c r="G24" i="48"/>
  <c r="G24" i="49"/>
  <c r="G41" i="13"/>
  <c r="F42" i="52"/>
  <c r="G42" i="52" s="1"/>
  <c r="P42" i="52"/>
  <c r="F42" i="51"/>
  <c r="G42" i="51" s="1"/>
  <c r="P42" i="48"/>
  <c r="P42" i="50"/>
  <c r="P42" i="42"/>
  <c r="P42" i="38"/>
  <c r="P42" i="34"/>
  <c r="P42" i="51"/>
  <c r="P42" i="41"/>
  <c r="P42" i="37"/>
  <c r="P42" i="33"/>
  <c r="P42" i="28"/>
  <c r="P42" i="24"/>
  <c r="P42" i="20"/>
  <c r="P42" i="16"/>
  <c r="P42" i="13"/>
  <c r="F42" i="50"/>
  <c r="G42" i="50" s="1"/>
  <c r="F42" i="41"/>
  <c r="G42" i="41" s="1"/>
  <c r="F42" i="37"/>
  <c r="G42" i="37" s="1"/>
  <c r="F42" i="33"/>
  <c r="G42" i="33" s="1"/>
  <c r="F42" i="29"/>
  <c r="G42" i="29" s="1"/>
  <c r="F42" i="26"/>
  <c r="G42" i="26" s="1"/>
  <c r="P42" i="31"/>
  <c r="P42" i="25"/>
  <c r="P42" i="21"/>
  <c r="P42" i="17"/>
  <c r="P42" i="12"/>
  <c r="F42" i="49"/>
  <c r="G42" i="49" s="1"/>
  <c r="F42" i="42"/>
  <c r="G42" i="42" s="1"/>
  <c r="F42" i="38"/>
  <c r="G42" i="38" s="1"/>
  <c r="F42" i="34"/>
  <c r="G42" i="34" s="1"/>
  <c r="F42" i="28"/>
  <c r="G42" i="28" s="1"/>
  <c r="F42" i="21"/>
  <c r="G42" i="21" s="1"/>
  <c r="F42" i="17"/>
  <c r="G42" i="17" s="1"/>
  <c r="F42" i="12"/>
  <c r="G42" i="12" s="1"/>
  <c r="F42" i="24"/>
  <c r="G42" i="24" s="1"/>
  <c r="F42" i="20"/>
  <c r="G42" i="20" s="1"/>
  <c r="F42" i="16"/>
  <c r="G42" i="16" s="1"/>
  <c r="F42" i="13"/>
  <c r="G42" i="13" s="1"/>
  <c r="P42" i="49"/>
  <c r="P42" i="43"/>
  <c r="P42" i="40"/>
  <c r="P42" i="36"/>
  <c r="P42" i="32"/>
  <c r="P42" i="44"/>
  <c r="P42" i="39"/>
  <c r="P42" i="35"/>
  <c r="P42" i="29"/>
  <c r="P42" i="26"/>
  <c r="P42" i="22"/>
  <c r="P42" i="18"/>
  <c r="P42" i="14"/>
  <c r="F42" i="48"/>
  <c r="G42" i="48" s="1"/>
  <c r="F42" i="44"/>
  <c r="G42" i="44" s="1"/>
  <c r="F42" i="39"/>
  <c r="G42" i="39" s="1"/>
  <c r="F42" i="35"/>
  <c r="G42" i="35" s="1"/>
  <c r="F42" i="31"/>
  <c r="G42" i="31" s="1"/>
  <c r="F42" i="27"/>
  <c r="G42" i="27" s="1"/>
  <c r="F42" i="25"/>
  <c r="G42" i="25" s="1"/>
  <c r="P42" i="27"/>
  <c r="P42" i="23"/>
  <c r="P42" i="19"/>
  <c r="P42" i="15"/>
  <c r="P42" i="8"/>
  <c r="F42" i="43"/>
  <c r="G42" i="43" s="1"/>
  <c r="F42" i="40"/>
  <c r="G42" i="40" s="1"/>
  <c r="F42" i="36"/>
  <c r="G42" i="36" s="1"/>
  <c r="F42" i="32"/>
  <c r="G42" i="32" s="1"/>
  <c r="F42" i="23"/>
  <c r="G42" i="23" s="1"/>
  <c r="F42" i="19"/>
  <c r="G42" i="19" s="1"/>
  <c r="F42" i="15"/>
  <c r="G42" i="15" s="1"/>
  <c r="F42" i="8"/>
  <c r="G42" i="8" s="1"/>
  <c r="F42" i="22"/>
  <c r="G42" i="22" s="1"/>
  <c r="F42" i="18"/>
  <c r="G42" i="18" s="1"/>
  <c r="F42" i="14"/>
  <c r="G42" i="14" s="1"/>
  <c r="F42" i="30"/>
  <c r="G42" i="30" s="1"/>
  <c r="P42" i="30"/>
  <c r="P6" i="24"/>
  <c r="F6" i="28"/>
  <c r="G6" i="28" s="1"/>
  <c r="P6" i="36"/>
  <c r="F6" i="40"/>
  <c r="G6" i="40" s="1"/>
  <c r="P6" i="44"/>
  <c r="F6" i="49"/>
  <c r="G6" i="49" s="1"/>
  <c r="P6" i="12"/>
  <c r="F6" i="19"/>
  <c r="G6" i="19" s="1"/>
  <c r="F6" i="22"/>
  <c r="G6" i="22" s="1"/>
  <c r="F6" i="26"/>
  <c r="G6" i="26" s="1"/>
  <c r="F6" i="36"/>
  <c r="G6" i="36" s="1"/>
  <c r="F6" i="38"/>
  <c r="G6" i="38" s="1"/>
  <c r="P6" i="40"/>
  <c r="F6" i="43"/>
  <c r="F6" i="52"/>
  <c r="G6" i="52" s="1"/>
  <c r="P6" i="18"/>
  <c r="F6" i="27"/>
  <c r="G6" i="27" s="1"/>
  <c r="F6" i="34"/>
  <c r="G6" i="34" s="1"/>
  <c r="F6" i="23"/>
  <c r="G6" i="23" s="1"/>
  <c r="P6" i="31"/>
  <c r="P6" i="8"/>
  <c r="F6" i="17"/>
  <c r="G6" i="17" s="1"/>
  <c r="P6" i="19"/>
  <c r="P6" i="22"/>
  <c r="P6" i="29"/>
  <c r="F6" i="31"/>
  <c r="G6" i="31" s="1"/>
  <c r="P6" i="30"/>
  <c r="P6" i="42"/>
  <c r="P6" i="43"/>
  <c r="F6" i="51"/>
  <c r="G6" i="51" s="1"/>
  <c r="P6" i="51"/>
  <c r="P6" i="17"/>
  <c r="F6" i="24"/>
  <c r="G6" i="24" s="1"/>
  <c r="F6" i="25"/>
  <c r="G6" i="25" s="1"/>
  <c r="P6" i="32"/>
  <c r="F6" i="30"/>
  <c r="G6" i="30" s="1"/>
  <c r="F6" i="39"/>
  <c r="G6" i="39" s="1"/>
  <c r="F6" i="42"/>
  <c r="G6" i="42" s="1"/>
  <c r="F6" i="50"/>
  <c r="G6" i="50" s="1"/>
  <c r="P6" i="13"/>
  <c r="F6" i="14"/>
  <c r="G6" i="14" s="1"/>
  <c r="F6" i="37"/>
  <c r="G6" i="37" s="1"/>
  <c r="P6" i="39"/>
  <c r="P6" i="33"/>
  <c r="P6" i="35"/>
  <c r="F6" i="12"/>
  <c r="G6" i="12" s="1"/>
  <c r="F6" i="21"/>
  <c r="G6" i="21" s="1"/>
  <c r="P6" i="26"/>
  <c r="P6" i="38"/>
  <c r="P6" i="49"/>
  <c r="P6" i="20"/>
  <c r="F6" i="29"/>
  <c r="G6" i="29" s="1"/>
  <c r="F6" i="44"/>
  <c r="G6" i="44" s="1"/>
  <c r="P6" i="52"/>
  <c r="P6" i="16"/>
  <c r="P6" i="41"/>
  <c r="P6" i="15"/>
  <c r="F6" i="20"/>
  <c r="G6" i="20" s="1"/>
  <c r="P6" i="37"/>
  <c r="P6" i="21"/>
  <c r="F6" i="41"/>
  <c r="G6" i="41" s="1"/>
  <c r="P6" i="25"/>
  <c r="F6" i="18"/>
  <c r="G6" i="18" s="1"/>
  <c r="F6" i="15"/>
  <c r="G6" i="15" s="1"/>
  <c r="F6" i="33"/>
  <c r="G6" i="33" s="1"/>
  <c r="F6" i="48"/>
  <c r="G6" i="48" s="1"/>
  <c r="F6" i="13"/>
  <c r="G6" i="13" s="1"/>
  <c r="P6" i="14"/>
  <c r="P6" i="34"/>
  <c r="P6" i="48"/>
  <c r="F6" i="8"/>
  <c r="G6" i="8" s="1"/>
  <c r="P6" i="28"/>
  <c r="F6" i="32"/>
  <c r="P6" i="50"/>
  <c r="P6" i="27"/>
  <c r="F6" i="16"/>
  <c r="G6" i="16" s="1"/>
  <c r="F6" i="35"/>
  <c r="G6" i="35" s="1"/>
  <c r="P6" i="23"/>
  <c r="P20" i="49"/>
  <c r="F20" i="18"/>
  <c r="G20" i="18" s="1"/>
  <c r="P20" i="20"/>
  <c r="P20" i="29"/>
  <c r="F20" i="37"/>
  <c r="G20" i="37" s="1"/>
  <c r="F20" i="14"/>
  <c r="G20" i="14" s="1"/>
  <c r="P20" i="26"/>
  <c r="F20" i="35"/>
  <c r="G20" i="35" s="1"/>
  <c r="F20" i="41"/>
  <c r="G20" i="41" s="1"/>
  <c r="F20" i="13"/>
  <c r="G20" i="13" s="1"/>
  <c r="F20" i="17"/>
  <c r="G20" i="17" s="1"/>
  <c r="P20" i="16"/>
  <c r="P20" i="19"/>
  <c r="P20" i="22"/>
  <c r="F20" i="27"/>
  <c r="G20" i="27" s="1"/>
  <c r="F20" i="31"/>
  <c r="G20" i="31" s="1"/>
  <c r="P20" i="32"/>
  <c r="P20" i="35"/>
  <c r="F20" i="36"/>
  <c r="G20" i="36" s="1"/>
  <c r="P20" i="38"/>
  <c r="P20" i="41"/>
  <c r="F20" i="43"/>
  <c r="G20" i="43" s="1"/>
  <c r="P20" i="14"/>
  <c r="F20" i="16"/>
  <c r="G20" i="16" s="1"/>
  <c r="F20" i="19"/>
  <c r="G20" i="19" s="1"/>
  <c r="P20" i="21"/>
  <c r="F20" i="26"/>
  <c r="G20" i="26" s="1"/>
  <c r="F20" i="29"/>
  <c r="G20" i="29" s="1"/>
  <c r="F20" i="32"/>
  <c r="G20" i="32" s="1"/>
  <c r="P20" i="34"/>
  <c r="F20" i="24"/>
  <c r="G20" i="24" s="1"/>
  <c r="F20" i="38"/>
  <c r="G20" i="38" s="1"/>
  <c r="P20" i="40"/>
  <c r="F20" i="44"/>
  <c r="G20" i="44" s="1"/>
  <c r="F20" i="8"/>
  <c r="G20" i="8" s="1"/>
  <c r="F20" i="15"/>
  <c r="G20" i="15" s="1"/>
  <c r="F20" i="21"/>
  <c r="G20" i="21" s="1"/>
  <c r="P20" i="28"/>
  <c r="F20" i="34"/>
  <c r="G20" i="34" s="1"/>
  <c r="P20" i="37"/>
  <c r="P20" i="42"/>
  <c r="P20" i="12"/>
  <c r="F20" i="20"/>
  <c r="G20" i="20" s="1"/>
  <c r="P20" i="27"/>
  <c r="F20" i="33"/>
  <c r="G20" i="33" s="1"/>
  <c r="P20" i="36"/>
  <c r="F20" i="42"/>
  <c r="G20" i="42" s="1"/>
  <c r="P20" i="48"/>
  <c r="F20" i="52"/>
  <c r="G20" i="52" s="1"/>
  <c r="P20" i="51"/>
  <c r="P20" i="52"/>
  <c r="F20" i="51"/>
  <c r="G20" i="51" s="1"/>
  <c r="F20" i="28"/>
  <c r="G20" i="28" s="1"/>
  <c r="P20" i="39"/>
  <c r="F20" i="22"/>
  <c r="G20" i="22" s="1"/>
  <c r="P20" i="24"/>
  <c r="F20" i="12"/>
  <c r="G20" i="12" s="1"/>
  <c r="P20" i="18"/>
  <c r="P20" i="25"/>
  <c r="P20" i="30"/>
  <c r="P20" i="23"/>
  <c r="F20" i="40"/>
  <c r="G20" i="40" s="1"/>
  <c r="P20" i="13"/>
  <c r="P20" i="17"/>
  <c r="F20" i="25"/>
  <c r="G20" i="25" s="1"/>
  <c r="P20" i="31"/>
  <c r="F20" i="23"/>
  <c r="G20" i="23" s="1"/>
  <c r="F20" i="39"/>
  <c r="G20" i="39" s="1"/>
  <c r="P20" i="43"/>
  <c r="F20" i="50"/>
  <c r="G20" i="50" s="1"/>
  <c r="F20" i="48"/>
  <c r="G20" i="48" s="1"/>
  <c r="F20" i="49"/>
  <c r="G20" i="49" s="1"/>
  <c r="P20" i="50"/>
  <c r="P20" i="8"/>
  <c r="P20" i="33"/>
  <c r="P20" i="15"/>
  <c r="F20" i="30"/>
  <c r="G20" i="30" s="1"/>
  <c r="P20" i="44"/>
  <c r="E44" i="28"/>
  <c r="G38" i="49"/>
  <c r="G7" i="49"/>
  <c r="P26" i="49"/>
  <c r="F26" i="24"/>
  <c r="G26" i="24" s="1"/>
  <c r="P26" i="22"/>
  <c r="P26" i="34"/>
  <c r="F26" i="22"/>
  <c r="G26" i="22" s="1"/>
  <c r="F26" i="43"/>
  <c r="G26" i="43" s="1"/>
  <c r="F26" i="19"/>
  <c r="G26" i="19" s="1"/>
  <c r="N17" i="48"/>
  <c r="N17" i="22"/>
  <c r="N17" i="23"/>
  <c r="N17" i="31"/>
  <c r="N17" i="43"/>
  <c r="N17" i="39"/>
  <c r="N17" i="13"/>
  <c r="N17" i="37"/>
  <c r="N17" i="34"/>
  <c r="N17" i="16"/>
  <c r="N17" i="14"/>
  <c r="N17" i="25"/>
  <c r="N17" i="15"/>
  <c r="N17" i="26"/>
  <c r="N17" i="17"/>
  <c r="N17" i="33"/>
  <c r="N17" i="52"/>
  <c r="N17" i="35"/>
  <c r="N17" i="42"/>
  <c r="N17" i="21"/>
  <c r="N17" i="12"/>
  <c r="N17" i="50"/>
  <c r="N17" i="30"/>
  <c r="N17" i="32"/>
  <c r="N17" i="41"/>
  <c r="N17" i="8"/>
  <c r="N17" i="18"/>
  <c r="N17" i="27"/>
  <c r="N17" i="38"/>
  <c r="N17" i="36"/>
  <c r="N17" i="51"/>
  <c r="N17" i="24"/>
  <c r="N17" i="20"/>
  <c r="N17" i="49"/>
  <c r="N17" i="28"/>
  <c r="N17" i="19"/>
  <c r="N17" i="29"/>
  <c r="N17" i="40"/>
  <c r="N17" i="44"/>
  <c r="N33" i="51"/>
  <c r="N33" i="15"/>
  <c r="N33" i="21"/>
  <c r="N33" i="20"/>
  <c r="N33" i="36"/>
  <c r="N33" i="27"/>
  <c r="N33" i="38"/>
  <c r="N33" i="43"/>
  <c r="N33" i="33"/>
  <c r="N33" i="37"/>
  <c r="N33" i="17"/>
  <c r="N33" i="23"/>
  <c r="N33" i="31"/>
  <c r="N33" i="12"/>
  <c r="N33" i="41"/>
  <c r="N33" i="48"/>
  <c r="N33" i="29"/>
  <c r="N33" i="44"/>
  <c r="N33" i="13"/>
  <c r="N33" i="40"/>
  <c r="N33" i="14"/>
  <c r="N33" i="50"/>
  <c r="N33" i="22"/>
  <c r="N33" i="42"/>
  <c r="N33" i="39"/>
  <c r="N33" i="34"/>
  <c r="N33" i="19"/>
  <c r="N33" i="32"/>
  <c r="N33" i="26"/>
  <c r="N33" i="52"/>
  <c r="N33" i="16"/>
  <c r="N33" i="18"/>
  <c r="N33" i="30"/>
  <c r="N33" i="49"/>
  <c r="N33" i="8"/>
  <c r="N33" i="24"/>
  <c r="N33" i="28"/>
  <c r="N33" i="25"/>
  <c r="N33" i="35"/>
  <c r="P18" i="25"/>
  <c r="F18" i="39"/>
  <c r="G18" i="39" s="1"/>
  <c r="F18" i="34"/>
  <c r="G18" i="34" s="1"/>
  <c r="F18" i="16"/>
  <c r="G18" i="16" s="1"/>
  <c r="P18" i="48"/>
  <c r="P18" i="49"/>
  <c r="P18" i="15"/>
  <c r="F18" i="29"/>
  <c r="G18" i="29" s="1"/>
  <c r="F18" i="24"/>
  <c r="G18" i="24" s="1"/>
  <c r="P18" i="12"/>
  <c r="P18" i="41"/>
  <c r="P18" i="36"/>
  <c r="F18" i="23"/>
  <c r="G18" i="23" s="1"/>
  <c r="P18" i="52"/>
  <c r="F18" i="17"/>
  <c r="G18" i="17" s="1"/>
  <c r="F18" i="32"/>
  <c r="G18" i="32" s="1"/>
  <c r="F18" i="52"/>
  <c r="G18" i="52" s="1"/>
  <c r="P18" i="30"/>
  <c r="F18" i="18"/>
  <c r="G18" i="18" s="1"/>
  <c r="P18" i="14"/>
  <c r="P18" i="18"/>
  <c r="F18" i="22"/>
  <c r="G18" i="22" s="1"/>
  <c r="P18" i="20"/>
  <c r="F18" i="50"/>
  <c r="G18" i="50" s="1"/>
  <c r="P18" i="13"/>
  <c r="F18" i="44"/>
  <c r="G18" i="44" s="1"/>
  <c r="P18" i="21"/>
  <c r="F18" i="41"/>
  <c r="G18" i="41" s="1"/>
  <c r="P18" i="8"/>
  <c r="F18" i="28"/>
  <c r="G18" i="28" s="1"/>
  <c r="F18" i="15"/>
  <c r="G18" i="15" s="1"/>
  <c r="P18" i="22"/>
  <c r="F18" i="43"/>
  <c r="G18" i="43" s="1"/>
  <c r="F18" i="40"/>
  <c r="G18" i="40" s="1"/>
  <c r="F18" i="26"/>
  <c r="G18" i="26" s="1"/>
  <c r="P18" i="40"/>
  <c r="P18" i="43"/>
  <c r="F18" i="25"/>
  <c r="G18" i="25" s="1"/>
  <c r="F18" i="51"/>
  <c r="G18" i="51" s="1"/>
  <c r="P18" i="24"/>
  <c r="P18" i="31"/>
  <c r="P18" i="28"/>
  <c r="F18" i="12"/>
  <c r="G18" i="12" s="1"/>
  <c r="P18" i="16"/>
  <c r="F18" i="27"/>
  <c r="G18" i="27" s="1"/>
  <c r="F18" i="36"/>
  <c r="G18" i="36" s="1"/>
  <c r="F18" i="48"/>
  <c r="P18" i="39"/>
  <c r="F18" i="42"/>
  <c r="G18" i="42" s="1"/>
  <c r="F18" i="31"/>
  <c r="G18" i="31" s="1"/>
  <c r="P18" i="32"/>
  <c r="P18" i="42"/>
  <c r="P18" i="29"/>
  <c r="P18" i="33"/>
  <c r="P18" i="34"/>
  <c r="P18" i="44"/>
  <c r="P18" i="27"/>
  <c r="P18" i="35"/>
  <c r="P18" i="19"/>
  <c r="P18" i="37"/>
  <c r="F18" i="30"/>
  <c r="G18" i="30" s="1"/>
  <c r="P18" i="51"/>
  <c r="F18" i="21"/>
  <c r="G18" i="21" s="1"/>
  <c r="F18" i="20"/>
  <c r="G18" i="20" s="1"/>
  <c r="F18" i="8"/>
  <c r="G18" i="8" s="1"/>
  <c r="F18" i="19"/>
  <c r="G18" i="19" s="1"/>
  <c r="F18" i="49"/>
  <c r="G18" i="49" s="1"/>
  <c r="F18" i="13"/>
  <c r="G18" i="13" s="1"/>
  <c r="F18" i="14"/>
  <c r="G18" i="14" s="1"/>
  <c r="P18" i="26"/>
  <c r="F18" i="37"/>
  <c r="G18" i="37" s="1"/>
  <c r="P18" i="17"/>
  <c r="F18" i="33"/>
  <c r="G18" i="33" s="1"/>
  <c r="F18" i="35"/>
  <c r="G18" i="35" s="1"/>
  <c r="P18" i="50"/>
  <c r="P18" i="38"/>
  <c r="P18" i="23"/>
  <c r="F18" i="38"/>
  <c r="G18" i="38" s="1"/>
  <c r="G18" i="48"/>
  <c r="N9" i="37"/>
  <c r="N9" i="15"/>
  <c r="N9" i="24"/>
  <c r="N9" i="21"/>
  <c r="N9" i="44"/>
  <c r="N9" i="33"/>
  <c r="N9" i="29"/>
  <c r="N9" i="51"/>
  <c r="N9" i="28"/>
  <c r="N9" i="27"/>
  <c r="N9" i="18"/>
  <c r="N9" i="34"/>
  <c r="N9" i="49"/>
  <c r="N9" i="13"/>
  <c r="N9" i="23"/>
  <c r="N9" i="32"/>
  <c r="N9" i="39"/>
  <c r="N9" i="38"/>
  <c r="N9" i="36"/>
  <c r="N9" i="22"/>
  <c r="N9" i="31"/>
  <c r="N9" i="42"/>
  <c r="N9" i="50"/>
  <c r="N9" i="35"/>
  <c r="N9" i="30"/>
  <c r="N9" i="14"/>
  <c r="N9" i="8"/>
  <c r="N9" i="48"/>
  <c r="N9" i="20"/>
  <c r="N9" i="19"/>
  <c r="N9" i="52"/>
  <c r="N9" i="12"/>
  <c r="N9" i="16"/>
  <c r="N9" i="43"/>
  <c r="N9" i="26"/>
  <c r="N9" i="40"/>
  <c r="N25" i="52"/>
  <c r="N25" i="41"/>
  <c r="N25" i="39"/>
  <c r="N25" i="25"/>
  <c r="N25" i="31"/>
  <c r="N25" i="18"/>
  <c r="N25" i="8"/>
  <c r="N25" i="49"/>
  <c r="N25" i="29"/>
  <c r="N25" i="34"/>
  <c r="N25" i="22"/>
  <c r="N25" i="16"/>
  <c r="N25" i="51"/>
  <c r="N25" i="36"/>
  <c r="N25" i="38"/>
  <c r="N25" i="26"/>
  <c r="N25" i="30"/>
  <c r="N25" i="17"/>
  <c r="N25" i="43"/>
  <c r="N25" i="24"/>
  <c r="N25" i="14"/>
  <c r="N25" i="40"/>
  <c r="N25" i="28"/>
  <c r="N25" i="21"/>
  <c r="N25" i="50"/>
  <c r="N25" i="35"/>
  <c r="N25" i="37"/>
  <c r="N25" i="23"/>
  <c r="N25" i="19"/>
  <c r="N25" i="15"/>
  <c r="N25" i="44"/>
  <c r="N25" i="13"/>
  <c r="N25" i="27"/>
  <c r="N25" i="32"/>
  <c r="N25" i="20"/>
  <c r="N25" i="42"/>
  <c r="N25" i="48"/>
  <c r="N25" i="33"/>
  <c r="N25" i="12"/>
  <c r="N39" i="16"/>
  <c r="N39" i="22"/>
  <c r="N39" i="25"/>
  <c r="N39" i="28"/>
  <c r="N39" i="21"/>
  <c r="N39" i="29"/>
  <c r="N39" i="17"/>
  <c r="N39" i="31"/>
  <c r="N39" i="32"/>
  <c r="N39" i="19"/>
  <c r="N39" i="8"/>
  <c r="N39" i="20"/>
  <c r="N39" i="23"/>
  <c r="N39" i="27"/>
  <c r="N39" i="18"/>
  <c r="N39" i="24"/>
  <c r="N39" i="26"/>
  <c r="N39" i="30"/>
  <c r="N39" i="33"/>
  <c r="N39" i="34"/>
  <c r="N39" i="36"/>
  <c r="N39" i="41"/>
  <c r="N39" i="43"/>
  <c r="N39" i="15"/>
  <c r="N39" i="37"/>
  <c r="N39" i="40"/>
  <c r="N39" i="14"/>
  <c r="N39" i="35"/>
  <c r="N39" i="39"/>
  <c r="N39" i="44"/>
  <c r="N39" i="12"/>
  <c r="N39" i="13"/>
  <c r="N39" i="38"/>
  <c r="N39" i="42"/>
  <c r="N39" i="48"/>
  <c r="N39" i="52"/>
  <c r="F37" i="30"/>
  <c r="G37" i="30" s="1"/>
  <c r="P37" i="26"/>
  <c r="P37" i="23"/>
  <c r="F37" i="17"/>
  <c r="G37" i="17" s="1"/>
  <c r="F37" i="12"/>
  <c r="G37" i="12" s="1"/>
  <c r="P37" i="32"/>
  <c r="P37" i="22"/>
  <c r="F37" i="21"/>
  <c r="G37" i="21" s="1"/>
  <c r="P37" i="15"/>
  <c r="P37" i="12"/>
  <c r="P37" i="18"/>
  <c r="F37" i="27"/>
  <c r="G37" i="27" s="1"/>
  <c r="F37" i="31"/>
  <c r="G37" i="31" s="1"/>
  <c r="P37" i="34"/>
  <c r="F37" i="39"/>
  <c r="G37" i="39" s="1"/>
  <c r="F37" i="38"/>
  <c r="G37" i="38" s="1"/>
  <c r="P37" i="44"/>
  <c r="P37" i="50"/>
  <c r="F37" i="8"/>
  <c r="G37" i="8" s="1"/>
  <c r="F37" i="16"/>
  <c r="G37" i="16" s="1"/>
  <c r="P37" i="25"/>
  <c r="P37" i="36"/>
  <c r="F37" i="49"/>
  <c r="G37" i="49" s="1"/>
  <c r="P37" i="39"/>
  <c r="F37" i="14"/>
  <c r="G37" i="14" s="1"/>
  <c r="P37" i="20"/>
  <c r="P37" i="24"/>
  <c r="P37" i="27"/>
  <c r="P37" i="28"/>
  <c r="F37" i="35"/>
  <c r="G37" i="35" s="1"/>
  <c r="F37" i="32"/>
  <c r="G37" i="32" s="1"/>
  <c r="P37" i="41"/>
  <c r="F37" i="43"/>
  <c r="G37" i="43" s="1"/>
  <c r="P37" i="51"/>
  <c r="P37" i="13"/>
  <c r="F37" i="15"/>
  <c r="G37" i="15" s="1"/>
  <c r="F37" i="22"/>
  <c r="G37" i="22" s="1"/>
  <c r="F37" i="29"/>
  <c r="G37" i="29" s="1"/>
  <c r="P37" i="40"/>
  <c r="F37" i="44"/>
  <c r="G37" i="44" s="1"/>
  <c r="F37" i="50"/>
  <c r="G37" i="50" s="1"/>
  <c r="P37" i="35"/>
  <c r="P37" i="17"/>
  <c r="F37" i="23"/>
  <c r="G37" i="23" s="1"/>
  <c r="F37" i="20"/>
  <c r="G37" i="20" s="1"/>
  <c r="F37" i="25"/>
  <c r="G37" i="25" s="1"/>
  <c r="F37" i="28"/>
  <c r="G37" i="28" s="1"/>
  <c r="P37" i="31"/>
  <c r="F37" i="37"/>
  <c r="G37" i="37" s="1"/>
  <c r="P37" i="33"/>
  <c r="F37" i="42"/>
  <c r="G37" i="42" s="1"/>
  <c r="P37" i="49"/>
  <c r="F37" i="51"/>
  <c r="G37" i="51" s="1"/>
  <c r="P37" i="8"/>
  <c r="F37" i="19"/>
  <c r="G37" i="19" s="1"/>
  <c r="F37" i="24"/>
  <c r="G37" i="24" s="1"/>
  <c r="P37" i="30"/>
  <c r="F37" i="34"/>
  <c r="G37" i="34" s="1"/>
  <c r="F37" i="40"/>
  <c r="G37" i="40" s="1"/>
  <c r="F37" i="48"/>
  <c r="G37" i="48" s="1"/>
  <c r="F37" i="41"/>
  <c r="G37" i="41" s="1"/>
  <c r="P37" i="14"/>
  <c r="F37" i="18"/>
  <c r="G37" i="18" s="1"/>
  <c r="P37" i="19"/>
  <c r="F37" i="26"/>
  <c r="G37" i="26" s="1"/>
  <c r="P37" i="29"/>
  <c r="F37" i="33"/>
  <c r="G37" i="33" s="1"/>
  <c r="P37" i="38"/>
  <c r="F37" i="36"/>
  <c r="G37" i="36" s="1"/>
  <c r="P37" i="42"/>
  <c r="P37" i="48"/>
  <c r="F37" i="52"/>
  <c r="G37" i="52" s="1"/>
  <c r="F37" i="13"/>
  <c r="G37" i="13" s="1"/>
  <c r="P37" i="16"/>
  <c r="P37" i="21"/>
  <c r="P37" i="37"/>
  <c r="P37" i="52"/>
  <c r="P37" i="43"/>
  <c r="AI33" i="4"/>
  <c r="G33" i="4" s="1"/>
  <c r="AI47" i="4"/>
  <c r="G47" i="4" s="1"/>
  <c r="AH15" i="4"/>
  <c r="F15" i="4" s="1"/>
  <c r="T41" i="30"/>
  <c r="T41" i="42"/>
  <c r="T41" i="43"/>
  <c r="T41" i="19"/>
  <c r="T41" i="32"/>
  <c r="T41" i="29"/>
  <c r="T41" i="16"/>
  <c r="T41" i="38"/>
  <c r="T41" i="27"/>
  <c r="T41" i="37"/>
  <c r="T41" i="49"/>
  <c r="T41" i="35"/>
  <c r="T41" i="52"/>
  <c r="T41" i="48"/>
  <c r="T41" i="14"/>
  <c r="T41" i="17"/>
  <c r="T41" i="22"/>
  <c r="T41" i="26"/>
  <c r="T41" i="21"/>
  <c r="T41" i="15"/>
  <c r="T41" i="20"/>
  <c r="T41" i="31"/>
  <c r="T41" i="25"/>
  <c r="T41" i="13"/>
  <c r="T41" i="34"/>
  <c r="T41" i="23"/>
  <c r="T41" i="36"/>
  <c r="T41" i="33"/>
  <c r="T41" i="40"/>
  <c r="T41" i="24"/>
  <c r="T41" i="41"/>
  <c r="T41" i="51"/>
  <c r="T41" i="12"/>
  <c r="T41" i="39"/>
  <c r="T41" i="18"/>
  <c r="T41" i="8"/>
  <c r="T41" i="50"/>
  <c r="T41" i="28"/>
  <c r="T41" i="44"/>
  <c r="N27" i="22"/>
  <c r="N27" i="17"/>
  <c r="N27" i="35"/>
  <c r="N27" i="25"/>
  <c r="N27" i="28"/>
  <c r="N27" i="42"/>
  <c r="N27" i="37"/>
  <c r="N27" i="41"/>
  <c r="N27" i="43"/>
  <c r="N27" i="51"/>
  <c r="N27" i="50"/>
  <c r="N27" i="14"/>
  <c r="N27" i="26"/>
  <c r="N27" i="33"/>
  <c r="N27" i="39"/>
  <c r="N27" i="8"/>
  <c r="N27" i="15"/>
  <c r="N27" i="30"/>
  <c r="N27" i="31"/>
  <c r="N27" i="16"/>
  <c r="N27" i="21"/>
  <c r="N27" i="19"/>
  <c r="N27" i="34"/>
  <c r="N27" i="40"/>
  <c r="N27" i="49"/>
  <c r="N27" i="48"/>
  <c r="N27" i="52"/>
  <c r="N27" i="23"/>
  <c r="N27" i="18"/>
  <c r="N27" i="36"/>
  <c r="N27" i="38"/>
  <c r="N27" i="20"/>
  <c r="N27" i="29"/>
  <c r="N27" i="44"/>
  <c r="N27" i="12"/>
  <c r="N27" i="32"/>
  <c r="N27" i="13"/>
  <c r="N27" i="27"/>
  <c r="N27" i="24"/>
  <c r="F9" i="14"/>
  <c r="G9" i="14" s="1"/>
  <c r="P9" i="20"/>
  <c r="F9" i="12"/>
  <c r="G9" i="12" s="1"/>
  <c r="F9" i="17"/>
  <c r="G9" i="17" s="1"/>
  <c r="F9" i="25"/>
  <c r="G9" i="25" s="1"/>
  <c r="F9" i="32"/>
  <c r="G9" i="32" s="1"/>
  <c r="P9" i="36"/>
  <c r="P9" i="44"/>
  <c r="P9" i="49"/>
  <c r="P9" i="26"/>
  <c r="P9" i="48"/>
  <c r="F9" i="52"/>
  <c r="G9" i="52" s="1"/>
  <c r="F9" i="15"/>
  <c r="P9" i="23"/>
  <c r="F9" i="31"/>
  <c r="G9" i="31" s="1"/>
  <c r="P9" i="31"/>
  <c r="F9" i="38"/>
  <c r="G9" i="38" s="1"/>
  <c r="P9" i="15"/>
  <c r="F9" i="20"/>
  <c r="G9" i="20" s="1"/>
  <c r="P9" i="28"/>
  <c r="P9" i="39"/>
  <c r="F9" i="33"/>
  <c r="G9" i="33" s="1"/>
  <c r="F9" i="40"/>
  <c r="G9" i="40" s="1"/>
  <c r="P9" i="50"/>
  <c r="P9" i="8"/>
  <c r="P9" i="17"/>
  <c r="P9" i="25"/>
  <c r="F9" i="27"/>
  <c r="G9" i="27" s="1"/>
  <c r="F9" i="41"/>
  <c r="G9" i="41" s="1"/>
  <c r="F9" i="34"/>
  <c r="G9" i="34" s="1"/>
  <c r="F9" i="42"/>
  <c r="G9" i="42" s="1"/>
  <c r="F9" i="13"/>
  <c r="G9" i="13" s="1"/>
  <c r="P9" i="14"/>
  <c r="F9" i="23"/>
  <c r="G9" i="23" s="1"/>
  <c r="P9" i="37"/>
  <c r="F9" i="48"/>
  <c r="G9" i="48" s="1"/>
  <c r="F9" i="51"/>
  <c r="G9" i="51" s="1"/>
  <c r="F9" i="39"/>
  <c r="G9" i="39" s="1"/>
  <c r="F9" i="36"/>
  <c r="G9" i="36" s="1"/>
  <c r="P9" i="41"/>
  <c r="F9" i="50"/>
  <c r="G9" i="50" s="1"/>
  <c r="F9" i="8"/>
  <c r="G9" i="8" s="1"/>
  <c r="P9" i="18"/>
  <c r="P9" i="22"/>
  <c r="F9" i="37"/>
  <c r="G9" i="37" s="1"/>
  <c r="F9" i="44"/>
  <c r="F9" i="19"/>
  <c r="G9" i="19" s="1"/>
  <c r="F9" i="28"/>
  <c r="G9" i="28" s="1"/>
  <c r="F9" i="35"/>
  <c r="G9" i="35" s="1"/>
  <c r="P9" i="42"/>
  <c r="P9" i="29"/>
  <c r="P9" i="32"/>
  <c r="P9" i="43"/>
  <c r="P9" i="52"/>
  <c r="P9" i="12"/>
  <c r="F9" i="22"/>
  <c r="G9" i="22" s="1"/>
  <c r="P9" i="27"/>
  <c r="P9" i="34"/>
  <c r="P9" i="30"/>
  <c r="P9" i="38"/>
  <c r="F9" i="18"/>
  <c r="G9" i="18" s="1"/>
  <c r="P9" i="24"/>
  <c r="P9" i="35"/>
  <c r="P9" i="16"/>
  <c r="F9" i="43"/>
  <c r="G9" i="43" s="1"/>
  <c r="P9" i="13"/>
  <c r="P9" i="21"/>
  <c r="P9" i="51"/>
  <c r="F9" i="24"/>
  <c r="G9" i="24" s="1"/>
  <c r="F9" i="30"/>
  <c r="G9" i="30" s="1"/>
  <c r="P9" i="40"/>
  <c r="F9" i="49"/>
  <c r="G9" i="49" s="1"/>
  <c r="P9" i="19"/>
  <c r="F9" i="16"/>
  <c r="G9" i="16" s="1"/>
  <c r="F9" i="21"/>
  <c r="G9" i="21" s="1"/>
  <c r="F9" i="26"/>
  <c r="G9" i="26" s="1"/>
  <c r="F9" i="29"/>
  <c r="G9" i="29" s="1"/>
  <c r="P9" i="33"/>
  <c r="F26" i="21"/>
  <c r="G26" i="21" s="1"/>
  <c r="F26" i="37"/>
  <c r="G26" i="37" s="1"/>
  <c r="P26" i="23"/>
  <c r="F26" i="40"/>
  <c r="G26" i="40" s="1"/>
  <c r="P26" i="40"/>
  <c r="F26" i="17"/>
  <c r="G26" i="17" s="1"/>
  <c r="F26" i="52"/>
  <c r="G26" i="52" s="1"/>
  <c r="P26" i="15"/>
  <c r="P26" i="27"/>
  <c r="P26" i="8"/>
  <c r="P26" i="26"/>
  <c r="F26" i="23"/>
  <c r="G26" i="23" s="1"/>
  <c r="F26" i="48"/>
  <c r="G26" i="48" s="1"/>
  <c r="F26" i="30"/>
  <c r="G26" i="30" s="1"/>
  <c r="F26" i="20"/>
  <c r="G26" i="20" s="1"/>
  <c r="P26" i="29"/>
  <c r="P26" i="13"/>
  <c r="P26" i="28"/>
  <c r="P26" i="50"/>
  <c r="P26" i="24"/>
  <c r="P26" i="35"/>
  <c r="P26" i="20"/>
  <c r="F26" i="36"/>
  <c r="G26" i="36" s="1"/>
  <c r="P26" i="41"/>
  <c r="P26" i="16"/>
  <c r="F26" i="44"/>
  <c r="G26" i="44" s="1"/>
  <c r="P26" i="21"/>
  <c r="F26" i="26"/>
  <c r="G26" i="26" s="1"/>
  <c r="P26" i="36"/>
  <c r="P26" i="12"/>
  <c r="P26" i="37"/>
  <c r="F26" i="8"/>
  <c r="G26" i="8" s="1"/>
  <c r="P26" i="17"/>
  <c r="F26" i="29"/>
  <c r="G26" i="29" s="1"/>
  <c r="F26" i="41"/>
  <c r="G26" i="41" s="1"/>
  <c r="F26" i="13"/>
  <c r="G26" i="13" s="1"/>
  <c r="P26" i="31"/>
  <c r="F26" i="31"/>
  <c r="G26" i="31" s="1"/>
  <c r="P26" i="51"/>
  <c r="F26" i="27"/>
  <c r="G26" i="27" s="1"/>
  <c r="F26" i="49"/>
  <c r="G26" i="49" s="1"/>
  <c r="F26" i="15"/>
  <c r="G26" i="15" s="1"/>
  <c r="F26" i="34"/>
  <c r="G26" i="34" s="1"/>
  <c r="F26" i="42"/>
  <c r="G26" i="42" s="1"/>
  <c r="F26" i="35"/>
  <c r="G26" i="35" s="1"/>
  <c r="P26" i="19"/>
  <c r="P26" i="42"/>
  <c r="P26" i="33"/>
  <c r="P26" i="32"/>
  <c r="F26" i="18"/>
  <c r="G26" i="18" s="1"/>
  <c r="F26" i="50"/>
  <c r="G26" i="50" s="1"/>
  <c r="F26" i="25"/>
  <c r="G26" i="25" s="1"/>
  <c r="F26" i="33"/>
  <c r="G26" i="33" s="1"/>
  <c r="F26" i="28"/>
  <c r="G26" i="28" s="1"/>
  <c r="F26" i="14"/>
  <c r="G26" i="14" s="1"/>
  <c r="F26" i="38"/>
  <c r="G26" i="38" s="1"/>
  <c r="P26" i="52"/>
  <c r="P26" i="43"/>
  <c r="F26" i="12"/>
  <c r="G26" i="12" s="1"/>
  <c r="P26" i="14"/>
  <c r="P26" i="38"/>
  <c r="P26" i="25"/>
  <c r="N11" i="49"/>
  <c r="N11" i="48"/>
  <c r="N11" i="52"/>
  <c r="N11" i="15"/>
  <c r="N11" i="18"/>
  <c r="N11" i="22"/>
  <c r="N11" i="31"/>
  <c r="N11" i="30"/>
  <c r="N11" i="16"/>
  <c r="N11" i="27"/>
  <c r="N11" i="37"/>
  <c r="N11" i="43"/>
  <c r="N11" i="42"/>
  <c r="N11" i="25"/>
  <c r="N11" i="35"/>
  <c r="N11" i="41"/>
  <c r="N11" i="32"/>
  <c r="N11" i="38"/>
  <c r="N11" i="44"/>
  <c r="N11" i="12"/>
  <c r="N11" i="17"/>
  <c r="N11" i="21"/>
  <c r="N11" i="24"/>
  <c r="N11" i="26"/>
  <c r="N11" i="28"/>
  <c r="N11" i="14"/>
  <c r="N11" i="20"/>
  <c r="N11" i="34"/>
  <c r="N11" i="40"/>
  <c r="N11" i="19"/>
  <c r="N11" i="23"/>
  <c r="N11" i="29"/>
  <c r="N11" i="36"/>
  <c r="N11" i="13"/>
  <c r="N11" i="33"/>
  <c r="N11" i="39"/>
  <c r="N11" i="8"/>
  <c r="N11" i="51"/>
  <c r="N11" i="50"/>
  <c r="N15" i="48"/>
  <c r="N15" i="52"/>
  <c r="N15" i="49"/>
  <c r="N15" i="16"/>
  <c r="N15" i="18"/>
  <c r="N15" i="22"/>
  <c r="N15" i="19"/>
  <c r="N15" i="28"/>
  <c r="N15" i="33"/>
  <c r="N15" i="37"/>
  <c r="N15" i="20"/>
  <c r="N15" i="27"/>
  <c r="N15" i="42"/>
  <c r="N15" i="35"/>
  <c r="N15" i="29"/>
  <c r="N15" i="34"/>
  <c r="N15" i="15"/>
  <c r="N15" i="17"/>
  <c r="N15" i="21"/>
  <c r="N15" i="24"/>
  <c r="N15" i="25"/>
  <c r="N15" i="23"/>
  <c r="N15" i="32"/>
  <c r="N15" i="36"/>
  <c r="N15" i="44"/>
  <c r="N15" i="26"/>
  <c r="N15" i="30"/>
  <c r="N15" i="14"/>
  <c r="N15" i="31"/>
  <c r="N15" i="41"/>
  <c r="N15" i="8"/>
  <c r="N15" i="12"/>
  <c r="N15" i="39"/>
  <c r="N15" i="38"/>
  <c r="N15" i="43"/>
  <c r="N15" i="13"/>
  <c r="N15" i="40"/>
  <c r="N15" i="51"/>
  <c r="N15" i="50"/>
  <c r="N21" i="50"/>
  <c r="N21" i="18"/>
  <c r="N21" i="27"/>
  <c r="N21" i="17"/>
  <c r="N21" i="31"/>
  <c r="N21" i="37"/>
  <c r="N21" i="24"/>
  <c r="N21" i="39"/>
  <c r="N21" i="23"/>
  <c r="N21" i="32"/>
  <c r="N21" i="35"/>
  <c r="N21" i="34"/>
  <c r="N21" i="41"/>
  <c r="N21" i="42"/>
  <c r="N21" i="44"/>
  <c r="N21" i="20"/>
  <c r="N21" i="16"/>
  <c r="N21" i="8"/>
  <c r="N21" i="40"/>
  <c r="N21" i="12"/>
  <c r="N21" i="13"/>
  <c r="N21" i="49"/>
  <c r="N21" i="48"/>
  <c r="N21" i="22"/>
  <c r="N21" i="19"/>
  <c r="N21" i="15"/>
  <c r="N21" i="25"/>
  <c r="N21" i="29"/>
  <c r="N21" i="21"/>
  <c r="N21" i="43"/>
  <c r="N21" i="51"/>
  <c r="N21" i="52"/>
  <c r="N21" i="14"/>
  <c r="N21" i="28"/>
  <c r="N21" i="33"/>
  <c r="N21" i="26"/>
  <c r="N21" i="30"/>
  <c r="N21" i="36"/>
  <c r="N21" i="38"/>
  <c r="N29" i="33"/>
  <c r="N29" i="17"/>
  <c r="N29" i="35"/>
  <c r="N29" i="50"/>
  <c r="N29" i="41"/>
  <c r="N29" i="13"/>
  <c r="N29" i="26"/>
  <c r="N29" i="31"/>
  <c r="N29" i="16"/>
  <c r="N29" i="15"/>
  <c r="N29" i="51"/>
  <c r="N29" i="20"/>
  <c r="N29" i="36"/>
  <c r="N29" i="25"/>
  <c r="N29" i="12"/>
  <c r="N29" i="8"/>
  <c r="N29" i="49"/>
  <c r="N29" i="22"/>
  <c r="N29" i="37"/>
  <c r="N29" i="39"/>
  <c r="N29" i="34"/>
  <c r="N29" i="40"/>
  <c r="N29" i="14"/>
  <c r="N29" i="24"/>
  <c r="N29" i="19"/>
  <c r="N29" i="38"/>
  <c r="N29" i="52"/>
  <c r="N29" i="28"/>
  <c r="N29" i="30"/>
  <c r="N29" i="21"/>
  <c r="N29" i="42"/>
  <c r="N29" i="48"/>
  <c r="N29" i="32"/>
  <c r="N29" i="23"/>
  <c r="N29" i="44"/>
  <c r="N29" i="43"/>
  <c r="N29" i="27"/>
  <c r="N29" i="29"/>
  <c r="N29" i="18"/>
  <c r="N37" i="52"/>
  <c r="N37" i="12"/>
  <c r="N37" i="22"/>
  <c r="N37" i="26"/>
  <c r="N37" i="31"/>
  <c r="N37" i="35"/>
  <c r="N37" i="40"/>
  <c r="N37" i="23"/>
  <c r="N37" i="39"/>
  <c r="N37" i="15"/>
  <c r="N37" i="19"/>
  <c r="N37" i="20"/>
  <c r="N37" i="28"/>
  <c r="N37" i="37"/>
  <c r="N37" i="14"/>
  <c r="N37" i="33"/>
  <c r="N37" i="42"/>
  <c r="N37" i="48"/>
  <c r="N37" i="8"/>
  <c r="N37" i="25"/>
  <c r="N37" i="36"/>
  <c r="N37" i="24"/>
  <c r="N37" i="13"/>
  <c r="N37" i="18"/>
  <c r="N37" i="27"/>
  <c r="N37" i="30"/>
  <c r="N37" i="16"/>
  <c r="N37" i="44"/>
  <c r="N37" i="51"/>
  <c r="N37" i="49"/>
  <c r="N37" i="21"/>
  <c r="N37" i="29"/>
  <c r="N37" i="43"/>
  <c r="N37" i="41"/>
  <c r="N37" i="50"/>
  <c r="N37" i="17"/>
  <c r="N37" i="32"/>
  <c r="N37" i="38"/>
  <c r="N37" i="34"/>
  <c r="AH34" i="4"/>
  <c r="F34" i="4" s="1"/>
  <c r="G9" i="15"/>
  <c r="AH43" i="4"/>
  <c r="F43" i="4" s="1"/>
  <c r="AH47" i="4"/>
  <c r="F47" i="4" s="1"/>
  <c r="N5" i="37"/>
  <c r="N5" i="27"/>
  <c r="N5" i="19"/>
  <c r="N5" i="15"/>
  <c r="N5" i="48"/>
  <c r="N5" i="22"/>
  <c r="N5" i="41"/>
  <c r="N5" i="16"/>
  <c r="N5" i="30"/>
  <c r="N5" i="50"/>
  <c r="N5" i="25"/>
  <c r="N5" i="40"/>
  <c r="N5" i="21"/>
  <c r="N5" i="39"/>
  <c r="N5" i="20"/>
  <c r="N5" i="17"/>
  <c r="N5" i="52"/>
  <c r="N5" i="28"/>
  <c r="N5" i="24"/>
  <c r="N5" i="29"/>
  <c r="N5" i="14"/>
  <c r="N5" i="42"/>
  <c r="N5" i="12"/>
  <c r="N5" i="32"/>
  <c r="N5" i="49"/>
  <c r="N5" i="23"/>
  <c r="N5" i="38"/>
  <c r="N5" i="18"/>
  <c r="N5" i="33"/>
  <c r="N5" i="13"/>
  <c r="N5" i="31"/>
  <c r="N5" i="43"/>
  <c r="N5" i="36"/>
  <c r="N5" i="35"/>
  <c r="N5" i="8"/>
  <c r="N5" i="44"/>
  <c r="N5" i="34"/>
  <c r="N5" i="26"/>
  <c r="N5" i="51"/>
  <c r="P21" i="8"/>
  <c r="P21" i="22"/>
  <c r="F21" i="16"/>
  <c r="G21" i="16" s="1"/>
  <c r="F21" i="21"/>
  <c r="G21" i="21" s="1"/>
  <c r="F21" i="30"/>
  <c r="G21" i="30" s="1"/>
  <c r="F21" i="25"/>
  <c r="G21" i="25" s="1"/>
  <c r="F21" i="32"/>
  <c r="G21" i="32" s="1"/>
  <c r="F21" i="41"/>
  <c r="G21" i="41" s="1"/>
  <c r="F21" i="44"/>
  <c r="G21" i="44" s="1"/>
  <c r="F21" i="19"/>
  <c r="G21" i="19" s="1"/>
  <c r="F21" i="17"/>
  <c r="G21" i="17" s="1"/>
  <c r="P21" i="21"/>
  <c r="P21" i="38"/>
  <c r="F21" i="8"/>
  <c r="G21" i="8" s="1"/>
  <c r="F21" i="14"/>
  <c r="G21" i="14" s="1"/>
  <c r="P21" i="12"/>
  <c r="P21" i="18"/>
  <c r="P21" i="27"/>
  <c r="P21" i="35"/>
  <c r="P21" i="28"/>
  <c r="P21" i="36"/>
  <c r="P21" i="40"/>
  <c r="F21" i="12"/>
  <c r="G21" i="12" s="1"/>
  <c r="F21" i="23"/>
  <c r="G21" i="23" s="1"/>
  <c r="F21" i="20"/>
  <c r="G21" i="20" s="1"/>
  <c r="F21" i="35"/>
  <c r="G21" i="35" s="1"/>
  <c r="P21" i="26"/>
  <c r="F21" i="33"/>
  <c r="G21" i="33" s="1"/>
  <c r="P21" i="41"/>
  <c r="P21" i="15"/>
  <c r="F21" i="24"/>
  <c r="G21" i="24" s="1"/>
  <c r="P21" i="30"/>
  <c r="P21" i="29"/>
  <c r="F21" i="39"/>
  <c r="G21" i="39" s="1"/>
  <c r="P21" i="44"/>
  <c r="F21" i="37"/>
  <c r="G21" i="37" s="1"/>
  <c r="P21" i="19"/>
  <c r="P21" i="17"/>
  <c r="F21" i="31"/>
  <c r="G21" i="31" s="1"/>
  <c r="F21" i="28"/>
  <c r="G21" i="28" s="1"/>
  <c r="P21" i="33"/>
  <c r="F21" i="42"/>
  <c r="G21" i="42" s="1"/>
  <c r="P21" i="14"/>
  <c r="P21" i="16"/>
  <c r="F21" i="27"/>
  <c r="G21" i="27" s="1"/>
  <c r="F21" i="38"/>
  <c r="G21" i="38" s="1"/>
  <c r="F21" i="26"/>
  <c r="G21" i="26" s="1"/>
  <c r="P21" i="32"/>
  <c r="F21" i="40"/>
  <c r="G21" i="40" s="1"/>
  <c r="F21" i="43"/>
  <c r="G21" i="43" s="1"/>
  <c r="F21" i="22"/>
  <c r="G21" i="22" s="1"/>
  <c r="F21" i="15"/>
  <c r="G21" i="15" s="1"/>
  <c r="P21" i="31"/>
  <c r="P21" i="25"/>
  <c r="P21" i="39"/>
  <c r="P21" i="43"/>
  <c r="P21" i="23"/>
  <c r="P21" i="20"/>
  <c r="F21" i="34"/>
  <c r="G21" i="34" s="1"/>
  <c r="P21" i="37"/>
  <c r="F21" i="18"/>
  <c r="G21" i="18" s="1"/>
  <c r="P21" i="24"/>
  <c r="P21" i="34"/>
  <c r="F21" i="29"/>
  <c r="G21" i="29" s="1"/>
  <c r="F21" i="36"/>
  <c r="G21" i="36" s="1"/>
  <c r="P21" i="42"/>
  <c r="F21" i="49"/>
  <c r="G21" i="49" s="1"/>
  <c r="P21" i="51"/>
  <c r="F21" i="13"/>
  <c r="G21" i="13" s="1"/>
  <c r="P21" i="50"/>
  <c r="P21" i="52"/>
  <c r="P21" i="13"/>
  <c r="F21" i="48"/>
  <c r="G21" i="48" s="1"/>
  <c r="P21" i="49"/>
  <c r="F21" i="51"/>
  <c r="G21" i="51" s="1"/>
  <c r="P21" i="48"/>
  <c r="F21" i="50"/>
  <c r="G21" i="50" s="1"/>
  <c r="F21" i="52"/>
  <c r="G21" i="52" s="1"/>
  <c r="N13" i="19"/>
  <c r="N13" i="21"/>
  <c r="N13" i="27"/>
  <c r="N13" i="34"/>
  <c r="N13" i="8"/>
  <c r="N13" i="36"/>
  <c r="N13" i="13"/>
  <c r="N13" i="33"/>
  <c r="N13" i="14"/>
  <c r="N13" i="24"/>
  <c r="N13" i="25"/>
  <c r="N13" i="29"/>
  <c r="N13" i="41"/>
  <c r="N13" i="20"/>
  <c r="N13" i="40"/>
  <c r="N13" i="44"/>
  <c r="N13" i="48"/>
  <c r="N13" i="52"/>
  <c r="N13" i="31"/>
  <c r="N13" i="50"/>
  <c r="N13" i="49"/>
  <c r="N13" i="15"/>
  <c r="N13" i="32"/>
  <c r="N13" i="35"/>
  <c r="N13" i="30"/>
  <c r="N13" i="22"/>
  <c r="N13" i="28"/>
  <c r="N13" i="16"/>
  <c r="N13" i="18"/>
  <c r="N13" i="51"/>
  <c r="N13" i="17"/>
  <c r="N13" i="26"/>
  <c r="N13" i="43"/>
  <c r="N13" i="42"/>
  <c r="N13" i="12"/>
  <c r="N13" i="23"/>
  <c r="N13" i="39"/>
  <c r="N13" i="37"/>
  <c r="N13" i="38"/>
  <c r="N19" i="48"/>
  <c r="N19" i="51"/>
  <c r="N19" i="50"/>
  <c r="N19" i="14"/>
  <c r="N19" i="17"/>
  <c r="N19" i="21"/>
  <c r="N19" i="24"/>
  <c r="N19" i="31"/>
  <c r="N19" i="34"/>
  <c r="N19" i="38"/>
  <c r="N19" i="42"/>
  <c r="N19" i="26"/>
  <c r="N19" i="33"/>
  <c r="N19" i="44"/>
  <c r="N19" i="25"/>
  <c r="N19" i="41"/>
  <c r="N19" i="49"/>
  <c r="N19" i="30"/>
  <c r="N19" i="13"/>
  <c r="N19" i="32"/>
  <c r="N19" i="12"/>
  <c r="N19" i="15"/>
  <c r="N19" i="18"/>
  <c r="N19" i="22"/>
  <c r="N19" i="16"/>
  <c r="N19" i="19"/>
  <c r="N19" i="35"/>
  <c r="N19" i="40"/>
  <c r="N19" i="20"/>
  <c r="N19" i="27"/>
  <c r="N19" i="37"/>
  <c r="N19" i="43"/>
  <c r="N19" i="29"/>
  <c r="N19" i="8"/>
  <c r="N19" i="52"/>
  <c r="N19" i="23"/>
  <c r="N19" i="36"/>
  <c r="N19" i="39"/>
  <c r="N19" i="28"/>
  <c r="N23" i="16"/>
  <c r="N23" i="44"/>
  <c r="N23" i="25"/>
  <c r="N23" i="26"/>
  <c r="N23" i="22"/>
  <c r="N23" i="34"/>
  <c r="N23" i="13"/>
  <c r="N23" i="49"/>
  <c r="N23" i="20"/>
  <c r="N23" i="43"/>
  <c r="N23" i="27"/>
  <c r="N23" i="12"/>
  <c r="N23" i="51"/>
  <c r="N23" i="32"/>
  <c r="N23" i="37"/>
  <c r="N23" i="19"/>
  <c r="N23" i="39"/>
  <c r="N23" i="40"/>
  <c r="N23" i="17"/>
  <c r="N23" i="38"/>
  <c r="N23" i="52"/>
  <c r="N23" i="35"/>
  <c r="N23" i="8"/>
  <c r="N23" i="23"/>
  <c r="N23" i="33"/>
  <c r="N23" i="42"/>
  <c r="N23" i="24"/>
  <c r="N23" i="14"/>
  <c r="N23" i="15"/>
  <c r="N23" i="31"/>
  <c r="N23" i="29"/>
  <c r="N23" i="36"/>
  <c r="N23" i="41"/>
  <c r="N23" i="48"/>
  <c r="N23" i="18"/>
  <c r="N23" i="30"/>
  <c r="N23" i="28"/>
  <c r="N23" i="21"/>
  <c r="N23" i="50"/>
  <c r="N31" i="50"/>
  <c r="N31" i="14"/>
  <c r="N31" i="21"/>
  <c r="N31" i="25"/>
  <c r="N31" i="29"/>
  <c r="N31" i="42"/>
  <c r="N31" i="16"/>
  <c r="N31" i="30"/>
  <c r="N31" i="37"/>
  <c r="N31" i="8"/>
  <c r="N31" i="51"/>
  <c r="N31" i="15"/>
  <c r="N31" i="22"/>
  <c r="N31" i="26"/>
  <c r="N31" i="35"/>
  <c r="N31" i="44"/>
  <c r="N31" i="19"/>
  <c r="N31" i="32"/>
  <c r="N31" i="38"/>
  <c r="N31" i="48"/>
  <c r="N31" i="52"/>
  <c r="N31" i="17"/>
  <c r="N31" i="23"/>
  <c r="N31" i="27"/>
  <c r="N31" i="36"/>
  <c r="N31" i="43"/>
  <c r="N31" i="20"/>
  <c r="N31" i="33"/>
  <c r="N31" i="39"/>
  <c r="N31" i="49"/>
  <c r="N31" i="12"/>
  <c r="N31" i="18"/>
  <c r="N31" i="24"/>
  <c r="N31" i="28"/>
  <c r="N31" i="41"/>
  <c r="N31" i="13"/>
  <c r="N31" i="31"/>
  <c r="N31" i="34"/>
  <c r="N31" i="40"/>
  <c r="T30" i="23"/>
  <c r="T30" i="33"/>
  <c r="T30" i="26"/>
  <c r="T30" i="41"/>
  <c r="T30" i="17"/>
  <c r="T30" i="36"/>
  <c r="T30" i="22"/>
  <c r="T30" i="31"/>
  <c r="T30" i="14"/>
  <c r="T30" i="21"/>
  <c r="T30" i="32"/>
  <c r="T30" i="51"/>
  <c r="T30" i="29"/>
  <c r="T30" i="8"/>
  <c r="T30" i="42"/>
  <c r="T30" i="35"/>
  <c r="T30" i="25"/>
  <c r="T30" i="15"/>
  <c r="T30" i="37"/>
  <c r="T30" i="24"/>
  <c r="T30" i="52"/>
  <c r="T30" i="27"/>
  <c r="T30" i="13"/>
  <c r="T30" i="49"/>
  <c r="T30" i="16"/>
  <c r="T30" i="48"/>
  <c r="T30" i="30"/>
  <c r="T30" i="18"/>
  <c r="T30" i="20"/>
  <c r="T30" i="28"/>
  <c r="T30" i="50"/>
  <c r="T30" i="19"/>
  <c r="T30" i="12"/>
  <c r="T30" i="43"/>
  <c r="T30" i="44"/>
  <c r="T30" i="40"/>
  <c r="T30" i="34"/>
  <c r="T30" i="38"/>
  <c r="T30" i="39"/>
  <c r="T15" i="16"/>
  <c r="T15" i="30"/>
  <c r="T15" i="23"/>
  <c r="T15" i="21"/>
  <c r="T15" i="15"/>
  <c r="T15" i="36"/>
  <c r="T15" i="32"/>
  <c r="T15" i="40"/>
  <c r="T15" i="34"/>
  <c r="T15" i="48"/>
  <c r="T15" i="18"/>
  <c r="T15" i="13"/>
  <c r="T15" i="43"/>
  <c r="T15" i="24"/>
  <c r="T15" i="41"/>
  <c r="T15" i="28"/>
  <c r="T15" i="52"/>
  <c r="T15" i="42"/>
  <c r="T15" i="31"/>
  <c r="T15" i="51"/>
  <c r="T15" i="33"/>
  <c r="T15" i="50"/>
  <c r="T15" i="19"/>
  <c r="T15" i="29"/>
  <c r="T15" i="14"/>
  <c r="T15" i="12"/>
  <c r="T15" i="26"/>
  <c r="T15" i="35"/>
  <c r="T15" i="20"/>
  <c r="T15" i="38"/>
  <c r="T15" i="17"/>
  <c r="T15" i="8"/>
  <c r="T15" i="49"/>
  <c r="T15" i="25"/>
  <c r="T15" i="39"/>
  <c r="T15" i="22"/>
  <c r="T15" i="37"/>
  <c r="T15" i="44"/>
  <c r="T15" i="27"/>
  <c r="AH20" i="4"/>
  <c r="F20" i="4" s="1"/>
  <c r="G6" i="32"/>
  <c r="E44" i="32"/>
  <c r="G38" i="37"/>
  <c r="E44" i="37"/>
  <c r="G36" i="12"/>
  <c r="E44" i="15"/>
  <c r="E44" i="26"/>
  <c r="G5" i="26"/>
  <c r="E44" i="33"/>
  <c r="E44" i="34"/>
  <c r="G9" i="44"/>
  <c r="E44" i="44"/>
  <c r="E44" i="38"/>
  <c r="G6" i="43"/>
  <c r="G35" i="21"/>
  <c r="G5" i="48"/>
  <c r="E44" i="48"/>
  <c r="G5" i="49"/>
  <c r="E44" i="49"/>
  <c r="G5" i="13"/>
  <c r="E44" i="13"/>
  <c r="G7" i="16"/>
  <c r="E44" i="16"/>
  <c r="G7" i="27"/>
  <c r="E44" i="27"/>
  <c r="E44" i="30"/>
  <c r="G11" i="35"/>
  <c r="E44" i="35"/>
  <c r="G22" i="36"/>
  <c r="E44" i="36"/>
  <c r="G41" i="40"/>
  <c r="E44" i="40"/>
  <c r="G12" i="14"/>
  <c r="E44" i="14"/>
  <c r="G22" i="18"/>
  <c r="E44" i="18"/>
  <c r="E44" i="23"/>
  <c r="G7" i="23"/>
  <c r="G44" i="20" l="1"/>
  <c r="H5" i="24" a="1"/>
  <c r="H10" i="24" s="1"/>
  <c r="I10" i="24" s="1"/>
  <c r="H5" i="37" a="1"/>
  <c r="H40" i="37" s="1"/>
  <c r="I40" i="37" s="1"/>
  <c r="H5" i="25" a="1"/>
  <c r="H40" i="25" s="1"/>
  <c r="I40" i="25" s="1"/>
  <c r="H5" i="21" a="1"/>
  <c r="H26" i="21" s="1"/>
  <c r="I26" i="21" s="1"/>
  <c r="G44" i="31"/>
  <c r="H5" i="28" a="1"/>
  <c r="H14" i="28" s="1"/>
  <c r="I14" i="28" s="1"/>
  <c r="G44" i="51"/>
  <c r="H5" i="50" a="1"/>
  <c r="H30" i="50" s="1"/>
  <c r="I30" i="50" s="1"/>
  <c r="H5" i="19" a="1"/>
  <c r="H34" i="19" s="1"/>
  <c r="I34" i="19" s="1"/>
  <c r="G44" i="42"/>
  <c r="H5" i="41" a="1"/>
  <c r="H40" i="41" s="1"/>
  <c r="I40" i="41" s="1"/>
  <c r="G44" i="50"/>
  <c r="G44" i="22"/>
  <c r="H5" i="32" a="1"/>
  <c r="H38" i="32" s="1"/>
  <c r="I38" i="32" s="1"/>
  <c r="G44" i="19"/>
  <c r="H5" i="17" a="1"/>
  <c r="H14" i="17" s="1"/>
  <c r="I14" i="17" s="1"/>
  <c r="H5" i="33" a="1"/>
  <c r="H31" i="33" s="1"/>
  <c r="I31" i="33" s="1"/>
  <c r="H5" i="8" a="1"/>
  <c r="H28" i="8" s="1"/>
  <c r="I28" i="8" s="1"/>
  <c r="H5" i="36" a="1"/>
  <c r="H36" i="36" s="1"/>
  <c r="I36" i="36" s="1"/>
  <c r="G44" i="39"/>
  <c r="G44" i="40"/>
  <c r="G44" i="52"/>
  <c r="G44" i="38"/>
  <c r="H5" i="20" a="1"/>
  <c r="H8" i="20" s="1"/>
  <c r="I8" i="20" s="1"/>
  <c r="G44" i="32"/>
  <c r="H5" i="38" a="1"/>
  <c r="H38" i="38" s="1"/>
  <c r="I38" i="38" s="1"/>
  <c r="G44" i="25"/>
  <c r="G44" i="18"/>
  <c r="H5" i="29" a="1"/>
  <c r="H8" i="29" s="1"/>
  <c r="I8" i="29" s="1"/>
  <c r="G44" i="41"/>
  <c r="T38" i="39"/>
  <c r="T38" i="51"/>
  <c r="T38" i="12"/>
  <c r="T38" i="27"/>
  <c r="T38" i="41"/>
  <c r="T38" i="8"/>
  <c r="T38" i="49"/>
  <c r="T38" i="13"/>
  <c r="T38" i="43"/>
  <c r="T38" i="30"/>
  <c r="T38" i="19"/>
  <c r="T38" i="22"/>
  <c r="T38" i="14"/>
  <c r="T38" i="28"/>
  <c r="T38" i="16"/>
  <c r="T38" i="35"/>
  <c r="T38" i="17"/>
  <c r="T38" i="33"/>
  <c r="T38" i="21"/>
  <c r="T38" i="44"/>
  <c r="T38" i="15"/>
  <c r="T38" i="50"/>
  <c r="T38" i="29"/>
  <c r="T38" i="40"/>
  <c r="T38" i="26"/>
  <c r="T38" i="52"/>
  <c r="T38" i="23"/>
  <c r="T38" i="25"/>
  <c r="T38" i="24"/>
  <c r="T38" i="42"/>
  <c r="T38" i="38"/>
  <c r="T38" i="31"/>
  <c r="T38" i="32"/>
  <c r="T38" i="34"/>
  <c r="T38" i="48"/>
  <c r="T38" i="18"/>
  <c r="T38" i="37"/>
  <c r="T38" i="20"/>
  <c r="T38" i="36"/>
  <c r="G44" i="26"/>
  <c r="G44" i="44"/>
  <c r="G44" i="29"/>
  <c r="J44" i="44"/>
  <c r="J44" i="20"/>
  <c r="J44" i="40"/>
  <c r="J44" i="37"/>
  <c r="J44" i="22"/>
  <c r="J44" i="29"/>
  <c r="J44" i="26"/>
  <c r="J44" i="18"/>
  <c r="J44" i="41"/>
  <c r="J44" i="17"/>
  <c r="J44" i="42"/>
  <c r="J44" i="31"/>
  <c r="J44" i="12"/>
  <c r="J44" i="43"/>
  <c r="J44" i="25"/>
  <c r="J44" i="50"/>
  <c r="J44" i="36"/>
  <c r="J44" i="39"/>
  <c r="J44" i="19"/>
  <c r="J44" i="51"/>
  <c r="J44" i="52"/>
  <c r="J44" i="38"/>
  <c r="J44" i="35"/>
  <c r="J44" i="8"/>
  <c r="J44" i="32"/>
  <c r="J44" i="48"/>
  <c r="J44" i="14"/>
  <c r="J44" i="15"/>
  <c r="J44" i="49"/>
  <c r="J44" i="30"/>
  <c r="J44" i="13"/>
  <c r="J44" i="33"/>
  <c r="J44" i="34"/>
  <c r="J44" i="23"/>
  <c r="J44" i="27"/>
  <c r="J44" i="24"/>
  <c r="J44" i="16"/>
  <c r="J44" i="21"/>
  <c r="J44" i="28"/>
  <c r="G44" i="14"/>
  <c r="G44" i="36"/>
  <c r="H5" i="44" a="1"/>
  <c r="H6" i="44" s="1"/>
  <c r="I6" i="44" s="1"/>
  <c r="K6" i="44" s="1"/>
  <c r="H5" i="31" a="1"/>
  <c r="H16" i="31" s="1"/>
  <c r="I16" i="31" s="1"/>
  <c r="H5" i="35" a="1"/>
  <c r="H36" i="35" s="1"/>
  <c r="I36" i="35" s="1"/>
  <c r="H5" i="22" a="1"/>
  <c r="H26" i="22" s="1"/>
  <c r="I26" i="22" s="1"/>
  <c r="G44" i="28"/>
  <c r="G44" i="8"/>
  <c r="H5" i="39" a="1"/>
  <c r="H40" i="39" s="1"/>
  <c r="I40" i="39" s="1"/>
  <c r="G44" i="33"/>
  <c r="H5" i="52" a="1"/>
  <c r="H18" i="52" s="1"/>
  <c r="I18" i="52" s="1"/>
  <c r="G44" i="17"/>
  <c r="G44" i="37"/>
  <c r="G44" i="21"/>
  <c r="H5" i="42" a="1"/>
  <c r="H25" i="42" s="1"/>
  <c r="I25" i="42" s="1"/>
  <c r="G44" i="12"/>
  <c r="H5" i="51" a="1"/>
  <c r="H42" i="51" s="1"/>
  <c r="I42" i="51" s="1"/>
  <c r="G44" i="24"/>
  <c r="H37" i="44"/>
  <c r="I37" i="44" s="1"/>
  <c r="K37" i="44" s="1"/>
  <c r="H5" i="30" a="1"/>
  <c r="H18" i="30" s="1"/>
  <c r="I18" i="30" s="1"/>
  <c r="G44" i="30"/>
  <c r="H5" i="43" a="1"/>
  <c r="H39" i="43" s="1"/>
  <c r="I39" i="43" s="1"/>
  <c r="G44" i="23"/>
  <c r="H5" i="12" a="1"/>
  <c r="H16" i="12" s="1"/>
  <c r="I16" i="12" s="1"/>
  <c r="H5" i="40" a="1"/>
  <c r="H36" i="40" s="1"/>
  <c r="I36" i="40" s="1"/>
  <c r="G44" i="35"/>
  <c r="H5" i="26" a="1"/>
  <c r="H28" i="26" s="1"/>
  <c r="I28" i="26" s="1"/>
  <c r="G44" i="43"/>
  <c r="T12" i="34"/>
  <c r="T12" i="14"/>
  <c r="T12" i="25"/>
  <c r="T12" i="41"/>
  <c r="T12" i="29"/>
  <c r="T12" i="48"/>
  <c r="T12" i="44"/>
  <c r="T12" i="33"/>
  <c r="T12" i="15"/>
  <c r="T12" i="49"/>
  <c r="T12" i="40"/>
  <c r="T12" i="24"/>
  <c r="T12" i="18"/>
  <c r="T12" i="22"/>
  <c r="T12" i="13"/>
  <c r="T12" i="37"/>
  <c r="T12" i="17"/>
  <c r="T12" i="51"/>
  <c r="T12" i="26"/>
  <c r="T12" i="50"/>
  <c r="T12" i="39"/>
  <c r="T12" i="35"/>
  <c r="T12" i="52"/>
  <c r="T12" i="23"/>
  <c r="T12" i="8"/>
  <c r="T12" i="21"/>
  <c r="T12" i="20"/>
  <c r="T12" i="16"/>
  <c r="T12" i="31"/>
  <c r="T12" i="32"/>
  <c r="T12" i="43"/>
  <c r="T12" i="30"/>
  <c r="T12" i="19"/>
  <c r="T12" i="38"/>
  <c r="T12" i="36"/>
  <c r="T12" i="12"/>
  <c r="T12" i="27"/>
  <c r="T12" i="28"/>
  <c r="T12" i="42"/>
  <c r="J30" i="49"/>
  <c r="J30" i="20"/>
  <c r="J30" i="21"/>
  <c r="J30" i="27"/>
  <c r="J30" i="29"/>
  <c r="J30" i="37"/>
  <c r="J30" i="39"/>
  <c r="J30" i="38"/>
  <c r="J30" i="22"/>
  <c r="J30" i="32"/>
  <c r="J30" i="36"/>
  <c r="J30" i="12"/>
  <c r="J30" i="33"/>
  <c r="J30" i="18"/>
  <c r="J30" i="48"/>
  <c r="J30" i="16"/>
  <c r="J30" i="42"/>
  <c r="J30" i="43"/>
  <c r="J30" i="15"/>
  <c r="J30" i="28"/>
  <c r="J30" i="31"/>
  <c r="J30" i="52"/>
  <c r="J30" i="40"/>
  <c r="J30" i="24"/>
  <c r="J30" i="8"/>
  <c r="J30" i="17"/>
  <c r="J30" i="19"/>
  <c r="J30" i="51"/>
  <c r="J30" i="34"/>
  <c r="J30" i="50"/>
  <c r="J30" i="14"/>
  <c r="J30" i="23"/>
  <c r="J30" i="30"/>
  <c r="J30" i="41"/>
  <c r="J30" i="26"/>
  <c r="J30" i="44"/>
  <c r="J30" i="13"/>
  <c r="J30" i="25"/>
  <c r="J30" i="35"/>
  <c r="H5" i="34" a="1"/>
  <c r="H18" i="34" s="1"/>
  <c r="I18" i="34" s="1"/>
  <c r="G44" i="34"/>
  <c r="H5" i="15" a="1"/>
  <c r="H8" i="15" s="1"/>
  <c r="I8" i="15" s="1"/>
  <c r="G44" i="15"/>
  <c r="T44" i="32"/>
  <c r="T44" i="25"/>
  <c r="T44" i="48"/>
  <c r="T44" i="38"/>
  <c r="T44" i="31"/>
  <c r="T44" i="14"/>
  <c r="T44" i="37"/>
  <c r="T44" i="33"/>
  <c r="T44" i="29"/>
  <c r="T44" i="43"/>
  <c r="T44" i="40"/>
  <c r="T44" i="20"/>
  <c r="T44" i="44"/>
  <c r="T44" i="19"/>
  <c r="T44" i="51"/>
  <c r="T44" i="21"/>
  <c r="T44" i="30"/>
  <c r="T44" i="26"/>
  <c r="T44" i="12"/>
  <c r="T44" i="50"/>
  <c r="T44" i="8"/>
  <c r="T44" i="39"/>
  <c r="T44" i="24"/>
  <c r="T44" i="17"/>
  <c r="T44" i="16"/>
  <c r="T44" i="13"/>
  <c r="T44" i="35"/>
  <c r="T44" i="15"/>
  <c r="T44" i="27"/>
  <c r="T44" i="42"/>
  <c r="T44" i="22"/>
  <c r="T44" i="18"/>
  <c r="T44" i="23"/>
  <c r="T44" i="34"/>
  <c r="T44" i="41"/>
  <c r="T44" i="36"/>
  <c r="T44" i="52"/>
  <c r="T44" i="49"/>
  <c r="T44" i="28"/>
  <c r="T17" i="40"/>
  <c r="T17" i="29"/>
  <c r="T17" i="52"/>
  <c r="T17" i="22"/>
  <c r="T17" i="30"/>
  <c r="T17" i="44"/>
  <c r="T17" i="35"/>
  <c r="T17" i="13"/>
  <c r="T17" i="26"/>
  <c r="T17" i="18"/>
  <c r="T17" i="14"/>
  <c r="T17" i="34"/>
  <c r="T17" i="27"/>
  <c r="T17" i="42"/>
  <c r="T17" i="36"/>
  <c r="T17" i="25"/>
  <c r="T17" i="38"/>
  <c r="T17" i="15"/>
  <c r="T17" i="16"/>
  <c r="T17" i="39"/>
  <c r="T17" i="41"/>
  <c r="T17" i="19"/>
  <c r="T17" i="20"/>
  <c r="T17" i="21"/>
  <c r="T17" i="28"/>
  <c r="T17" i="24"/>
  <c r="T17" i="31"/>
  <c r="T17" i="43"/>
  <c r="T17" i="32"/>
  <c r="T17" i="23"/>
  <c r="T17" i="17"/>
  <c r="T17" i="48"/>
  <c r="T17" i="51"/>
  <c r="T17" i="33"/>
  <c r="T17" i="49"/>
  <c r="T17" i="50"/>
  <c r="T17" i="37"/>
  <c r="T17" i="12"/>
  <c r="T17" i="8"/>
  <c r="T40" i="30"/>
  <c r="T40" i="38"/>
  <c r="T40" i="42"/>
  <c r="T40" i="19"/>
  <c r="T40" i="21"/>
  <c r="T40" i="33"/>
  <c r="T40" i="23"/>
  <c r="T40" i="16"/>
  <c r="T40" i="12"/>
  <c r="T40" i="52"/>
  <c r="T40" i="35"/>
  <c r="T40" i="18"/>
  <c r="T40" i="32"/>
  <c r="T40" i="20"/>
  <c r="T40" i="24"/>
  <c r="T40" i="13"/>
  <c r="T40" i="41"/>
  <c r="T40" i="17"/>
  <c r="T40" i="36"/>
  <c r="T40" i="22"/>
  <c r="T40" i="29"/>
  <c r="T40" i="34"/>
  <c r="T40" i="37"/>
  <c r="T40" i="44"/>
  <c r="T40" i="50"/>
  <c r="T40" i="14"/>
  <c r="T40" i="26"/>
  <c r="T40" i="28"/>
  <c r="T40" i="27"/>
  <c r="T40" i="31"/>
  <c r="T40" i="8"/>
  <c r="T40" i="39"/>
  <c r="T40" i="48"/>
  <c r="T40" i="43"/>
  <c r="T40" i="51"/>
  <c r="T40" i="15"/>
  <c r="T40" i="25"/>
  <c r="T40" i="40"/>
  <c r="T40" i="49"/>
  <c r="T31" i="23"/>
  <c r="T31" i="29"/>
  <c r="T31" i="24"/>
  <c r="T31" i="27"/>
  <c r="T31" i="25"/>
  <c r="T31" i="17"/>
  <c r="T31" i="28"/>
  <c r="T31" i="26"/>
  <c r="T31" i="12"/>
  <c r="T31" i="16"/>
  <c r="T31" i="38"/>
  <c r="T31" i="32"/>
  <c r="T31" i="19"/>
  <c r="T31" i="43"/>
  <c r="T31" i="49"/>
  <c r="T31" i="14"/>
  <c r="T31" i="35"/>
  <c r="T31" i="18"/>
  <c r="T31" i="21"/>
  <c r="T31" i="33"/>
  <c r="T31" i="20"/>
  <c r="T31" i="39"/>
  <c r="T31" i="15"/>
  <c r="T31" i="40"/>
  <c r="T31" i="30"/>
  <c r="T31" i="13"/>
  <c r="T31" i="34"/>
  <c r="T31" i="41"/>
  <c r="T31" i="44"/>
  <c r="T31" i="52"/>
  <c r="T31" i="31"/>
  <c r="T31" i="8"/>
  <c r="T31" i="36"/>
  <c r="T31" i="42"/>
  <c r="T31" i="22"/>
  <c r="T31" i="37"/>
  <c r="T31" i="48"/>
  <c r="T31" i="51"/>
  <c r="T31" i="50"/>
  <c r="H5" i="23" a="1"/>
  <c r="H20" i="23" s="1"/>
  <c r="I20" i="23" s="1"/>
  <c r="H16" i="44"/>
  <c r="I16" i="44" s="1"/>
  <c r="K16" i="44" s="1"/>
  <c r="H12" i="8"/>
  <c r="I12" i="8" s="1"/>
  <c r="H22" i="8"/>
  <c r="I22" i="8" s="1"/>
  <c r="H38" i="8"/>
  <c r="I38" i="8" s="1"/>
  <c r="H30" i="8"/>
  <c r="I30" i="8" s="1"/>
  <c r="H42" i="8"/>
  <c r="I42" i="8" s="1"/>
  <c r="H39" i="8"/>
  <c r="I39" i="8" s="1"/>
  <c r="H23" i="8"/>
  <c r="I23" i="8" s="1"/>
  <c r="H41" i="8"/>
  <c r="I41" i="8" s="1"/>
  <c r="H25" i="8"/>
  <c r="I25" i="8" s="1"/>
  <c r="H43" i="8"/>
  <c r="I43" i="8" s="1"/>
  <c r="H29" i="8"/>
  <c r="I29" i="8" s="1"/>
  <c r="H19" i="8"/>
  <c r="I19" i="8" s="1"/>
  <c r="H8" i="8"/>
  <c r="I8" i="8" s="1"/>
  <c r="H32" i="8"/>
  <c r="I32" i="8" s="1"/>
  <c r="H40" i="8"/>
  <c r="I40" i="8" s="1"/>
  <c r="H5" i="8"/>
  <c r="H20" i="17"/>
  <c r="I20" i="17" s="1"/>
  <c r="H28" i="20"/>
  <c r="I28" i="20" s="1"/>
  <c r="H40" i="20"/>
  <c r="I40" i="20" s="1"/>
  <c r="H14" i="20"/>
  <c r="I14" i="20" s="1"/>
  <c r="H29" i="20"/>
  <c r="I29" i="20" s="1"/>
  <c r="H6" i="37"/>
  <c r="I6" i="37" s="1"/>
  <c r="H41" i="37"/>
  <c r="I41" i="37" s="1"/>
  <c r="H33" i="37"/>
  <c r="I33" i="37" s="1"/>
  <c r="H25" i="37"/>
  <c r="I25" i="37" s="1"/>
  <c r="H17" i="37"/>
  <c r="I17" i="37" s="1"/>
  <c r="H9" i="37"/>
  <c r="I9" i="37" s="1"/>
  <c r="H32" i="37"/>
  <c r="I32" i="37" s="1"/>
  <c r="H24" i="37"/>
  <c r="I24" i="37" s="1"/>
  <c r="H16" i="37"/>
  <c r="I16" i="37" s="1"/>
  <c r="H8" i="37"/>
  <c r="I8" i="37" s="1"/>
  <c r="H35" i="37"/>
  <c r="I35" i="37" s="1"/>
  <c r="H23" i="37"/>
  <c r="I23" i="37" s="1"/>
  <c r="H13" i="37"/>
  <c r="I13" i="37" s="1"/>
  <c r="H30" i="37"/>
  <c r="I30" i="37" s="1"/>
  <c r="H20" i="37"/>
  <c r="I20" i="37" s="1"/>
  <c r="H10" i="37"/>
  <c r="I10" i="37" s="1"/>
  <c r="H31" i="37"/>
  <c r="I31" i="37" s="1"/>
  <c r="H19" i="37"/>
  <c r="I19" i="37" s="1"/>
  <c r="H5" i="37"/>
  <c r="H28" i="37"/>
  <c r="I28" i="37" s="1"/>
  <c r="H37" i="37"/>
  <c r="I37" i="37" s="1"/>
  <c r="H15" i="37"/>
  <c r="I15" i="37" s="1"/>
  <c r="H36" i="37"/>
  <c r="I36" i="37" s="1"/>
  <c r="H18" i="37"/>
  <c r="I18" i="37" s="1"/>
  <c r="H43" i="37"/>
  <c r="I43" i="37" s="1"/>
  <c r="H27" i="37"/>
  <c r="I27" i="37" s="1"/>
  <c r="H7" i="37"/>
  <c r="I7" i="37" s="1"/>
  <c r="H11" i="37"/>
  <c r="I11" i="37" s="1"/>
  <c r="H12" i="37"/>
  <c r="I12" i="37" s="1"/>
  <c r="H29" i="37"/>
  <c r="I29" i="37" s="1"/>
  <c r="H34" i="37"/>
  <c r="I34" i="37" s="1"/>
  <c r="H39" i="37"/>
  <c r="I39" i="37" s="1"/>
  <c r="H38" i="37"/>
  <c r="I38" i="37" s="1"/>
  <c r="H21" i="37"/>
  <c r="I21" i="37" s="1"/>
  <c r="H16" i="28"/>
  <c r="I16" i="28" s="1"/>
  <c r="H24" i="28"/>
  <c r="I24" i="28" s="1"/>
  <c r="H5" i="28"/>
  <c r="H36" i="28"/>
  <c r="I36" i="28" s="1"/>
  <c r="H22" i="28"/>
  <c r="I22" i="28" s="1"/>
  <c r="H12" i="28"/>
  <c r="I12" i="28" s="1"/>
  <c r="H34" i="28"/>
  <c r="I34" i="28" s="1"/>
  <c r="H6" i="28"/>
  <c r="I6" i="28" s="1"/>
  <c r="H18" i="28"/>
  <c r="I18" i="28" s="1"/>
  <c r="H27" i="28"/>
  <c r="I27" i="28" s="1"/>
  <c r="H43" i="28"/>
  <c r="I43" i="28" s="1"/>
  <c r="H39" i="28"/>
  <c r="I39" i="28" s="1"/>
  <c r="H25" i="28"/>
  <c r="I25" i="28" s="1"/>
  <c r="H11" i="28"/>
  <c r="I11" i="28" s="1"/>
  <c r="H15" i="28"/>
  <c r="I15" i="28" s="1"/>
  <c r="H35" i="28"/>
  <c r="I35" i="28" s="1"/>
  <c r="H8" i="24"/>
  <c r="I8" i="24" s="1"/>
  <c r="H16" i="24"/>
  <c r="I16" i="24" s="1"/>
  <c r="H24" i="24"/>
  <c r="I24" i="24" s="1"/>
  <c r="H32" i="24"/>
  <c r="I32" i="24" s="1"/>
  <c r="H40" i="24"/>
  <c r="I40" i="24" s="1"/>
  <c r="H20" i="24"/>
  <c r="I20" i="24" s="1"/>
  <c r="H30" i="24"/>
  <c r="I30" i="24" s="1"/>
  <c r="H42" i="24"/>
  <c r="I42" i="24" s="1"/>
  <c r="H12" i="24"/>
  <c r="I12" i="24" s="1"/>
  <c r="H26" i="24"/>
  <c r="I26" i="24" s="1"/>
  <c r="H38" i="24"/>
  <c r="I38" i="24" s="1"/>
  <c r="H5" i="24"/>
  <c r="H34" i="24"/>
  <c r="I34" i="24" s="1"/>
  <c r="H28" i="24"/>
  <c r="I28" i="24" s="1"/>
  <c r="H14" i="24"/>
  <c r="I14" i="24" s="1"/>
  <c r="H6" i="24"/>
  <c r="I6" i="24" s="1"/>
  <c r="H22" i="24"/>
  <c r="I22" i="24" s="1"/>
  <c r="H36" i="24"/>
  <c r="I36" i="24" s="1"/>
  <c r="H43" i="24"/>
  <c r="I43" i="24" s="1"/>
  <c r="H27" i="24"/>
  <c r="I27" i="24" s="1"/>
  <c r="H19" i="24"/>
  <c r="I19" i="24" s="1"/>
  <c r="H11" i="24"/>
  <c r="I11" i="24" s="1"/>
  <c r="H41" i="24"/>
  <c r="I41" i="24" s="1"/>
  <c r="H37" i="24"/>
  <c r="I37" i="24" s="1"/>
  <c r="H23" i="24"/>
  <c r="I23" i="24" s="1"/>
  <c r="H9" i="24"/>
  <c r="I9" i="24" s="1"/>
  <c r="H25" i="24"/>
  <c r="I25" i="24" s="1"/>
  <c r="H21" i="24"/>
  <c r="I21" i="24" s="1"/>
  <c r="H7" i="24"/>
  <c r="I7" i="24" s="1"/>
  <c r="H29" i="24"/>
  <c r="I29" i="24" s="1"/>
  <c r="H15" i="24"/>
  <c r="I15" i="24" s="1"/>
  <c r="H13" i="24"/>
  <c r="I13" i="24" s="1"/>
  <c r="H33" i="24"/>
  <c r="I33" i="24" s="1"/>
  <c r="H17" i="24"/>
  <c r="I17" i="24" s="1"/>
  <c r="H12" i="19"/>
  <c r="I12" i="19" s="1"/>
  <c r="H18" i="19"/>
  <c r="I18" i="19" s="1"/>
  <c r="H38" i="19"/>
  <c r="I38" i="19" s="1"/>
  <c r="H22" i="19"/>
  <c r="I22" i="19" s="1"/>
  <c r="H14" i="19"/>
  <c r="I14" i="19" s="1"/>
  <c r="H23" i="19"/>
  <c r="I23" i="19" s="1"/>
  <c r="H7" i="19"/>
  <c r="I7" i="19" s="1"/>
  <c r="H11" i="19"/>
  <c r="I11" i="19" s="1"/>
  <c r="H17" i="19"/>
  <c r="I17" i="19" s="1"/>
  <c r="H35" i="19"/>
  <c r="I35" i="19" s="1"/>
  <c r="H21" i="19"/>
  <c r="I21" i="19" s="1"/>
  <c r="H16" i="19"/>
  <c r="I16" i="19" s="1"/>
  <c r="H24" i="19"/>
  <c r="I24" i="19" s="1"/>
  <c r="H18" i="21"/>
  <c r="I18" i="21" s="1"/>
  <c r="H22" i="21"/>
  <c r="I22" i="21" s="1"/>
  <c r="H30" i="21"/>
  <c r="I30" i="21" s="1"/>
  <c r="H34" i="21"/>
  <c r="I34" i="21" s="1"/>
  <c r="H42" i="21"/>
  <c r="I42" i="21" s="1"/>
  <c r="H8" i="21"/>
  <c r="I8" i="21" s="1"/>
  <c r="H12" i="21"/>
  <c r="I12" i="21" s="1"/>
  <c r="H16" i="21"/>
  <c r="I16" i="21" s="1"/>
  <c r="H20" i="21"/>
  <c r="I20" i="21" s="1"/>
  <c r="H28" i="21"/>
  <c r="I28" i="21" s="1"/>
  <c r="H7" i="21"/>
  <c r="I7" i="21" s="1"/>
  <c r="H31" i="21"/>
  <c r="I31" i="21" s="1"/>
  <c r="H39" i="21"/>
  <c r="I39" i="21" s="1"/>
  <c r="H11" i="21"/>
  <c r="I11" i="21" s="1"/>
  <c r="H19" i="21"/>
  <c r="I19" i="21" s="1"/>
  <c r="H27" i="21"/>
  <c r="I27" i="21" s="1"/>
  <c r="H35" i="21"/>
  <c r="I35" i="21" s="1"/>
  <c r="H43" i="21"/>
  <c r="I43" i="21" s="1"/>
  <c r="H41" i="21"/>
  <c r="I41" i="21" s="1"/>
  <c r="H37" i="21"/>
  <c r="I37" i="21" s="1"/>
  <c r="H21" i="21"/>
  <c r="I21" i="21" s="1"/>
  <c r="H17" i="21"/>
  <c r="I17" i="21" s="1"/>
  <c r="H5" i="18" a="1"/>
  <c r="H12" i="29"/>
  <c r="I12" i="29" s="1"/>
  <c r="H20" i="29"/>
  <c r="I20" i="29" s="1"/>
  <c r="H36" i="29"/>
  <c r="I36" i="29" s="1"/>
  <c r="H30" i="29"/>
  <c r="I30" i="29" s="1"/>
  <c r="H14" i="29"/>
  <c r="I14" i="29" s="1"/>
  <c r="H24" i="29"/>
  <c r="I24" i="29" s="1"/>
  <c r="H34" i="29"/>
  <c r="I34" i="29" s="1"/>
  <c r="H22" i="29"/>
  <c r="I22" i="29" s="1"/>
  <c r="H42" i="29"/>
  <c r="I42" i="29" s="1"/>
  <c r="H10" i="29"/>
  <c r="I10" i="29" s="1"/>
  <c r="H26" i="29"/>
  <c r="I26" i="29" s="1"/>
  <c r="H6" i="29"/>
  <c r="I6" i="29" s="1"/>
  <c r="H16" i="29"/>
  <c r="I16" i="29" s="1"/>
  <c r="H38" i="29"/>
  <c r="I38" i="29" s="1"/>
  <c r="H27" i="29"/>
  <c r="I27" i="29" s="1"/>
  <c r="H19" i="29"/>
  <c r="I19" i="29" s="1"/>
  <c r="H11" i="29"/>
  <c r="I11" i="29" s="1"/>
  <c r="H13" i="29"/>
  <c r="I13" i="29" s="1"/>
  <c r="H33" i="29"/>
  <c r="I33" i="29" s="1"/>
  <c r="H29" i="29"/>
  <c r="I29" i="29" s="1"/>
  <c r="H15" i="29"/>
  <c r="I15" i="29" s="1"/>
  <c r="H41" i="29"/>
  <c r="I41" i="29" s="1"/>
  <c r="H39" i="29"/>
  <c r="I39" i="29" s="1"/>
  <c r="H25" i="29"/>
  <c r="I25" i="29" s="1"/>
  <c r="H23" i="29"/>
  <c r="I23" i="29" s="1"/>
  <c r="H9" i="29"/>
  <c r="I9" i="29" s="1"/>
  <c r="H5" i="29"/>
  <c r="H5" i="14" a="1"/>
  <c r="H22" i="32"/>
  <c r="I22" i="32" s="1"/>
  <c r="H32" i="32"/>
  <c r="I32" i="32" s="1"/>
  <c r="H30" i="32"/>
  <c r="I30" i="32" s="1"/>
  <c r="H24" i="32"/>
  <c r="I24" i="32" s="1"/>
  <c r="H21" i="32"/>
  <c r="I21" i="32" s="1"/>
  <c r="H15" i="32"/>
  <c r="I15" i="32" s="1"/>
  <c r="H23" i="32"/>
  <c r="I23" i="32" s="1"/>
  <c r="H41" i="32"/>
  <c r="I41" i="32" s="1"/>
  <c r="H16" i="35"/>
  <c r="I16" i="35" s="1"/>
  <c r="H10" i="35"/>
  <c r="I10" i="35" s="1"/>
  <c r="H27" i="35"/>
  <c r="I27" i="35" s="1"/>
  <c r="H8" i="35"/>
  <c r="I8" i="35" s="1"/>
  <c r="H12" i="35"/>
  <c r="I12" i="35" s="1"/>
  <c r="H42" i="35"/>
  <c r="I42" i="35" s="1"/>
  <c r="H40" i="35"/>
  <c r="I40" i="35" s="1"/>
  <c r="H26" i="35"/>
  <c r="I26" i="35" s="1"/>
  <c r="H35" i="35"/>
  <c r="I35" i="35" s="1"/>
  <c r="H6" i="41"/>
  <c r="I6" i="41" s="1"/>
  <c r="H25" i="41"/>
  <c r="I25" i="41" s="1"/>
  <c r="H17" i="41"/>
  <c r="I17" i="41" s="1"/>
  <c r="H9" i="41"/>
  <c r="I9" i="41" s="1"/>
  <c r="H32" i="41"/>
  <c r="I32" i="41" s="1"/>
  <c r="H24" i="41"/>
  <c r="I24" i="41" s="1"/>
  <c r="H16" i="41"/>
  <c r="I16" i="41" s="1"/>
  <c r="H8" i="41"/>
  <c r="I8" i="41" s="1"/>
  <c r="H30" i="41"/>
  <c r="I30" i="41" s="1"/>
  <c r="H20" i="41"/>
  <c r="I20" i="41" s="1"/>
  <c r="H10" i="41"/>
  <c r="I10" i="41" s="1"/>
  <c r="H31" i="41"/>
  <c r="I31" i="41" s="1"/>
  <c r="H19" i="41"/>
  <c r="I19" i="41" s="1"/>
  <c r="H5" i="41"/>
  <c r="H27" i="41"/>
  <c r="I27" i="41" s="1"/>
  <c r="H36" i="41"/>
  <c r="I36" i="41" s="1"/>
  <c r="H22" i="41"/>
  <c r="I22" i="41" s="1"/>
  <c r="H18" i="41"/>
  <c r="I18" i="41" s="1"/>
  <c r="H21" i="41"/>
  <c r="I21" i="41" s="1"/>
  <c r="H34" i="41"/>
  <c r="I34" i="41" s="1"/>
  <c r="H29" i="41"/>
  <c r="I29" i="41" s="1"/>
  <c r="H12" i="41"/>
  <c r="I12" i="41" s="1"/>
  <c r="H43" i="41"/>
  <c r="I43" i="41" s="1"/>
  <c r="H35" i="33"/>
  <c r="I35" i="33" s="1"/>
  <c r="H27" i="33"/>
  <c r="I27" i="33" s="1"/>
  <c r="H19" i="33"/>
  <c r="I19" i="33" s="1"/>
  <c r="H11" i="33"/>
  <c r="I11" i="33" s="1"/>
  <c r="H21" i="33"/>
  <c r="I21" i="33" s="1"/>
  <c r="H37" i="33"/>
  <c r="I37" i="33" s="1"/>
  <c r="H23" i="33"/>
  <c r="I23" i="33" s="1"/>
  <c r="H9" i="33"/>
  <c r="I9" i="33" s="1"/>
  <c r="H13" i="33"/>
  <c r="I13" i="33" s="1"/>
  <c r="H33" i="33"/>
  <c r="I33" i="33" s="1"/>
  <c r="H15" i="33"/>
  <c r="I15" i="33" s="1"/>
  <c r="H6" i="33"/>
  <c r="I6" i="33" s="1"/>
  <c r="H38" i="33"/>
  <c r="I38" i="33" s="1"/>
  <c r="H10" i="33"/>
  <c r="I10" i="33" s="1"/>
  <c r="H20" i="33"/>
  <c r="I20" i="33" s="1"/>
  <c r="H32" i="33"/>
  <c r="I32" i="33" s="1"/>
  <c r="H42" i="33"/>
  <c r="I42" i="33" s="1"/>
  <c r="H28" i="33"/>
  <c r="I28" i="33" s="1"/>
  <c r="H8" i="33"/>
  <c r="I8" i="33" s="1"/>
  <c r="H12" i="33"/>
  <c r="I12" i="33" s="1"/>
  <c r="H34" i="33"/>
  <c r="I34" i="33" s="1"/>
  <c r="H24" i="33"/>
  <c r="I24" i="33" s="1"/>
  <c r="H6" i="39"/>
  <c r="I6" i="39" s="1"/>
  <c r="H10" i="39"/>
  <c r="I10" i="39" s="1"/>
  <c r="H33" i="42"/>
  <c r="I33" i="42" s="1"/>
  <c r="H17" i="42"/>
  <c r="I17" i="42" s="1"/>
  <c r="H8" i="42"/>
  <c r="I8" i="42" s="1"/>
  <c r="H28" i="42"/>
  <c r="I28" i="42" s="1"/>
  <c r="H6" i="42"/>
  <c r="I6" i="42" s="1"/>
  <c r="H29" i="42"/>
  <c r="I29" i="42" s="1"/>
  <c r="H22" i="42"/>
  <c r="I22" i="42" s="1"/>
  <c r="H30" i="42"/>
  <c r="I30" i="42" s="1"/>
  <c r="H6" i="22"/>
  <c r="I6" i="22" s="1"/>
  <c r="H12" i="22"/>
  <c r="I12" i="22" s="1"/>
  <c r="H28" i="22"/>
  <c r="I28" i="22" s="1"/>
  <c r="H20" i="22"/>
  <c r="I20" i="22" s="1"/>
  <c r="H32" i="22"/>
  <c r="I32" i="22" s="1"/>
  <c r="H8" i="22"/>
  <c r="I8" i="22" s="1"/>
  <c r="H35" i="22"/>
  <c r="I35" i="22" s="1"/>
  <c r="H43" i="22"/>
  <c r="I43" i="22" s="1"/>
  <c r="H7" i="22"/>
  <c r="I7" i="22" s="1"/>
  <c r="H41" i="22"/>
  <c r="I41" i="22" s="1"/>
  <c r="H23" i="22"/>
  <c r="I23" i="22" s="1"/>
  <c r="H9" i="22"/>
  <c r="I9" i="22" s="1"/>
  <c r="H20" i="25"/>
  <c r="I20" i="25" s="1"/>
  <c r="H18" i="25"/>
  <c r="I18" i="25" s="1"/>
  <c r="H30" i="25"/>
  <c r="I30" i="25" s="1"/>
  <c r="H24" i="25"/>
  <c r="I24" i="25" s="1"/>
  <c r="H38" i="25"/>
  <c r="I38" i="25" s="1"/>
  <c r="H16" i="25"/>
  <c r="I16" i="25" s="1"/>
  <c r="H32" i="25"/>
  <c r="I32" i="25" s="1"/>
  <c r="H26" i="25"/>
  <c r="I26" i="25" s="1"/>
  <c r="H14" i="25"/>
  <c r="I14" i="25" s="1"/>
  <c r="H42" i="25"/>
  <c r="I42" i="25" s="1"/>
  <c r="H22" i="25"/>
  <c r="I22" i="25" s="1"/>
  <c r="H25" i="25"/>
  <c r="I25" i="25" s="1"/>
  <c r="H17" i="25"/>
  <c r="I17" i="25" s="1"/>
  <c r="H27" i="25"/>
  <c r="I27" i="25" s="1"/>
  <c r="H13" i="25"/>
  <c r="I13" i="25" s="1"/>
  <c r="H43" i="25"/>
  <c r="I43" i="25" s="1"/>
  <c r="H29" i="25"/>
  <c r="I29" i="25" s="1"/>
  <c r="H15" i="25"/>
  <c r="I15" i="25" s="1"/>
  <c r="H11" i="25"/>
  <c r="I11" i="25" s="1"/>
  <c r="H19" i="25"/>
  <c r="I19" i="25" s="1"/>
  <c r="H37" i="25"/>
  <c r="I37" i="25" s="1"/>
  <c r="H21" i="25"/>
  <c r="I21" i="25" s="1"/>
  <c r="H5" i="25"/>
  <c r="G44" i="27"/>
  <c r="H5" i="27" a="1"/>
  <c r="G44" i="16"/>
  <c r="H5" i="16" a="1"/>
  <c r="G44" i="13"/>
  <c r="H5" i="13" a="1"/>
  <c r="H5" i="49" a="1"/>
  <c r="G44" i="49"/>
  <c r="H5" i="48" a="1"/>
  <c r="G44" i="48"/>
  <c r="H40" i="51"/>
  <c r="I40" i="51" s="1"/>
  <c r="H27" i="22" l="1"/>
  <c r="I27" i="22" s="1"/>
  <c r="H5" i="22"/>
  <c r="H42" i="42"/>
  <c r="I42" i="42" s="1"/>
  <c r="H38" i="39"/>
  <c r="I38" i="39" s="1"/>
  <c r="H36" i="33"/>
  <c r="I36" i="33" s="1"/>
  <c r="H14" i="33"/>
  <c r="I14" i="33" s="1"/>
  <c r="H41" i="33"/>
  <c r="I41" i="33" s="1"/>
  <c r="H26" i="41"/>
  <c r="I26" i="41" s="1"/>
  <c r="H11" i="41"/>
  <c r="I11" i="41" s="1"/>
  <c r="H42" i="41"/>
  <c r="I42" i="41" s="1"/>
  <c r="H41" i="41"/>
  <c r="I41" i="41" s="1"/>
  <c r="H33" i="35"/>
  <c r="I33" i="35" s="1"/>
  <c r="H14" i="32"/>
  <c r="I14" i="32" s="1"/>
  <c r="H32" i="19"/>
  <c r="I32" i="19" s="1"/>
  <c r="H15" i="19"/>
  <c r="I15" i="19" s="1"/>
  <c r="H15" i="26"/>
  <c r="I15" i="26" s="1"/>
  <c r="H34" i="17"/>
  <c r="I34" i="17" s="1"/>
  <c r="H21" i="8"/>
  <c r="I21" i="8" s="1"/>
  <c r="H14" i="8"/>
  <c r="I14" i="8" s="1"/>
  <c r="H42" i="40"/>
  <c r="I42" i="40" s="1"/>
  <c r="H27" i="26"/>
  <c r="I27" i="26" s="1"/>
  <c r="H16" i="26"/>
  <c r="I16" i="26" s="1"/>
  <c r="H19" i="26"/>
  <c r="I19" i="26" s="1"/>
  <c r="H10" i="40"/>
  <c r="I10" i="40" s="1"/>
  <c r="H6" i="26"/>
  <c r="I6" i="26" s="1"/>
  <c r="H13" i="39"/>
  <c r="I13" i="39" s="1"/>
  <c r="H37" i="51"/>
  <c r="I37" i="51" s="1"/>
  <c r="H25" i="39"/>
  <c r="I25" i="39" s="1"/>
  <c r="H17" i="26"/>
  <c r="I17" i="26" s="1"/>
  <c r="H6" i="51"/>
  <c r="I6" i="51" s="1"/>
  <c r="H33" i="39"/>
  <c r="I33" i="39" s="1"/>
  <c r="H33" i="26"/>
  <c r="I33" i="26" s="1"/>
  <c r="H18" i="26"/>
  <c r="I18" i="26" s="1"/>
  <c r="H11" i="52"/>
  <c r="I11" i="52" s="1"/>
  <c r="H40" i="26"/>
  <c r="I40" i="26" s="1"/>
  <c r="H33" i="36"/>
  <c r="I33" i="36" s="1"/>
  <c r="H19" i="40"/>
  <c r="I19" i="40" s="1"/>
  <c r="H40" i="32"/>
  <c r="I40" i="32" s="1"/>
  <c r="H26" i="32"/>
  <c r="I26" i="32" s="1"/>
  <c r="H6" i="40"/>
  <c r="I6" i="40" s="1"/>
  <c r="H36" i="42"/>
  <c r="I36" i="42" s="1"/>
  <c r="H24" i="42"/>
  <c r="I24" i="42" s="1"/>
  <c r="H27" i="39"/>
  <c r="I27" i="39" s="1"/>
  <c r="K27" i="39" s="1"/>
  <c r="H27" i="52"/>
  <c r="I27" i="52" s="1"/>
  <c r="H25" i="32"/>
  <c r="I25" i="32" s="1"/>
  <c r="H17" i="32"/>
  <c r="I17" i="32" s="1"/>
  <c r="H8" i="32"/>
  <c r="I8" i="32" s="1"/>
  <c r="H18" i="32"/>
  <c r="I18" i="32" s="1"/>
  <c r="H37" i="26"/>
  <c r="I37" i="26" s="1"/>
  <c r="H32" i="26"/>
  <c r="I32" i="26" s="1"/>
  <c r="H13" i="20"/>
  <c r="I13" i="20" s="1"/>
  <c r="K13" i="20" s="1"/>
  <c r="H33" i="32"/>
  <c r="I33" i="32" s="1"/>
  <c r="H28" i="40"/>
  <c r="I28" i="40" s="1"/>
  <c r="H12" i="42"/>
  <c r="I12" i="42" s="1"/>
  <c r="H40" i="42"/>
  <c r="I40" i="42" s="1"/>
  <c r="H17" i="39"/>
  <c r="I17" i="39" s="1"/>
  <c r="H7" i="52"/>
  <c r="I7" i="52" s="1"/>
  <c r="H39" i="32"/>
  <c r="I39" i="32" s="1"/>
  <c r="H35" i="32"/>
  <c r="I35" i="32" s="1"/>
  <c r="K35" i="32" s="1"/>
  <c r="H20" i="32"/>
  <c r="I20" i="32" s="1"/>
  <c r="H10" i="32"/>
  <c r="I10" i="32" s="1"/>
  <c r="H41" i="26"/>
  <c r="I41" i="26" s="1"/>
  <c r="H24" i="26"/>
  <c r="I24" i="26" s="1"/>
  <c r="H41" i="20"/>
  <c r="I41" i="20" s="1"/>
  <c r="H23" i="40"/>
  <c r="I23" i="40" s="1"/>
  <c r="H29" i="32"/>
  <c r="I29" i="32" s="1"/>
  <c r="H7" i="32"/>
  <c r="I7" i="32" s="1"/>
  <c r="K7" i="32" s="1"/>
  <c r="H16" i="32"/>
  <c r="I16" i="32" s="1"/>
  <c r="H15" i="51"/>
  <c r="I15" i="51" s="1"/>
  <c r="H15" i="30"/>
  <c r="I15" i="30" s="1"/>
  <c r="H34" i="42"/>
  <c r="I34" i="42" s="1"/>
  <c r="H30" i="39"/>
  <c r="I30" i="39" s="1"/>
  <c r="H41" i="39"/>
  <c r="I41" i="39" s="1"/>
  <c r="H43" i="32"/>
  <c r="I43" i="32" s="1"/>
  <c r="H36" i="32"/>
  <c r="I36" i="32" s="1"/>
  <c r="K36" i="32" s="1"/>
  <c r="H5" i="32"/>
  <c r="H25" i="26"/>
  <c r="I25" i="26" s="1"/>
  <c r="H26" i="26"/>
  <c r="I26" i="26" s="1"/>
  <c r="H24" i="20"/>
  <c r="I24" i="20" s="1"/>
  <c r="H39" i="30"/>
  <c r="I39" i="30" s="1"/>
  <c r="H12" i="50"/>
  <c r="I12" i="50" s="1"/>
  <c r="H13" i="51"/>
  <c r="I13" i="51" s="1"/>
  <c r="H11" i="22"/>
  <c r="I11" i="22" s="1"/>
  <c r="K11" i="22" s="1"/>
  <c r="H36" i="22"/>
  <c r="I36" i="22" s="1"/>
  <c r="H38" i="40"/>
  <c r="I38" i="40" s="1"/>
  <c r="H21" i="40"/>
  <c r="I21" i="40" s="1"/>
  <c r="H14" i="42"/>
  <c r="I14" i="42" s="1"/>
  <c r="H23" i="42"/>
  <c r="I23" i="42" s="1"/>
  <c r="H21" i="39"/>
  <c r="I21" i="39" s="1"/>
  <c r="H43" i="39"/>
  <c r="I43" i="39" s="1"/>
  <c r="H10" i="36"/>
  <c r="I10" i="36" s="1"/>
  <c r="K10" i="36" s="1"/>
  <c r="H16" i="33"/>
  <c r="I16" i="33" s="1"/>
  <c r="H29" i="33"/>
  <c r="I29" i="33" s="1"/>
  <c r="H7" i="33"/>
  <c r="I7" i="33" s="1"/>
  <c r="H28" i="52"/>
  <c r="I28" i="52" s="1"/>
  <c r="H38" i="41"/>
  <c r="I38" i="41" s="1"/>
  <c r="H28" i="41"/>
  <c r="I28" i="41" s="1"/>
  <c r="H35" i="41"/>
  <c r="I35" i="41" s="1"/>
  <c r="H33" i="41"/>
  <c r="I33" i="41" s="1"/>
  <c r="K33" i="41" s="1"/>
  <c r="H28" i="35"/>
  <c r="I28" i="35" s="1"/>
  <c r="H27" i="32"/>
  <c r="I27" i="32" s="1"/>
  <c r="H31" i="32"/>
  <c r="I31" i="32" s="1"/>
  <c r="H6" i="32"/>
  <c r="I6" i="32" s="1"/>
  <c r="H12" i="32"/>
  <c r="I12" i="32" s="1"/>
  <c r="H37" i="29"/>
  <c r="I37" i="29" s="1"/>
  <c r="H31" i="29"/>
  <c r="I31" i="29" s="1"/>
  <c r="H32" i="29"/>
  <c r="I32" i="29" s="1"/>
  <c r="K32" i="29" s="1"/>
  <c r="H18" i="29"/>
  <c r="I18" i="29" s="1"/>
  <c r="H26" i="50"/>
  <c r="I26" i="50" s="1"/>
  <c r="H10" i="50"/>
  <c r="I10" i="50" s="1"/>
  <c r="H6" i="50"/>
  <c r="I6" i="50" s="1"/>
  <c r="H9" i="21"/>
  <c r="I9" i="21" s="1"/>
  <c r="H15" i="21"/>
  <c r="I15" i="21" s="1"/>
  <c r="H38" i="21"/>
  <c r="I38" i="21" s="1"/>
  <c r="H8" i="19"/>
  <c r="I8" i="19" s="1"/>
  <c r="K8" i="19" s="1"/>
  <c r="H31" i="19"/>
  <c r="I31" i="19" s="1"/>
  <c r="H35" i="26"/>
  <c r="I35" i="26" s="1"/>
  <c r="H38" i="26"/>
  <c r="I38" i="26" s="1"/>
  <c r="H31" i="24"/>
  <c r="I31" i="24" s="1"/>
  <c r="H39" i="24"/>
  <c r="I39" i="24" s="1"/>
  <c r="H35" i="24"/>
  <c r="I35" i="24" s="1"/>
  <c r="H18" i="24"/>
  <c r="I18" i="24" s="1"/>
  <c r="H7" i="28"/>
  <c r="I7" i="28" s="1"/>
  <c r="H28" i="28"/>
  <c r="I28" i="28" s="1"/>
  <c r="H22" i="37"/>
  <c r="I22" i="37" s="1"/>
  <c r="H26" i="37"/>
  <c r="I26" i="37" s="1"/>
  <c r="H14" i="37"/>
  <c r="I14" i="37" s="1"/>
  <c r="H42" i="37"/>
  <c r="I42" i="37" s="1"/>
  <c r="H43" i="20"/>
  <c r="I43" i="20" s="1"/>
  <c r="H36" i="20"/>
  <c r="I36" i="20" s="1"/>
  <c r="H24" i="8"/>
  <c r="I24" i="8" s="1"/>
  <c r="K24" i="8" s="1"/>
  <c r="H17" i="8"/>
  <c r="I17" i="8" s="1"/>
  <c r="H20" i="8"/>
  <c r="I20" i="8" s="1"/>
  <c r="H26" i="51"/>
  <c r="I26" i="51" s="1"/>
  <c r="H5" i="40"/>
  <c r="H19" i="52"/>
  <c r="I19" i="52" s="1"/>
  <c r="H33" i="50"/>
  <c r="I33" i="50" s="1"/>
  <c r="H19" i="50"/>
  <c r="I19" i="50" s="1"/>
  <c r="H31" i="50"/>
  <c r="I31" i="50" s="1"/>
  <c r="K31" i="50" s="1"/>
  <c r="H41" i="50"/>
  <c r="I41" i="50" s="1"/>
  <c r="H39" i="50"/>
  <c r="I39" i="50" s="1"/>
  <c r="H33" i="40"/>
  <c r="I33" i="40" s="1"/>
  <c r="H42" i="39"/>
  <c r="I42" i="39" s="1"/>
  <c r="H14" i="39"/>
  <c r="I14" i="39" s="1"/>
  <c r="H43" i="50"/>
  <c r="I43" i="50" s="1"/>
  <c r="H20" i="50"/>
  <c r="I20" i="50" s="1"/>
  <c r="H29" i="51"/>
  <c r="I29" i="51" s="1"/>
  <c r="H41" i="40"/>
  <c r="I41" i="40" s="1"/>
  <c r="H43" i="40"/>
  <c r="I43" i="40" s="1"/>
  <c r="H37" i="39"/>
  <c r="I37" i="39" s="1"/>
  <c r="H26" i="39"/>
  <c r="I26" i="39" s="1"/>
  <c r="H41" i="52"/>
  <c r="I41" i="52" s="1"/>
  <c r="H21" i="50"/>
  <c r="I21" i="50" s="1"/>
  <c r="H25" i="50"/>
  <c r="I25" i="50" s="1"/>
  <c r="H16" i="50"/>
  <c r="I16" i="50" s="1"/>
  <c r="K16" i="50" s="1"/>
  <c r="H27" i="20"/>
  <c r="I27" i="20" s="1"/>
  <c r="H12" i="20"/>
  <c r="I12" i="20" s="1"/>
  <c r="H20" i="44"/>
  <c r="I20" i="44" s="1"/>
  <c r="K20" i="44" s="1"/>
  <c r="H30" i="40"/>
  <c r="I30" i="40" s="1"/>
  <c r="H14" i="40"/>
  <c r="I14" i="40" s="1"/>
  <c r="H24" i="50"/>
  <c r="I24" i="50" s="1"/>
  <c r="H35" i="50"/>
  <c r="I35" i="50" s="1"/>
  <c r="H19" i="51"/>
  <c r="I19" i="51" s="1"/>
  <c r="K19" i="51" s="1"/>
  <c r="H27" i="40"/>
  <c r="I27" i="40" s="1"/>
  <c r="H26" i="40"/>
  <c r="I26" i="40" s="1"/>
  <c r="H5" i="50"/>
  <c r="H36" i="50"/>
  <c r="I36" i="50" s="1"/>
  <c r="H7" i="50"/>
  <c r="I7" i="50" s="1"/>
  <c r="H15" i="20"/>
  <c r="I15" i="20" s="1"/>
  <c r="H41" i="44"/>
  <c r="I41" i="44" s="1"/>
  <c r="K41" i="44" s="1"/>
  <c r="H28" i="50"/>
  <c r="I28" i="50" s="1"/>
  <c r="K28" i="50" s="1"/>
  <c r="H11" i="50"/>
  <c r="I11" i="50" s="1"/>
  <c r="H23" i="50"/>
  <c r="I23" i="50" s="1"/>
  <c r="H27" i="50"/>
  <c r="I27" i="50" s="1"/>
  <c r="H20" i="43"/>
  <c r="I20" i="43" s="1"/>
  <c r="H8" i="17"/>
  <c r="I8" i="17" s="1"/>
  <c r="H25" i="19"/>
  <c r="I25" i="19" s="1"/>
  <c r="H42" i="19"/>
  <c r="I42" i="19" s="1"/>
  <c r="H41" i="28"/>
  <c r="I41" i="28" s="1"/>
  <c r="K41" i="28" s="1"/>
  <c r="H18" i="22"/>
  <c r="I18" i="22" s="1"/>
  <c r="H39" i="40"/>
  <c r="I39" i="40" s="1"/>
  <c r="H5" i="39"/>
  <c r="H8" i="39"/>
  <c r="I8" i="39" s="1"/>
  <c r="H18" i="50"/>
  <c r="I18" i="50" s="1"/>
  <c r="H14" i="50"/>
  <c r="I14" i="50" s="1"/>
  <c r="H40" i="21"/>
  <c r="I40" i="21" s="1"/>
  <c r="H26" i="19"/>
  <c r="I26" i="19" s="1"/>
  <c r="K26" i="19" s="1"/>
  <c r="H13" i="28"/>
  <c r="I13" i="28" s="1"/>
  <c r="H30" i="28"/>
  <c r="I30" i="28" s="1"/>
  <c r="H17" i="20"/>
  <c r="I17" i="20" s="1"/>
  <c r="H18" i="20"/>
  <c r="I18" i="20" s="1"/>
  <c r="H7" i="17"/>
  <c r="I7" i="17" s="1"/>
  <c r="H32" i="44"/>
  <c r="I32" i="44" s="1"/>
  <c r="K32" i="44" s="1"/>
  <c r="H33" i="51"/>
  <c r="I33" i="51" s="1"/>
  <c r="H15" i="22"/>
  <c r="I15" i="22" s="1"/>
  <c r="K15" i="22" s="1"/>
  <c r="H42" i="22"/>
  <c r="I42" i="22" s="1"/>
  <c r="H31" i="40"/>
  <c r="I31" i="40" s="1"/>
  <c r="H28" i="39"/>
  <c r="I28" i="39" s="1"/>
  <c r="H39" i="39"/>
  <c r="I39" i="39" s="1"/>
  <c r="H12" i="31"/>
  <c r="I12" i="31" s="1"/>
  <c r="H7" i="35"/>
  <c r="I7" i="35" s="1"/>
  <c r="H42" i="28"/>
  <c r="I42" i="28" s="1"/>
  <c r="H10" i="20"/>
  <c r="I10" i="20" s="1"/>
  <c r="K10" i="20" s="1"/>
  <c r="H18" i="51"/>
  <c r="I18" i="51" s="1"/>
  <c r="H7" i="25"/>
  <c r="I7" i="25" s="1"/>
  <c r="H33" i="25"/>
  <c r="I33" i="25" s="1"/>
  <c r="K33" i="25" s="1"/>
  <c r="H8" i="25"/>
  <c r="I8" i="25" s="1"/>
  <c r="H13" i="22"/>
  <c r="I13" i="22" s="1"/>
  <c r="H34" i="40"/>
  <c r="I34" i="40" s="1"/>
  <c r="H35" i="31"/>
  <c r="I35" i="31" s="1"/>
  <c r="H14" i="21"/>
  <c r="I14" i="21" s="1"/>
  <c r="K14" i="21" s="1"/>
  <c r="H8" i="40"/>
  <c r="I8" i="40" s="1"/>
  <c r="H34" i="50"/>
  <c r="I34" i="50" s="1"/>
  <c r="H34" i="20"/>
  <c r="I34" i="20" s="1"/>
  <c r="H20" i="40"/>
  <c r="I20" i="40" s="1"/>
  <c r="H5" i="20"/>
  <c r="H31" i="17"/>
  <c r="I31" i="17" s="1"/>
  <c r="H39" i="35"/>
  <c r="I39" i="35" s="1"/>
  <c r="H5" i="21"/>
  <c r="I5" i="21" s="1"/>
  <c r="H43" i="19"/>
  <c r="I43" i="19" s="1"/>
  <c r="H32" i="51"/>
  <c r="I32" i="51" s="1"/>
  <c r="H35" i="25"/>
  <c r="I35" i="25" s="1"/>
  <c r="H41" i="25"/>
  <c r="I41" i="25" s="1"/>
  <c r="H36" i="25"/>
  <c r="I36" i="25" s="1"/>
  <c r="H21" i="22"/>
  <c r="I21" i="22" s="1"/>
  <c r="H10" i="22"/>
  <c r="I10" i="22" s="1"/>
  <c r="H9" i="40"/>
  <c r="I9" i="40" s="1"/>
  <c r="K9" i="40" s="1"/>
  <c r="H18" i="39"/>
  <c r="I18" i="39" s="1"/>
  <c r="H16" i="39"/>
  <c r="I16" i="39" s="1"/>
  <c r="H21" i="31"/>
  <c r="I21" i="31" s="1"/>
  <c r="H43" i="35"/>
  <c r="I43" i="35" s="1"/>
  <c r="H22" i="50"/>
  <c r="I22" i="50" s="1"/>
  <c r="H29" i="21"/>
  <c r="I29" i="21" s="1"/>
  <c r="H36" i="21"/>
  <c r="I36" i="21" s="1"/>
  <c r="H10" i="21"/>
  <c r="I10" i="21" s="1"/>
  <c r="K10" i="21" s="1"/>
  <c r="H9" i="19"/>
  <c r="I9" i="19" s="1"/>
  <c r="H10" i="19"/>
  <c r="I10" i="19" s="1"/>
  <c r="H30" i="26"/>
  <c r="I30" i="26" s="1"/>
  <c r="H31" i="28"/>
  <c r="I31" i="28" s="1"/>
  <c r="H21" i="28"/>
  <c r="I21" i="28" s="1"/>
  <c r="H20" i="28"/>
  <c r="I20" i="28" s="1"/>
  <c r="H33" i="20"/>
  <c r="I33" i="20" s="1"/>
  <c r="K33" i="20" s="1"/>
  <c r="H38" i="20"/>
  <c r="I38" i="20" s="1"/>
  <c r="K38" i="20" s="1"/>
  <c r="H9" i="17"/>
  <c r="I9" i="17" s="1"/>
  <c r="H25" i="44"/>
  <c r="I25" i="44" s="1"/>
  <c r="K25" i="44" s="1"/>
  <c r="H21" i="51"/>
  <c r="I21" i="51" s="1"/>
  <c r="H23" i="25"/>
  <c r="I23" i="25" s="1"/>
  <c r="H6" i="25"/>
  <c r="I6" i="25" s="1"/>
  <c r="H28" i="25"/>
  <c r="I28" i="25" s="1"/>
  <c r="H29" i="22"/>
  <c r="I29" i="22" s="1"/>
  <c r="H40" i="12"/>
  <c r="I40" i="12" s="1"/>
  <c r="K40" i="12" s="1"/>
  <c r="H25" i="40"/>
  <c r="I25" i="40" s="1"/>
  <c r="H16" i="40"/>
  <c r="I16" i="40" s="1"/>
  <c r="H11" i="42"/>
  <c r="I11" i="42" s="1"/>
  <c r="K11" i="42" s="1"/>
  <c r="H34" i="39"/>
  <c r="I34" i="39" s="1"/>
  <c r="H24" i="39"/>
  <c r="I24" i="39" s="1"/>
  <c r="H39" i="31"/>
  <c r="I39" i="31" s="1"/>
  <c r="H20" i="35"/>
  <c r="I20" i="35" s="1"/>
  <c r="H13" i="32"/>
  <c r="I13" i="32" s="1"/>
  <c r="K13" i="32" s="1"/>
  <c r="H42" i="32"/>
  <c r="I42" i="32" s="1"/>
  <c r="H17" i="29"/>
  <c r="I17" i="29" s="1"/>
  <c r="H40" i="29"/>
  <c r="I40" i="29" s="1"/>
  <c r="H9" i="50"/>
  <c r="I9" i="50" s="1"/>
  <c r="H38" i="50"/>
  <c r="I38" i="50" s="1"/>
  <c r="H13" i="21"/>
  <c r="I13" i="21" s="1"/>
  <c r="H32" i="21"/>
  <c r="I32" i="21" s="1"/>
  <c r="H6" i="21"/>
  <c r="I6" i="21" s="1"/>
  <c r="K6" i="21" s="1"/>
  <c r="H13" i="19"/>
  <c r="I13" i="19" s="1"/>
  <c r="H36" i="19"/>
  <c r="I36" i="19" s="1"/>
  <c r="H14" i="26"/>
  <c r="I14" i="26" s="1"/>
  <c r="K14" i="26" s="1"/>
  <c r="H17" i="28"/>
  <c r="I17" i="28" s="1"/>
  <c r="H29" i="28"/>
  <c r="I29" i="28" s="1"/>
  <c r="H10" i="28"/>
  <c r="I10" i="28" s="1"/>
  <c r="H37" i="20"/>
  <c r="I37" i="20" s="1"/>
  <c r="H22" i="20"/>
  <c r="I22" i="20" s="1"/>
  <c r="H17" i="17"/>
  <c r="I17" i="17" s="1"/>
  <c r="H31" i="8"/>
  <c r="I31" i="8" s="1"/>
  <c r="H23" i="44"/>
  <c r="I23" i="44" s="1"/>
  <c r="K23" i="44" s="1"/>
  <c r="H19" i="39"/>
  <c r="I19" i="39" s="1"/>
  <c r="H11" i="39"/>
  <c r="I11" i="39" s="1"/>
  <c r="H35" i="51"/>
  <c r="I35" i="51" s="1"/>
  <c r="H37" i="22"/>
  <c r="I37" i="22" s="1"/>
  <c r="H35" i="40"/>
  <c r="I35" i="40" s="1"/>
  <c r="K35" i="40" s="1"/>
  <c r="H37" i="40"/>
  <c r="I37" i="40" s="1"/>
  <c r="H24" i="40"/>
  <c r="I24" i="40" s="1"/>
  <c r="H15" i="39"/>
  <c r="I15" i="39" s="1"/>
  <c r="H32" i="39"/>
  <c r="I32" i="39" s="1"/>
  <c r="H28" i="31"/>
  <c r="I28" i="31" s="1"/>
  <c r="H5" i="19"/>
  <c r="H27" i="19"/>
  <c r="I27" i="19" s="1"/>
  <c r="H28" i="19"/>
  <c r="I28" i="19" s="1"/>
  <c r="K28" i="19" s="1"/>
  <c r="H19" i="28"/>
  <c r="I19" i="28" s="1"/>
  <c r="H37" i="28"/>
  <c r="I37" i="28" s="1"/>
  <c r="H40" i="28"/>
  <c r="I40" i="28" s="1"/>
  <c r="H11" i="20"/>
  <c r="I11" i="20" s="1"/>
  <c r="H6" i="20"/>
  <c r="I6" i="20" s="1"/>
  <c r="H25" i="17"/>
  <c r="I25" i="17" s="1"/>
  <c r="H27" i="51"/>
  <c r="I27" i="51" s="1"/>
  <c r="H39" i="25"/>
  <c r="I39" i="25" s="1"/>
  <c r="K39" i="25" s="1"/>
  <c r="H34" i="25"/>
  <c r="I34" i="25" s="1"/>
  <c r="H12" i="25"/>
  <c r="I12" i="25" s="1"/>
  <c r="H40" i="22"/>
  <c r="I40" i="22" s="1"/>
  <c r="K40" i="22" s="1"/>
  <c r="H22" i="40"/>
  <c r="I22" i="40" s="1"/>
  <c r="H12" i="40"/>
  <c r="I12" i="40" s="1"/>
  <c r="H32" i="40"/>
  <c r="I32" i="40" s="1"/>
  <c r="H35" i="39"/>
  <c r="I35" i="39" s="1"/>
  <c r="K35" i="39" s="1"/>
  <c r="H9" i="39"/>
  <c r="I9" i="39" s="1"/>
  <c r="K9" i="39" s="1"/>
  <c r="H5" i="35"/>
  <c r="H34" i="35"/>
  <c r="I34" i="35" s="1"/>
  <c r="H8" i="50"/>
  <c r="I8" i="50" s="1"/>
  <c r="H15" i="50"/>
  <c r="I15" i="50" s="1"/>
  <c r="H25" i="21"/>
  <c r="I25" i="21" s="1"/>
  <c r="H24" i="21"/>
  <c r="I24" i="21" s="1"/>
  <c r="H40" i="19"/>
  <c r="I40" i="19" s="1"/>
  <c r="H41" i="19"/>
  <c r="I41" i="19" s="1"/>
  <c r="H20" i="19"/>
  <c r="I20" i="19" s="1"/>
  <c r="H33" i="28"/>
  <c r="I33" i="28" s="1"/>
  <c r="H38" i="28"/>
  <c r="I38" i="28" s="1"/>
  <c r="H32" i="28"/>
  <c r="I32" i="28" s="1"/>
  <c r="H25" i="20"/>
  <c r="I25" i="20" s="1"/>
  <c r="H30" i="20"/>
  <c r="I30" i="20" s="1"/>
  <c r="H38" i="17"/>
  <c r="I38" i="17" s="1"/>
  <c r="H8" i="28"/>
  <c r="I8" i="28" s="1"/>
  <c r="H9" i="20"/>
  <c r="I9" i="20" s="1"/>
  <c r="H32" i="20"/>
  <c r="I32" i="20" s="1"/>
  <c r="H12" i="17"/>
  <c r="I12" i="17" s="1"/>
  <c r="H31" i="25"/>
  <c r="I31" i="25" s="1"/>
  <c r="K31" i="25" s="1"/>
  <c r="H10" i="25"/>
  <c r="I10" i="25" s="1"/>
  <c r="H17" i="22"/>
  <c r="I17" i="22" s="1"/>
  <c r="H9" i="28"/>
  <c r="I9" i="28" s="1"/>
  <c r="H23" i="20"/>
  <c r="I23" i="20" s="1"/>
  <c r="K23" i="20" s="1"/>
  <c r="H24" i="17"/>
  <c r="I24" i="17" s="1"/>
  <c r="H8" i="51"/>
  <c r="I8" i="51" s="1"/>
  <c r="H22" i="22"/>
  <c r="I22" i="22" s="1"/>
  <c r="K22" i="22" s="1"/>
  <c r="H18" i="40"/>
  <c r="I18" i="40" s="1"/>
  <c r="H7" i="40"/>
  <c r="I7" i="40" s="1"/>
  <c r="H31" i="39"/>
  <c r="I31" i="39" s="1"/>
  <c r="H36" i="39"/>
  <c r="I36" i="39" s="1"/>
  <c r="H11" i="35"/>
  <c r="I11" i="35" s="1"/>
  <c r="H40" i="50"/>
  <c r="I40" i="50" s="1"/>
  <c r="H32" i="50"/>
  <c r="I32" i="50" s="1"/>
  <c r="H19" i="19"/>
  <c r="I19" i="19" s="1"/>
  <c r="H6" i="19"/>
  <c r="I6" i="19" s="1"/>
  <c r="H26" i="28"/>
  <c r="I26" i="28" s="1"/>
  <c r="H25" i="51"/>
  <c r="I25" i="51" s="1"/>
  <c r="H9" i="25"/>
  <c r="I9" i="25" s="1"/>
  <c r="H31" i="22"/>
  <c r="I31" i="22" s="1"/>
  <c r="K31" i="22" s="1"/>
  <c r="H14" i="22"/>
  <c r="I14" i="22" s="1"/>
  <c r="H17" i="40"/>
  <c r="I17" i="40" s="1"/>
  <c r="K17" i="40" s="1"/>
  <c r="H15" i="40"/>
  <c r="I15" i="40" s="1"/>
  <c r="H12" i="39"/>
  <c r="I12" i="39" s="1"/>
  <c r="H7" i="39"/>
  <c r="I7" i="39" s="1"/>
  <c r="H13" i="35"/>
  <c r="I13" i="35" s="1"/>
  <c r="H29" i="50"/>
  <c r="I29" i="50" s="1"/>
  <c r="H13" i="50"/>
  <c r="I13" i="50" s="1"/>
  <c r="K13" i="50" s="1"/>
  <c r="H33" i="21"/>
  <c r="I33" i="21" s="1"/>
  <c r="H23" i="21"/>
  <c r="I23" i="21" s="1"/>
  <c r="H33" i="19"/>
  <c r="I33" i="19" s="1"/>
  <c r="H30" i="19"/>
  <c r="I30" i="19" s="1"/>
  <c r="H7" i="26"/>
  <c r="I7" i="26" s="1"/>
  <c r="H23" i="28"/>
  <c r="I23" i="28" s="1"/>
  <c r="H39" i="20"/>
  <c r="I39" i="20" s="1"/>
  <c r="K39" i="20" s="1"/>
  <c r="H16" i="17"/>
  <c r="I16" i="17" s="1"/>
  <c r="K16" i="17" s="1"/>
  <c r="H15" i="17"/>
  <c r="I15" i="17" s="1"/>
  <c r="H33" i="17"/>
  <c r="I33" i="17" s="1"/>
  <c r="H5" i="51"/>
  <c r="H43" i="51"/>
  <c r="I43" i="51" s="1"/>
  <c r="H17" i="51"/>
  <c r="I17" i="51" s="1"/>
  <c r="H10" i="51"/>
  <c r="I10" i="51" s="1"/>
  <c r="H9" i="51"/>
  <c r="I9" i="51" s="1"/>
  <c r="K9" i="51" s="1"/>
  <c r="H30" i="35"/>
  <c r="I30" i="35" s="1"/>
  <c r="K30" i="35" s="1"/>
  <c r="H32" i="35"/>
  <c r="I32" i="35" s="1"/>
  <c r="H43" i="17"/>
  <c r="I43" i="17" s="1"/>
  <c r="H41" i="17"/>
  <c r="I41" i="17" s="1"/>
  <c r="H29" i="17"/>
  <c r="I29" i="17" s="1"/>
  <c r="H6" i="17"/>
  <c r="I6" i="17" s="1"/>
  <c r="H37" i="35"/>
  <c r="I37" i="35" s="1"/>
  <c r="H25" i="35"/>
  <c r="I25" i="35" s="1"/>
  <c r="H24" i="35"/>
  <c r="I24" i="35" s="1"/>
  <c r="K24" i="35" s="1"/>
  <c r="H14" i="51"/>
  <c r="I14" i="51" s="1"/>
  <c r="H20" i="51"/>
  <c r="I20" i="51" s="1"/>
  <c r="H12" i="51"/>
  <c r="I12" i="51" s="1"/>
  <c r="K12" i="51" s="1"/>
  <c r="H39" i="26"/>
  <c r="I39" i="26" s="1"/>
  <c r="H11" i="17"/>
  <c r="I11" i="17" s="1"/>
  <c r="H30" i="17"/>
  <c r="I30" i="17" s="1"/>
  <c r="H13" i="8"/>
  <c r="I13" i="8" s="1"/>
  <c r="H10" i="8"/>
  <c r="I10" i="8" s="1"/>
  <c r="H22" i="51"/>
  <c r="I22" i="51" s="1"/>
  <c r="H11" i="51"/>
  <c r="I11" i="51" s="1"/>
  <c r="H24" i="51"/>
  <c r="I24" i="51" s="1"/>
  <c r="H19" i="22"/>
  <c r="I19" i="22" s="1"/>
  <c r="H38" i="22"/>
  <c r="I38" i="22" s="1"/>
  <c r="H5" i="33"/>
  <c r="H30" i="33"/>
  <c r="I30" i="33" s="1"/>
  <c r="K30" i="33" s="1"/>
  <c r="H25" i="33"/>
  <c r="I25" i="33" s="1"/>
  <c r="K25" i="33" s="1"/>
  <c r="H38" i="31"/>
  <c r="I38" i="31" s="1"/>
  <c r="H7" i="41"/>
  <c r="I7" i="41" s="1"/>
  <c r="H13" i="41"/>
  <c r="I13" i="41" s="1"/>
  <c r="H17" i="35"/>
  <c r="I17" i="35" s="1"/>
  <c r="H29" i="35"/>
  <c r="I29" i="35" s="1"/>
  <c r="H21" i="26"/>
  <c r="I21" i="26" s="1"/>
  <c r="H20" i="26"/>
  <c r="I20" i="26" s="1"/>
  <c r="H27" i="17"/>
  <c r="I27" i="17" s="1"/>
  <c r="K27" i="17" s="1"/>
  <c r="H22" i="17"/>
  <c r="I22" i="17" s="1"/>
  <c r="H27" i="8"/>
  <c r="I27" i="8" s="1"/>
  <c r="H34" i="8"/>
  <c r="I34" i="8" s="1"/>
  <c r="H30" i="51"/>
  <c r="I30" i="51" s="1"/>
  <c r="H41" i="51"/>
  <c r="I41" i="51" s="1"/>
  <c r="H34" i="51"/>
  <c r="I34" i="51" s="1"/>
  <c r="H33" i="22"/>
  <c r="I33" i="22" s="1"/>
  <c r="H30" i="22"/>
  <c r="I30" i="22" s="1"/>
  <c r="K30" i="22" s="1"/>
  <c r="H13" i="40"/>
  <c r="I13" i="40" s="1"/>
  <c r="H11" i="40"/>
  <c r="I11" i="40" s="1"/>
  <c r="H40" i="40"/>
  <c r="I40" i="40" s="1"/>
  <c r="H31" i="42"/>
  <c r="I31" i="42" s="1"/>
  <c r="H23" i="39"/>
  <c r="I23" i="39" s="1"/>
  <c r="H29" i="39"/>
  <c r="I29" i="39" s="1"/>
  <c r="H40" i="33"/>
  <c r="I40" i="33" s="1"/>
  <c r="H22" i="33"/>
  <c r="I22" i="33" s="1"/>
  <c r="K22" i="33" s="1"/>
  <c r="H39" i="33"/>
  <c r="I39" i="33" s="1"/>
  <c r="H11" i="31"/>
  <c r="I11" i="31" s="1"/>
  <c r="H37" i="41"/>
  <c r="I37" i="41" s="1"/>
  <c r="H23" i="41"/>
  <c r="I23" i="41" s="1"/>
  <c r="H19" i="35"/>
  <c r="I19" i="35" s="1"/>
  <c r="H9" i="35"/>
  <c r="I9" i="35" s="1"/>
  <c r="H11" i="32"/>
  <c r="I11" i="32" s="1"/>
  <c r="H37" i="32"/>
  <c r="I37" i="32" s="1"/>
  <c r="K37" i="32" s="1"/>
  <c r="H34" i="32"/>
  <c r="I34" i="32" s="1"/>
  <c r="H17" i="50"/>
  <c r="I17" i="50" s="1"/>
  <c r="H42" i="50"/>
  <c r="I42" i="50" s="1"/>
  <c r="H37" i="19"/>
  <c r="I37" i="19" s="1"/>
  <c r="H39" i="19"/>
  <c r="I39" i="19" s="1"/>
  <c r="H31" i="26"/>
  <c r="I31" i="26" s="1"/>
  <c r="H42" i="26"/>
  <c r="I42" i="26" s="1"/>
  <c r="K42" i="26" s="1"/>
  <c r="H7" i="20"/>
  <c r="I7" i="20" s="1"/>
  <c r="K7" i="20" s="1"/>
  <c r="H16" i="20"/>
  <c r="I16" i="20" s="1"/>
  <c r="H19" i="17"/>
  <c r="I19" i="17" s="1"/>
  <c r="H42" i="17"/>
  <c r="I42" i="17" s="1"/>
  <c r="H37" i="8"/>
  <c r="I37" i="8" s="1"/>
  <c r="H18" i="8"/>
  <c r="I18" i="8" s="1"/>
  <c r="H23" i="17"/>
  <c r="I23" i="17" s="1"/>
  <c r="H26" i="17"/>
  <c r="I26" i="17" s="1"/>
  <c r="H13" i="44"/>
  <c r="I13" i="44" s="1"/>
  <c r="K13" i="44" s="1"/>
  <c r="H38" i="51"/>
  <c r="I38" i="51" s="1"/>
  <c r="K38" i="51" s="1"/>
  <c r="H7" i="51"/>
  <c r="I7" i="51" s="1"/>
  <c r="K7" i="51" s="1"/>
  <c r="H36" i="51"/>
  <c r="I36" i="51" s="1"/>
  <c r="K36" i="51" s="1"/>
  <c r="H37" i="17"/>
  <c r="I37" i="17" s="1"/>
  <c r="H10" i="17"/>
  <c r="I10" i="17" s="1"/>
  <c r="H13" i="26"/>
  <c r="I13" i="26" s="1"/>
  <c r="H36" i="26"/>
  <c r="I36" i="26" s="1"/>
  <c r="H5" i="17"/>
  <c r="I5" i="17" s="1"/>
  <c r="H21" i="17"/>
  <c r="I21" i="17" s="1"/>
  <c r="H18" i="17"/>
  <c r="I18" i="17" s="1"/>
  <c r="H29" i="44"/>
  <c r="I29" i="44" s="1"/>
  <c r="K29" i="44" s="1"/>
  <c r="H23" i="51"/>
  <c r="I23" i="51" s="1"/>
  <c r="H16" i="51"/>
  <c r="I16" i="51" s="1"/>
  <c r="H31" i="51"/>
  <c r="I31" i="51" s="1"/>
  <c r="H28" i="51"/>
  <c r="I28" i="51" s="1"/>
  <c r="H18" i="33"/>
  <c r="I18" i="33" s="1"/>
  <c r="K18" i="33" s="1"/>
  <c r="H17" i="33"/>
  <c r="I17" i="33" s="1"/>
  <c r="H43" i="33"/>
  <c r="I43" i="33" s="1"/>
  <c r="H10" i="31"/>
  <c r="I10" i="31" s="1"/>
  <c r="H39" i="41"/>
  <c r="I39" i="41" s="1"/>
  <c r="H22" i="35"/>
  <c r="I22" i="35" s="1"/>
  <c r="H18" i="44"/>
  <c r="I18" i="44" s="1"/>
  <c r="K18" i="44" s="1"/>
  <c r="H18" i="35"/>
  <c r="I18" i="35" s="1"/>
  <c r="H15" i="35"/>
  <c r="I15" i="35" s="1"/>
  <c r="K15" i="35" s="1"/>
  <c r="H25" i="22"/>
  <c r="I25" i="22" s="1"/>
  <c r="K25" i="22" s="1"/>
  <c r="H16" i="22"/>
  <c r="I16" i="22" s="1"/>
  <c r="H34" i="22"/>
  <c r="I34" i="22" s="1"/>
  <c r="K34" i="22" s="1"/>
  <c r="H23" i="35"/>
  <c r="I23" i="35" s="1"/>
  <c r="H43" i="26"/>
  <c r="I43" i="26" s="1"/>
  <c r="H22" i="26"/>
  <c r="I22" i="26" s="1"/>
  <c r="H40" i="17"/>
  <c r="I40" i="17" s="1"/>
  <c r="H35" i="17"/>
  <c r="I35" i="17" s="1"/>
  <c r="K35" i="17" s="1"/>
  <c r="H36" i="17"/>
  <c r="I36" i="17" s="1"/>
  <c r="H9" i="8"/>
  <c r="I9" i="8" s="1"/>
  <c r="H6" i="8"/>
  <c r="I6" i="8" s="1"/>
  <c r="H39" i="51"/>
  <c r="I39" i="51" s="1"/>
  <c r="H39" i="22"/>
  <c r="I39" i="22" s="1"/>
  <c r="H24" i="22"/>
  <c r="I24" i="22" s="1"/>
  <c r="H29" i="40"/>
  <c r="I29" i="40" s="1"/>
  <c r="K29" i="40" s="1"/>
  <c r="H39" i="42"/>
  <c r="I39" i="42" s="1"/>
  <c r="K39" i="42" s="1"/>
  <c r="H20" i="39"/>
  <c r="I20" i="39" s="1"/>
  <c r="H22" i="39"/>
  <c r="I22" i="39" s="1"/>
  <c r="H26" i="33"/>
  <c r="I26" i="33" s="1"/>
  <c r="H10" i="52"/>
  <c r="I10" i="52" s="1"/>
  <c r="H15" i="41"/>
  <c r="I15" i="41" s="1"/>
  <c r="H14" i="41"/>
  <c r="I14" i="41" s="1"/>
  <c r="H6" i="35"/>
  <c r="I6" i="35" s="1"/>
  <c r="H31" i="35"/>
  <c r="I31" i="35" s="1"/>
  <c r="K31" i="35" s="1"/>
  <c r="H9" i="32"/>
  <c r="I9" i="32" s="1"/>
  <c r="H28" i="32"/>
  <c r="I28" i="32" s="1"/>
  <c r="H7" i="29"/>
  <c r="I7" i="29" s="1"/>
  <c r="K7" i="29" s="1"/>
  <c r="H43" i="29"/>
  <c r="I43" i="29" s="1"/>
  <c r="H28" i="29"/>
  <c r="I28" i="29" s="1"/>
  <c r="H37" i="50"/>
  <c r="I37" i="50" s="1"/>
  <c r="H29" i="19"/>
  <c r="I29" i="19" s="1"/>
  <c r="H11" i="26"/>
  <c r="I11" i="26" s="1"/>
  <c r="K11" i="26" s="1"/>
  <c r="H5" i="26"/>
  <c r="H21" i="20"/>
  <c r="I21" i="20" s="1"/>
  <c r="H26" i="20"/>
  <c r="I26" i="20" s="1"/>
  <c r="H32" i="17"/>
  <c r="I32" i="17" s="1"/>
  <c r="H39" i="17"/>
  <c r="I39" i="17" s="1"/>
  <c r="H28" i="17"/>
  <c r="I28" i="17" s="1"/>
  <c r="H15" i="8"/>
  <c r="I15" i="8" s="1"/>
  <c r="H36" i="8"/>
  <c r="I36" i="8" s="1"/>
  <c r="K36" i="8" s="1"/>
  <c r="H9" i="44"/>
  <c r="I9" i="44" s="1"/>
  <c r="K9" i="44" s="1"/>
  <c r="H34" i="38"/>
  <c r="I34" i="38" s="1"/>
  <c r="H35" i="36"/>
  <c r="I35" i="36" s="1"/>
  <c r="K35" i="36" s="1"/>
  <c r="H7" i="36"/>
  <c r="I7" i="36" s="1"/>
  <c r="H5" i="31"/>
  <c r="H41" i="31"/>
  <c r="I41" i="31" s="1"/>
  <c r="H36" i="31"/>
  <c r="I36" i="31" s="1"/>
  <c r="H12" i="38"/>
  <c r="I12" i="38" s="1"/>
  <c r="K12" i="38" s="1"/>
  <c r="H28" i="38"/>
  <c r="I28" i="38" s="1"/>
  <c r="K28" i="38" s="1"/>
  <c r="H6" i="38"/>
  <c r="I6" i="38" s="1"/>
  <c r="H18" i="36"/>
  <c r="I18" i="36" s="1"/>
  <c r="H15" i="36"/>
  <c r="I15" i="36" s="1"/>
  <c r="H17" i="52"/>
  <c r="I17" i="52" s="1"/>
  <c r="H34" i="31"/>
  <c r="I34" i="31" s="1"/>
  <c r="K34" i="31" s="1"/>
  <c r="H27" i="31"/>
  <c r="I27" i="31" s="1"/>
  <c r="K27" i="31" s="1"/>
  <c r="H40" i="31"/>
  <c r="I40" i="31" s="1"/>
  <c r="K40" i="31" s="1"/>
  <c r="H34" i="36"/>
  <c r="I34" i="36" s="1"/>
  <c r="H23" i="36"/>
  <c r="I23" i="36" s="1"/>
  <c r="K23" i="36" s="1"/>
  <c r="H5" i="52"/>
  <c r="I5" i="52" s="1"/>
  <c r="H16" i="52"/>
  <c r="I16" i="52" s="1"/>
  <c r="H24" i="31"/>
  <c r="I24" i="31" s="1"/>
  <c r="H31" i="31"/>
  <c r="I31" i="31" s="1"/>
  <c r="H20" i="31"/>
  <c r="I20" i="31" s="1"/>
  <c r="H10" i="38"/>
  <c r="I10" i="38" s="1"/>
  <c r="K10" i="38" s="1"/>
  <c r="H11" i="38"/>
  <c r="I11" i="38" s="1"/>
  <c r="H29" i="26"/>
  <c r="I29" i="26" s="1"/>
  <c r="H23" i="26"/>
  <c r="I23" i="26" s="1"/>
  <c r="H12" i="26"/>
  <c r="I12" i="26" s="1"/>
  <c r="H35" i="20"/>
  <c r="I35" i="20" s="1"/>
  <c r="H42" i="20"/>
  <c r="I42" i="20" s="1"/>
  <c r="H20" i="20"/>
  <c r="I20" i="20" s="1"/>
  <c r="H35" i="8"/>
  <c r="I35" i="8" s="1"/>
  <c r="K35" i="8" s="1"/>
  <c r="H33" i="8"/>
  <c r="I33" i="8" s="1"/>
  <c r="H21" i="44"/>
  <c r="I21" i="44" s="1"/>
  <c r="K21" i="44" s="1"/>
  <c r="H38" i="44"/>
  <c r="I38" i="44" s="1"/>
  <c r="K38" i="44" s="1"/>
  <c r="H40" i="44"/>
  <c r="I40" i="44" s="1"/>
  <c r="K40" i="44" s="1"/>
  <c r="H9" i="36"/>
  <c r="I9" i="36" s="1"/>
  <c r="K9" i="36" s="1"/>
  <c r="H31" i="36"/>
  <c r="I31" i="36" s="1"/>
  <c r="H26" i="38"/>
  <c r="I26" i="38" s="1"/>
  <c r="H21" i="38"/>
  <c r="I21" i="38" s="1"/>
  <c r="K21" i="38" s="1"/>
  <c r="H32" i="31"/>
  <c r="I32" i="31" s="1"/>
  <c r="H27" i="38"/>
  <c r="I27" i="38" s="1"/>
  <c r="H43" i="38"/>
  <c r="I43" i="38" s="1"/>
  <c r="H11" i="44"/>
  <c r="I11" i="44" s="1"/>
  <c r="K11" i="44" s="1"/>
  <c r="H7" i="44"/>
  <c r="I7" i="44" s="1"/>
  <c r="K7" i="44" s="1"/>
  <c r="H19" i="36"/>
  <c r="I19" i="36" s="1"/>
  <c r="K19" i="36" s="1"/>
  <c r="H25" i="36"/>
  <c r="I25" i="36" s="1"/>
  <c r="H39" i="36"/>
  <c r="I39" i="36" s="1"/>
  <c r="K39" i="36" s="1"/>
  <c r="H20" i="36"/>
  <c r="I20" i="36" s="1"/>
  <c r="K20" i="36" s="1"/>
  <c r="H12" i="52"/>
  <c r="I12" i="52" s="1"/>
  <c r="H22" i="52"/>
  <c r="I22" i="52" s="1"/>
  <c r="K22" i="52" s="1"/>
  <c r="H25" i="31"/>
  <c r="I25" i="31" s="1"/>
  <c r="H42" i="52"/>
  <c r="I42" i="52" s="1"/>
  <c r="H14" i="38"/>
  <c r="I14" i="38" s="1"/>
  <c r="H8" i="38"/>
  <c r="I8" i="38" s="1"/>
  <c r="H41" i="36"/>
  <c r="I41" i="36" s="1"/>
  <c r="K41" i="36" s="1"/>
  <c r="H12" i="36"/>
  <c r="I12" i="36" s="1"/>
  <c r="H16" i="36"/>
  <c r="I16" i="36" s="1"/>
  <c r="H15" i="52"/>
  <c r="I15" i="52" s="1"/>
  <c r="K15" i="52" s="1"/>
  <c r="H22" i="31"/>
  <c r="I22" i="31" s="1"/>
  <c r="H29" i="31"/>
  <c r="I29" i="31" s="1"/>
  <c r="H18" i="31"/>
  <c r="I18" i="31" s="1"/>
  <c r="H38" i="36"/>
  <c r="I38" i="36" s="1"/>
  <c r="K38" i="36" s="1"/>
  <c r="H28" i="36"/>
  <c r="I28" i="36" s="1"/>
  <c r="K28" i="36" s="1"/>
  <c r="H24" i="36"/>
  <c r="I24" i="36" s="1"/>
  <c r="K24" i="36" s="1"/>
  <c r="H26" i="52"/>
  <c r="I26" i="52" s="1"/>
  <c r="K26" i="52" s="1"/>
  <c r="H31" i="52"/>
  <c r="I31" i="52" s="1"/>
  <c r="H14" i="31"/>
  <c r="I14" i="31" s="1"/>
  <c r="H7" i="31"/>
  <c r="I7" i="31" s="1"/>
  <c r="H38" i="35"/>
  <c r="I38" i="35" s="1"/>
  <c r="H41" i="35"/>
  <c r="I41" i="35" s="1"/>
  <c r="K41" i="35" s="1"/>
  <c r="H36" i="38"/>
  <c r="I36" i="38" s="1"/>
  <c r="K36" i="38" s="1"/>
  <c r="H16" i="38"/>
  <c r="I16" i="38" s="1"/>
  <c r="H9" i="26"/>
  <c r="I9" i="26" s="1"/>
  <c r="H10" i="26"/>
  <c r="I10" i="26" s="1"/>
  <c r="H8" i="26"/>
  <c r="I8" i="26" s="1"/>
  <c r="H11" i="8"/>
  <c r="I11" i="8" s="1"/>
  <c r="H26" i="8"/>
  <c r="I26" i="8" s="1"/>
  <c r="H28" i="44"/>
  <c r="I28" i="44" s="1"/>
  <c r="K28" i="44" s="1"/>
  <c r="H37" i="36"/>
  <c r="I37" i="36" s="1"/>
  <c r="K37" i="36" s="1"/>
  <c r="H8" i="36"/>
  <c r="I8" i="36" s="1"/>
  <c r="K8" i="36" s="1"/>
  <c r="H30" i="31"/>
  <c r="I30" i="31" s="1"/>
  <c r="H29" i="36"/>
  <c r="I29" i="36" s="1"/>
  <c r="H42" i="36"/>
  <c r="I42" i="36" s="1"/>
  <c r="H32" i="36"/>
  <c r="I32" i="36" s="1"/>
  <c r="H9" i="52"/>
  <c r="I9" i="52" s="1"/>
  <c r="H6" i="52"/>
  <c r="I6" i="52" s="1"/>
  <c r="K6" i="52" s="1"/>
  <c r="H6" i="31"/>
  <c r="I6" i="31" s="1"/>
  <c r="K6" i="31" s="1"/>
  <c r="H17" i="31"/>
  <c r="I17" i="31" s="1"/>
  <c r="H15" i="38"/>
  <c r="I15" i="38" s="1"/>
  <c r="H24" i="38"/>
  <c r="I24" i="38" s="1"/>
  <c r="H26" i="44"/>
  <c r="I26" i="44" s="1"/>
  <c r="K26" i="44" s="1"/>
  <c r="H30" i="36"/>
  <c r="I30" i="36" s="1"/>
  <c r="H11" i="36"/>
  <c r="I11" i="36" s="1"/>
  <c r="H40" i="36"/>
  <c r="I40" i="36" s="1"/>
  <c r="K40" i="36" s="1"/>
  <c r="H29" i="52"/>
  <c r="I29" i="52" s="1"/>
  <c r="K29" i="52" s="1"/>
  <c r="H25" i="52"/>
  <c r="I25" i="52" s="1"/>
  <c r="K25" i="52" s="1"/>
  <c r="H9" i="31"/>
  <c r="I9" i="31" s="1"/>
  <c r="H23" i="31"/>
  <c r="I23" i="31" s="1"/>
  <c r="K23" i="31" s="1"/>
  <c r="H35" i="38"/>
  <c r="I35" i="38" s="1"/>
  <c r="H32" i="38"/>
  <c r="I32" i="38" s="1"/>
  <c r="H5" i="38"/>
  <c r="H31" i="38"/>
  <c r="I31" i="38" s="1"/>
  <c r="K31" i="38" s="1"/>
  <c r="H13" i="36"/>
  <c r="I13" i="36" s="1"/>
  <c r="K13" i="36" s="1"/>
  <c r="H21" i="36"/>
  <c r="I21" i="36" s="1"/>
  <c r="K21" i="36" s="1"/>
  <c r="H5" i="36"/>
  <c r="H30" i="52"/>
  <c r="I30" i="52" s="1"/>
  <c r="K30" i="52" s="1"/>
  <c r="H8" i="52"/>
  <c r="I8" i="52" s="1"/>
  <c r="H43" i="31"/>
  <c r="I43" i="31" s="1"/>
  <c r="H33" i="31"/>
  <c r="I33" i="31" s="1"/>
  <c r="H22" i="38"/>
  <c r="I22" i="38" s="1"/>
  <c r="K22" i="38" s="1"/>
  <c r="H20" i="38"/>
  <c r="I20" i="38" s="1"/>
  <c r="H40" i="38"/>
  <c r="I40" i="38" s="1"/>
  <c r="K40" i="38" s="1"/>
  <c r="H27" i="36"/>
  <c r="I27" i="36" s="1"/>
  <c r="H37" i="52"/>
  <c r="I37" i="52" s="1"/>
  <c r="K37" i="52" s="1"/>
  <c r="H26" i="31"/>
  <c r="I26" i="31" s="1"/>
  <c r="K26" i="31" s="1"/>
  <c r="H42" i="38"/>
  <c r="I42" i="38" s="1"/>
  <c r="K42" i="38" s="1"/>
  <c r="H7" i="38"/>
  <c r="I7" i="38" s="1"/>
  <c r="H17" i="38"/>
  <c r="I17" i="38" s="1"/>
  <c r="H43" i="36"/>
  <c r="I43" i="36" s="1"/>
  <c r="K43" i="36" s="1"/>
  <c r="H23" i="52"/>
  <c r="I23" i="52" s="1"/>
  <c r="H19" i="31"/>
  <c r="I19" i="31" s="1"/>
  <c r="H6" i="36"/>
  <c r="I6" i="36" s="1"/>
  <c r="H14" i="36"/>
  <c r="I14" i="36" s="1"/>
  <c r="K14" i="36" s="1"/>
  <c r="H35" i="52"/>
  <c r="I35" i="52" s="1"/>
  <c r="H32" i="52"/>
  <c r="I32" i="52" s="1"/>
  <c r="H37" i="31"/>
  <c r="I37" i="31" s="1"/>
  <c r="K37" i="31" s="1"/>
  <c r="H42" i="31"/>
  <c r="I42" i="31" s="1"/>
  <c r="K42" i="31" s="1"/>
  <c r="H39" i="38"/>
  <c r="I39" i="38" s="1"/>
  <c r="H23" i="38"/>
  <c r="I23" i="38" s="1"/>
  <c r="H25" i="38"/>
  <c r="I25" i="38" s="1"/>
  <c r="H19" i="38"/>
  <c r="I19" i="38" s="1"/>
  <c r="H22" i="36"/>
  <c r="I22" i="36" s="1"/>
  <c r="H26" i="36"/>
  <c r="I26" i="36" s="1"/>
  <c r="H24" i="52"/>
  <c r="I24" i="52" s="1"/>
  <c r="H21" i="52"/>
  <c r="I21" i="52" s="1"/>
  <c r="K21" i="52" s="1"/>
  <c r="H13" i="31"/>
  <c r="I13" i="31" s="1"/>
  <c r="H8" i="31"/>
  <c r="I8" i="31" s="1"/>
  <c r="H30" i="38"/>
  <c r="I30" i="38" s="1"/>
  <c r="H37" i="38"/>
  <c r="I37" i="38" s="1"/>
  <c r="H33" i="38"/>
  <c r="I33" i="38" s="1"/>
  <c r="H9" i="38"/>
  <c r="I9" i="38" s="1"/>
  <c r="H17" i="36"/>
  <c r="I17" i="36" s="1"/>
  <c r="K17" i="36" s="1"/>
  <c r="H13" i="52"/>
  <c r="I13" i="52" s="1"/>
  <c r="K13" i="52" s="1"/>
  <c r="H15" i="31"/>
  <c r="I15" i="31" s="1"/>
  <c r="K15" i="31" s="1"/>
  <c r="H21" i="35"/>
  <c r="I21" i="35" s="1"/>
  <c r="H14" i="35"/>
  <c r="I14" i="35" s="1"/>
  <c r="K14" i="35" s="1"/>
  <c r="H19" i="32"/>
  <c r="I19" i="32" s="1"/>
  <c r="K19" i="32" s="1"/>
  <c r="H21" i="29"/>
  <c r="I21" i="29" s="1"/>
  <c r="H35" i="29"/>
  <c r="I35" i="29" s="1"/>
  <c r="H29" i="38"/>
  <c r="I29" i="38" s="1"/>
  <c r="H18" i="38"/>
  <c r="I18" i="38" s="1"/>
  <c r="K18" i="38" s="1"/>
  <c r="H41" i="38"/>
  <c r="I41" i="38" s="1"/>
  <c r="H34" i="26"/>
  <c r="I34" i="26" s="1"/>
  <c r="H19" i="20"/>
  <c r="I19" i="20" s="1"/>
  <c r="H31" i="20"/>
  <c r="I31" i="20" s="1"/>
  <c r="H13" i="17"/>
  <c r="I13" i="17" s="1"/>
  <c r="H16" i="8"/>
  <c r="I16" i="8" s="1"/>
  <c r="H7" i="8"/>
  <c r="I7" i="8" s="1"/>
  <c r="H13" i="38"/>
  <c r="I13" i="38" s="1"/>
  <c r="K13" i="38" s="1"/>
  <c r="H27" i="44"/>
  <c r="I27" i="44" s="1"/>
  <c r="K27" i="44" s="1"/>
  <c r="H41" i="30"/>
  <c r="I41" i="30" s="1"/>
  <c r="K41" i="30" s="1"/>
  <c r="H42" i="30"/>
  <c r="I42" i="30" s="1"/>
  <c r="H5" i="42"/>
  <c r="H13" i="42"/>
  <c r="I13" i="42" s="1"/>
  <c r="K13" i="42" s="1"/>
  <c r="H27" i="42"/>
  <c r="I27" i="42" s="1"/>
  <c r="H15" i="42"/>
  <c r="I15" i="42" s="1"/>
  <c r="K15" i="42" s="1"/>
  <c r="H7" i="42"/>
  <c r="I7" i="42" s="1"/>
  <c r="K7" i="42" s="1"/>
  <c r="H18" i="42"/>
  <c r="I18" i="42" s="1"/>
  <c r="H21" i="42"/>
  <c r="I21" i="42" s="1"/>
  <c r="H16" i="42"/>
  <c r="I16" i="42" s="1"/>
  <c r="H9" i="42"/>
  <c r="I9" i="42" s="1"/>
  <c r="H41" i="42"/>
  <c r="I41" i="42" s="1"/>
  <c r="H40" i="52"/>
  <c r="I40" i="52" s="1"/>
  <c r="H33" i="52"/>
  <c r="I33" i="52" s="1"/>
  <c r="H14" i="52"/>
  <c r="I14" i="52" s="1"/>
  <c r="K14" i="52" s="1"/>
  <c r="H39" i="52"/>
  <c r="I39" i="52" s="1"/>
  <c r="K39" i="52" s="1"/>
  <c r="H43" i="52"/>
  <c r="I43" i="52" s="1"/>
  <c r="H36" i="52"/>
  <c r="I36" i="52" s="1"/>
  <c r="H38" i="52"/>
  <c r="I38" i="52" s="1"/>
  <c r="H34" i="52"/>
  <c r="I34" i="52" s="1"/>
  <c r="K34" i="52" s="1"/>
  <c r="H20" i="52"/>
  <c r="I20" i="52" s="1"/>
  <c r="H19" i="44"/>
  <c r="I19" i="44" s="1"/>
  <c r="K19" i="44" s="1"/>
  <c r="H35" i="44"/>
  <c r="I35" i="44" s="1"/>
  <c r="K35" i="44" s="1"/>
  <c r="H31" i="44"/>
  <c r="I31" i="44" s="1"/>
  <c r="K31" i="44" s="1"/>
  <c r="H8" i="44"/>
  <c r="I8" i="44" s="1"/>
  <c r="K8" i="44" s="1"/>
  <c r="H39" i="44"/>
  <c r="I39" i="44" s="1"/>
  <c r="K39" i="44" s="1"/>
  <c r="H14" i="44"/>
  <c r="I14" i="44" s="1"/>
  <c r="K14" i="44" s="1"/>
  <c r="H33" i="44"/>
  <c r="I33" i="44" s="1"/>
  <c r="K33" i="44" s="1"/>
  <c r="H34" i="44"/>
  <c r="I34" i="44" s="1"/>
  <c r="K34" i="44" s="1"/>
  <c r="H22" i="44"/>
  <c r="I22" i="44" s="1"/>
  <c r="K22" i="44" s="1"/>
  <c r="H35" i="42"/>
  <c r="I35" i="42" s="1"/>
  <c r="H19" i="42"/>
  <c r="I19" i="42" s="1"/>
  <c r="H10" i="42"/>
  <c r="I10" i="42" s="1"/>
  <c r="H26" i="42"/>
  <c r="I26" i="42" s="1"/>
  <c r="K26" i="42" s="1"/>
  <c r="H20" i="42"/>
  <c r="I20" i="42" s="1"/>
  <c r="K20" i="42" s="1"/>
  <c r="H37" i="42"/>
  <c r="I37" i="42" s="1"/>
  <c r="K37" i="42" s="1"/>
  <c r="H38" i="42"/>
  <c r="I38" i="42" s="1"/>
  <c r="H43" i="42"/>
  <c r="I43" i="42" s="1"/>
  <c r="H32" i="42"/>
  <c r="I32" i="42" s="1"/>
  <c r="K32" i="42" s="1"/>
  <c r="H5" i="44"/>
  <c r="I5" i="44" s="1"/>
  <c r="H30" i="44"/>
  <c r="I30" i="44" s="1"/>
  <c r="K30" i="44" s="1"/>
  <c r="H24" i="44"/>
  <c r="I24" i="44" s="1"/>
  <c r="K24" i="44" s="1"/>
  <c r="H42" i="44"/>
  <c r="I42" i="44" s="1"/>
  <c r="K42" i="44" s="1"/>
  <c r="H10" i="44"/>
  <c r="I10" i="44" s="1"/>
  <c r="K10" i="44" s="1"/>
  <c r="H36" i="44"/>
  <c r="I36" i="44" s="1"/>
  <c r="K36" i="44" s="1"/>
  <c r="H15" i="44"/>
  <c r="I15" i="44" s="1"/>
  <c r="K15" i="44" s="1"/>
  <c r="H43" i="44"/>
  <c r="I43" i="44" s="1"/>
  <c r="K43" i="44" s="1"/>
  <c r="H17" i="44"/>
  <c r="I17" i="44" s="1"/>
  <c r="K17" i="44" s="1"/>
  <c r="H12" i="44"/>
  <c r="I12" i="44" s="1"/>
  <c r="K12" i="44" s="1"/>
  <c r="H14" i="30"/>
  <c r="I14" i="30" s="1"/>
  <c r="K14" i="30" s="1"/>
  <c r="H39" i="12"/>
  <c r="I39" i="12" s="1"/>
  <c r="K39" i="12" s="1"/>
  <c r="H41" i="12"/>
  <c r="I41" i="12" s="1"/>
  <c r="K41" i="12" s="1"/>
  <c r="H35" i="30"/>
  <c r="I35" i="30" s="1"/>
  <c r="H37" i="30"/>
  <c r="I37" i="30" s="1"/>
  <c r="K37" i="30" s="1"/>
  <c r="H24" i="30"/>
  <c r="I24" i="30" s="1"/>
  <c r="H38" i="30"/>
  <c r="I38" i="30" s="1"/>
  <c r="K38" i="30" s="1"/>
  <c r="H10" i="30"/>
  <c r="I10" i="30" s="1"/>
  <c r="K10" i="30" s="1"/>
  <c r="H37" i="43"/>
  <c r="I37" i="43" s="1"/>
  <c r="K37" i="43" s="1"/>
  <c r="H11" i="12"/>
  <c r="I11" i="12" s="1"/>
  <c r="K11" i="12" s="1"/>
  <c r="H10" i="12"/>
  <c r="I10" i="12" s="1"/>
  <c r="H16" i="43"/>
  <c r="I16" i="43" s="1"/>
  <c r="K16" i="43" s="1"/>
  <c r="H35" i="43"/>
  <c r="I35" i="43" s="1"/>
  <c r="K35" i="43" s="1"/>
  <c r="H38" i="43"/>
  <c r="I38" i="43" s="1"/>
  <c r="K38" i="43" s="1"/>
  <c r="H28" i="34"/>
  <c r="I28" i="34" s="1"/>
  <c r="H35" i="12"/>
  <c r="I35" i="12" s="1"/>
  <c r="H9" i="12"/>
  <c r="I9" i="12" s="1"/>
  <c r="K9" i="12" s="1"/>
  <c r="H38" i="12"/>
  <c r="I38" i="12" s="1"/>
  <c r="K38" i="12" s="1"/>
  <c r="H28" i="12"/>
  <c r="I28" i="12" s="1"/>
  <c r="H8" i="12"/>
  <c r="I8" i="12" s="1"/>
  <c r="H11" i="30"/>
  <c r="I11" i="30" s="1"/>
  <c r="K11" i="30" s="1"/>
  <c r="H23" i="30"/>
  <c r="I23" i="30" s="1"/>
  <c r="K23" i="30" s="1"/>
  <c r="H33" i="30"/>
  <c r="I33" i="30" s="1"/>
  <c r="K33" i="30" s="1"/>
  <c r="H29" i="30"/>
  <c r="I29" i="30" s="1"/>
  <c r="K29" i="30" s="1"/>
  <c r="H9" i="30"/>
  <c r="I9" i="30" s="1"/>
  <c r="H32" i="30"/>
  <c r="I32" i="30" s="1"/>
  <c r="H12" i="30"/>
  <c r="I12" i="30" s="1"/>
  <c r="H22" i="30"/>
  <c r="I22" i="30" s="1"/>
  <c r="K22" i="30" s="1"/>
  <c r="H16" i="30"/>
  <c r="I16" i="30" s="1"/>
  <c r="H26" i="30"/>
  <c r="I26" i="30" s="1"/>
  <c r="K26" i="30" s="1"/>
  <c r="H22" i="43"/>
  <c r="I22" i="43" s="1"/>
  <c r="H25" i="43"/>
  <c r="I25" i="43" s="1"/>
  <c r="H13" i="43"/>
  <c r="I13" i="43" s="1"/>
  <c r="K13" i="43" s="1"/>
  <c r="H21" i="43"/>
  <c r="I21" i="43" s="1"/>
  <c r="K21" i="43" s="1"/>
  <c r="H31" i="43"/>
  <c r="I31" i="43" s="1"/>
  <c r="K31" i="43" s="1"/>
  <c r="H32" i="23"/>
  <c r="I32" i="23" s="1"/>
  <c r="K32" i="23" s="1"/>
  <c r="H38" i="15"/>
  <c r="I38" i="15" s="1"/>
  <c r="H37" i="12"/>
  <c r="I37" i="12" s="1"/>
  <c r="K37" i="12" s="1"/>
  <c r="H7" i="12"/>
  <c r="I7" i="12" s="1"/>
  <c r="K7" i="12" s="1"/>
  <c r="H27" i="12"/>
  <c r="I27" i="12" s="1"/>
  <c r="H29" i="12"/>
  <c r="I29" i="12" s="1"/>
  <c r="K29" i="12" s="1"/>
  <c r="H25" i="12"/>
  <c r="I25" i="12" s="1"/>
  <c r="H30" i="12"/>
  <c r="I30" i="12" s="1"/>
  <c r="K30" i="12" s="1"/>
  <c r="H42" i="12"/>
  <c r="I42" i="12" s="1"/>
  <c r="K42" i="12" s="1"/>
  <c r="H18" i="12"/>
  <c r="I18" i="12" s="1"/>
  <c r="K18" i="12" s="1"/>
  <c r="H12" i="12"/>
  <c r="I12" i="12" s="1"/>
  <c r="K12" i="12" s="1"/>
  <c r="H24" i="12"/>
  <c r="I24" i="12" s="1"/>
  <c r="H13" i="30"/>
  <c r="I13" i="30" s="1"/>
  <c r="H31" i="30"/>
  <c r="I31" i="30" s="1"/>
  <c r="H7" i="30"/>
  <c r="I7" i="30" s="1"/>
  <c r="K7" i="30" s="1"/>
  <c r="H17" i="30"/>
  <c r="I17" i="30" s="1"/>
  <c r="K17" i="30" s="1"/>
  <c r="H43" i="30"/>
  <c r="I43" i="30" s="1"/>
  <c r="H27" i="30"/>
  <c r="I27" i="30" s="1"/>
  <c r="K27" i="30" s="1"/>
  <c r="H19" i="30"/>
  <c r="I19" i="30" s="1"/>
  <c r="K19" i="30" s="1"/>
  <c r="H21" i="30"/>
  <c r="I21" i="30" s="1"/>
  <c r="K21" i="30" s="1"/>
  <c r="H25" i="30"/>
  <c r="I25" i="30" s="1"/>
  <c r="H5" i="30"/>
  <c r="I5" i="30" s="1"/>
  <c r="H20" i="30"/>
  <c r="I20" i="30" s="1"/>
  <c r="K20" i="30" s="1"/>
  <c r="H40" i="30"/>
  <c r="I40" i="30" s="1"/>
  <c r="H30" i="30"/>
  <c r="I30" i="30" s="1"/>
  <c r="H36" i="30"/>
  <c r="I36" i="30" s="1"/>
  <c r="K36" i="30" s="1"/>
  <c r="H8" i="30"/>
  <c r="I8" i="30" s="1"/>
  <c r="K8" i="30" s="1"/>
  <c r="H28" i="30"/>
  <c r="I28" i="30" s="1"/>
  <c r="H6" i="30"/>
  <c r="I6" i="30" s="1"/>
  <c r="H34" i="30"/>
  <c r="I34" i="30" s="1"/>
  <c r="K34" i="30" s="1"/>
  <c r="H32" i="43"/>
  <c r="I32" i="43" s="1"/>
  <c r="K32" i="43" s="1"/>
  <c r="H8" i="43"/>
  <c r="I8" i="43" s="1"/>
  <c r="H26" i="43"/>
  <c r="I26" i="43" s="1"/>
  <c r="H34" i="43"/>
  <c r="I34" i="43" s="1"/>
  <c r="K34" i="43" s="1"/>
  <c r="H24" i="43"/>
  <c r="I24" i="43" s="1"/>
  <c r="K24" i="43" s="1"/>
  <c r="H41" i="43"/>
  <c r="I41" i="43" s="1"/>
  <c r="K41" i="43" s="1"/>
  <c r="H40" i="43"/>
  <c r="I40" i="43" s="1"/>
  <c r="H43" i="43"/>
  <c r="I43" i="43" s="1"/>
  <c r="K43" i="43" s="1"/>
  <c r="H15" i="43"/>
  <c r="I15" i="43" s="1"/>
  <c r="K15" i="43" s="1"/>
  <c r="H6" i="43"/>
  <c r="I6" i="43" s="1"/>
  <c r="H5" i="23"/>
  <c r="I5" i="23" s="1"/>
  <c r="H27" i="34"/>
  <c r="I27" i="34" s="1"/>
  <c r="H23" i="15"/>
  <c r="I23" i="15" s="1"/>
  <c r="K23" i="15" s="1"/>
  <c r="H16" i="15"/>
  <c r="I16" i="15" s="1"/>
  <c r="H23" i="12"/>
  <c r="I23" i="12" s="1"/>
  <c r="K23" i="12" s="1"/>
  <c r="H19" i="12"/>
  <c r="I19" i="12" s="1"/>
  <c r="K19" i="12" s="1"/>
  <c r="H21" i="12"/>
  <c r="I21" i="12" s="1"/>
  <c r="K21" i="12" s="1"/>
  <c r="H13" i="12"/>
  <c r="I13" i="12" s="1"/>
  <c r="H31" i="12"/>
  <c r="I31" i="12" s="1"/>
  <c r="H15" i="12"/>
  <c r="I15" i="12" s="1"/>
  <c r="H43" i="12"/>
  <c r="I43" i="12" s="1"/>
  <c r="K43" i="12" s="1"/>
  <c r="H17" i="12"/>
  <c r="I17" i="12" s="1"/>
  <c r="H33" i="12"/>
  <c r="I33" i="12" s="1"/>
  <c r="H22" i="12"/>
  <c r="I22" i="12" s="1"/>
  <c r="H14" i="12"/>
  <c r="I14" i="12" s="1"/>
  <c r="H6" i="12"/>
  <c r="I6" i="12" s="1"/>
  <c r="H26" i="12"/>
  <c r="I26" i="12" s="1"/>
  <c r="H34" i="12"/>
  <c r="I34" i="12" s="1"/>
  <c r="K34" i="12" s="1"/>
  <c r="H36" i="12"/>
  <c r="I36" i="12" s="1"/>
  <c r="K36" i="12" s="1"/>
  <c r="H20" i="12"/>
  <c r="I20" i="12" s="1"/>
  <c r="K20" i="12" s="1"/>
  <c r="H5" i="12"/>
  <c r="I5" i="12" s="1"/>
  <c r="H32" i="12"/>
  <c r="I32" i="12" s="1"/>
  <c r="K32" i="12" s="1"/>
  <c r="H9" i="43"/>
  <c r="I9" i="43" s="1"/>
  <c r="K9" i="43" s="1"/>
  <c r="H29" i="43"/>
  <c r="I29" i="43" s="1"/>
  <c r="H19" i="43"/>
  <c r="I19" i="43" s="1"/>
  <c r="H42" i="43"/>
  <c r="I42" i="43" s="1"/>
  <c r="K42" i="43" s="1"/>
  <c r="H10" i="43"/>
  <c r="I10" i="43" s="1"/>
  <c r="K10" i="43" s="1"/>
  <c r="H5" i="43"/>
  <c r="H18" i="43"/>
  <c r="I18" i="43" s="1"/>
  <c r="H17" i="43"/>
  <c r="I17" i="43" s="1"/>
  <c r="H14" i="43"/>
  <c r="I14" i="43" s="1"/>
  <c r="H36" i="43"/>
  <c r="I36" i="43" s="1"/>
  <c r="H27" i="43"/>
  <c r="I27" i="43" s="1"/>
  <c r="H12" i="43"/>
  <c r="I12" i="43" s="1"/>
  <c r="H28" i="43"/>
  <c r="I28" i="43" s="1"/>
  <c r="K28" i="43" s="1"/>
  <c r="H11" i="43"/>
  <c r="I11" i="43" s="1"/>
  <c r="K11" i="43" s="1"/>
  <c r="H33" i="43"/>
  <c r="I33" i="43" s="1"/>
  <c r="H30" i="43"/>
  <c r="I30" i="43" s="1"/>
  <c r="K30" i="43" s="1"/>
  <c r="H7" i="43"/>
  <c r="I7" i="43" s="1"/>
  <c r="K7" i="43" s="1"/>
  <c r="H23" i="43"/>
  <c r="I23" i="43" s="1"/>
  <c r="K23" i="43" s="1"/>
  <c r="H13" i="23"/>
  <c r="I13" i="23" s="1"/>
  <c r="H35" i="34"/>
  <c r="I35" i="34" s="1"/>
  <c r="H32" i="34"/>
  <c r="I32" i="34" s="1"/>
  <c r="K32" i="34" s="1"/>
  <c r="H26" i="34"/>
  <c r="I26" i="34" s="1"/>
  <c r="H33" i="15"/>
  <c r="I33" i="15" s="1"/>
  <c r="K33" i="15" s="1"/>
  <c r="H36" i="15"/>
  <c r="I36" i="15" s="1"/>
  <c r="H25" i="23"/>
  <c r="I25" i="23" s="1"/>
  <c r="H30" i="23"/>
  <c r="I30" i="23" s="1"/>
  <c r="K30" i="23" s="1"/>
  <c r="H17" i="34"/>
  <c r="I17" i="34" s="1"/>
  <c r="H29" i="34"/>
  <c r="I29" i="34" s="1"/>
  <c r="H23" i="34"/>
  <c r="I23" i="34" s="1"/>
  <c r="K23" i="34" s="1"/>
  <c r="H24" i="34"/>
  <c r="I24" i="34" s="1"/>
  <c r="K24" i="34" s="1"/>
  <c r="H20" i="34"/>
  <c r="I20" i="34" s="1"/>
  <c r="H17" i="15"/>
  <c r="I17" i="15" s="1"/>
  <c r="K17" i="15" s="1"/>
  <c r="H39" i="15"/>
  <c r="I39" i="15" s="1"/>
  <c r="H37" i="15"/>
  <c r="I37" i="15" s="1"/>
  <c r="K37" i="15" s="1"/>
  <c r="H18" i="15"/>
  <c r="I18" i="15" s="1"/>
  <c r="H5" i="15"/>
  <c r="H43" i="23"/>
  <c r="I43" i="23" s="1"/>
  <c r="K43" i="23" s="1"/>
  <c r="H35" i="23"/>
  <c r="I35" i="23" s="1"/>
  <c r="K35" i="23" s="1"/>
  <c r="H8" i="23"/>
  <c r="I8" i="23" s="1"/>
  <c r="K8" i="23" s="1"/>
  <c r="H40" i="23"/>
  <c r="I40" i="23" s="1"/>
  <c r="K40" i="23" s="1"/>
  <c r="H28" i="23"/>
  <c r="I28" i="23" s="1"/>
  <c r="K28" i="23" s="1"/>
  <c r="H33" i="34"/>
  <c r="I33" i="34" s="1"/>
  <c r="K33" i="34" s="1"/>
  <c r="H11" i="34"/>
  <c r="I11" i="34" s="1"/>
  <c r="H9" i="34"/>
  <c r="I9" i="34" s="1"/>
  <c r="K9" i="34" s="1"/>
  <c r="H7" i="34"/>
  <c r="I7" i="34" s="1"/>
  <c r="K7" i="34" s="1"/>
  <c r="H39" i="34"/>
  <c r="I39" i="34" s="1"/>
  <c r="K39" i="34" s="1"/>
  <c r="H5" i="34"/>
  <c r="H36" i="34"/>
  <c r="I36" i="34" s="1"/>
  <c r="H40" i="34"/>
  <c r="I40" i="34" s="1"/>
  <c r="H42" i="34"/>
  <c r="I42" i="34" s="1"/>
  <c r="H10" i="34"/>
  <c r="I10" i="34" s="1"/>
  <c r="H13" i="15"/>
  <c r="I13" i="15" s="1"/>
  <c r="H31" i="15"/>
  <c r="I31" i="15" s="1"/>
  <c r="K31" i="15" s="1"/>
  <c r="H25" i="15"/>
  <c r="I25" i="15" s="1"/>
  <c r="K25" i="15" s="1"/>
  <c r="H21" i="15"/>
  <c r="I21" i="15" s="1"/>
  <c r="H30" i="15"/>
  <c r="I30" i="15" s="1"/>
  <c r="H14" i="15"/>
  <c r="I14" i="15" s="1"/>
  <c r="H26" i="15"/>
  <c r="I26" i="15" s="1"/>
  <c r="H20" i="15"/>
  <c r="I20" i="15" s="1"/>
  <c r="H32" i="15"/>
  <c r="I32" i="15" s="1"/>
  <c r="K32" i="15" s="1"/>
  <c r="H27" i="23"/>
  <c r="I27" i="23" s="1"/>
  <c r="K27" i="23" s="1"/>
  <c r="H23" i="23"/>
  <c r="I23" i="23" s="1"/>
  <c r="H17" i="23"/>
  <c r="I17" i="23" s="1"/>
  <c r="H19" i="23"/>
  <c r="I19" i="23" s="1"/>
  <c r="K19" i="23" s="1"/>
  <c r="H29" i="23"/>
  <c r="I29" i="23" s="1"/>
  <c r="H38" i="23"/>
  <c r="I38" i="23" s="1"/>
  <c r="H18" i="23"/>
  <c r="I18" i="23" s="1"/>
  <c r="H14" i="23"/>
  <c r="I14" i="23" s="1"/>
  <c r="K14" i="23" s="1"/>
  <c r="H10" i="23"/>
  <c r="I10" i="23" s="1"/>
  <c r="K10" i="23" s="1"/>
  <c r="H12" i="23"/>
  <c r="I12" i="23" s="1"/>
  <c r="K12" i="23" s="1"/>
  <c r="H19" i="34"/>
  <c r="I19" i="34" s="1"/>
  <c r="H21" i="34"/>
  <c r="I21" i="34" s="1"/>
  <c r="K21" i="34" s="1"/>
  <c r="H37" i="34"/>
  <c r="I37" i="34" s="1"/>
  <c r="K37" i="34" s="1"/>
  <c r="H25" i="34"/>
  <c r="I25" i="34" s="1"/>
  <c r="K25" i="34" s="1"/>
  <c r="H43" i="34"/>
  <c r="I43" i="34" s="1"/>
  <c r="H13" i="34"/>
  <c r="I13" i="34" s="1"/>
  <c r="K13" i="34" s="1"/>
  <c r="H41" i="34"/>
  <c r="I41" i="34" s="1"/>
  <c r="K41" i="34" s="1"/>
  <c r="H15" i="34"/>
  <c r="I15" i="34" s="1"/>
  <c r="H31" i="34"/>
  <c r="I31" i="34" s="1"/>
  <c r="K31" i="34" s="1"/>
  <c r="H12" i="34"/>
  <c r="I12" i="34" s="1"/>
  <c r="K12" i="34" s="1"/>
  <c r="H38" i="34"/>
  <c r="I38" i="34" s="1"/>
  <c r="H22" i="34"/>
  <c r="I22" i="34" s="1"/>
  <c r="K22" i="34" s="1"/>
  <c r="H6" i="34"/>
  <c r="I6" i="34" s="1"/>
  <c r="H16" i="34"/>
  <c r="I16" i="34" s="1"/>
  <c r="K16" i="34" s="1"/>
  <c r="H14" i="34"/>
  <c r="I14" i="34" s="1"/>
  <c r="K14" i="34" s="1"/>
  <c r="H30" i="34"/>
  <c r="I30" i="34" s="1"/>
  <c r="K30" i="34" s="1"/>
  <c r="H8" i="34"/>
  <c r="I8" i="34" s="1"/>
  <c r="H34" i="34"/>
  <c r="I34" i="34" s="1"/>
  <c r="K34" i="34" s="1"/>
  <c r="H9" i="15"/>
  <c r="I9" i="15" s="1"/>
  <c r="H19" i="15"/>
  <c r="I19" i="15" s="1"/>
  <c r="K19" i="15" s="1"/>
  <c r="H15" i="15"/>
  <c r="I15" i="15" s="1"/>
  <c r="K15" i="15" s="1"/>
  <c r="H41" i="15"/>
  <c r="I41" i="15" s="1"/>
  <c r="K41" i="15" s="1"/>
  <c r="H35" i="15"/>
  <c r="I35" i="15" s="1"/>
  <c r="K35" i="15" s="1"/>
  <c r="H7" i="15"/>
  <c r="I7" i="15" s="1"/>
  <c r="K7" i="15" s="1"/>
  <c r="H29" i="15"/>
  <c r="I29" i="15" s="1"/>
  <c r="H11" i="15"/>
  <c r="I11" i="15" s="1"/>
  <c r="K11" i="15" s="1"/>
  <c r="H27" i="15"/>
  <c r="I27" i="15" s="1"/>
  <c r="K27" i="15" s="1"/>
  <c r="H43" i="15"/>
  <c r="I43" i="15" s="1"/>
  <c r="K43" i="15" s="1"/>
  <c r="H6" i="15"/>
  <c r="I6" i="15" s="1"/>
  <c r="H22" i="15"/>
  <c r="I22" i="15" s="1"/>
  <c r="K22" i="15" s="1"/>
  <c r="H34" i="15"/>
  <c r="I34" i="15" s="1"/>
  <c r="K34" i="15" s="1"/>
  <c r="H42" i="15"/>
  <c r="I42" i="15" s="1"/>
  <c r="K42" i="15" s="1"/>
  <c r="H10" i="15"/>
  <c r="I10" i="15" s="1"/>
  <c r="H28" i="15"/>
  <c r="I28" i="15" s="1"/>
  <c r="K28" i="15" s="1"/>
  <c r="H12" i="15"/>
  <c r="I12" i="15" s="1"/>
  <c r="K12" i="15" s="1"/>
  <c r="H40" i="15"/>
  <c r="I40" i="15" s="1"/>
  <c r="K40" i="15" s="1"/>
  <c r="H24" i="15"/>
  <c r="I24" i="15" s="1"/>
  <c r="K24" i="15" s="1"/>
  <c r="H41" i="23"/>
  <c r="I41" i="23" s="1"/>
  <c r="K41" i="23" s="1"/>
  <c r="H7" i="23"/>
  <c r="I7" i="23" s="1"/>
  <c r="K7" i="23" s="1"/>
  <c r="H9" i="23"/>
  <c r="I9" i="23" s="1"/>
  <c r="K9" i="23" s="1"/>
  <c r="H11" i="23"/>
  <c r="I11" i="23" s="1"/>
  <c r="H39" i="23"/>
  <c r="I39" i="23" s="1"/>
  <c r="K39" i="23" s="1"/>
  <c r="H31" i="23"/>
  <c r="I31" i="23" s="1"/>
  <c r="K31" i="23" s="1"/>
  <c r="H15" i="23"/>
  <c r="I15" i="23" s="1"/>
  <c r="K15" i="23" s="1"/>
  <c r="H33" i="23"/>
  <c r="I33" i="23" s="1"/>
  <c r="H21" i="23"/>
  <c r="I21" i="23" s="1"/>
  <c r="K21" i="23" s="1"/>
  <c r="H37" i="23"/>
  <c r="I37" i="23" s="1"/>
  <c r="K37" i="23" s="1"/>
  <c r="H24" i="23"/>
  <c r="I24" i="23" s="1"/>
  <c r="K24" i="23" s="1"/>
  <c r="H16" i="23"/>
  <c r="I16" i="23" s="1"/>
  <c r="H34" i="23"/>
  <c r="I34" i="23" s="1"/>
  <c r="K34" i="23" s="1"/>
  <c r="H6" i="23"/>
  <c r="I6" i="23" s="1"/>
  <c r="H26" i="23"/>
  <c r="I26" i="23" s="1"/>
  <c r="K26" i="23" s="1"/>
  <c r="H42" i="23"/>
  <c r="I42" i="23" s="1"/>
  <c r="H22" i="23"/>
  <c r="I22" i="23" s="1"/>
  <c r="K22" i="23" s="1"/>
  <c r="H36" i="23"/>
  <c r="I36" i="23" s="1"/>
  <c r="K27" i="51"/>
  <c r="K14" i="51"/>
  <c r="K30" i="51"/>
  <c r="K23" i="51"/>
  <c r="K39" i="51"/>
  <c r="K13" i="51"/>
  <c r="K43" i="51"/>
  <c r="K29" i="51"/>
  <c r="K20" i="51"/>
  <c r="K41" i="51"/>
  <c r="K16" i="51"/>
  <c r="K42" i="51"/>
  <c r="K33" i="51"/>
  <c r="K32" i="51"/>
  <c r="K21" i="51"/>
  <c r="K34" i="51"/>
  <c r="K17" i="51"/>
  <c r="K37" i="51"/>
  <c r="K22" i="51"/>
  <c r="K15" i="51"/>
  <c r="K31" i="51"/>
  <c r="K6" i="51"/>
  <c r="K26" i="51"/>
  <c r="K10" i="51"/>
  <c r="K40" i="51"/>
  <c r="K11" i="51"/>
  <c r="K8" i="51"/>
  <c r="K25" i="51"/>
  <c r="K28" i="51"/>
  <c r="K18" i="51"/>
  <c r="K35" i="51"/>
  <c r="K24" i="51"/>
  <c r="H12" i="13"/>
  <c r="I12" i="13" s="1"/>
  <c r="H20" i="13"/>
  <c r="I20" i="13" s="1"/>
  <c r="H28" i="13"/>
  <c r="I28" i="13" s="1"/>
  <c r="H36" i="13"/>
  <c r="I36" i="13" s="1"/>
  <c r="H8" i="13"/>
  <c r="I8" i="13" s="1"/>
  <c r="H16" i="13"/>
  <c r="I16" i="13" s="1"/>
  <c r="H24" i="13"/>
  <c r="I24" i="13" s="1"/>
  <c r="H32" i="13"/>
  <c r="I32" i="13" s="1"/>
  <c r="H40" i="13"/>
  <c r="I40" i="13" s="1"/>
  <c r="H14" i="13"/>
  <c r="I14" i="13" s="1"/>
  <c r="H30" i="13"/>
  <c r="I30" i="13" s="1"/>
  <c r="H6" i="13"/>
  <c r="I6" i="13" s="1"/>
  <c r="H22" i="13"/>
  <c r="I22" i="13" s="1"/>
  <c r="H38" i="13"/>
  <c r="I38" i="13" s="1"/>
  <c r="H18" i="13"/>
  <c r="I18" i="13" s="1"/>
  <c r="H26" i="13"/>
  <c r="I26" i="13" s="1"/>
  <c r="H42" i="13"/>
  <c r="I42" i="13" s="1"/>
  <c r="H10" i="13"/>
  <c r="I10" i="13" s="1"/>
  <c r="H34" i="13"/>
  <c r="I34" i="13" s="1"/>
  <c r="H41" i="13"/>
  <c r="I41" i="13" s="1"/>
  <c r="H31" i="13"/>
  <c r="I31" i="13" s="1"/>
  <c r="H25" i="13"/>
  <c r="I25" i="13" s="1"/>
  <c r="H15" i="13"/>
  <c r="I15" i="13" s="1"/>
  <c r="H9" i="13"/>
  <c r="I9" i="13" s="1"/>
  <c r="H43" i="13"/>
  <c r="I43" i="13" s="1"/>
  <c r="H39" i="13"/>
  <c r="I39" i="13" s="1"/>
  <c r="H35" i="13"/>
  <c r="I35" i="13" s="1"/>
  <c r="H37" i="13"/>
  <c r="I37" i="13" s="1"/>
  <c r="H33" i="13"/>
  <c r="I33" i="13" s="1"/>
  <c r="H29" i="13"/>
  <c r="I29" i="13" s="1"/>
  <c r="H11" i="13"/>
  <c r="I11" i="13" s="1"/>
  <c r="H7" i="13"/>
  <c r="I7" i="13" s="1"/>
  <c r="H21" i="13"/>
  <c r="I21" i="13" s="1"/>
  <c r="H13" i="13"/>
  <c r="I13" i="13" s="1"/>
  <c r="H27" i="13"/>
  <c r="I27" i="13" s="1"/>
  <c r="H19" i="13"/>
  <c r="I19" i="13" s="1"/>
  <c r="H17" i="13"/>
  <c r="I17" i="13" s="1"/>
  <c r="H23" i="13"/>
  <c r="I23" i="13" s="1"/>
  <c r="H5" i="13"/>
  <c r="H5" i="16"/>
  <c r="H12" i="16"/>
  <c r="I12" i="16" s="1"/>
  <c r="H20" i="16"/>
  <c r="I20" i="16" s="1"/>
  <c r="H28" i="16"/>
  <c r="I28" i="16" s="1"/>
  <c r="H36" i="16"/>
  <c r="I36" i="16" s="1"/>
  <c r="H8" i="16"/>
  <c r="I8" i="16" s="1"/>
  <c r="H16" i="16"/>
  <c r="I16" i="16" s="1"/>
  <c r="H24" i="16"/>
  <c r="I24" i="16" s="1"/>
  <c r="H32" i="16"/>
  <c r="I32" i="16" s="1"/>
  <c r="H40" i="16"/>
  <c r="I40" i="16" s="1"/>
  <c r="H14" i="16"/>
  <c r="I14" i="16" s="1"/>
  <c r="H30" i="16"/>
  <c r="I30" i="16" s="1"/>
  <c r="H6" i="16"/>
  <c r="I6" i="16" s="1"/>
  <c r="H22" i="16"/>
  <c r="I22" i="16" s="1"/>
  <c r="H38" i="16"/>
  <c r="I38" i="16" s="1"/>
  <c r="H34" i="16"/>
  <c r="I34" i="16" s="1"/>
  <c r="H10" i="16"/>
  <c r="I10" i="16" s="1"/>
  <c r="H42" i="16"/>
  <c r="I42" i="16" s="1"/>
  <c r="H26" i="16"/>
  <c r="I26" i="16" s="1"/>
  <c r="H18" i="16"/>
  <c r="I18" i="16" s="1"/>
  <c r="H43" i="16"/>
  <c r="I43" i="16" s="1"/>
  <c r="H35" i="16"/>
  <c r="I35" i="16" s="1"/>
  <c r="H27" i="16"/>
  <c r="I27" i="16" s="1"/>
  <c r="H19" i="16"/>
  <c r="I19" i="16" s="1"/>
  <c r="H11" i="16"/>
  <c r="I11" i="16" s="1"/>
  <c r="H31" i="16"/>
  <c r="I31" i="16" s="1"/>
  <c r="H17" i="16"/>
  <c r="I17" i="16" s="1"/>
  <c r="H13" i="16"/>
  <c r="I13" i="16" s="1"/>
  <c r="H33" i="16"/>
  <c r="I33" i="16" s="1"/>
  <c r="H29" i="16"/>
  <c r="I29" i="16" s="1"/>
  <c r="H15" i="16"/>
  <c r="I15" i="16" s="1"/>
  <c r="H37" i="16"/>
  <c r="I37" i="16" s="1"/>
  <c r="H23" i="16"/>
  <c r="I23" i="16" s="1"/>
  <c r="H9" i="16"/>
  <c r="I9" i="16" s="1"/>
  <c r="H21" i="16"/>
  <c r="I21" i="16" s="1"/>
  <c r="H7" i="16"/>
  <c r="I7" i="16" s="1"/>
  <c r="H41" i="16"/>
  <c r="I41" i="16" s="1"/>
  <c r="H25" i="16"/>
  <c r="I25" i="16" s="1"/>
  <c r="H39" i="16"/>
  <c r="I39" i="16" s="1"/>
  <c r="H12" i="27"/>
  <c r="I12" i="27" s="1"/>
  <c r="H20" i="27"/>
  <c r="I20" i="27" s="1"/>
  <c r="H28" i="27"/>
  <c r="I28" i="27" s="1"/>
  <c r="H36" i="27"/>
  <c r="I36" i="27" s="1"/>
  <c r="H10" i="27"/>
  <c r="I10" i="27" s="1"/>
  <c r="H22" i="27"/>
  <c r="I22" i="27" s="1"/>
  <c r="H32" i="27"/>
  <c r="I32" i="27" s="1"/>
  <c r="H42" i="27"/>
  <c r="I42" i="27" s="1"/>
  <c r="H6" i="27"/>
  <c r="I6" i="27" s="1"/>
  <c r="H16" i="27"/>
  <c r="I16" i="27" s="1"/>
  <c r="H26" i="27"/>
  <c r="I26" i="27" s="1"/>
  <c r="H38" i="27"/>
  <c r="I38" i="27" s="1"/>
  <c r="H24" i="27"/>
  <c r="I24" i="27" s="1"/>
  <c r="H14" i="27"/>
  <c r="I14" i="27" s="1"/>
  <c r="H34" i="27"/>
  <c r="I34" i="27" s="1"/>
  <c r="H30" i="27"/>
  <c r="I30" i="27" s="1"/>
  <c r="H8" i="27"/>
  <c r="I8" i="27" s="1"/>
  <c r="H18" i="27"/>
  <c r="I18" i="27" s="1"/>
  <c r="H40" i="27"/>
  <c r="I40" i="27" s="1"/>
  <c r="H39" i="27"/>
  <c r="I39" i="27" s="1"/>
  <c r="H31" i="27"/>
  <c r="I31" i="27" s="1"/>
  <c r="H23" i="27"/>
  <c r="I23" i="27" s="1"/>
  <c r="H15" i="27"/>
  <c r="I15" i="27" s="1"/>
  <c r="H7" i="27"/>
  <c r="I7" i="27" s="1"/>
  <c r="H37" i="27"/>
  <c r="I37" i="27" s="1"/>
  <c r="H33" i="27"/>
  <c r="I33" i="27" s="1"/>
  <c r="H19" i="27"/>
  <c r="I19" i="27" s="1"/>
  <c r="H35" i="27"/>
  <c r="I35" i="27" s="1"/>
  <c r="H21" i="27"/>
  <c r="I21" i="27" s="1"/>
  <c r="H17" i="27"/>
  <c r="I17" i="27" s="1"/>
  <c r="H25" i="27"/>
  <c r="I25" i="27" s="1"/>
  <c r="H11" i="27"/>
  <c r="I11" i="27" s="1"/>
  <c r="H9" i="27"/>
  <c r="I9" i="27" s="1"/>
  <c r="H43" i="27"/>
  <c r="I43" i="27" s="1"/>
  <c r="H29" i="27"/>
  <c r="I29" i="27" s="1"/>
  <c r="H41" i="27"/>
  <c r="I41" i="27" s="1"/>
  <c r="H13" i="27"/>
  <c r="I13" i="27" s="1"/>
  <c r="H27" i="27"/>
  <c r="I27" i="27" s="1"/>
  <c r="H5" i="27"/>
  <c r="I5" i="25"/>
  <c r="K7" i="25"/>
  <c r="K23" i="25"/>
  <c r="K11" i="25"/>
  <c r="K29" i="25"/>
  <c r="K13" i="25"/>
  <c r="K17" i="25"/>
  <c r="K6" i="25"/>
  <c r="K34" i="25"/>
  <c r="K14" i="25"/>
  <c r="K32" i="25"/>
  <c r="K38" i="25"/>
  <c r="K10" i="25"/>
  <c r="K30" i="25"/>
  <c r="K8" i="25"/>
  <c r="K28" i="25"/>
  <c r="K12" i="25"/>
  <c r="K23" i="22"/>
  <c r="K27" i="22"/>
  <c r="K7" i="22"/>
  <c r="K17" i="22"/>
  <c r="K35" i="22"/>
  <c r="K19" i="22"/>
  <c r="K13" i="22"/>
  <c r="K29" i="22"/>
  <c r="K16" i="22"/>
  <c r="K32" i="22"/>
  <c r="K20" i="22"/>
  <c r="K28" i="22"/>
  <c r="K38" i="22"/>
  <c r="K6" i="22"/>
  <c r="K18" i="22"/>
  <c r="K35" i="12"/>
  <c r="K27" i="12"/>
  <c r="K25" i="12"/>
  <c r="K10" i="12"/>
  <c r="K28" i="12"/>
  <c r="K24" i="12"/>
  <c r="K8" i="12"/>
  <c r="K22" i="40"/>
  <c r="K19" i="40"/>
  <c r="I5" i="40"/>
  <c r="K41" i="40"/>
  <c r="K27" i="40"/>
  <c r="K6" i="40"/>
  <c r="K34" i="40"/>
  <c r="K25" i="40"/>
  <c r="K12" i="40"/>
  <c r="K42" i="40"/>
  <c r="K21" i="40"/>
  <c r="K43" i="40"/>
  <c r="K26" i="40"/>
  <c r="K7" i="40"/>
  <c r="K23" i="40"/>
  <c r="K39" i="40"/>
  <c r="K16" i="40"/>
  <c r="K32" i="40"/>
  <c r="K15" i="30"/>
  <c r="K35" i="30"/>
  <c r="K9" i="30"/>
  <c r="K39" i="30"/>
  <c r="K32" i="30"/>
  <c r="K24" i="30"/>
  <c r="K12" i="30"/>
  <c r="K16" i="30"/>
  <c r="K42" i="30"/>
  <c r="K14" i="42"/>
  <c r="K30" i="42"/>
  <c r="K22" i="42"/>
  <c r="K36" i="42"/>
  <c r="K12" i="42"/>
  <c r="K42" i="42"/>
  <c r="K29" i="42"/>
  <c r="K34" i="42"/>
  <c r="K23" i="42"/>
  <c r="K6" i="42"/>
  <c r="K28" i="42"/>
  <c r="K31" i="42"/>
  <c r="K8" i="42"/>
  <c r="K24" i="42"/>
  <c r="K40" i="42"/>
  <c r="K17" i="42"/>
  <c r="K33" i="42"/>
  <c r="K20" i="39"/>
  <c r="K42" i="39"/>
  <c r="K30" i="39"/>
  <c r="K12" i="39"/>
  <c r="K28" i="39"/>
  <c r="K23" i="39"/>
  <c r="K34" i="39"/>
  <c r="K22" i="39"/>
  <c r="K13" i="39"/>
  <c r="K43" i="39"/>
  <c r="K26" i="39"/>
  <c r="K7" i="39"/>
  <c r="K29" i="39"/>
  <c r="K8" i="39"/>
  <c r="K24" i="39"/>
  <c r="K40" i="39"/>
  <c r="K17" i="39"/>
  <c r="K33" i="39"/>
  <c r="K6" i="39"/>
  <c r="K30" i="36"/>
  <c r="K6" i="36"/>
  <c r="K18" i="36"/>
  <c r="K11" i="36"/>
  <c r="K33" i="36"/>
  <c r="K36" i="36"/>
  <c r="K15" i="36"/>
  <c r="K31" i="36"/>
  <c r="I5" i="33"/>
  <c r="K24" i="33"/>
  <c r="K12" i="33"/>
  <c r="K8" i="33"/>
  <c r="K16" i="33"/>
  <c r="K32" i="33"/>
  <c r="K10" i="33"/>
  <c r="K14" i="33"/>
  <c r="K29" i="33"/>
  <c r="K17" i="33"/>
  <c r="K33" i="33"/>
  <c r="K9" i="33"/>
  <c r="K37" i="33"/>
  <c r="K7" i="33"/>
  <c r="K11" i="33"/>
  <c r="K27" i="33"/>
  <c r="K43" i="33"/>
  <c r="K10" i="52"/>
  <c r="K27" i="52"/>
  <c r="K42" i="52"/>
  <c r="K23" i="52"/>
  <c r="K35" i="52"/>
  <c r="K28" i="52"/>
  <c r="K16" i="52"/>
  <c r="K19" i="52"/>
  <c r="K11" i="52"/>
  <c r="K22" i="43"/>
  <c r="K8" i="43"/>
  <c r="K26" i="43"/>
  <c r="K25" i="43"/>
  <c r="K20" i="43"/>
  <c r="K40" i="43"/>
  <c r="K6" i="43"/>
  <c r="K12" i="31"/>
  <c r="K30" i="31"/>
  <c r="K14" i="31"/>
  <c r="K9" i="31"/>
  <c r="K11" i="31"/>
  <c r="K35" i="31"/>
  <c r="K25" i="31"/>
  <c r="K7" i="31"/>
  <c r="K39" i="31"/>
  <c r="K16" i="31"/>
  <c r="K28" i="31"/>
  <c r="K32" i="31"/>
  <c r="K15" i="41"/>
  <c r="K26" i="41"/>
  <c r="K29" i="41"/>
  <c r="K34" i="41"/>
  <c r="K18" i="41"/>
  <c r="K37" i="41"/>
  <c r="K36" i="41"/>
  <c r="K27" i="41"/>
  <c r="K14" i="41"/>
  <c r="I5" i="41"/>
  <c r="K31" i="41"/>
  <c r="K20" i="41"/>
  <c r="K42" i="41"/>
  <c r="K23" i="41"/>
  <c r="K8" i="41"/>
  <c r="K24" i="41"/>
  <c r="K40" i="41"/>
  <c r="K17" i="41"/>
  <c r="K6" i="41"/>
  <c r="K21" i="35"/>
  <c r="K17" i="35"/>
  <c r="I5" i="35"/>
  <c r="K40" i="35"/>
  <c r="K38" i="35"/>
  <c r="K6" i="35"/>
  <c r="K12" i="35"/>
  <c r="K8" i="35"/>
  <c r="K11" i="35"/>
  <c r="K29" i="35"/>
  <c r="K13" i="35"/>
  <c r="K43" i="35"/>
  <c r="K36" i="35"/>
  <c r="K32" i="35"/>
  <c r="K16" i="35"/>
  <c r="K25" i="32"/>
  <c r="K39" i="32"/>
  <c r="K41" i="32"/>
  <c r="K43" i="32"/>
  <c r="K23" i="32"/>
  <c r="K17" i="32"/>
  <c r="K21" i="32"/>
  <c r="K14" i="32"/>
  <c r="K40" i="32"/>
  <c r="K28" i="32"/>
  <c r="K38" i="32"/>
  <c r="K30" i="32"/>
  <c r="I5" i="32"/>
  <c r="K22" i="32"/>
  <c r="K42" i="32"/>
  <c r="K26" i="32"/>
  <c r="K10" i="32"/>
  <c r="K23" i="23"/>
  <c r="K25" i="23"/>
  <c r="K17" i="23"/>
  <c r="K13" i="23"/>
  <c r="K29" i="23"/>
  <c r="K38" i="23"/>
  <c r="K18" i="23"/>
  <c r="K9" i="29"/>
  <c r="K37" i="29"/>
  <c r="K39" i="29"/>
  <c r="K15" i="29"/>
  <c r="K33" i="29"/>
  <c r="K17" i="29"/>
  <c r="K11" i="29"/>
  <c r="K27" i="29"/>
  <c r="K43" i="29"/>
  <c r="K16" i="29"/>
  <c r="K26" i="29"/>
  <c r="K10" i="29"/>
  <c r="K22" i="29"/>
  <c r="K24" i="29"/>
  <c r="K40" i="29"/>
  <c r="K18" i="29"/>
  <c r="K36" i="29"/>
  <c r="K20" i="29"/>
  <c r="I5" i="50"/>
  <c r="K19" i="50"/>
  <c r="K40" i="50"/>
  <c r="K26" i="50"/>
  <c r="K43" i="50"/>
  <c r="K34" i="50"/>
  <c r="K21" i="50"/>
  <c r="K8" i="50"/>
  <c r="K36" i="50"/>
  <c r="K27" i="50"/>
  <c r="K10" i="50"/>
  <c r="K32" i="50"/>
  <c r="K35" i="50"/>
  <c r="K22" i="50"/>
  <c r="K38" i="50"/>
  <c r="K15" i="50"/>
  <c r="K6" i="50"/>
  <c r="K17" i="21"/>
  <c r="K21" i="21"/>
  <c r="K13" i="21"/>
  <c r="K25" i="21"/>
  <c r="K43" i="21"/>
  <c r="K27" i="21"/>
  <c r="K11" i="21"/>
  <c r="K31" i="21"/>
  <c r="K15" i="21"/>
  <c r="K40" i="21"/>
  <c r="K32" i="21"/>
  <c r="K24" i="21"/>
  <c r="K16" i="21"/>
  <c r="K8" i="21"/>
  <c r="K38" i="21"/>
  <c r="K30" i="21"/>
  <c r="K22" i="21"/>
  <c r="K40" i="19"/>
  <c r="K24" i="19"/>
  <c r="K35" i="19"/>
  <c r="K17" i="19"/>
  <c r="K33" i="19"/>
  <c r="K25" i="19"/>
  <c r="K43" i="19"/>
  <c r="K13" i="19"/>
  <c r="K41" i="19"/>
  <c r="K15" i="19"/>
  <c r="K31" i="19"/>
  <c r="K14" i="19"/>
  <c r="K38" i="19"/>
  <c r="K30" i="19"/>
  <c r="K18" i="19"/>
  <c r="K36" i="19"/>
  <c r="K20" i="19"/>
  <c r="K30" i="38"/>
  <c r="I5" i="38"/>
  <c r="K14" i="38"/>
  <c r="K15" i="38"/>
  <c r="K20" i="38"/>
  <c r="K7" i="38"/>
  <c r="K37" i="38"/>
  <c r="K11" i="38"/>
  <c r="K8" i="38"/>
  <c r="K24" i="38"/>
  <c r="K17" i="38"/>
  <c r="K33" i="38"/>
  <c r="K6" i="38"/>
  <c r="K29" i="26"/>
  <c r="K25" i="26"/>
  <c r="K35" i="26"/>
  <c r="K13" i="26"/>
  <c r="K19" i="26"/>
  <c r="K41" i="26"/>
  <c r="K7" i="26"/>
  <c r="K23" i="26"/>
  <c r="K39" i="26"/>
  <c r="K26" i="26"/>
  <c r="K22" i="26"/>
  <c r="K38" i="26"/>
  <c r="K18" i="26"/>
  <c r="K12" i="26"/>
  <c r="K32" i="26"/>
  <c r="K16" i="26"/>
  <c r="K17" i="24"/>
  <c r="K33" i="24"/>
  <c r="K15" i="24"/>
  <c r="K7" i="24"/>
  <c r="K25" i="24"/>
  <c r="K9" i="24"/>
  <c r="K37" i="24"/>
  <c r="K11" i="24"/>
  <c r="K27" i="24"/>
  <c r="K43" i="24"/>
  <c r="K22" i="24"/>
  <c r="K14" i="24"/>
  <c r="K34" i="24"/>
  <c r="I5" i="24"/>
  <c r="H44" i="24"/>
  <c r="K26" i="24"/>
  <c r="K42" i="24"/>
  <c r="K20" i="24"/>
  <c r="K40" i="24"/>
  <c r="K24" i="24"/>
  <c r="K8" i="24"/>
  <c r="K17" i="28"/>
  <c r="K33" i="28"/>
  <c r="K15" i="28"/>
  <c r="K11" i="28"/>
  <c r="K39" i="28"/>
  <c r="K9" i="28"/>
  <c r="K27" i="28"/>
  <c r="K13" i="28"/>
  <c r="K29" i="28"/>
  <c r="K38" i="28"/>
  <c r="K6" i="28"/>
  <c r="K34" i="28"/>
  <c r="K22" i="28"/>
  <c r="K26" i="28"/>
  <c r="I5" i="28"/>
  <c r="K30" i="28"/>
  <c r="K10" i="28"/>
  <c r="K32" i="28"/>
  <c r="K16" i="28"/>
  <c r="K22" i="37"/>
  <c r="K38" i="37"/>
  <c r="K34" i="37"/>
  <c r="K12" i="37"/>
  <c r="K26" i="37"/>
  <c r="K27" i="37"/>
  <c r="K18" i="37"/>
  <c r="K15" i="37"/>
  <c r="K14" i="37"/>
  <c r="I5" i="37"/>
  <c r="H44" i="37"/>
  <c r="K31" i="37"/>
  <c r="K20" i="37"/>
  <c r="K42" i="37"/>
  <c r="K23" i="37"/>
  <c r="K8" i="37"/>
  <c r="K24" i="37"/>
  <c r="K40" i="37"/>
  <c r="K17" i="37"/>
  <c r="K33" i="37"/>
  <c r="K6" i="37"/>
  <c r="K19" i="34"/>
  <c r="K43" i="34"/>
  <c r="K15" i="34"/>
  <c r="K38" i="34"/>
  <c r="K6" i="34"/>
  <c r="K8" i="34"/>
  <c r="K18" i="34"/>
  <c r="K9" i="15"/>
  <c r="K29" i="15"/>
  <c r="K6" i="15"/>
  <c r="K10" i="15"/>
  <c r="K8" i="15"/>
  <c r="K5" i="44"/>
  <c r="K17" i="20"/>
  <c r="K35" i="20"/>
  <c r="K11" i="20"/>
  <c r="K29" i="20"/>
  <c r="K9" i="20"/>
  <c r="K27" i="20"/>
  <c r="K42" i="20"/>
  <c r="K26" i="20"/>
  <c r="K6" i="20"/>
  <c r="K14" i="20"/>
  <c r="K32" i="20"/>
  <c r="K16" i="20"/>
  <c r="K36" i="20"/>
  <c r="K20" i="20"/>
  <c r="K32" i="17"/>
  <c r="K15" i="17"/>
  <c r="K29" i="17"/>
  <c r="K11" i="17"/>
  <c r="K23" i="17"/>
  <c r="K7" i="17"/>
  <c r="K9" i="17"/>
  <c r="K25" i="17"/>
  <c r="K41" i="17"/>
  <c r="K38" i="17"/>
  <c r="K30" i="17"/>
  <c r="K42" i="17"/>
  <c r="K10" i="17"/>
  <c r="K18" i="17"/>
  <c r="K28" i="17"/>
  <c r="K12" i="17"/>
  <c r="K40" i="8"/>
  <c r="K8" i="8"/>
  <c r="K37" i="8"/>
  <c r="K29" i="8"/>
  <c r="K21" i="8"/>
  <c r="K9" i="8"/>
  <c r="K25" i="8"/>
  <c r="K41" i="8"/>
  <c r="K17" i="8"/>
  <c r="K33" i="8"/>
  <c r="K42" i="8"/>
  <c r="K34" i="8"/>
  <c r="K18" i="8"/>
  <c r="K14" i="8"/>
  <c r="K22" i="8"/>
  <c r="K20" i="8"/>
  <c r="H32" i="48"/>
  <c r="I32" i="48" s="1"/>
  <c r="H22" i="48"/>
  <c r="I22" i="48" s="1"/>
  <c r="H12" i="48"/>
  <c r="I12" i="48" s="1"/>
  <c r="H6" i="48"/>
  <c r="I6" i="48" s="1"/>
  <c r="H41" i="48"/>
  <c r="I41" i="48" s="1"/>
  <c r="H29" i="48"/>
  <c r="I29" i="48" s="1"/>
  <c r="H13" i="48"/>
  <c r="I13" i="48" s="1"/>
  <c r="H38" i="48"/>
  <c r="I38" i="48" s="1"/>
  <c r="H24" i="48"/>
  <c r="I24" i="48" s="1"/>
  <c r="H8" i="48"/>
  <c r="I8" i="48" s="1"/>
  <c r="H39" i="48"/>
  <c r="I39" i="48" s="1"/>
  <c r="H23" i="48"/>
  <c r="I23" i="48" s="1"/>
  <c r="H9" i="48"/>
  <c r="I9" i="48" s="1"/>
  <c r="H36" i="48"/>
  <c r="I36" i="48" s="1"/>
  <c r="H20" i="48"/>
  <c r="I20" i="48" s="1"/>
  <c r="H31" i="48"/>
  <c r="I31" i="48" s="1"/>
  <c r="H40" i="48"/>
  <c r="I40" i="48" s="1"/>
  <c r="H14" i="48"/>
  <c r="I14" i="48" s="1"/>
  <c r="H17" i="48"/>
  <c r="I17" i="48" s="1"/>
  <c r="H28" i="48"/>
  <c r="I28" i="48" s="1"/>
  <c r="H33" i="48"/>
  <c r="I33" i="48" s="1"/>
  <c r="H16" i="48"/>
  <c r="I16" i="48" s="1"/>
  <c r="H7" i="48"/>
  <c r="I7" i="48" s="1"/>
  <c r="H30" i="48"/>
  <c r="I30" i="48" s="1"/>
  <c r="H21" i="48"/>
  <c r="I21" i="48" s="1"/>
  <c r="H43" i="48"/>
  <c r="I43" i="48" s="1"/>
  <c r="H35" i="48"/>
  <c r="I35" i="48" s="1"/>
  <c r="H27" i="48"/>
  <c r="I27" i="48" s="1"/>
  <c r="H19" i="48"/>
  <c r="I19" i="48" s="1"/>
  <c r="H11" i="48"/>
  <c r="I11" i="48" s="1"/>
  <c r="H42" i="48"/>
  <c r="I42" i="48" s="1"/>
  <c r="H34" i="48"/>
  <c r="I34" i="48" s="1"/>
  <c r="H26" i="48"/>
  <c r="I26" i="48" s="1"/>
  <c r="H18" i="48"/>
  <c r="I18" i="48" s="1"/>
  <c r="H10" i="48"/>
  <c r="I10" i="48" s="1"/>
  <c r="H37" i="48"/>
  <c r="I37" i="48" s="1"/>
  <c r="H25" i="48"/>
  <c r="I25" i="48" s="1"/>
  <c r="H15" i="48"/>
  <c r="I15" i="48" s="1"/>
  <c r="H5" i="48"/>
  <c r="H43" i="49"/>
  <c r="I43" i="49" s="1"/>
  <c r="H35" i="49"/>
  <c r="I35" i="49" s="1"/>
  <c r="H27" i="49"/>
  <c r="I27" i="49" s="1"/>
  <c r="H19" i="49"/>
  <c r="I19" i="49" s="1"/>
  <c r="H11" i="49"/>
  <c r="I11" i="49" s="1"/>
  <c r="H42" i="49"/>
  <c r="I42" i="49" s="1"/>
  <c r="H34" i="49"/>
  <c r="I34" i="49" s="1"/>
  <c r="H26" i="49"/>
  <c r="I26" i="49" s="1"/>
  <c r="H18" i="49"/>
  <c r="I18" i="49" s="1"/>
  <c r="H10" i="49"/>
  <c r="I10" i="49" s="1"/>
  <c r="H6" i="49"/>
  <c r="I6" i="49" s="1"/>
  <c r="H39" i="49"/>
  <c r="I39" i="49" s="1"/>
  <c r="H29" i="49"/>
  <c r="I29" i="49" s="1"/>
  <c r="H17" i="49"/>
  <c r="I17" i="49" s="1"/>
  <c r="H7" i="49"/>
  <c r="I7" i="49" s="1"/>
  <c r="H36" i="49"/>
  <c r="I36" i="49" s="1"/>
  <c r="H24" i="49"/>
  <c r="I24" i="49" s="1"/>
  <c r="H14" i="49"/>
  <c r="I14" i="49" s="1"/>
  <c r="H37" i="49"/>
  <c r="I37" i="49" s="1"/>
  <c r="H23" i="49"/>
  <c r="I23" i="49" s="1"/>
  <c r="H9" i="49"/>
  <c r="I9" i="49" s="1"/>
  <c r="H32" i="49"/>
  <c r="I32" i="49" s="1"/>
  <c r="H20" i="49"/>
  <c r="I20" i="49" s="1"/>
  <c r="H33" i="49"/>
  <c r="I33" i="49" s="1"/>
  <c r="H21" i="49"/>
  <c r="I21" i="49" s="1"/>
  <c r="H5" i="49"/>
  <c r="H30" i="49"/>
  <c r="I30" i="49" s="1"/>
  <c r="H16" i="49"/>
  <c r="I16" i="49" s="1"/>
  <c r="H41" i="49"/>
  <c r="I41" i="49" s="1"/>
  <c r="H13" i="49"/>
  <c r="I13" i="49" s="1"/>
  <c r="H22" i="49"/>
  <c r="I22" i="49" s="1"/>
  <c r="H25" i="49"/>
  <c r="I25" i="49" s="1"/>
  <c r="H38" i="49"/>
  <c r="I38" i="49" s="1"/>
  <c r="H8" i="49"/>
  <c r="I8" i="49" s="1"/>
  <c r="H15" i="49"/>
  <c r="I15" i="49" s="1"/>
  <c r="H28" i="49"/>
  <c r="I28" i="49" s="1"/>
  <c r="H31" i="49"/>
  <c r="I31" i="49" s="1"/>
  <c r="H12" i="49"/>
  <c r="I12" i="49" s="1"/>
  <c r="H40" i="49"/>
  <c r="I40" i="49" s="1"/>
  <c r="K21" i="25"/>
  <c r="K35" i="25"/>
  <c r="K37" i="25"/>
  <c r="K19" i="25"/>
  <c r="K15" i="25"/>
  <c r="K43" i="25"/>
  <c r="K27" i="25"/>
  <c r="K9" i="25"/>
  <c r="K25" i="25"/>
  <c r="K41" i="25"/>
  <c r="K22" i="25"/>
  <c r="K42" i="25"/>
  <c r="K26" i="25"/>
  <c r="K16" i="25"/>
  <c r="K24" i="25"/>
  <c r="K40" i="25"/>
  <c r="K18" i="25"/>
  <c r="K36" i="25"/>
  <c r="K20" i="25"/>
  <c r="K9" i="22"/>
  <c r="K39" i="22"/>
  <c r="K41" i="22"/>
  <c r="K43" i="22"/>
  <c r="K33" i="22"/>
  <c r="K21" i="22"/>
  <c r="K37" i="22"/>
  <c r="K24" i="22"/>
  <c r="K8" i="22"/>
  <c r="K36" i="22"/>
  <c r="I5" i="22"/>
  <c r="K12" i="22"/>
  <c r="K14" i="22"/>
  <c r="K42" i="22"/>
  <c r="K26" i="22"/>
  <c r="K10" i="22"/>
  <c r="K13" i="12"/>
  <c r="K31" i="12"/>
  <c r="K15" i="12"/>
  <c r="K17" i="12"/>
  <c r="K33" i="12"/>
  <c r="K22" i="12"/>
  <c r="K14" i="12"/>
  <c r="K6" i="12"/>
  <c r="K26" i="12"/>
  <c r="K16" i="12"/>
  <c r="K10" i="40"/>
  <c r="K38" i="40"/>
  <c r="K13" i="40"/>
  <c r="K30" i="40"/>
  <c r="K18" i="40"/>
  <c r="K20" i="40"/>
  <c r="K37" i="40"/>
  <c r="K28" i="40"/>
  <c r="K11" i="40"/>
  <c r="K33" i="40"/>
  <c r="K14" i="40"/>
  <c r="K36" i="40"/>
  <c r="K15" i="40"/>
  <c r="K31" i="40"/>
  <c r="K8" i="40"/>
  <c r="K24" i="40"/>
  <c r="K40" i="40"/>
  <c r="K13" i="30"/>
  <c r="K31" i="30"/>
  <c r="K43" i="30"/>
  <c r="K25" i="30"/>
  <c r="K40" i="30"/>
  <c r="K30" i="30"/>
  <c r="K28" i="30"/>
  <c r="K6" i="30"/>
  <c r="K18" i="30"/>
  <c r="K35" i="42"/>
  <c r="I5" i="42"/>
  <c r="K19" i="42"/>
  <c r="K10" i="42"/>
  <c r="K27" i="42"/>
  <c r="K18" i="42"/>
  <c r="K38" i="42"/>
  <c r="K21" i="42"/>
  <c r="K43" i="42"/>
  <c r="K16" i="42"/>
  <c r="K9" i="42"/>
  <c r="K25" i="42"/>
  <c r="K41" i="42"/>
  <c r="K21" i="39"/>
  <c r="K37" i="39"/>
  <c r="K31" i="39"/>
  <c r="K11" i="39"/>
  <c r="I5" i="39"/>
  <c r="K18" i="39"/>
  <c r="K15" i="39"/>
  <c r="K10" i="39"/>
  <c r="K38" i="39"/>
  <c r="K14" i="39"/>
  <c r="K36" i="39"/>
  <c r="K19" i="39"/>
  <c r="K39" i="39"/>
  <c r="K16" i="39"/>
  <c r="K32" i="39"/>
  <c r="K25" i="39"/>
  <c r="K41" i="39"/>
  <c r="K29" i="36"/>
  <c r="K27" i="36"/>
  <c r="K22" i="36"/>
  <c r="K34" i="36"/>
  <c r="K25" i="36"/>
  <c r="K12" i="36"/>
  <c r="K42" i="36"/>
  <c r="K26" i="36"/>
  <c r="K7" i="36"/>
  <c r="K16" i="36"/>
  <c r="K32" i="36"/>
  <c r="I5" i="36"/>
  <c r="K40" i="33"/>
  <c r="K34" i="33"/>
  <c r="K36" i="33"/>
  <c r="K26" i="33"/>
  <c r="K28" i="33"/>
  <c r="K42" i="33"/>
  <c r="K20" i="33"/>
  <c r="K38" i="33"/>
  <c r="K6" i="33"/>
  <c r="K15" i="33"/>
  <c r="K31" i="33"/>
  <c r="K13" i="33"/>
  <c r="K23" i="33"/>
  <c r="K41" i="33"/>
  <c r="K21" i="33"/>
  <c r="K39" i="33"/>
  <c r="K19" i="33"/>
  <c r="K35" i="33"/>
  <c r="K40" i="52"/>
  <c r="K12" i="52"/>
  <c r="K33" i="52"/>
  <c r="K9" i="52"/>
  <c r="K7" i="52"/>
  <c r="K24" i="52"/>
  <c r="K43" i="52"/>
  <c r="K17" i="52"/>
  <c r="K36" i="52"/>
  <c r="K41" i="52"/>
  <c r="K38" i="52"/>
  <c r="K31" i="52"/>
  <c r="K8" i="52"/>
  <c r="K20" i="52"/>
  <c r="K32" i="52"/>
  <c r="K18" i="52"/>
  <c r="K29" i="43"/>
  <c r="K19" i="43"/>
  <c r="I5" i="43"/>
  <c r="K18" i="43"/>
  <c r="K17" i="43"/>
  <c r="K14" i="43"/>
  <c r="K36" i="43"/>
  <c r="K27" i="43"/>
  <c r="K12" i="43"/>
  <c r="K33" i="43"/>
  <c r="K39" i="43"/>
  <c r="I5" i="31"/>
  <c r="K24" i="31"/>
  <c r="K38" i="31"/>
  <c r="K22" i="31"/>
  <c r="K43" i="31"/>
  <c r="K19" i="31"/>
  <c r="K13" i="31"/>
  <c r="K41" i="31"/>
  <c r="K31" i="31"/>
  <c r="K21" i="31"/>
  <c r="K29" i="31"/>
  <c r="K17" i="31"/>
  <c r="K33" i="31"/>
  <c r="K8" i="31"/>
  <c r="K36" i="31"/>
  <c r="K20" i="31"/>
  <c r="K10" i="31"/>
  <c r="K18" i="31"/>
  <c r="K43" i="41"/>
  <c r="K12" i="41"/>
  <c r="K38" i="41"/>
  <c r="K21" i="41"/>
  <c r="K7" i="41"/>
  <c r="K22" i="41"/>
  <c r="K11" i="41"/>
  <c r="K39" i="41"/>
  <c r="K28" i="41"/>
  <c r="K19" i="41"/>
  <c r="K10" i="41"/>
  <c r="K30" i="41"/>
  <c r="K13" i="41"/>
  <c r="K35" i="41"/>
  <c r="K16" i="41"/>
  <c r="K32" i="41"/>
  <c r="K9" i="41"/>
  <c r="K25" i="41"/>
  <c r="K41" i="41"/>
  <c r="K35" i="35"/>
  <c r="K37" i="35"/>
  <c r="K19" i="35"/>
  <c r="K26" i="35"/>
  <c r="K18" i="35"/>
  <c r="K22" i="35"/>
  <c r="K42" i="35"/>
  <c r="K28" i="35"/>
  <c r="K33" i="35"/>
  <c r="K25" i="35"/>
  <c r="K9" i="35"/>
  <c r="K27" i="35"/>
  <c r="K7" i="35"/>
  <c r="K23" i="35"/>
  <c r="K39" i="35"/>
  <c r="K20" i="35"/>
  <c r="K10" i="35"/>
  <c r="K34" i="35"/>
  <c r="K11" i="32"/>
  <c r="K27" i="32"/>
  <c r="K9" i="32"/>
  <c r="K15" i="32"/>
  <c r="K33" i="32"/>
  <c r="K31" i="32"/>
  <c r="K29" i="32"/>
  <c r="K24" i="32"/>
  <c r="K6" i="32"/>
  <c r="K8" i="32"/>
  <c r="K20" i="32"/>
  <c r="K16" i="32"/>
  <c r="K32" i="32"/>
  <c r="K12" i="32"/>
  <c r="K34" i="32"/>
  <c r="K18" i="32"/>
  <c r="H12" i="14"/>
  <c r="I12" i="14" s="1"/>
  <c r="H20" i="14"/>
  <c r="I20" i="14" s="1"/>
  <c r="H28" i="14"/>
  <c r="I28" i="14" s="1"/>
  <c r="H36" i="14"/>
  <c r="I36" i="14" s="1"/>
  <c r="H8" i="14"/>
  <c r="I8" i="14" s="1"/>
  <c r="H16" i="14"/>
  <c r="I16" i="14" s="1"/>
  <c r="H24" i="14"/>
  <c r="I24" i="14" s="1"/>
  <c r="H32" i="14"/>
  <c r="I32" i="14" s="1"/>
  <c r="H40" i="14"/>
  <c r="I40" i="14" s="1"/>
  <c r="H6" i="14"/>
  <c r="I6" i="14" s="1"/>
  <c r="H22" i="14"/>
  <c r="I22" i="14" s="1"/>
  <c r="H38" i="14"/>
  <c r="I38" i="14" s="1"/>
  <c r="H14" i="14"/>
  <c r="I14" i="14" s="1"/>
  <c r="H30" i="14"/>
  <c r="I30" i="14" s="1"/>
  <c r="H26" i="14"/>
  <c r="I26" i="14" s="1"/>
  <c r="H34" i="14"/>
  <c r="I34" i="14" s="1"/>
  <c r="H18" i="14"/>
  <c r="I18" i="14" s="1"/>
  <c r="H42" i="14"/>
  <c r="I42" i="14" s="1"/>
  <c r="H10" i="14"/>
  <c r="I10" i="14" s="1"/>
  <c r="H35" i="14"/>
  <c r="I35" i="14" s="1"/>
  <c r="H29" i="14"/>
  <c r="I29" i="14" s="1"/>
  <c r="H19" i="14"/>
  <c r="I19" i="14" s="1"/>
  <c r="H13" i="14"/>
  <c r="I13" i="14" s="1"/>
  <c r="H25" i="14"/>
  <c r="I25" i="14" s="1"/>
  <c r="H21" i="14"/>
  <c r="I21" i="14" s="1"/>
  <c r="H17" i="14"/>
  <c r="I17" i="14" s="1"/>
  <c r="H31" i="14"/>
  <c r="I31" i="14" s="1"/>
  <c r="H27" i="14"/>
  <c r="I27" i="14" s="1"/>
  <c r="H23" i="14"/>
  <c r="I23" i="14" s="1"/>
  <c r="H37" i="14"/>
  <c r="I37" i="14" s="1"/>
  <c r="H11" i="14"/>
  <c r="I11" i="14" s="1"/>
  <c r="H43" i="14"/>
  <c r="I43" i="14" s="1"/>
  <c r="H9" i="14"/>
  <c r="I9" i="14" s="1"/>
  <c r="H41" i="14"/>
  <c r="I41" i="14" s="1"/>
  <c r="H33" i="14"/>
  <c r="I33" i="14" s="1"/>
  <c r="H15" i="14"/>
  <c r="I15" i="14" s="1"/>
  <c r="H7" i="14"/>
  <c r="I7" i="14" s="1"/>
  <c r="H39" i="14"/>
  <c r="I39" i="14" s="1"/>
  <c r="H5" i="14"/>
  <c r="K11" i="23"/>
  <c r="K33" i="23"/>
  <c r="K16" i="23"/>
  <c r="K6" i="23"/>
  <c r="K42" i="23"/>
  <c r="K36" i="23"/>
  <c r="K20" i="23"/>
  <c r="I5" i="29"/>
  <c r="K21" i="29"/>
  <c r="K23" i="29"/>
  <c r="K25" i="29"/>
  <c r="K41" i="29"/>
  <c r="K29" i="29"/>
  <c r="K13" i="29"/>
  <c r="K31" i="29"/>
  <c r="K19" i="29"/>
  <c r="K35" i="29"/>
  <c r="K38" i="29"/>
  <c r="K6" i="29"/>
  <c r="K42" i="29"/>
  <c r="K34" i="29"/>
  <c r="K14" i="29"/>
  <c r="K30" i="29"/>
  <c r="K8" i="29"/>
  <c r="K28" i="29"/>
  <c r="K12" i="29"/>
  <c r="K12" i="50"/>
  <c r="K29" i="50"/>
  <c r="K17" i="50"/>
  <c r="K18" i="50"/>
  <c r="K9" i="50"/>
  <c r="K37" i="50"/>
  <c r="K24" i="50"/>
  <c r="K11" i="50"/>
  <c r="K41" i="50"/>
  <c r="K20" i="50"/>
  <c r="K42" i="50"/>
  <c r="K25" i="50"/>
  <c r="K14" i="50"/>
  <c r="K30" i="50"/>
  <c r="K7" i="50"/>
  <c r="K23" i="50"/>
  <c r="K39" i="50"/>
  <c r="K33" i="50"/>
  <c r="H12" i="18"/>
  <c r="I12" i="18" s="1"/>
  <c r="H20" i="18"/>
  <c r="I20" i="18" s="1"/>
  <c r="H28" i="18"/>
  <c r="I28" i="18" s="1"/>
  <c r="H36" i="18"/>
  <c r="I36" i="18" s="1"/>
  <c r="H8" i="18"/>
  <c r="I8" i="18" s="1"/>
  <c r="H16" i="18"/>
  <c r="I16" i="18" s="1"/>
  <c r="H24" i="18"/>
  <c r="I24" i="18" s="1"/>
  <c r="H32" i="18"/>
  <c r="I32" i="18" s="1"/>
  <c r="H40" i="18"/>
  <c r="I40" i="18" s="1"/>
  <c r="H6" i="18"/>
  <c r="I6" i="18" s="1"/>
  <c r="H22" i="18"/>
  <c r="I22" i="18" s="1"/>
  <c r="H38" i="18"/>
  <c r="I38" i="18" s="1"/>
  <c r="H14" i="18"/>
  <c r="I14" i="18" s="1"/>
  <c r="H30" i="18"/>
  <c r="I30" i="18" s="1"/>
  <c r="H10" i="18"/>
  <c r="I10" i="18" s="1"/>
  <c r="H42" i="18"/>
  <c r="I42" i="18" s="1"/>
  <c r="H18" i="18"/>
  <c r="I18" i="18" s="1"/>
  <c r="H34" i="18"/>
  <c r="I34" i="18" s="1"/>
  <c r="H26" i="18"/>
  <c r="I26" i="18" s="1"/>
  <c r="H35" i="18"/>
  <c r="I35" i="18" s="1"/>
  <c r="H29" i="18"/>
  <c r="I29" i="18" s="1"/>
  <c r="H19" i="18"/>
  <c r="I19" i="18" s="1"/>
  <c r="H13" i="18"/>
  <c r="I13" i="18" s="1"/>
  <c r="H41" i="18"/>
  <c r="I41" i="18" s="1"/>
  <c r="H37" i="18"/>
  <c r="I37" i="18" s="1"/>
  <c r="H33" i="18"/>
  <c r="I33" i="18" s="1"/>
  <c r="H15" i="18"/>
  <c r="I15" i="18" s="1"/>
  <c r="H11" i="18"/>
  <c r="I11" i="18" s="1"/>
  <c r="H7" i="18"/>
  <c r="I7" i="18" s="1"/>
  <c r="H43" i="18"/>
  <c r="I43" i="18" s="1"/>
  <c r="H39" i="18"/>
  <c r="I39" i="18" s="1"/>
  <c r="H9" i="18"/>
  <c r="I9" i="18" s="1"/>
  <c r="H27" i="18"/>
  <c r="I27" i="18" s="1"/>
  <c r="H25" i="18"/>
  <c r="I25" i="18" s="1"/>
  <c r="H17" i="18"/>
  <c r="I17" i="18" s="1"/>
  <c r="H31" i="18"/>
  <c r="I31" i="18" s="1"/>
  <c r="H23" i="18"/>
  <c r="I23" i="18" s="1"/>
  <c r="H21" i="18"/>
  <c r="I21" i="18" s="1"/>
  <c r="H5" i="18"/>
  <c r="K33" i="21"/>
  <c r="K37" i="21"/>
  <c r="K29" i="21"/>
  <c r="K41" i="21"/>
  <c r="K9" i="21"/>
  <c r="K35" i="21"/>
  <c r="K19" i="21"/>
  <c r="K39" i="21"/>
  <c r="K23" i="21"/>
  <c r="K7" i="21"/>
  <c r="K36" i="21"/>
  <c r="K28" i="21"/>
  <c r="K20" i="21"/>
  <c r="K12" i="21"/>
  <c r="K42" i="21"/>
  <c r="K34" i="21"/>
  <c r="K26" i="21"/>
  <c r="K18" i="21"/>
  <c r="I5" i="19"/>
  <c r="K32" i="19"/>
  <c r="K16" i="19"/>
  <c r="K21" i="19"/>
  <c r="K37" i="19"/>
  <c r="K19" i="19"/>
  <c r="K11" i="19"/>
  <c r="K29" i="19"/>
  <c r="K9" i="19"/>
  <c r="K27" i="19"/>
  <c r="K7" i="19"/>
  <c r="K23" i="19"/>
  <c r="K39" i="19"/>
  <c r="K22" i="19"/>
  <c r="K6" i="19"/>
  <c r="K34" i="19"/>
  <c r="K42" i="19"/>
  <c r="K10" i="19"/>
  <c r="K12" i="19"/>
  <c r="K19" i="38"/>
  <c r="K39" i="38"/>
  <c r="K29" i="38"/>
  <c r="K26" i="38"/>
  <c r="K27" i="38"/>
  <c r="K35" i="38"/>
  <c r="K34" i="38"/>
  <c r="K23" i="38"/>
  <c r="K38" i="38"/>
  <c r="K43" i="38"/>
  <c r="K16" i="38"/>
  <c r="K32" i="38"/>
  <c r="K9" i="38"/>
  <c r="K25" i="38"/>
  <c r="K41" i="38"/>
  <c r="K21" i="26"/>
  <c r="K31" i="26"/>
  <c r="K27" i="26"/>
  <c r="K9" i="26"/>
  <c r="K43" i="26"/>
  <c r="K15" i="26"/>
  <c r="K37" i="26"/>
  <c r="K34" i="26"/>
  <c r="K17" i="26"/>
  <c r="K33" i="26"/>
  <c r="K20" i="26"/>
  <c r="K10" i="26"/>
  <c r="K30" i="26"/>
  <c r="K36" i="26"/>
  <c r="I5" i="26"/>
  <c r="K28" i="26"/>
  <c r="K6" i="26"/>
  <c r="K40" i="26"/>
  <c r="K24" i="26"/>
  <c r="K8" i="26"/>
  <c r="K31" i="24"/>
  <c r="K13" i="24"/>
  <c r="K29" i="24"/>
  <c r="K21" i="24"/>
  <c r="K39" i="24"/>
  <c r="K23" i="24"/>
  <c r="K41" i="24"/>
  <c r="K19" i="24"/>
  <c r="K35" i="24"/>
  <c r="K36" i="24"/>
  <c r="K6" i="24"/>
  <c r="K28" i="24"/>
  <c r="K18" i="24"/>
  <c r="K38" i="24"/>
  <c r="K12" i="24"/>
  <c r="K30" i="24"/>
  <c r="K10" i="24"/>
  <c r="K32" i="24"/>
  <c r="K16" i="24"/>
  <c r="K31" i="28"/>
  <c r="K19" i="28"/>
  <c r="K35" i="28"/>
  <c r="K7" i="28"/>
  <c r="K25" i="28"/>
  <c r="K43" i="28"/>
  <c r="K23" i="28"/>
  <c r="K21" i="28"/>
  <c r="K37" i="28"/>
  <c r="K18" i="28"/>
  <c r="K28" i="28"/>
  <c r="K12" i="28"/>
  <c r="K36" i="28"/>
  <c r="K14" i="28"/>
  <c r="K42" i="28"/>
  <c r="K20" i="28"/>
  <c r="K40" i="28"/>
  <c r="K24" i="28"/>
  <c r="K8" i="28"/>
  <c r="K21" i="37"/>
  <c r="K39" i="37"/>
  <c r="K29" i="37"/>
  <c r="K11" i="37"/>
  <c r="K7" i="37"/>
  <c r="K43" i="37"/>
  <c r="K36" i="37"/>
  <c r="K37" i="37"/>
  <c r="K28" i="37"/>
  <c r="K19" i="37"/>
  <c r="K10" i="37"/>
  <c r="K30" i="37"/>
  <c r="K13" i="37"/>
  <c r="K35" i="37"/>
  <c r="K16" i="37"/>
  <c r="K32" i="37"/>
  <c r="K9" i="37"/>
  <c r="K25" i="37"/>
  <c r="K41" i="37"/>
  <c r="K17" i="34"/>
  <c r="K35" i="34"/>
  <c r="K11" i="34"/>
  <c r="K29" i="34"/>
  <c r="K27" i="34"/>
  <c r="I5" i="34"/>
  <c r="K36" i="34"/>
  <c r="K28" i="34"/>
  <c r="K40" i="34"/>
  <c r="K20" i="34"/>
  <c r="K42" i="34"/>
  <c r="K26" i="34"/>
  <c r="K10" i="34"/>
  <c r="K13" i="15"/>
  <c r="K39" i="15"/>
  <c r="K21" i="15"/>
  <c r="K30" i="15"/>
  <c r="K38" i="15"/>
  <c r="K14" i="15"/>
  <c r="K18" i="15"/>
  <c r="K26" i="15"/>
  <c r="K36" i="15"/>
  <c r="K20" i="15"/>
  <c r="I5" i="15"/>
  <c r="K16" i="15"/>
  <c r="I5" i="20"/>
  <c r="K19" i="20"/>
  <c r="K21" i="20"/>
  <c r="K37" i="20"/>
  <c r="K25" i="20"/>
  <c r="K43" i="20"/>
  <c r="K41" i="20"/>
  <c r="K15" i="20"/>
  <c r="K31" i="20"/>
  <c r="K34" i="20"/>
  <c r="K18" i="20"/>
  <c r="K22" i="20"/>
  <c r="K30" i="20"/>
  <c r="K40" i="20"/>
  <c r="K24" i="20"/>
  <c r="K8" i="20"/>
  <c r="K28" i="20"/>
  <c r="K12" i="20"/>
  <c r="K40" i="17"/>
  <c r="K24" i="17"/>
  <c r="K8" i="17"/>
  <c r="K43" i="17"/>
  <c r="K31" i="17"/>
  <c r="K13" i="17"/>
  <c r="K19" i="17"/>
  <c r="K37" i="17"/>
  <c r="K21" i="17"/>
  <c r="K39" i="17"/>
  <c r="K17" i="17"/>
  <c r="K33" i="17"/>
  <c r="K6" i="17"/>
  <c r="K14" i="17"/>
  <c r="K22" i="17"/>
  <c r="K26" i="17"/>
  <c r="K34" i="17"/>
  <c r="K36" i="17"/>
  <c r="K20" i="17"/>
  <c r="I5" i="8"/>
  <c r="K32" i="8"/>
  <c r="K16" i="8"/>
  <c r="K13" i="8"/>
  <c r="K27" i="8"/>
  <c r="K19" i="8"/>
  <c r="K11" i="8"/>
  <c r="K43" i="8"/>
  <c r="K15" i="8"/>
  <c r="K31" i="8"/>
  <c r="K7" i="8"/>
  <c r="K23" i="8"/>
  <c r="K39" i="8"/>
  <c r="K10" i="8"/>
  <c r="K26" i="8"/>
  <c r="K30" i="8"/>
  <c r="K38" i="8"/>
  <c r="K6" i="8"/>
  <c r="K28" i="8"/>
  <c r="K12" i="8"/>
  <c r="H44" i="17" l="1"/>
  <c r="H44" i="25"/>
  <c r="H44" i="31"/>
  <c r="H44" i="32"/>
  <c r="I44" i="26"/>
  <c r="H44" i="19"/>
  <c r="H44" i="39"/>
  <c r="H44" i="28"/>
  <c r="H44" i="21"/>
  <c r="H44" i="41"/>
  <c r="H44" i="20"/>
  <c r="H44" i="26"/>
  <c r="H44" i="8"/>
  <c r="H44" i="29"/>
  <c r="H44" i="36"/>
  <c r="H44" i="22"/>
  <c r="H44" i="42"/>
  <c r="H44" i="33"/>
  <c r="H44" i="40"/>
  <c r="H44" i="51"/>
  <c r="I5" i="51"/>
  <c r="H44" i="43"/>
  <c r="H44" i="50"/>
  <c r="K44" i="44"/>
  <c r="M44" i="44" s="1"/>
  <c r="O13" i="44" s="1"/>
  <c r="Q13" i="44" s="1"/>
  <c r="H44" i="38"/>
  <c r="H44" i="52"/>
  <c r="H44" i="35"/>
  <c r="H44" i="30"/>
  <c r="H44" i="12"/>
  <c r="H44" i="44"/>
  <c r="I44" i="44"/>
  <c r="H44" i="15"/>
  <c r="H44" i="34"/>
  <c r="H44" i="23"/>
  <c r="K5" i="20"/>
  <c r="K44" i="20" s="1"/>
  <c r="M44" i="20" s="1"/>
  <c r="I44" i="20"/>
  <c r="I5" i="18"/>
  <c r="H44" i="18"/>
  <c r="K23" i="18"/>
  <c r="K17" i="18"/>
  <c r="K27" i="18"/>
  <c r="K39" i="18"/>
  <c r="K7" i="18"/>
  <c r="K15" i="18"/>
  <c r="K37" i="18"/>
  <c r="K13" i="18"/>
  <c r="K29" i="18"/>
  <c r="K26" i="18"/>
  <c r="K18" i="18"/>
  <c r="K10" i="18"/>
  <c r="K14" i="18"/>
  <c r="K22" i="18"/>
  <c r="K40" i="18"/>
  <c r="K24" i="18"/>
  <c r="K8" i="18"/>
  <c r="K28" i="18"/>
  <c r="K12" i="18"/>
  <c r="K39" i="14"/>
  <c r="K15" i="14"/>
  <c r="K41" i="14"/>
  <c r="K43" i="14"/>
  <c r="K37" i="14"/>
  <c r="K27" i="14"/>
  <c r="K17" i="14"/>
  <c r="K25" i="14"/>
  <c r="K19" i="14"/>
  <c r="K35" i="14"/>
  <c r="K42" i="14"/>
  <c r="K34" i="14"/>
  <c r="K30" i="14"/>
  <c r="K38" i="14"/>
  <c r="K6" i="14"/>
  <c r="K32" i="14"/>
  <c r="K16" i="14"/>
  <c r="K36" i="14"/>
  <c r="K20" i="14"/>
  <c r="I44" i="43"/>
  <c r="K5" i="43"/>
  <c r="K44" i="43" s="1"/>
  <c r="M44" i="43" s="1"/>
  <c r="K5" i="36"/>
  <c r="K44" i="36" s="1"/>
  <c r="M44" i="36" s="1"/>
  <c r="I44" i="36"/>
  <c r="I44" i="42"/>
  <c r="K5" i="42"/>
  <c r="K44" i="42" s="1"/>
  <c r="M44" i="42" s="1"/>
  <c r="K5" i="30"/>
  <c r="K44" i="30" s="1"/>
  <c r="M44" i="30" s="1"/>
  <c r="I44" i="30"/>
  <c r="I44" i="12"/>
  <c r="K5" i="12"/>
  <c r="K44" i="12" s="1"/>
  <c r="M44" i="12" s="1"/>
  <c r="K5" i="22"/>
  <c r="K44" i="22" s="1"/>
  <c r="M44" i="22" s="1"/>
  <c r="I44" i="22"/>
  <c r="K40" i="49"/>
  <c r="K31" i="49"/>
  <c r="K15" i="49"/>
  <c r="K38" i="49"/>
  <c r="K22" i="49"/>
  <c r="K41" i="49"/>
  <c r="K30" i="49"/>
  <c r="K21" i="49"/>
  <c r="K20" i="49"/>
  <c r="K9" i="49"/>
  <c r="K37" i="49"/>
  <c r="K24" i="49"/>
  <c r="K7" i="49"/>
  <c r="K29" i="49"/>
  <c r="K6" i="49"/>
  <c r="K18" i="49"/>
  <c r="K34" i="49"/>
  <c r="K11" i="49"/>
  <c r="K27" i="49"/>
  <c r="K43" i="49"/>
  <c r="K15" i="48"/>
  <c r="K37" i="48"/>
  <c r="K18" i="48"/>
  <c r="K34" i="48"/>
  <c r="K11" i="48"/>
  <c r="K27" i="48"/>
  <c r="K43" i="48"/>
  <c r="K30" i="48"/>
  <c r="K16" i="48"/>
  <c r="K28" i="48"/>
  <c r="K14" i="48"/>
  <c r="K31" i="48"/>
  <c r="K36" i="48"/>
  <c r="K23" i="48"/>
  <c r="K8" i="48"/>
  <c r="K38" i="48"/>
  <c r="K29" i="48"/>
  <c r="K6" i="48"/>
  <c r="K22" i="48"/>
  <c r="K5" i="37"/>
  <c r="K44" i="37" s="1"/>
  <c r="M44" i="37" s="1"/>
  <c r="I44" i="37"/>
  <c r="I44" i="24"/>
  <c r="K5" i="24"/>
  <c r="K44" i="24" s="1"/>
  <c r="M44" i="24" s="1"/>
  <c r="K5" i="38"/>
  <c r="K44" i="38" s="1"/>
  <c r="M44" i="38" s="1"/>
  <c r="I44" i="38"/>
  <c r="I44" i="21"/>
  <c r="K5" i="21"/>
  <c r="K44" i="21" s="1"/>
  <c r="M44" i="21" s="1"/>
  <c r="I44" i="40"/>
  <c r="K5" i="40"/>
  <c r="K44" i="40" s="1"/>
  <c r="M44" i="40" s="1"/>
  <c r="K27" i="27"/>
  <c r="K41" i="27"/>
  <c r="K43" i="27"/>
  <c r="K11" i="27"/>
  <c r="K17" i="27"/>
  <c r="K35" i="27"/>
  <c r="K33" i="27"/>
  <c r="K7" i="27"/>
  <c r="K23" i="27"/>
  <c r="K39" i="27"/>
  <c r="K18" i="27"/>
  <c r="K30" i="27"/>
  <c r="K14" i="27"/>
  <c r="K38" i="27"/>
  <c r="K16" i="27"/>
  <c r="K42" i="27"/>
  <c r="K22" i="27"/>
  <c r="K36" i="27"/>
  <c r="K20" i="27"/>
  <c r="K39" i="16"/>
  <c r="K41" i="16"/>
  <c r="K21" i="16"/>
  <c r="K23" i="16"/>
  <c r="K15" i="16"/>
  <c r="K33" i="16"/>
  <c r="K17" i="16"/>
  <c r="K11" i="16"/>
  <c r="K27" i="16"/>
  <c r="K43" i="16"/>
  <c r="K26" i="16"/>
  <c r="K10" i="16"/>
  <c r="K38" i="16"/>
  <c r="K6" i="16"/>
  <c r="K14" i="16"/>
  <c r="K32" i="16"/>
  <c r="K16" i="16"/>
  <c r="K36" i="16"/>
  <c r="K20" i="16"/>
  <c r="I5" i="16"/>
  <c r="H44" i="16"/>
  <c r="K23" i="13"/>
  <c r="K19" i="13"/>
  <c r="K13" i="13"/>
  <c r="K7" i="13"/>
  <c r="K29" i="13"/>
  <c r="K37" i="13"/>
  <c r="K39" i="13"/>
  <c r="K9" i="13"/>
  <c r="K25" i="13"/>
  <c r="K41" i="13"/>
  <c r="K10" i="13"/>
  <c r="K26" i="13"/>
  <c r="K38" i="13"/>
  <c r="K6" i="13"/>
  <c r="K14" i="13"/>
  <c r="K32" i="13"/>
  <c r="K16" i="13"/>
  <c r="K36" i="13"/>
  <c r="K20" i="13"/>
  <c r="I44" i="51"/>
  <c r="K5" i="51"/>
  <c r="K44" i="51" s="1"/>
  <c r="M44" i="51" s="1"/>
  <c r="I44" i="8"/>
  <c r="K5" i="8"/>
  <c r="K44" i="8" s="1"/>
  <c r="M44" i="8" s="1"/>
  <c r="K5" i="15"/>
  <c r="K44" i="15" s="1"/>
  <c r="M44" i="15" s="1"/>
  <c r="I44" i="15"/>
  <c r="K5" i="34"/>
  <c r="K44" i="34" s="1"/>
  <c r="M44" i="34" s="1"/>
  <c r="I44" i="34"/>
  <c r="K5" i="26"/>
  <c r="K44" i="26" s="1"/>
  <c r="M44" i="26" s="1"/>
  <c r="I44" i="19"/>
  <c r="K5" i="19"/>
  <c r="K44" i="19" s="1"/>
  <c r="M44" i="19" s="1"/>
  <c r="K21" i="18"/>
  <c r="K31" i="18"/>
  <c r="K25" i="18"/>
  <c r="K9" i="18"/>
  <c r="K43" i="18"/>
  <c r="K11" i="18"/>
  <c r="K33" i="18"/>
  <c r="K41" i="18"/>
  <c r="K19" i="18"/>
  <c r="K35" i="18"/>
  <c r="K34" i="18"/>
  <c r="K42" i="18"/>
  <c r="K30" i="18"/>
  <c r="K38" i="18"/>
  <c r="K6" i="18"/>
  <c r="K32" i="18"/>
  <c r="K16" i="18"/>
  <c r="K36" i="18"/>
  <c r="K20" i="18"/>
  <c r="I44" i="29"/>
  <c r="K5" i="29"/>
  <c r="K44" i="29" s="1"/>
  <c r="M44" i="29" s="1"/>
  <c r="H44" i="14"/>
  <c r="I5" i="14"/>
  <c r="K7" i="14"/>
  <c r="K33" i="14"/>
  <c r="K9" i="14"/>
  <c r="K11" i="14"/>
  <c r="K23" i="14"/>
  <c r="K31" i="14"/>
  <c r="K21" i="14"/>
  <c r="K13" i="14"/>
  <c r="K29" i="14"/>
  <c r="K10" i="14"/>
  <c r="K18" i="14"/>
  <c r="K26" i="14"/>
  <c r="K14" i="14"/>
  <c r="K22" i="14"/>
  <c r="K40" i="14"/>
  <c r="K24" i="14"/>
  <c r="K8" i="14"/>
  <c r="K28" i="14"/>
  <c r="K12" i="14"/>
  <c r="I44" i="31"/>
  <c r="K5" i="31"/>
  <c r="K44" i="31" s="1"/>
  <c r="M44" i="31" s="1"/>
  <c r="I44" i="52"/>
  <c r="K5" i="52"/>
  <c r="K44" i="52" s="1"/>
  <c r="M44" i="52" s="1"/>
  <c r="I44" i="39"/>
  <c r="K5" i="39"/>
  <c r="K44" i="39" s="1"/>
  <c r="M44" i="39" s="1"/>
  <c r="K12" i="49"/>
  <c r="K28" i="49"/>
  <c r="K8" i="49"/>
  <c r="K25" i="49"/>
  <c r="K13" i="49"/>
  <c r="K16" i="49"/>
  <c r="H44" i="49"/>
  <c r="I5" i="49"/>
  <c r="K33" i="49"/>
  <c r="K32" i="49"/>
  <c r="K23" i="49"/>
  <c r="K14" i="49"/>
  <c r="K36" i="49"/>
  <c r="K17" i="49"/>
  <c r="K39" i="49"/>
  <c r="K10" i="49"/>
  <c r="K26" i="49"/>
  <c r="K42" i="49"/>
  <c r="K19" i="49"/>
  <c r="K35" i="49"/>
  <c r="I5" i="48"/>
  <c r="H44" i="48"/>
  <c r="K25" i="48"/>
  <c r="K10" i="48"/>
  <c r="K26" i="48"/>
  <c r="K42" i="48"/>
  <c r="K19" i="48"/>
  <c r="K35" i="48"/>
  <c r="K21" i="48"/>
  <c r="K7" i="48"/>
  <c r="K33" i="48"/>
  <c r="K17" i="48"/>
  <c r="K40" i="48"/>
  <c r="K20" i="48"/>
  <c r="K9" i="48"/>
  <c r="K39" i="48"/>
  <c r="K24" i="48"/>
  <c r="K13" i="48"/>
  <c r="K41" i="48"/>
  <c r="K12" i="48"/>
  <c r="K32" i="48"/>
  <c r="I44" i="17"/>
  <c r="K5" i="17"/>
  <c r="K44" i="17" s="1"/>
  <c r="M44" i="17" s="1"/>
  <c r="K5" i="28"/>
  <c r="K44" i="28" s="1"/>
  <c r="M44" i="28" s="1"/>
  <c r="I44" i="28"/>
  <c r="K5" i="50"/>
  <c r="K44" i="50" s="1"/>
  <c r="M44" i="50" s="1"/>
  <c r="I44" i="50"/>
  <c r="I44" i="23"/>
  <c r="K5" i="23"/>
  <c r="K44" i="23" s="1"/>
  <c r="M44" i="23" s="1"/>
  <c r="I44" i="32"/>
  <c r="K5" i="32"/>
  <c r="K44" i="32" s="1"/>
  <c r="M44" i="32" s="1"/>
  <c r="K5" i="35"/>
  <c r="K44" i="35" s="1"/>
  <c r="M44" i="35" s="1"/>
  <c r="I44" i="35"/>
  <c r="I44" i="41"/>
  <c r="K5" i="41"/>
  <c r="K44" i="41" s="1"/>
  <c r="M44" i="41" s="1"/>
  <c r="I44" i="33"/>
  <c r="K5" i="33"/>
  <c r="K44" i="33" s="1"/>
  <c r="M44" i="33" s="1"/>
  <c r="K5" i="25"/>
  <c r="K44" i="25" s="1"/>
  <c r="M44" i="25" s="1"/>
  <c r="I44" i="25"/>
  <c r="I5" i="27"/>
  <c r="H44" i="27"/>
  <c r="K13" i="27"/>
  <c r="K29" i="27"/>
  <c r="K9" i="27"/>
  <c r="K25" i="27"/>
  <c r="K21" i="27"/>
  <c r="K19" i="27"/>
  <c r="K37" i="27"/>
  <c r="K15" i="27"/>
  <c r="K31" i="27"/>
  <c r="K40" i="27"/>
  <c r="K8" i="27"/>
  <c r="K34" i="27"/>
  <c r="K24" i="27"/>
  <c r="K26" i="27"/>
  <c r="K6" i="27"/>
  <c r="K32" i="27"/>
  <c r="K10" i="27"/>
  <c r="K28" i="27"/>
  <c r="K12" i="27"/>
  <c r="K25" i="16"/>
  <c r="K7" i="16"/>
  <c r="K9" i="16"/>
  <c r="K37" i="16"/>
  <c r="K29" i="16"/>
  <c r="K13" i="16"/>
  <c r="K31" i="16"/>
  <c r="K19" i="16"/>
  <c r="K35" i="16"/>
  <c r="K18" i="16"/>
  <c r="K42" i="16"/>
  <c r="K34" i="16"/>
  <c r="K22" i="16"/>
  <c r="K30" i="16"/>
  <c r="K40" i="16"/>
  <c r="K24" i="16"/>
  <c r="K8" i="16"/>
  <c r="K28" i="16"/>
  <c r="K12" i="16"/>
  <c r="H44" i="13"/>
  <c r="I5" i="13"/>
  <c r="K17" i="13"/>
  <c r="K27" i="13"/>
  <c r="K21" i="13"/>
  <c r="K11" i="13"/>
  <c r="K33" i="13"/>
  <c r="K35" i="13"/>
  <c r="K43" i="13"/>
  <c r="K15" i="13"/>
  <c r="K31" i="13"/>
  <c r="K34" i="13"/>
  <c r="K42" i="13"/>
  <c r="K18" i="13"/>
  <c r="K22" i="13"/>
  <c r="K30" i="13"/>
  <c r="K40" i="13"/>
  <c r="K24" i="13"/>
  <c r="K8" i="13"/>
  <c r="K28" i="13"/>
  <c r="K12" i="13"/>
  <c r="O16" i="44" l="1"/>
  <c r="Q16" i="44" s="1"/>
  <c r="O15" i="44"/>
  <c r="Q15" i="44" s="1"/>
  <c r="O19" i="44"/>
  <c r="Q19" i="44" s="1"/>
  <c r="O33" i="44"/>
  <c r="Q33" i="44" s="1"/>
  <c r="O30" i="44"/>
  <c r="Q30" i="44" s="1"/>
  <c r="O17" i="44"/>
  <c r="Q17" i="44" s="1"/>
  <c r="O10" i="44"/>
  <c r="Q10" i="44" s="1"/>
  <c r="O39" i="44"/>
  <c r="Q39" i="44" s="1"/>
  <c r="O27" i="44"/>
  <c r="Q27" i="44" s="1"/>
  <c r="O5" i="44"/>
  <c r="Q5" i="44" s="1"/>
  <c r="O37" i="44"/>
  <c r="Q37" i="44" s="1"/>
  <c r="O34" i="44"/>
  <c r="Q34" i="44" s="1"/>
  <c r="O41" i="44"/>
  <c r="Q41" i="44" s="1"/>
  <c r="O18" i="44"/>
  <c r="Q18" i="44" s="1"/>
  <c r="O36" i="44"/>
  <c r="Q36" i="44" s="1"/>
  <c r="O22" i="44"/>
  <c r="Q22" i="44" s="1"/>
  <c r="O23" i="44"/>
  <c r="Q23" i="44" s="1"/>
  <c r="O35" i="44"/>
  <c r="Q35" i="44" s="1"/>
  <c r="O6" i="44"/>
  <c r="Q6" i="44" s="1"/>
  <c r="O25" i="44"/>
  <c r="Q25" i="44" s="1"/>
  <c r="O40" i="44"/>
  <c r="Q40" i="44" s="1"/>
  <c r="O8" i="44"/>
  <c r="Q8" i="44" s="1"/>
  <c r="O32" i="44"/>
  <c r="Q32" i="44" s="1"/>
  <c r="O43" i="44"/>
  <c r="Q43" i="44" s="1"/>
  <c r="O42" i="44"/>
  <c r="Q42" i="44" s="1"/>
  <c r="O24" i="44"/>
  <c r="Q24" i="44" s="1"/>
  <c r="O28" i="44"/>
  <c r="Q28" i="44" s="1"/>
  <c r="O7" i="44"/>
  <c r="Q7" i="44" s="1"/>
  <c r="O9" i="44"/>
  <c r="Q9" i="44" s="1"/>
  <c r="O31" i="44"/>
  <c r="Q31" i="44" s="1"/>
  <c r="O38" i="44"/>
  <c r="Q38" i="44" s="1"/>
  <c r="O29" i="44"/>
  <c r="Q29" i="44" s="1"/>
  <c r="O20" i="44"/>
  <c r="Q20" i="44" s="1"/>
  <c r="O14" i="44"/>
  <c r="Q14" i="44" s="1"/>
  <c r="O12" i="44"/>
  <c r="Q12" i="44" s="1"/>
  <c r="O21" i="44"/>
  <c r="Q21" i="44" s="1"/>
  <c r="O26" i="44"/>
  <c r="Q26" i="44" s="1"/>
  <c r="O11" i="44"/>
  <c r="Q11" i="44" s="1"/>
  <c r="J13" i="46"/>
  <c r="K5" i="13"/>
  <c r="K44" i="13" s="1"/>
  <c r="M44" i="13" s="1"/>
  <c r="I44" i="13"/>
  <c r="O40" i="25"/>
  <c r="Q40" i="25" s="1"/>
  <c r="O37" i="25"/>
  <c r="Q37" i="25" s="1"/>
  <c r="O24" i="25"/>
  <c r="Q24" i="25" s="1"/>
  <c r="O18" i="25"/>
  <c r="Q18" i="25" s="1"/>
  <c r="O33" i="25"/>
  <c r="Q33" i="25" s="1"/>
  <c r="O20" i="25"/>
  <c r="Q20" i="25" s="1"/>
  <c r="O38" i="25"/>
  <c r="Q38" i="25" s="1"/>
  <c r="O13" i="25"/>
  <c r="Q13" i="25" s="1"/>
  <c r="O22" i="25"/>
  <c r="Q22" i="25" s="1"/>
  <c r="O39" i="25"/>
  <c r="Q39" i="25" s="1"/>
  <c r="O28" i="25"/>
  <c r="Q28" i="25" s="1"/>
  <c r="O7" i="25"/>
  <c r="Q7" i="25" s="1"/>
  <c r="O25" i="25"/>
  <c r="Q25" i="25" s="1"/>
  <c r="O8" i="25"/>
  <c r="Q8" i="25" s="1"/>
  <c r="O9" i="25"/>
  <c r="Q9" i="25" s="1"/>
  <c r="O31" i="25"/>
  <c r="Q31" i="25" s="1"/>
  <c r="O16" i="25"/>
  <c r="Q16" i="25" s="1"/>
  <c r="O26" i="25"/>
  <c r="Q26" i="25" s="1"/>
  <c r="O10" i="25"/>
  <c r="Q10" i="25" s="1"/>
  <c r="O19" i="25"/>
  <c r="Q19" i="25" s="1"/>
  <c r="O34" i="25"/>
  <c r="Q34" i="25" s="1"/>
  <c r="O43" i="25"/>
  <c r="Q43" i="25" s="1"/>
  <c r="O17" i="25"/>
  <c r="Q17" i="25" s="1"/>
  <c r="O14" i="25"/>
  <c r="Q14" i="25" s="1"/>
  <c r="O29" i="25"/>
  <c r="Q29" i="25" s="1"/>
  <c r="O41" i="25"/>
  <c r="Q41" i="25" s="1"/>
  <c r="O11" i="25"/>
  <c r="Q11" i="25" s="1"/>
  <c r="O32" i="25"/>
  <c r="Q32" i="25" s="1"/>
  <c r="O30" i="25"/>
  <c r="Q30" i="25" s="1"/>
  <c r="O27" i="25"/>
  <c r="Q27" i="25" s="1"/>
  <c r="O23" i="25"/>
  <c r="Q23" i="25" s="1"/>
  <c r="O6" i="25"/>
  <c r="Q6" i="25" s="1"/>
  <c r="O36" i="25"/>
  <c r="Q36" i="25" s="1"/>
  <c r="O12" i="25"/>
  <c r="Q12" i="25" s="1"/>
  <c r="O35" i="25"/>
  <c r="Q35" i="25" s="1"/>
  <c r="O42" i="25"/>
  <c r="Q42" i="25" s="1"/>
  <c r="O15" i="25"/>
  <c r="Q15" i="25" s="1"/>
  <c r="O21" i="25"/>
  <c r="Q21" i="25" s="1"/>
  <c r="O5" i="25"/>
  <c r="O10" i="33"/>
  <c r="Q10" i="33" s="1"/>
  <c r="O29" i="33"/>
  <c r="Q29" i="33" s="1"/>
  <c r="O27" i="33"/>
  <c r="Q27" i="33" s="1"/>
  <c r="O15" i="33"/>
  <c r="Q15" i="33" s="1"/>
  <c r="O23" i="33"/>
  <c r="Q23" i="33" s="1"/>
  <c r="O37" i="33"/>
  <c r="Q37" i="33" s="1"/>
  <c r="O35" i="33"/>
  <c r="Q35" i="33" s="1"/>
  <c r="O6" i="33"/>
  <c r="Q6" i="33" s="1"/>
  <c r="O38" i="33"/>
  <c r="Q38" i="33" s="1"/>
  <c r="O12" i="33"/>
  <c r="Q12" i="33" s="1"/>
  <c r="O18" i="33"/>
  <c r="Q18" i="33" s="1"/>
  <c r="O25" i="33"/>
  <c r="Q25" i="33" s="1"/>
  <c r="O16" i="33"/>
  <c r="Q16" i="33" s="1"/>
  <c r="O26" i="33"/>
  <c r="Q26" i="33" s="1"/>
  <c r="O40" i="33"/>
  <c r="Q40" i="33" s="1"/>
  <c r="O41" i="33"/>
  <c r="Q41" i="33" s="1"/>
  <c r="O39" i="33"/>
  <c r="Q39" i="33" s="1"/>
  <c r="O34" i="33"/>
  <c r="Q34" i="33" s="1"/>
  <c r="O28" i="33"/>
  <c r="Q28" i="33" s="1"/>
  <c r="O43" i="33"/>
  <c r="Q43" i="33" s="1"/>
  <c r="O17" i="33"/>
  <c r="Q17" i="33" s="1"/>
  <c r="O32" i="33"/>
  <c r="Q32" i="33" s="1"/>
  <c r="O20" i="33"/>
  <c r="Q20" i="33" s="1"/>
  <c r="O11" i="33"/>
  <c r="Q11" i="33" s="1"/>
  <c r="O13" i="33"/>
  <c r="Q13" i="33" s="1"/>
  <c r="O42" i="33"/>
  <c r="Q42" i="33" s="1"/>
  <c r="O36" i="33"/>
  <c r="Q36" i="33" s="1"/>
  <c r="O31" i="33"/>
  <c r="Q31" i="33" s="1"/>
  <c r="O14" i="33"/>
  <c r="Q14" i="33" s="1"/>
  <c r="O19" i="33"/>
  <c r="Q19" i="33" s="1"/>
  <c r="O7" i="33"/>
  <c r="Q7" i="33" s="1"/>
  <c r="O21" i="33"/>
  <c r="Q21" i="33" s="1"/>
  <c r="O30" i="33"/>
  <c r="Q30" i="33" s="1"/>
  <c r="O33" i="33"/>
  <c r="Q33" i="33" s="1"/>
  <c r="O9" i="33"/>
  <c r="Q9" i="33" s="1"/>
  <c r="O5" i="33"/>
  <c r="O8" i="33"/>
  <c r="Q8" i="33" s="1"/>
  <c r="O24" i="33"/>
  <c r="Q24" i="33" s="1"/>
  <c r="O22" i="33"/>
  <c r="Q22" i="33" s="1"/>
  <c r="O30" i="23"/>
  <c r="Q30" i="23" s="1"/>
  <c r="O28" i="23"/>
  <c r="Q28" i="23" s="1"/>
  <c r="O34" i="23"/>
  <c r="Q34" i="23" s="1"/>
  <c r="O26" i="23"/>
  <c r="Q26" i="23" s="1"/>
  <c r="O6" i="23"/>
  <c r="Q6" i="23" s="1"/>
  <c r="O39" i="23"/>
  <c r="Q39" i="23" s="1"/>
  <c r="O8" i="23"/>
  <c r="Q8" i="23" s="1"/>
  <c r="O13" i="23"/>
  <c r="Q13" i="23" s="1"/>
  <c r="O15" i="23"/>
  <c r="Q15" i="23" s="1"/>
  <c r="O5" i="23"/>
  <c r="O36" i="23"/>
  <c r="Q36" i="23" s="1"/>
  <c r="O16" i="23"/>
  <c r="Q16" i="23" s="1"/>
  <c r="O41" i="23"/>
  <c r="Q41" i="23" s="1"/>
  <c r="O9" i="23"/>
  <c r="Q9" i="23" s="1"/>
  <c r="O12" i="23"/>
  <c r="Q12" i="23" s="1"/>
  <c r="O22" i="23"/>
  <c r="Q22" i="23" s="1"/>
  <c r="O11" i="23"/>
  <c r="Q11" i="23" s="1"/>
  <c r="O17" i="23"/>
  <c r="Q17" i="23" s="1"/>
  <c r="O31" i="23"/>
  <c r="Q31" i="23" s="1"/>
  <c r="O27" i="23"/>
  <c r="Q27" i="23" s="1"/>
  <c r="O7" i="23"/>
  <c r="Q7" i="23" s="1"/>
  <c r="O32" i="23"/>
  <c r="Q32" i="23" s="1"/>
  <c r="O21" i="23"/>
  <c r="Q21" i="23" s="1"/>
  <c r="O40" i="23"/>
  <c r="Q40" i="23" s="1"/>
  <c r="O33" i="23"/>
  <c r="Q33" i="23" s="1"/>
  <c r="O24" i="23"/>
  <c r="Q24" i="23" s="1"/>
  <c r="O29" i="23"/>
  <c r="Q29" i="23" s="1"/>
  <c r="O19" i="23"/>
  <c r="Q19" i="23" s="1"/>
  <c r="O37" i="23"/>
  <c r="Q37" i="23" s="1"/>
  <c r="O35" i="23"/>
  <c r="Q35" i="23" s="1"/>
  <c r="O43" i="23"/>
  <c r="Q43" i="23" s="1"/>
  <c r="O10" i="23"/>
  <c r="Q10" i="23" s="1"/>
  <c r="O38" i="23"/>
  <c r="Q38" i="23" s="1"/>
  <c r="O42" i="23"/>
  <c r="Q42" i="23" s="1"/>
  <c r="O23" i="23"/>
  <c r="Q23" i="23" s="1"/>
  <c r="O18" i="23"/>
  <c r="Q18" i="23" s="1"/>
  <c r="O25" i="23"/>
  <c r="Q25" i="23" s="1"/>
  <c r="O20" i="23"/>
  <c r="Q20" i="23" s="1"/>
  <c r="O14" i="23"/>
  <c r="Q14" i="23" s="1"/>
  <c r="O29" i="50"/>
  <c r="Q29" i="50" s="1"/>
  <c r="O10" i="50"/>
  <c r="Q10" i="50" s="1"/>
  <c r="O27" i="50"/>
  <c r="Q27" i="50" s="1"/>
  <c r="O25" i="50"/>
  <c r="Q25" i="50" s="1"/>
  <c r="O23" i="50"/>
  <c r="Q23" i="50" s="1"/>
  <c r="O34" i="50"/>
  <c r="Q34" i="50" s="1"/>
  <c r="O30" i="50"/>
  <c r="Q30" i="50" s="1"/>
  <c r="O22" i="50"/>
  <c r="Q22" i="50" s="1"/>
  <c r="O38" i="50"/>
  <c r="Q38" i="50" s="1"/>
  <c r="O6" i="50"/>
  <c r="Q6" i="50" s="1"/>
  <c r="O21" i="50"/>
  <c r="Q21" i="50" s="1"/>
  <c r="O32" i="50"/>
  <c r="Q32" i="50" s="1"/>
  <c r="O36" i="50"/>
  <c r="Q36" i="50" s="1"/>
  <c r="O15" i="50"/>
  <c r="Q15" i="50" s="1"/>
  <c r="O43" i="50"/>
  <c r="Q43" i="50" s="1"/>
  <c r="O14" i="50"/>
  <c r="Q14" i="50" s="1"/>
  <c r="O12" i="50"/>
  <c r="Q12" i="50" s="1"/>
  <c r="O33" i="50"/>
  <c r="Q33" i="50" s="1"/>
  <c r="O19" i="50"/>
  <c r="Q19" i="50" s="1"/>
  <c r="O35" i="50"/>
  <c r="Q35" i="50" s="1"/>
  <c r="O31" i="50"/>
  <c r="Q31" i="50" s="1"/>
  <c r="O26" i="50"/>
  <c r="Q26" i="50" s="1"/>
  <c r="O13" i="50"/>
  <c r="Q13" i="50" s="1"/>
  <c r="O37" i="50"/>
  <c r="Q37" i="50" s="1"/>
  <c r="O28" i="50"/>
  <c r="Q28" i="50" s="1"/>
  <c r="O18" i="50"/>
  <c r="Q18" i="50" s="1"/>
  <c r="O41" i="50"/>
  <c r="Q41" i="50" s="1"/>
  <c r="O7" i="50"/>
  <c r="Q7" i="50" s="1"/>
  <c r="O42" i="50"/>
  <c r="Q42" i="50" s="1"/>
  <c r="O16" i="50"/>
  <c r="Q16" i="50" s="1"/>
  <c r="O20" i="50"/>
  <c r="Q20" i="50" s="1"/>
  <c r="O17" i="50"/>
  <c r="Q17" i="50" s="1"/>
  <c r="O24" i="50"/>
  <c r="Q24" i="50" s="1"/>
  <c r="O40" i="50"/>
  <c r="Q40" i="50" s="1"/>
  <c r="O39" i="50"/>
  <c r="Q39" i="50" s="1"/>
  <c r="O11" i="50"/>
  <c r="Q11" i="50" s="1"/>
  <c r="O9" i="50"/>
  <c r="Q9" i="50" s="1"/>
  <c r="O8" i="50"/>
  <c r="Q8" i="50" s="1"/>
  <c r="O5" i="50"/>
  <c r="I44" i="48"/>
  <c r="K5" i="48"/>
  <c r="K44" i="48" s="1"/>
  <c r="M44" i="48" s="1"/>
  <c r="O25" i="39"/>
  <c r="Q25" i="39" s="1"/>
  <c r="O17" i="39"/>
  <c r="Q17" i="39" s="1"/>
  <c r="O29" i="39"/>
  <c r="Q29" i="39" s="1"/>
  <c r="O31" i="39"/>
  <c r="Q31" i="39" s="1"/>
  <c r="O43" i="39"/>
  <c r="Q43" i="39" s="1"/>
  <c r="O35" i="39"/>
  <c r="Q35" i="39" s="1"/>
  <c r="O30" i="39"/>
  <c r="Q30" i="39" s="1"/>
  <c r="O12" i="39"/>
  <c r="Q12" i="39" s="1"/>
  <c r="O20" i="39"/>
  <c r="Q20" i="39" s="1"/>
  <c r="O7" i="39"/>
  <c r="Q7" i="39" s="1"/>
  <c r="O14" i="39"/>
  <c r="Q14" i="39" s="1"/>
  <c r="O40" i="39"/>
  <c r="Q40" i="39" s="1"/>
  <c r="O18" i="39"/>
  <c r="Q18" i="39" s="1"/>
  <c r="O34" i="39"/>
  <c r="Q34" i="39" s="1"/>
  <c r="O38" i="39"/>
  <c r="Q38" i="39" s="1"/>
  <c r="O15" i="39"/>
  <c r="Q15" i="39" s="1"/>
  <c r="O28" i="39"/>
  <c r="Q28" i="39" s="1"/>
  <c r="O27" i="39"/>
  <c r="Q27" i="39" s="1"/>
  <c r="O26" i="39"/>
  <c r="Q26" i="39" s="1"/>
  <c r="O23" i="39"/>
  <c r="Q23" i="39" s="1"/>
  <c r="O36" i="39"/>
  <c r="Q36" i="39" s="1"/>
  <c r="O41" i="39"/>
  <c r="Q41" i="39" s="1"/>
  <c r="O37" i="39"/>
  <c r="Q37" i="39" s="1"/>
  <c r="O32" i="39"/>
  <c r="Q32" i="39" s="1"/>
  <c r="O42" i="39"/>
  <c r="Q42" i="39" s="1"/>
  <c r="O21" i="39"/>
  <c r="Q21" i="39" s="1"/>
  <c r="O33" i="39"/>
  <c r="Q33" i="39" s="1"/>
  <c r="O8" i="39"/>
  <c r="Q8" i="39" s="1"/>
  <c r="O11" i="39"/>
  <c r="Q11" i="39" s="1"/>
  <c r="O13" i="39"/>
  <c r="Q13" i="39" s="1"/>
  <c r="O19" i="39"/>
  <c r="Q19" i="39" s="1"/>
  <c r="O10" i="39"/>
  <c r="Q10" i="39" s="1"/>
  <c r="O24" i="39"/>
  <c r="Q24" i="39" s="1"/>
  <c r="O39" i="39"/>
  <c r="Q39" i="39" s="1"/>
  <c r="O22" i="39"/>
  <c r="Q22" i="39" s="1"/>
  <c r="O6" i="39"/>
  <c r="Q6" i="39" s="1"/>
  <c r="O9" i="39"/>
  <c r="Q9" i="39" s="1"/>
  <c r="O16" i="39"/>
  <c r="Q16" i="39" s="1"/>
  <c r="O5" i="39"/>
  <c r="O14" i="31"/>
  <c r="Q14" i="31" s="1"/>
  <c r="O33" i="31"/>
  <c r="Q33" i="31" s="1"/>
  <c r="O12" i="31"/>
  <c r="Q12" i="31" s="1"/>
  <c r="O10" i="31"/>
  <c r="Q10" i="31" s="1"/>
  <c r="O38" i="31"/>
  <c r="Q38" i="31" s="1"/>
  <c r="O32" i="31"/>
  <c r="Q32" i="31" s="1"/>
  <c r="O8" i="31"/>
  <c r="Q8" i="31" s="1"/>
  <c r="O25" i="31"/>
  <c r="Q25" i="31" s="1"/>
  <c r="O26" i="31"/>
  <c r="Q26" i="31" s="1"/>
  <c r="O13" i="31"/>
  <c r="Q13" i="31" s="1"/>
  <c r="O39" i="31"/>
  <c r="Q39" i="31" s="1"/>
  <c r="O11" i="31"/>
  <c r="Q11" i="31" s="1"/>
  <c r="O23" i="31"/>
  <c r="Q23" i="31" s="1"/>
  <c r="O41" i="31"/>
  <c r="Q41" i="31" s="1"/>
  <c r="O16" i="31"/>
  <c r="Q16" i="31" s="1"/>
  <c r="O31" i="31"/>
  <c r="Q31" i="31" s="1"/>
  <c r="O37" i="31"/>
  <c r="Q37" i="31" s="1"/>
  <c r="O22" i="31"/>
  <c r="Q22" i="31" s="1"/>
  <c r="O40" i="31"/>
  <c r="Q40" i="31" s="1"/>
  <c r="O34" i="31"/>
  <c r="Q34" i="31" s="1"/>
  <c r="O15" i="31"/>
  <c r="Q15" i="31" s="1"/>
  <c r="O9" i="31"/>
  <c r="Q9" i="31" s="1"/>
  <c r="O35" i="31"/>
  <c r="Q35" i="31" s="1"/>
  <c r="O36" i="31"/>
  <c r="Q36" i="31" s="1"/>
  <c r="O42" i="31"/>
  <c r="Q42" i="31" s="1"/>
  <c r="O19" i="31"/>
  <c r="Q19" i="31" s="1"/>
  <c r="O18" i="31"/>
  <c r="Q18" i="31" s="1"/>
  <c r="O27" i="31"/>
  <c r="Q27" i="31" s="1"/>
  <c r="O29" i="31"/>
  <c r="Q29" i="31" s="1"/>
  <c r="O21" i="31"/>
  <c r="Q21" i="31" s="1"/>
  <c r="O24" i="31"/>
  <c r="Q24" i="31" s="1"/>
  <c r="O20" i="31"/>
  <c r="Q20" i="31" s="1"/>
  <c r="O7" i="31"/>
  <c r="Q7" i="31" s="1"/>
  <c r="O30" i="31"/>
  <c r="Q30" i="31" s="1"/>
  <c r="O43" i="31"/>
  <c r="Q43" i="31" s="1"/>
  <c r="O28" i="31"/>
  <c r="Q28" i="31" s="1"/>
  <c r="O17" i="31"/>
  <c r="Q17" i="31" s="1"/>
  <c r="O6" i="31"/>
  <c r="Q6" i="31" s="1"/>
  <c r="O5" i="31"/>
  <c r="I44" i="14"/>
  <c r="K5" i="14"/>
  <c r="K44" i="14" s="1"/>
  <c r="M44" i="14" s="1"/>
  <c r="O10" i="19"/>
  <c r="Q10" i="19" s="1"/>
  <c r="O13" i="19"/>
  <c r="Q13" i="19" s="1"/>
  <c r="O34" i="19"/>
  <c r="Q34" i="19" s="1"/>
  <c r="O23" i="19"/>
  <c r="Q23" i="19" s="1"/>
  <c r="O43" i="19"/>
  <c r="Q43" i="19" s="1"/>
  <c r="O28" i="19"/>
  <c r="Q28" i="19" s="1"/>
  <c r="O25" i="19"/>
  <c r="Q25" i="19" s="1"/>
  <c r="O31" i="19"/>
  <c r="Q31" i="19" s="1"/>
  <c r="O29" i="19"/>
  <c r="Q29" i="19" s="1"/>
  <c r="O19" i="19"/>
  <c r="Q19" i="19" s="1"/>
  <c r="O42" i="19"/>
  <c r="Q42" i="19" s="1"/>
  <c r="O12" i="19"/>
  <c r="Q12" i="19" s="1"/>
  <c r="O36" i="19"/>
  <c r="Q36" i="19" s="1"/>
  <c r="O30" i="19"/>
  <c r="Q30" i="19" s="1"/>
  <c r="O15" i="19"/>
  <c r="Q15" i="19" s="1"/>
  <c r="O41" i="19"/>
  <c r="Q41" i="19" s="1"/>
  <c r="O21" i="19"/>
  <c r="Q21" i="19" s="1"/>
  <c r="O27" i="19"/>
  <c r="Q27" i="19" s="1"/>
  <c r="O24" i="19"/>
  <c r="Q24" i="19" s="1"/>
  <c r="O17" i="19"/>
  <c r="Q17" i="19" s="1"/>
  <c r="O7" i="19"/>
  <c r="Q7" i="19" s="1"/>
  <c r="O33" i="19"/>
  <c r="Q33" i="19" s="1"/>
  <c r="O16" i="19"/>
  <c r="Q16" i="19" s="1"/>
  <c r="O32" i="19"/>
  <c r="Q32" i="19" s="1"/>
  <c r="O20" i="19"/>
  <c r="Q20" i="19" s="1"/>
  <c r="O8" i="19"/>
  <c r="Q8" i="19" s="1"/>
  <c r="O39" i="19"/>
  <c r="Q39" i="19" s="1"/>
  <c r="O14" i="19"/>
  <c r="Q14" i="19" s="1"/>
  <c r="O40" i="19"/>
  <c r="Q40" i="19" s="1"/>
  <c r="O37" i="19"/>
  <c r="Q37" i="19" s="1"/>
  <c r="O11" i="19"/>
  <c r="Q11" i="19" s="1"/>
  <c r="O9" i="19"/>
  <c r="Q9" i="19" s="1"/>
  <c r="O26" i="19"/>
  <c r="Q26" i="19" s="1"/>
  <c r="O35" i="19"/>
  <c r="Q35" i="19" s="1"/>
  <c r="O6" i="19"/>
  <c r="Q6" i="19" s="1"/>
  <c r="O38" i="19"/>
  <c r="Q38" i="19" s="1"/>
  <c r="O18" i="19"/>
  <c r="Q18" i="19" s="1"/>
  <c r="O22" i="19"/>
  <c r="Q22" i="19" s="1"/>
  <c r="O5" i="19"/>
  <c r="O25" i="34"/>
  <c r="Q25" i="34" s="1"/>
  <c r="O15" i="34"/>
  <c r="Q15" i="34" s="1"/>
  <c r="O28" i="34"/>
  <c r="Q28" i="34" s="1"/>
  <c r="O39" i="34"/>
  <c r="Q39" i="34" s="1"/>
  <c r="O7" i="34"/>
  <c r="Q7" i="34" s="1"/>
  <c r="O23" i="34"/>
  <c r="Q23" i="34" s="1"/>
  <c r="O40" i="34"/>
  <c r="Q40" i="34" s="1"/>
  <c r="O43" i="34"/>
  <c r="Q43" i="34" s="1"/>
  <c r="O27" i="34"/>
  <c r="Q27" i="34" s="1"/>
  <c r="O42" i="34"/>
  <c r="Q42" i="34" s="1"/>
  <c r="O31" i="34"/>
  <c r="Q31" i="34" s="1"/>
  <c r="O33" i="34"/>
  <c r="Q33" i="34" s="1"/>
  <c r="O14" i="34"/>
  <c r="Q14" i="34" s="1"/>
  <c r="O20" i="34"/>
  <c r="Q20" i="34" s="1"/>
  <c r="O9" i="34"/>
  <c r="Q9" i="34" s="1"/>
  <c r="O6" i="34"/>
  <c r="Q6" i="34" s="1"/>
  <c r="O18" i="34"/>
  <c r="Q18" i="34" s="1"/>
  <c r="O36" i="34"/>
  <c r="Q36" i="34" s="1"/>
  <c r="O19" i="34"/>
  <c r="Q19" i="34" s="1"/>
  <c r="O8" i="34"/>
  <c r="Q8" i="34" s="1"/>
  <c r="O17" i="34"/>
  <c r="Q17" i="34" s="1"/>
  <c r="O22" i="34"/>
  <c r="Q22" i="34" s="1"/>
  <c r="O38" i="34"/>
  <c r="Q38" i="34" s="1"/>
  <c r="O41" i="34"/>
  <c r="Q41" i="34" s="1"/>
  <c r="O34" i="34"/>
  <c r="Q34" i="34" s="1"/>
  <c r="O12" i="34"/>
  <c r="Q12" i="34" s="1"/>
  <c r="O35" i="34"/>
  <c r="Q35" i="34" s="1"/>
  <c r="O37" i="34"/>
  <c r="Q37" i="34" s="1"/>
  <c r="O32" i="34"/>
  <c r="Q32" i="34" s="1"/>
  <c r="O11" i="34"/>
  <c r="Q11" i="34" s="1"/>
  <c r="O29" i="34"/>
  <c r="Q29" i="34" s="1"/>
  <c r="O21" i="34"/>
  <c r="Q21" i="34" s="1"/>
  <c r="O30" i="34"/>
  <c r="Q30" i="34" s="1"/>
  <c r="O5" i="34"/>
  <c r="O10" i="34"/>
  <c r="Q10" i="34" s="1"/>
  <c r="O26" i="34"/>
  <c r="Q26" i="34" s="1"/>
  <c r="O13" i="34"/>
  <c r="Q13" i="34" s="1"/>
  <c r="O24" i="34"/>
  <c r="Q24" i="34" s="1"/>
  <c r="O16" i="34"/>
  <c r="Q16" i="34" s="1"/>
  <c r="O17" i="8"/>
  <c r="Q17" i="8" s="1"/>
  <c r="O39" i="8"/>
  <c r="Q39" i="8" s="1"/>
  <c r="O25" i="8"/>
  <c r="Q25" i="8" s="1"/>
  <c r="O19" i="8"/>
  <c r="Q19" i="8" s="1"/>
  <c r="O37" i="8"/>
  <c r="Q37" i="8" s="1"/>
  <c r="O21" i="8"/>
  <c r="Q21" i="8" s="1"/>
  <c r="O8" i="8"/>
  <c r="Q8" i="8" s="1"/>
  <c r="O35" i="8"/>
  <c r="Q35" i="8" s="1"/>
  <c r="O28" i="8"/>
  <c r="Q28" i="8" s="1"/>
  <c r="O42" i="8"/>
  <c r="Q42" i="8" s="1"/>
  <c r="O13" i="8"/>
  <c r="Q13" i="8" s="1"/>
  <c r="O9" i="8"/>
  <c r="Q9" i="8" s="1"/>
  <c r="O14" i="8"/>
  <c r="Q14" i="8" s="1"/>
  <c r="O36" i="8"/>
  <c r="Q36" i="8" s="1"/>
  <c r="O32" i="8"/>
  <c r="Q32" i="8" s="1"/>
  <c r="O5" i="8"/>
  <c r="O6" i="8"/>
  <c r="Q6" i="8" s="1"/>
  <c r="O38" i="8"/>
  <c r="Q38" i="8" s="1"/>
  <c r="O7" i="8"/>
  <c r="Q7" i="8" s="1"/>
  <c r="O26" i="8"/>
  <c r="Q26" i="8" s="1"/>
  <c r="O18" i="8"/>
  <c r="Q18" i="8" s="1"/>
  <c r="O41" i="8"/>
  <c r="Q41" i="8" s="1"/>
  <c r="O31" i="8"/>
  <c r="Q31" i="8" s="1"/>
  <c r="O29" i="8"/>
  <c r="Q29" i="8" s="1"/>
  <c r="O10" i="8"/>
  <c r="Q10" i="8" s="1"/>
  <c r="O30" i="8"/>
  <c r="Q30" i="8" s="1"/>
  <c r="O12" i="8"/>
  <c r="Q12" i="8" s="1"/>
  <c r="O20" i="8"/>
  <c r="Q20" i="8" s="1"/>
  <c r="O27" i="8"/>
  <c r="Q27" i="8" s="1"/>
  <c r="O34" i="8"/>
  <c r="Q34" i="8" s="1"/>
  <c r="O23" i="8"/>
  <c r="Q23" i="8" s="1"/>
  <c r="O43" i="8"/>
  <c r="Q43" i="8" s="1"/>
  <c r="O33" i="8"/>
  <c r="Q33" i="8" s="1"/>
  <c r="O24" i="8"/>
  <c r="Q24" i="8" s="1"/>
  <c r="O16" i="8"/>
  <c r="Q16" i="8" s="1"/>
  <c r="O15" i="8"/>
  <c r="Q15" i="8" s="1"/>
  <c r="O40" i="8"/>
  <c r="Q40" i="8" s="1"/>
  <c r="O11" i="8"/>
  <c r="Q11" i="8" s="1"/>
  <c r="O22" i="8"/>
  <c r="Q22" i="8" s="1"/>
  <c r="O23" i="51"/>
  <c r="Q23" i="51" s="1"/>
  <c r="O13" i="51"/>
  <c r="Q13" i="51" s="1"/>
  <c r="O17" i="51"/>
  <c r="Q17" i="51" s="1"/>
  <c r="O27" i="51"/>
  <c r="Q27" i="51" s="1"/>
  <c r="O20" i="51"/>
  <c r="Q20" i="51" s="1"/>
  <c r="O9" i="51"/>
  <c r="Q9" i="51" s="1"/>
  <c r="O36" i="51"/>
  <c r="Q36" i="51" s="1"/>
  <c r="O28" i="51"/>
  <c r="Q28" i="51" s="1"/>
  <c r="O12" i="51"/>
  <c r="Q12" i="51" s="1"/>
  <c r="O14" i="51"/>
  <c r="Q14" i="51" s="1"/>
  <c r="O34" i="51"/>
  <c r="Q34" i="51" s="1"/>
  <c r="O42" i="51"/>
  <c r="Q42" i="51" s="1"/>
  <c r="O32" i="51"/>
  <c r="Q32" i="51" s="1"/>
  <c r="O43" i="51"/>
  <c r="Q43" i="51" s="1"/>
  <c r="O26" i="51"/>
  <c r="Q26" i="51" s="1"/>
  <c r="O25" i="51"/>
  <c r="Q25" i="51" s="1"/>
  <c r="O11" i="51"/>
  <c r="Q11" i="51" s="1"/>
  <c r="O18" i="51"/>
  <c r="Q18" i="51" s="1"/>
  <c r="O40" i="51"/>
  <c r="Q40" i="51" s="1"/>
  <c r="O37" i="51"/>
  <c r="Q37" i="51" s="1"/>
  <c r="O15" i="51"/>
  <c r="Q15" i="51" s="1"/>
  <c r="O8" i="51"/>
  <c r="Q8" i="51" s="1"/>
  <c r="O41" i="51"/>
  <c r="Q41" i="51" s="1"/>
  <c r="O29" i="51"/>
  <c r="Q29" i="51" s="1"/>
  <c r="O38" i="51"/>
  <c r="Q38" i="51" s="1"/>
  <c r="O30" i="51"/>
  <c r="Q30" i="51" s="1"/>
  <c r="O24" i="51"/>
  <c r="Q24" i="51" s="1"/>
  <c r="O6" i="51"/>
  <c r="Q6" i="51" s="1"/>
  <c r="O19" i="51"/>
  <c r="Q19" i="51" s="1"/>
  <c r="O22" i="51"/>
  <c r="Q22" i="51" s="1"/>
  <c r="O7" i="51"/>
  <c r="Q7" i="51" s="1"/>
  <c r="O35" i="51"/>
  <c r="Q35" i="51" s="1"/>
  <c r="O10" i="51"/>
  <c r="Q10" i="51" s="1"/>
  <c r="O33" i="51"/>
  <c r="Q33" i="51" s="1"/>
  <c r="O39" i="51"/>
  <c r="Q39" i="51" s="1"/>
  <c r="O16" i="51"/>
  <c r="Q16" i="51" s="1"/>
  <c r="O31" i="51"/>
  <c r="Q31" i="51" s="1"/>
  <c r="O5" i="51"/>
  <c r="O21" i="51"/>
  <c r="Q21" i="51" s="1"/>
  <c r="O43" i="21"/>
  <c r="Q43" i="21" s="1"/>
  <c r="O28" i="21"/>
  <c r="Q28" i="21" s="1"/>
  <c r="O17" i="21"/>
  <c r="Q17" i="21" s="1"/>
  <c r="O27" i="21"/>
  <c r="Q27" i="21" s="1"/>
  <c r="O37" i="21"/>
  <c r="Q37" i="21" s="1"/>
  <c r="O30" i="21"/>
  <c r="Q30" i="21" s="1"/>
  <c r="O32" i="21"/>
  <c r="Q32" i="21" s="1"/>
  <c r="O35" i="21"/>
  <c r="Q35" i="21" s="1"/>
  <c r="O22" i="21"/>
  <c r="Q22" i="21" s="1"/>
  <c r="O20" i="21"/>
  <c r="Q20" i="21" s="1"/>
  <c r="O6" i="21"/>
  <c r="Q6" i="21" s="1"/>
  <c r="O10" i="21"/>
  <c r="Q10" i="21" s="1"/>
  <c r="O15" i="21"/>
  <c r="Q15" i="21" s="1"/>
  <c r="O39" i="21"/>
  <c r="Q39" i="21" s="1"/>
  <c r="O12" i="21"/>
  <c r="Q12" i="21" s="1"/>
  <c r="O40" i="21"/>
  <c r="Q40" i="21" s="1"/>
  <c r="O23" i="21"/>
  <c r="Q23" i="21" s="1"/>
  <c r="O9" i="21"/>
  <c r="Q9" i="21" s="1"/>
  <c r="O38" i="21"/>
  <c r="Q38" i="21" s="1"/>
  <c r="O31" i="21"/>
  <c r="Q31" i="21" s="1"/>
  <c r="O25" i="21"/>
  <c r="Q25" i="21" s="1"/>
  <c r="O36" i="21"/>
  <c r="Q36" i="21" s="1"/>
  <c r="O42" i="21"/>
  <c r="Q42" i="21" s="1"/>
  <c r="O41" i="21"/>
  <c r="Q41" i="21" s="1"/>
  <c r="O29" i="21"/>
  <c r="Q29" i="21" s="1"/>
  <c r="O7" i="21"/>
  <c r="Q7" i="21" s="1"/>
  <c r="O11" i="21"/>
  <c r="Q11" i="21" s="1"/>
  <c r="O18" i="21"/>
  <c r="Q18" i="21" s="1"/>
  <c r="O21" i="21"/>
  <c r="Q21" i="21" s="1"/>
  <c r="O33" i="21"/>
  <c r="Q33" i="21" s="1"/>
  <c r="O26" i="21"/>
  <c r="Q26" i="21" s="1"/>
  <c r="O24" i="21"/>
  <c r="Q24" i="21" s="1"/>
  <c r="O8" i="21"/>
  <c r="Q8" i="21" s="1"/>
  <c r="O13" i="21"/>
  <c r="Q13" i="21" s="1"/>
  <c r="O16" i="21"/>
  <c r="Q16" i="21" s="1"/>
  <c r="O14" i="21"/>
  <c r="Q14" i="21" s="1"/>
  <c r="O34" i="21"/>
  <c r="Q34" i="21" s="1"/>
  <c r="O19" i="21"/>
  <c r="Q19" i="21" s="1"/>
  <c r="O5" i="21"/>
  <c r="O40" i="38"/>
  <c r="Q40" i="38" s="1"/>
  <c r="O20" i="38"/>
  <c r="Q20" i="38" s="1"/>
  <c r="O23" i="38"/>
  <c r="Q23" i="38" s="1"/>
  <c r="O18" i="38"/>
  <c r="Q18" i="38" s="1"/>
  <c r="O36" i="38"/>
  <c r="Q36" i="38" s="1"/>
  <c r="O43" i="38"/>
  <c r="Q43" i="38" s="1"/>
  <c r="O28" i="38"/>
  <c r="Q28" i="38" s="1"/>
  <c r="O7" i="38"/>
  <c r="Q7" i="38" s="1"/>
  <c r="O33" i="38"/>
  <c r="Q33" i="38" s="1"/>
  <c r="O24" i="38"/>
  <c r="Q24" i="38" s="1"/>
  <c r="O15" i="38"/>
  <c r="Q15" i="38" s="1"/>
  <c r="O10" i="38"/>
  <c r="Q10" i="38" s="1"/>
  <c r="O35" i="38"/>
  <c r="Q35" i="38" s="1"/>
  <c r="O34" i="38"/>
  <c r="Q34" i="38" s="1"/>
  <c r="O16" i="38"/>
  <c r="Q16" i="38" s="1"/>
  <c r="O17" i="38"/>
  <c r="Q17" i="38" s="1"/>
  <c r="O13" i="38"/>
  <c r="Q13" i="38" s="1"/>
  <c r="O42" i="38"/>
  <c r="Q42" i="38" s="1"/>
  <c r="O8" i="38"/>
  <c r="Q8" i="38" s="1"/>
  <c r="O31" i="38"/>
  <c r="Q31" i="38" s="1"/>
  <c r="O22" i="38"/>
  <c r="Q22" i="38" s="1"/>
  <c r="O19" i="38"/>
  <c r="Q19" i="38" s="1"/>
  <c r="O39" i="38"/>
  <c r="Q39" i="38" s="1"/>
  <c r="O25" i="38"/>
  <c r="Q25" i="38" s="1"/>
  <c r="O6" i="38"/>
  <c r="Q6" i="38" s="1"/>
  <c r="O9" i="38"/>
  <c r="Q9" i="38" s="1"/>
  <c r="O27" i="38"/>
  <c r="Q27" i="38" s="1"/>
  <c r="O29" i="38"/>
  <c r="Q29" i="38" s="1"/>
  <c r="O14" i="38"/>
  <c r="Q14" i="38" s="1"/>
  <c r="O41" i="38"/>
  <c r="Q41" i="38" s="1"/>
  <c r="O11" i="38"/>
  <c r="Q11" i="38" s="1"/>
  <c r="O12" i="38"/>
  <c r="Q12" i="38" s="1"/>
  <c r="O5" i="38"/>
  <c r="O21" i="38"/>
  <c r="Q21" i="38" s="1"/>
  <c r="O26" i="38"/>
  <c r="Q26" i="38" s="1"/>
  <c r="O37" i="38"/>
  <c r="Q37" i="38" s="1"/>
  <c r="O32" i="38"/>
  <c r="Q32" i="38" s="1"/>
  <c r="O38" i="38"/>
  <c r="Q38" i="38" s="1"/>
  <c r="O30" i="38"/>
  <c r="Q30" i="38" s="1"/>
  <c r="O40" i="24"/>
  <c r="Q40" i="24" s="1"/>
  <c r="O29" i="24"/>
  <c r="Q29" i="24" s="1"/>
  <c r="O22" i="24"/>
  <c r="Q22" i="24" s="1"/>
  <c r="O34" i="24"/>
  <c r="Q34" i="24" s="1"/>
  <c r="O42" i="24"/>
  <c r="Q42" i="24" s="1"/>
  <c r="O41" i="24"/>
  <c r="Q41" i="24" s="1"/>
  <c r="O11" i="24"/>
  <c r="Q11" i="24" s="1"/>
  <c r="O18" i="24"/>
  <c r="Q18" i="24" s="1"/>
  <c r="O28" i="24"/>
  <c r="Q28" i="24" s="1"/>
  <c r="O39" i="24"/>
  <c r="Q39" i="24" s="1"/>
  <c r="O36" i="24"/>
  <c r="Q36" i="24" s="1"/>
  <c r="O12" i="24"/>
  <c r="Q12" i="24" s="1"/>
  <c r="O43" i="24"/>
  <c r="Q43" i="24" s="1"/>
  <c r="O20" i="24"/>
  <c r="Q20" i="24" s="1"/>
  <c r="O16" i="24"/>
  <c r="Q16" i="24" s="1"/>
  <c r="O26" i="24"/>
  <c r="Q26" i="24" s="1"/>
  <c r="O7" i="24"/>
  <c r="Q7" i="24" s="1"/>
  <c r="O33" i="24"/>
  <c r="Q33" i="24" s="1"/>
  <c r="O14" i="24"/>
  <c r="Q14" i="24" s="1"/>
  <c r="O15" i="24"/>
  <c r="Q15" i="24" s="1"/>
  <c r="O23" i="24"/>
  <c r="Q23" i="24" s="1"/>
  <c r="O38" i="24"/>
  <c r="Q38" i="24" s="1"/>
  <c r="O10" i="24"/>
  <c r="Q10" i="24" s="1"/>
  <c r="O37" i="24"/>
  <c r="Q37" i="24" s="1"/>
  <c r="O32" i="24"/>
  <c r="Q32" i="24" s="1"/>
  <c r="O30" i="24"/>
  <c r="Q30" i="24" s="1"/>
  <c r="O6" i="24"/>
  <c r="Q6" i="24" s="1"/>
  <c r="O9" i="24"/>
  <c r="Q9" i="24" s="1"/>
  <c r="O19" i="24"/>
  <c r="Q19" i="24" s="1"/>
  <c r="O27" i="24"/>
  <c r="Q27" i="24" s="1"/>
  <c r="O8" i="24"/>
  <c r="Q8" i="24" s="1"/>
  <c r="O35" i="24"/>
  <c r="Q35" i="24" s="1"/>
  <c r="O25" i="24"/>
  <c r="Q25" i="24" s="1"/>
  <c r="O31" i="24"/>
  <c r="Q31" i="24" s="1"/>
  <c r="O21" i="24"/>
  <c r="Q21" i="24" s="1"/>
  <c r="O24" i="24"/>
  <c r="Q24" i="24" s="1"/>
  <c r="O17" i="24"/>
  <c r="Q17" i="24" s="1"/>
  <c r="O13" i="24"/>
  <c r="Q13" i="24" s="1"/>
  <c r="O5" i="24"/>
  <c r="O15" i="37"/>
  <c r="Q15" i="37" s="1"/>
  <c r="O29" i="37"/>
  <c r="Q29" i="37" s="1"/>
  <c r="O40" i="37"/>
  <c r="Q40" i="37" s="1"/>
  <c r="O18" i="37"/>
  <c r="Q18" i="37" s="1"/>
  <c r="O13" i="37"/>
  <c r="Q13" i="37" s="1"/>
  <c r="O9" i="37"/>
  <c r="Q9" i="37" s="1"/>
  <c r="O39" i="37"/>
  <c r="Q39" i="37" s="1"/>
  <c r="O25" i="37"/>
  <c r="Q25" i="37" s="1"/>
  <c r="O12" i="37"/>
  <c r="Q12" i="37" s="1"/>
  <c r="O37" i="37"/>
  <c r="Q37" i="37" s="1"/>
  <c r="O6" i="37"/>
  <c r="Q6" i="37" s="1"/>
  <c r="O27" i="37"/>
  <c r="Q27" i="37" s="1"/>
  <c r="O26" i="37"/>
  <c r="Q26" i="37" s="1"/>
  <c r="O42" i="37"/>
  <c r="Q42" i="37" s="1"/>
  <c r="O24" i="37"/>
  <c r="Q24" i="37" s="1"/>
  <c r="O22" i="37"/>
  <c r="Q22" i="37" s="1"/>
  <c r="O16" i="37"/>
  <c r="Q16" i="37" s="1"/>
  <c r="O32" i="37"/>
  <c r="Q32" i="37" s="1"/>
  <c r="O35" i="37"/>
  <c r="Q35" i="37" s="1"/>
  <c r="O41" i="37"/>
  <c r="Q41" i="37" s="1"/>
  <c r="O14" i="37"/>
  <c r="Q14" i="37" s="1"/>
  <c r="O23" i="37"/>
  <c r="Q23" i="37" s="1"/>
  <c r="O8" i="37"/>
  <c r="Q8" i="37" s="1"/>
  <c r="O20" i="37"/>
  <c r="Q20" i="37" s="1"/>
  <c r="O31" i="37"/>
  <c r="Q31" i="37" s="1"/>
  <c r="O10" i="37"/>
  <c r="Q10" i="37" s="1"/>
  <c r="O36" i="37"/>
  <c r="Q36" i="37" s="1"/>
  <c r="O17" i="37"/>
  <c r="Q17" i="37" s="1"/>
  <c r="O19" i="37"/>
  <c r="Q19" i="37" s="1"/>
  <c r="O43" i="37"/>
  <c r="Q43" i="37" s="1"/>
  <c r="O28" i="37"/>
  <c r="Q28" i="37" s="1"/>
  <c r="O7" i="37"/>
  <c r="Q7" i="37" s="1"/>
  <c r="O34" i="37"/>
  <c r="Q34" i="37" s="1"/>
  <c r="O11" i="37"/>
  <c r="Q11" i="37" s="1"/>
  <c r="O21" i="37"/>
  <c r="Q21" i="37" s="1"/>
  <c r="O38" i="37"/>
  <c r="Q38" i="37" s="1"/>
  <c r="O33" i="37"/>
  <c r="Q33" i="37" s="1"/>
  <c r="O30" i="37"/>
  <c r="Q30" i="37" s="1"/>
  <c r="O5" i="37"/>
  <c r="O34" i="22"/>
  <c r="Q34" i="22" s="1"/>
  <c r="O26" i="22"/>
  <c r="Q26" i="22" s="1"/>
  <c r="O25" i="22"/>
  <c r="Q25" i="22" s="1"/>
  <c r="O24" i="22"/>
  <c r="Q24" i="22" s="1"/>
  <c r="O36" i="22"/>
  <c r="Q36" i="22" s="1"/>
  <c r="O29" i="22"/>
  <c r="Q29" i="22" s="1"/>
  <c r="O41" i="22"/>
  <c r="Q41" i="22" s="1"/>
  <c r="O21" i="22"/>
  <c r="Q21" i="22" s="1"/>
  <c r="O9" i="22"/>
  <c r="Q9" i="22" s="1"/>
  <c r="O6" i="22"/>
  <c r="Q6" i="22" s="1"/>
  <c r="O32" i="22"/>
  <c r="Q32" i="22" s="1"/>
  <c r="O30" i="22"/>
  <c r="Q30" i="22" s="1"/>
  <c r="O11" i="22"/>
  <c r="Q11" i="22" s="1"/>
  <c r="O35" i="22"/>
  <c r="Q35" i="22" s="1"/>
  <c r="O38" i="22"/>
  <c r="Q38" i="22" s="1"/>
  <c r="O43" i="22"/>
  <c r="Q43" i="22" s="1"/>
  <c r="O13" i="22"/>
  <c r="Q13" i="22" s="1"/>
  <c r="O16" i="22"/>
  <c r="Q16" i="22" s="1"/>
  <c r="O18" i="22"/>
  <c r="Q18" i="22" s="1"/>
  <c r="O40" i="22"/>
  <c r="Q40" i="22" s="1"/>
  <c r="O39" i="22"/>
  <c r="Q39" i="22" s="1"/>
  <c r="O27" i="22"/>
  <c r="Q27" i="22" s="1"/>
  <c r="O12" i="22"/>
  <c r="Q12" i="22" s="1"/>
  <c r="O28" i="22"/>
  <c r="Q28" i="22" s="1"/>
  <c r="O17" i="22"/>
  <c r="Q17" i="22" s="1"/>
  <c r="O20" i="22"/>
  <c r="Q20" i="22" s="1"/>
  <c r="O31" i="22"/>
  <c r="Q31" i="22" s="1"/>
  <c r="O37" i="22"/>
  <c r="Q37" i="22" s="1"/>
  <c r="O14" i="22"/>
  <c r="Q14" i="22" s="1"/>
  <c r="O15" i="22"/>
  <c r="Q15" i="22" s="1"/>
  <c r="O8" i="22"/>
  <c r="Q8" i="22" s="1"/>
  <c r="O42" i="22"/>
  <c r="Q42" i="22" s="1"/>
  <c r="O22" i="22"/>
  <c r="Q22" i="22" s="1"/>
  <c r="O33" i="22"/>
  <c r="Q33" i="22" s="1"/>
  <c r="O19" i="22"/>
  <c r="Q19" i="22" s="1"/>
  <c r="O10" i="22"/>
  <c r="Q10" i="22" s="1"/>
  <c r="O7" i="22"/>
  <c r="Q7" i="22" s="1"/>
  <c r="O23" i="22"/>
  <c r="Q23" i="22" s="1"/>
  <c r="O5" i="22"/>
  <c r="O34" i="12"/>
  <c r="Q34" i="12" s="1"/>
  <c r="O22" i="12"/>
  <c r="Q22" i="12" s="1"/>
  <c r="O26" i="12"/>
  <c r="Q26" i="12" s="1"/>
  <c r="O11" i="12"/>
  <c r="Q11" i="12" s="1"/>
  <c r="O27" i="12"/>
  <c r="Q27" i="12" s="1"/>
  <c r="O10" i="12"/>
  <c r="Q10" i="12" s="1"/>
  <c r="O23" i="12"/>
  <c r="Q23" i="12" s="1"/>
  <c r="O43" i="12"/>
  <c r="Q43" i="12" s="1"/>
  <c r="O21" i="12"/>
  <c r="Q21" i="12" s="1"/>
  <c r="O18" i="12"/>
  <c r="Q18" i="12" s="1"/>
  <c r="O17" i="12"/>
  <c r="Q17" i="12" s="1"/>
  <c r="O41" i="12"/>
  <c r="Q41" i="12" s="1"/>
  <c r="O40" i="12"/>
  <c r="Q40" i="12" s="1"/>
  <c r="O14" i="12"/>
  <c r="Q14" i="12" s="1"/>
  <c r="O16" i="12"/>
  <c r="Q16" i="12" s="1"/>
  <c r="O25" i="12"/>
  <c r="Q25" i="12" s="1"/>
  <c r="O8" i="12"/>
  <c r="Q8" i="12" s="1"/>
  <c r="O6" i="12"/>
  <c r="Q6" i="12" s="1"/>
  <c r="O24" i="12"/>
  <c r="Q24" i="12" s="1"/>
  <c r="O7" i="12"/>
  <c r="Q7" i="12" s="1"/>
  <c r="O13" i="12"/>
  <c r="Q13" i="12" s="1"/>
  <c r="O28" i="12"/>
  <c r="Q28" i="12" s="1"/>
  <c r="O15" i="12"/>
  <c r="Q15" i="12" s="1"/>
  <c r="O29" i="12"/>
  <c r="Q29" i="12" s="1"/>
  <c r="O38" i="12"/>
  <c r="Q38" i="12" s="1"/>
  <c r="O9" i="12"/>
  <c r="Q9" i="12" s="1"/>
  <c r="O42" i="12"/>
  <c r="Q42" i="12" s="1"/>
  <c r="O36" i="12"/>
  <c r="Q36" i="12" s="1"/>
  <c r="O31" i="12"/>
  <c r="Q31" i="12" s="1"/>
  <c r="O19" i="12"/>
  <c r="Q19" i="12" s="1"/>
  <c r="O44" i="12"/>
  <c r="O5" i="12"/>
  <c r="Q5" i="12" s="1"/>
  <c r="O12" i="12"/>
  <c r="Q12" i="12" s="1"/>
  <c r="O37" i="12"/>
  <c r="Q37" i="12" s="1"/>
  <c r="O32" i="12"/>
  <c r="Q32" i="12" s="1"/>
  <c r="O39" i="12"/>
  <c r="Q39" i="12" s="1"/>
  <c r="O33" i="12"/>
  <c r="Q33" i="12" s="1"/>
  <c r="O30" i="12"/>
  <c r="Q30" i="12" s="1"/>
  <c r="O20" i="12"/>
  <c r="Q20" i="12" s="1"/>
  <c r="O35" i="12"/>
  <c r="Q35" i="12" s="1"/>
  <c r="O40" i="30"/>
  <c r="Q40" i="30" s="1"/>
  <c r="O30" i="30"/>
  <c r="Q30" i="30" s="1"/>
  <c r="O28" i="30"/>
  <c r="Q28" i="30" s="1"/>
  <c r="O35" i="30"/>
  <c r="Q35" i="30" s="1"/>
  <c r="O16" i="30"/>
  <c r="Q16" i="30" s="1"/>
  <c r="O15" i="30"/>
  <c r="Q15" i="30" s="1"/>
  <c r="O14" i="30"/>
  <c r="Q14" i="30" s="1"/>
  <c r="O23" i="30"/>
  <c r="Q23" i="30" s="1"/>
  <c r="O19" i="30"/>
  <c r="Q19" i="30" s="1"/>
  <c r="O27" i="30"/>
  <c r="Q27" i="30" s="1"/>
  <c r="O26" i="30"/>
  <c r="Q26" i="30" s="1"/>
  <c r="O12" i="30"/>
  <c r="Q12" i="30" s="1"/>
  <c r="O37" i="30"/>
  <c r="Q37" i="30" s="1"/>
  <c r="O11" i="30"/>
  <c r="Q11" i="30" s="1"/>
  <c r="O7" i="30"/>
  <c r="Q7" i="30" s="1"/>
  <c r="O43" i="30"/>
  <c r="Q43" i="30" s="1"/>
  <c r="O29" i="30"/>
  <c r="Q29" i="30" s="1"/>
  <c r="O32" i="30"/>
  <c r="Q32" i="30" s="1"/>
  <c r="O9" i="30"/>
  <c r="Q9" i="30" s="1"/>
  <c r="O39" i="30"/>
  <c r="Q39" i="30" s="1"/>
  <c r="O13" i="30"/>
  <c r="Q13" i="30" s="1"/>
  <c r="O33" i="30"/>
  <c r="Q33" i="30" s="1"/>
  <c r="O42" i="30"/>
  <c r="Q42" i="30" s="1"/>
  <c r="O41" i="30"/>
  <c r="Q41" i="30" s="1"/>
  <c r="O8" i="30"/>
  <c r="Q8" i="30" s="1"/>
  <c r="O25" i="30"/>
  <c r="Q25" i="30" s="1"/>
  <c r="O34" i="30"/>
  <c r="Q34" i="30" s="1"/>
  <c r="O20" i="30"/>
  <c r="Q20" i="30" s="1"/>
  <c r="O21" i="30"/>
  <c r="Q21" i="30" s="1"/>
  <c r="O17" i="30"/>
  <c r="Q17" i="30" s="1"/>
  <c r="O18" i="30"/>
  <c r="Q18" i="30" s="1"/>
  <c r="O10" i="30"/>
  <c r="Q10" i="30" s="1"/>
  <c r="O24" i="30"/>
  <c r="Q24" i="30" s="1"/>
  <c r="O6" i="30"/>
  <c r="Q6" i="30" s="1"/>
  <c r="O38" i="30"/>
  <c r="Q38" i="30" s="1"/>
  <c r="O36" i="30"/>
  <c r="Q36" i="30" s="1"/>
  <c r="O22" i="30"/>
  <c r="Q22" i="30" s="1"/>
  <c r="O31" i="30"/>
  <c r="Q31" i="30" s="1"/>
  <c r="O5" i="30"/>
  <c r="O30" i="42"/>
  <c r="Q30" i="42" s="1"/>
  <c r="O26" i="42"/>
  <c r="Q26" i="42" s="1"/>
  <c r="O15" i="42"/>
  <c r="Q15" i="42" s="1"/>
  <c r="O40" i="42"/>
  <c r="Q40" i="42" s="1"/>
  <c r="O23" i="42"/>
  <c r="Q23" i="42" s="1"/>
  <c r="O34" i="42"/>
  <c r="Q34" i="42" s="1"/>
  <c r="O19" i="42"/>
  <c r="Q19" i="42" s="1"/>
  <c r="O29" i="42"/>
  <c r="Q29" i="42" s="1"/>
  <c r="O11" i="42"/>
  <c r="Q11" i="42" s="1"/>
  <c r="O14" i="42"/>
  <c r="Q14" i="42" s="1"/>
  <c r="O16" i="42"/>
  <c r="Q16" i="42" s="1"/>
  <c r="O31" i="42"/>
  <c r="Q31" i="42" s="1"/>
  <c r="O27" i="42"/>
  <c r="Q27" i="42" s="1"/>
  <c r="O25" i="42"/>
  <c r="Q25" i="42" s="1"/>
  <c r="O24" i="42"/>
  <c r="Q24" i="42" s="1"/>
  <c r="O41" i="42"/>
  <c r="Q41" i="42" s="1"/>
  <c r="O32" i="42"/>
  <c r="Q32" i="42" s="1"/>
  <c r="O17" i="42"/>
  <c r="Q17" i="42" s="1"/>
  <c r="O9" i="42"/>
  <c r="Q9" i="42" s="1"/>
  <c r="O35" i="42"/>
  <c r="Q35" i="42" s="1"/>
  <c r="O18" i="42"/>
  <c r="Q18" i="42" s="1"/>
  <c r="O6" i="42"/>
  <c r="Q6" i="42" s="1"/>
  <c r="O20" i="42"/>
  <c r="Q20" i="42" s="1"/>
  <c r="O28" i="42"/>
  <c r="Q28" i="42" s="1"/>
  <c r="O8" i="42"/>
  <c r="Q8" i="42" s="1"/>
  <c r="O42" i="42"/>
  <c r="Q42" i="42" s="1"/>
  <c r="O39" i="42"/>
  <c r="Q39" i="42" s="1"/>
  <c r="O7" i="42"/>
  <c r="Q7" i="42" s="1"/>
  <c r="O13" i="42"/>
  <c r="Q13" i="42" s="1"/>
  <c r="O12" i="42"/>
  <c r="Q12" i="42" s="1"/>
  <c r="O38" i="42"/>
  <c r="Q38" i="42" s="1"/>
  <c r="O37" i="42"/>
  <c r="Q37" i="42" s="1"/>
  <c r="O43" i="42"/>
  <c r="Q43" i="42" s="1"/>
  <c r="O22" i="42"/>
  <c r="Q22" i="42" s="1"/>
  <c r="O33" i="42"/>
  <c r="Q33" i="42" s="1"/>
  <c r="O10" i="42"/>
  <c r="Q10" i="42" s="1"/>
  <c r="O21" i="42"/>
  <c r="Q21" i="42" s="1"/>
  <c r="O36" i="42"/>
  <c r="Q36" i="42" s="1"/>
  <c r="O5" i="42"/>
  <c r="O36" i="36"/>
  <c r="Q36" i="36" s="1"/>
  <c r="O24" i="36"/>
  <c r="Q24" i="36" s="1"/>
  <c r="O42" i="36"/>
  <c r="Q42" i="36" s="1"/>
  <c r="O16" i="36"/>
  <c r="Q16" i="36" s="1"/>
  <c r="O25" i="36"/>
  <c r="Q25" i="36" s="1"/>
  <c r="O21" i="36"/>
  <c r="Q21" i="36" s="1"/>
  <c r="O34" i="36"/>
  <c r="Q34" i="36" s="1"/>
  <c r="O11" i="36"/>
  <c r="Q11" i="36" s="1"/>
  <c r="O26" i="36"/>
  <c r="Q26" i="36" s="1"/>
  <c r="O33" i="36"/>
  <c r="Q33" i="36" s="1"/>
  <c r="O8" i="36"/>
  <c r="Q8" i="36" s="1"/>
  <c r="O23" i="36"/>
  <c r="Q23" i="36" s="1"/>
  <c r="O12" i="36"/>
  <c r="Q12" i="36" s="1"/>
  <c r="O13" i="36"/>
  <c r="Q13" i="36" s="1"/>
  <c r="O15" i="36"/>
  <c r="Q15" i="36" s="1"/>
  <c r="O39" i="36"/>
  <c r="Q39" i="36" s="1"/>
  <c r="O5" i="36"/>
  <c r="O27" i="36"/>
  <c r="Q27" i="36" s="1"/>
  <c r="O6" i="36"/>
  <c r="Q6" i="36" s="1"/>
  <c r="O17" i="36"/>
  <c r="Q17" i="36" s="1"/>
  <c r="O35" i="36"/>
  <c r="Q35" i="36" s="1"/>
  <c r="O28" i="36"/>
  <c r="Q28" i="36" s="1"/>
  <c r="O38" i="36"/>
  <c r="Q38" i="36" s="1"/>
  <c r="O40" i="36"/>
  <c r="Q40" i="36" s="1"/>
  <c r="O14" i="36"/>
  <c r="Q14" i="36" s="1"/>
  <c r="O9" i="36"/>
  <c r="Q9" i="36" s="1"/>
  <c r="O19" i="36"/>
  <c r="Q19" i="36" s="1"/>
  <c r="O31" i="36"/>
  <c r="Q31" i="36" s="1"/>
  <c r="O10" i="36"/>
  <c r="Q10" i="36" s="1"/>
  <c r="O20" i="36"/>
  <c r="Q20" i="36" s="1"/>
  <c r="O29" i="36"/>
  <c r="Q29" i="36" s="1"/>
  <c r="O32" i="36"/>
  <c r="Q32" i="36" s="1"/>
  <c r="O37" i="36"/>
  <c r="Q37" i="36" s="1"/>
  <c r="O18" i="36"/>
  <c r="Q18" i="36" s="1"/>
  <c r="O22" i="36"/>
  <c r="Q22" i="36" s="1"/>
  <c r="O41" i="36"/>
  <c r="Q41" i="36" s="1"/>
  <c r="O43" i="36"/>
  <c r="Q43" i="36" s="1"/>
  <c r="O7" i="36"/>
  <c r="Q7" i="36" s="1"/>
  <c r="O30" i="36"/>
  <c r="Q30" i="36" s="1"/>
  <c r="O15" i="43"/>
  <c r="Q15" i="43" s="1"/>
  <c r="O21" i="43"/>
  <c r="Q21" i="43" s="1"/>
  <c r="O28" i="43"/>
  <c r="Q28" i="43" s="1"/>
  <c r="O25" i="43"/>
  <c r="Q25" i="43" s="1"/>
  <c r="O27" i="43"/>
  <c r="Q27" i="43" s="1"/>
  <c r="O23" i="43"/>
  <c r="Q23" i="43" s="1"/>
  <c r="O42" i="43"/>
  <c r="Q42" i="43" s="1"/>
  <c r="O11" i="43"/>
  <c r="Q11" i="43" s="1"/>
  <c r="O29" i="43"/>
  <c r="Q29" i="43" s="1"/>
  <c r="O8" i="43"/>
  <c r="Q8" i="43" s="1"/>
  <c r="O5" i="43"/>
  <c r="O38" i="43"/>
  <c r="Q38" i="43" s="1"/>
  <c r="O31" i="43"/>
  <c r="Q31" i="43" s="1"/>
  <c r="O10" i="43"/>
  <c r="Q10" i="43" s="1"/>
  <c r="O26" i="43"/>
  <c r="Q26" i="43" s="1"/>
  <c r="O33" i="43"/>
  <c r="Q33" i="43" s="1"/>
  <c r="O7" i="43"/>
  <c r="Q7" i="43" s="1"/>
  <c r="O12" i="43"/>
  <c r="Q12" i="43" s="1"/>
  <c r="O14" i="43"/>
  <c r="Q14" i="43" s="1"/>
  <c r="O37" i="43"/>
  <c r="Q37" i="43" s="1"/>
  <c r="O6" i="43"/>
  <c r="Q6" i="43" s="1"/>
  <c r="O20" i="43"/>
  <c r="Q20" i="43" s="1"/>
  <c r="O19" i="43"/>
  <c r="Q19" i="43" s="1"/>
  <c r="O13" i="43"/>
  <c r="Q13" i="43" s="1"/>
  <c r="O18" i="43"/>
  <c r="Q18" i="43" s="1"/>
  <c r="O34" i="43"/>
  <c r="Q34" i="43" s="1"/>
  <c r="O39" i="43"/>
  <c r="Q39" i="43" s="1"/>
  <c r="O30" i="43"/>
  <c r="Q30" i="43" s="1"/>
  <c r="O16" i="43"/>
  <c r="Q16" i="43" s="1"/>
  <c r="O32" i="43"/>
  <c r="Q32" i="43" s="1"/>
  <c r="O35" i="43"/>
  <c r="Q35" i="43" s="1"/>
  <c r="O9" i="43"/>
  <c r="Q9" i="43" s="1"/>
  <c r="O41" i="43"/>
  <c r="Q41" i="43" s="1"/>
  <c r="O24" i="43"/>
  <c r="Q24" i="43" s="1"/>
  <c r="O36" i="43"/>
  <c r="Q36" i="43" s="1"/>
  <c r="O22" i="43"/>
  <c r="Q22" i="43" s="1"/>
  <c r="O43" i="43"/>
  <c r="Q43" i="43" s="1"/>
  <c r="O40" i="43"/>
  <c r="Q40" i="43" s="1"/>
  <c r="O17" i="43"/>
  <c r="Q17" i="43" s="1"/>
  <c r="O34" i="20"/>
  <c r="Q34" i="20" s="1"/>
  <c r="O10" i="20"/>
  <c r="Q10" i="20" s="1"/>
  <c r="O20" i="20"/>
  <c r="Q20" i="20" s="1"/>
  <c r="O16" i="20"/>
  <c r="Q16" i="20" s="1"/>
  <c r="O19" i="20"/>
  <c r="Q19" i="20" s="1"/>
  <c r="O9" i="20"/>
  <c r="Q9" i="20" s="1"/>
  <c r="O22" i="20"/>
  <c r="Q22" i="20" s="1"/>
  <c r="O8" i="20"/>
  <c r="Q8" i="20" s="1"/>
  <c r="O21" i="20"/>
  <c r="Q21" i="20" s="1"/>
  <c r="O38" i="20"/>
  <c r="Q38" i="20" s="1"/>
  <c r="O32" i="20"/>
  <c r="Q32" i="20" s="1"/>
  <c r="O39" i="20"/>
  <c r="Q39" i="20" s="1"/>
  <c r="O14" i="20"/>
  <c r="Q14" i="20" s="1"/>
  <c r="O15" i="20"/>
  <c r="Q15" i="20" s="1"/>
  <c r="O35" i="20"/>
  <c r="Q35" i="20" s="1"/>
  <c r="O13" i="20"/>
  <c r="Q13" i="20" s="1"/>
  <c r="O25" i="20"/>
  <c r="Q25" i="20" s="1"/>
  <c r="O6" i="20"/>
  <c r="Q6" i="20" s="1"/>
  <c r="O30" i="20"/>
  <c r="Q30" i="20" s="1"/>
  <c r="O17" i="20"/>
  <c r="Q17" i="20" s="1"/>
  <c r="O37" i="20"/>
  <c r="Q37" i="20" s="1"/>
  <c r="O31" i="20"/>
  <c r="Q31" i="20" s="1"/>
  <c r="O7" i="20"/>
  <c r="Q7" i="20" s="1"/>
  <c r="O18" i="20"/>
  <c r="Q18" i="20" s="1"/>
  <c r="O41" i="20"/>
  <c r="Q41" i="20" s="1"/>
  <c r="O12" i="20"/>
  <c r="Q12" i="20" s="1"/>
  <c r="O24" i="20"/>
  <c r="Q24" i="20" s="1"/>
  <c r="O36" i="20"/>
  <c r="Q36" i="20" s="1"/>
  <c r="O42" i="20"/>
  <c r="Q42" i="20" s="1"/>
  <c r="O23" i="20"/>
  <c r="Q23" i="20" s="1"/>
  <c r="O29" i="20"/>
  <c r="Q29" i="20" s="1"/>
  <c r="O40" i="20"/>
  <c r="Q40" i="20" s="1"/>
  <c r="O43" i="20"/>
  <c r="Q43" i="20" s="1"/>
  <c r="O26" i="20"/>
  <c r="Q26" i="20" s="1"/>
  <c r="O11" i="20"/>
  <c r="Q11" i="20" s="1"/>
  <c r="O27" i="20"/>
  <c r="Q27" i="20" s="1"/>
  <c r="O28" i="20"/>
  <c r="Q28" i="20" s="1"/>
  <c r="O33" i="20"/>
  <c r="Q33" i="20" s="1"/>
  <c r="O5" i="20"/>
  <c r="I44" i="27"/>
  <c r="K5" i="27"/>
  <c r="K44" i="27" s="1"/>
  <c r="M44" i="27" s="1"/>
  <c r="O12" i="41"/>
  <c r="Q12" i="41" s="1"/>
  <c r="O37" i="41"/>
  <c r="Q37" i="41" s="1"/>
  <c r="O43" i="41"/>
  <c r="Q43" i="41" s="1"/>
  <c r="O14" i="41"/>
  <c r="Q14" i="41" s="1"/>
  <c r="O35" i="41"/>
  <c r="Q35" i="41" s="1"/>
  <c r="O13" i="41"/>
  <c r="Q13" i="41" s="1"/>
  <c r="O22" i="41"/>
  <c r="Q22" i="41" s="1"/>
  <c r="O38" i="41"/>
  <c r="Q38" i="41" s="1"/>
  <c r="O25" i="41"/>
  <c r="Q25" i="41" s="1"/>
  <c r="O5" i="41"/>
  <c r="O10" i="41"/>
  <c r="Q10" i="41" s="1"/>
  <c r="O16" i="41"/>
  <c r="Q16" i="41" s="1"/>
  <c r="O26" i="41"/>
  <c r="Q26" i="41" s="1"/>
  <c r="O36" i="41"/>
  <c r="Q36" i="41" s="1"/>
  <c r="O40" i="41"/>
  <c r="Q40" i="41" s="1"/>
  <c r="O21" i="41"/>
  <c r="Q21" i="41" s="1"/>
  <c r="O30" i="41"/>
  <c r="Q30" i="41" s="1"/>
  <c r="O29" i="41"/>
  <c r="Q29" i="41" s="1"/>
  <c r="O28" i="41"/>
  <c r="Q28" i="41" s="1"/>
  <c r="O15" i="41"/>
  <c r="Q15" i="41" s="1"/>
  <c r="O6" i="41"/>
  <c r="Q6" i="41" s="1"/>
  <c r="O11" i="41"/>
  <c r="Q11" i="41" s="1"/>
  <c r="O24" i="41"/>
  <c r="Q24" i="41" s="1"/>
  <c r="O33" i="41"/>
  <c r="Q33" i="41" s="1"/>
  <c r="O32" i="41"/>
  <c r="Q32" i="41" s="1"/>
  <c r="O7" i="41"/>
  <c r="Q7" i="41" s="1"/>
  <c r="O39" i="41"/>
  <c r="Q39" i="41" s="1"/>
  <c r="O27" i="41"/>
  <c r="Q27" i="41" s="1"/>
  <c r="O8" i="41"/>
  <c r="Q8" i="41" s="1"/>
  <c r="O17" i="41"/>
  <c r="Q17" i="41" s="1"/>
  <c r="O23" i="41"/>
  <c r="Q23" i="41" s="1"/>
  <c r="O20" i="41"/>
  <c r="Q20" i="41" s="1"/>
  <c r="O42" i="41"/>
  <c r="Q42" i="41" s="1"/>
  <c r="O41" i="41"/>
  <c r="Q41" i="41" s="1"/>
  <c r="O19" i="41"/>
  <c r="Q19" i="41" s="1"/>
  <c r="O9" i="41"/>
  <c r="Q9" i="41" s="1"/>
  <c r="O34" i="41"/>
  <c r="Q34" i="41" s="1"/>
  <c r="O18" i="41"/>
  <c r="Q18" i="41" s="1"/>
  <c r="O31" i="41"/>
  <c r="Q31" i="41" s="1"/>
  <c r="O16" i="35"/>
  <c r="Q16" i="35" s="1"/>
  <c r="O33" i="35"/>
  <c r="Q33" i="35" s="1"/>
  <c r="O26" i="35"/>
  <c r="Q26" i="35" s="1"/>
  <c r="O28" i="35"/>
  <c r="Q28" i="35" s="1"/>
  <c r="O36" i="35"/>
  <c r="Q36" i="35" s="1"/>
  <c r="O41" i="35"/>
  <c r="Q41" i="35" s="1"/>
  <c r="O39" i="35"/>
  <c r="Q39" i="35" s="1"/>
  <c r="O18" i="35"/>
  <c r="Q18" i="35" s="1"/>
  <c r="O30" i="35"/>
  <c r="Q30" i="35" s="1"/>
  <c r="O23" i="35"/>
  <c r="Q23" i="35" s="1"/>
  <c r="O10" i="35"/>
  <c r="Q10" i="35" s="1"/>
  <c r="O13" i="35"/>
  <c r="Q13" i="35" s="1"/>
  <c r="O22" i="35"/>
  <c r="Q22" i="35" s="1"/>
  <c r="O37" i="35"/>
  <c r="Q37" i="35" s="1"/>
  <c r="O42" i="35"/>
  <c r="Q42" i="35" s="1"/>
  <c r="O5" i="35"/>
  <c r="O40" i="35"/>
  <c r="Q40" i="35" s="1"/>
  <c r="O19" i="35"/>
  <c r="Q19" i="35" s="1"/>
  <c r="O9" i="35"/>
  <c r="Q9" i="35" s="1"/>
  <c r="O43" i="35"/>
  <c r="Q43" i="35" s="1"/>
  <c r="O29" i="35"/>
  <c r="Q29" i="35" s="1"/>
  <c r="O6" i="35"/>
  <c r="Q6" i="35" s="1"/>
  <c r="O34" i="35"/>
  <c r="Q34" i="35" s="1"/>
  <c r="O17" i="35"/>
  <c r="Q17" i="35" s="1"/>
  <c r="O11" i="35"/>
  <c r="Q11" i="35" s="1"/>
  <c r="O21" i="35"/>
  <c r="Q21" i="35" s="1"/>
  <c r="O38" i="35"/>
  <c r="Q38" i="35" s="1"/>
  <c r="O24" i="35"/>
  <c r="Q24" i="35" s="1"/>
  <c r="O25" i="35"/>
  <c r="Q25" i="35" s="1"/>
  <c r="O20" i="35"/>
  <c r="Q20" i="35" s="1"/>
  <c r="O31" i="35"/>
  <c r="Q31" i="35" s="1"/>
  <c r="O12" i="35"/>
  <c r="Q12" i="35" s="1"/>
  <c r="O8" i="35"/>
  <c r="Q8" i="35" s="1"/>
  <c r="O35" i="35"/>
  <c r="Q35" i="35" s="1"/>
  <c r="O7" i="35"/>
  <c r="Q7" i="35" s="1"/>
  <c r="O14" i="35"/>
  <c r="Q14" i="35" s="1"/>
  <c r="O32" i="35"/>
  <c r="Q32" i="35" s="1"/>
  <c r="O15" i="35"/>
  <c r="Q15" i="35" s="1"/>
  <c r="O27" i="35"/>
  <c r="Q27" i="35" s="1"/>
  <c r="O27" i="32"/>
  <c r="Q27" i="32" s="1"/>
  <c r="O23" i="32"/>
  <c r="Q23" i="32" s="1"/>
  <c r="O21" i="32"/>
  <c r="Q21" i="32" s="1"/>
  <c r="O20" i="32"/>
  <c r="Q20" i="32" s="1"/>
  <c r="O12" i="32"/>
  <c r="Q12" i="32" s="1"/>
  <c r="O7" i="32"/>
  <c r="Q7" i="32" s="1"/>
  <c r="O11" i="32"/>
  <c r="Q11" i="32" s="1"/>
  <c r="O42" i="32"/>
  <c r="Q42" i="32" s="1"/>
  <c r="O5" i="32"/>
  <c r="O29" i="32"/>
  <c r="Q29" i="32" s="1"/>
  <c r="O35" i="32"/>
  <c r="Q35" i="32" s="1"/>
  <c r="O43" i="32"/>
  <c r="Q43" i="32" s="1"/>
  <c r="O24" i="32"/>
  <c r="Q24" i="32" s="1"/>
  <c r="O16" i="32"/>
  <c r="Q16" i="32" s="1"/>
  <c r="O9" i="32"/>
  <c r="Q9" i="32" s="1"/>
  <c r="O19" i="32"/>
  <c r="Q19" i="32" s="1"/>
  <c r="O15" i="32"/>
  <c r="Q15" i="32" s="1"/>
  <c r="O13" i="32"/>
  <c r="Q13" i="32" s="1"/>
  <c r="O30" i="32"/>
  <c r="Q30" i="32" s="1"/>
  <c r="O34" i="32"/>
  <c r="Q34" i="32" s="1"/>
  <c r="O41" i="32"/>
  <c r="Q41" i="32" s="1"/>
  <c r="O17" i="32"/>
  <c r="Q17" i="32" s="1"/>
  <c r="O14" i="32"/>
  <c r="Q14" i="32" s="1"/>
  <c r="O28" i="32"/>
  <c r="Q28" i="32" s="1"/>
  <c r="O40" i="32"/>
  <c r="Q40" i="32" s="1"/>
  <c r="O18" i="32"/>
  <c r="Q18" i="32" s="1"/>
  <c r="O39" i="32"/>
  <c r="Q39" i="32" s="1"/>
  <c r="O8" i="32"/>
  <c r="Q8" i="32" s="1"/>
  <c r="O31" i="32"/>
  <c r="Q31" i="32" s="1"/>
  <c r="O36" i="32"/>
  <c r="Q36" i="32" s="1"/>
  <c r="O37" i="32"/>
  <c r="Q37" i="32" s="1"/>
  <c r="O33" i="32"/>
  <c r="Q33" i="32" s="1"/>
  <c r="O10" i="32"/>
  <c r="Q10" i="32" s="1"/>
  <c r="O22" i="32"/>
  <c r="Q22" i="32" s="1"/>
  <c r="O32" i="32"/>
  <c r="Q32" i="32" s="1"/>
  <c r="O38" i="32"/>
  <c r="Q38" i="32" s="1"/>
  <c r="O25" i="32"/>
  <c r="Q25" i="32" s="1"/>
  <c r="O26" i="32"/>
  <c r="Q26" i="32" s="1"/>
  <c r="O6" i="32"/>
  <c r="Q6" i="32" s="1"/>
  <c r="O43" i="28"/>
  <c r="Q43" i="28" s="1"/>
  <c r="O30" i="28"/>
  <c r="Q30" i="28" s="1"/>
  <c r="O14" i="28"/>
  <c r="Q14" i="28" s="1"/>
  <c r="O31" i="28"/>
  <c r="Q31" i="28" s="1"/>
  <c r="O26" i="28"/>
  <c r="Q26" i="28" s="1"/>
  <c r="O38" i="28"/>
  <c r="Q38" i="28" s="1"/>
  <c r="O19" i="28"/>
  <c r="Q19" i="28" s="1"/>
  <c r="O12" i="28"/>
  <c r="Q12" i="28" s="1"/>
  <c r="O22" i="28"/>
  <c r="Q22" i="28" s="1"/>
  <c r="O9" i="28"/>
  <c r="Q9" i="28" s="1"/>
  <c r="O23" i="28"/>
  <c r="Q23" i="28" s="1"/>
  <c r="O40" i="28"/>
  <c r="Q40" i="28" s="1"/>
  <c r="O8" i="28"/>
  <c r="Q8" i="28" s="1"/>
  <c r="O36" i="28"/>
  <c r="Q36" i="28" s="1"/>
  <c r="O17" i="28"/>
  <c r="Q17" i="28" s="1"/>
  <c r="O11" i="28"/>
  <c r="Q11" i="28" s="1"/>
  <c r="O21" i="28"/>
  <c r="Q21" i="28" s="1"/>
  <c r="O42" i="28"/>
  <c r="Q42" i="28" s="1"/>
  <c r="O10" i="28"/>
  <c r="Q10" i="28" s="1"/>
  <c r="O28" i="28"/>
  <c r="Q28" i="28" s="1"/>
  <c r="O29" i="28"/>
  <c r="Q29" i="28" s="1"/>
  <c r="O7" i="28"/>
  <c r="Q7" i="28" s="1"/>
  <c r="O13" i="28"/>
  <c r="Q13" i="28" s="1"/>
  <c r="O25" i="28"/>
  <c r="Q25" i="28" s="1"/>
  <c r="O27" i="28"/>
  <c r="Q27" i="28" s="1"/>
  <c r="O32" i="28"/>
  <c r="Q32" i="28" s="1"/>
  <c r="O34" i="28"/>
  <c r="Q34" i="28" s="1"/>
  <c r="O41" i="28"/>
  <c r="Q41" i="28" s="1"/>
  <c r="O24" i="28"/>
  <c r="Q24" i="28" s="1"/>
  <c r="O39" i="28"/>
  <c r="Q39" i="28" s="1"/>
  <c r="O18" i="28"/>
  <c r="Q18" i="28" s="1"/>
  <c r="O16" i="28"/>
  <c r="Q16" i="28" s="1"/>
  <c r="O33" i="28"/>
  <c r="Q33" i="28" s="1"/>
  <c r="O20" i="28"/>
  <c r="Q20" i="28" s="1"/>
  <c r="O37" i="28"/>
  <c r="Q37" i="28" s="1"/>
  <c r="O15" i="28"/>
  <c r="Q15" i="28" s="1"/>
  <c r="O6" i="28"/>
  <c r="Q6" i="28" s="1"/>
  <c r="O35" i="28"/>
  <c r="Q35" i="28" s="1"/>
  <c r="O5" i="28"/>
  <c r="O9" i="17"/>
  <c r="Q9" i="17" s="1"/>
  <c r="O33" i="17"/>
  <c r="Q33" i="17" s="1"/>
  <c r="O23" i="17"/>
  <c r="Q23" i="17" s="1"/>
  <c r="O34" i="17"/>
  <c r="Q34" i="17" s="1"/>
  <c r="O43" i="17"/>
  <c r="Q43" i="17" s="1"/>
  <c r="O22" i="17"/>
  <c r="Q22" i="17" s="1"/>
  <c r="O7" i="17"/>
  <c r="Q7" i="17" s="1"/>
  <c r="O27" i="17"/>
  <c r="Q27" i="17" s="1"/>
  <c r="O35" i="17"/>
  <c r="Q35" i="17" s="1"/>
  <c r="O42" i="17"/>
  <c r="Q42" i="17" s="1"/>
  <c r="O41" i="17"/>
  <c r="Q41" i="17" s="1"/>
  <c r="O15" i="17"/>
  <c r="Q15" i="17" s="1"/>
  <c r="O18" i="17"/>
  <c r="Q18" i="17" s="1"/>
  <c r="O39" i="17"/>
  <c r="Q39" i="17" s="1"/>
  <c r="O21" i="17"/>
  <c r="Q21" i="17" s="1"/>
  <c r="O6" i="17"/>
  <c r="Q6" i="17" s="1"/>
  <c r="O40" i="17"/>
  <c r="Q40" i="17" s="1"/>
  <c r="O37" i="17"/>
  <c r="Q37" i="17" s="1"/>
  <c r="O30" i="17"/>
  <c r="Q30" i="17" s="1"/>
  <c r="O25" i="17"/>
  <c r="Q25" i="17" s="1"/>
  <c r="O13" i="17"/>
  <c r="Q13" i="17" s="1"/>
  <c r="O14" i="17"/>
  <c r="Q14" i="17" s="1"/>
  <c r="O11" i="17"/>
  <c r="Q11" i="17" s="1"/>
  <c r="O19" i="17"/>
  <c r="Q19" i="17" s="1"/>
  <c r="O28" i="17"/>
  <c r="Q28" i="17" s="1"/>
  <c r="O20" i="17"/>
  <c r="Q20" i="17" s="1"/>
  <c r="O26" i="17"/>
  <c r="Q26" i="17" s="1"/>
  <c r="O29" i="17"/>
  <c r="Q29" i="17" s="1"/>
  <c r="O38" i="17"/>
  <c r="Q38" i="17" s="1"/>
  <c r="O17" i="17"/>
  <c r="Q17" i="17" s="1"/>
  <c r="O16" i="17"/>
  <c r="Q16" i="17" s="1"/>
  <c r="O32" i="17"/>
  <c r="Q32" i="17" s="1"/>
  <c r="O24" i="17"/>
  <c r="Q24" i="17" s="1"/>
  <c r="O8" i="17"/>
  <c r="Q8" i="17" s="1"/>
  <c r="O31" i="17"/>
  <c r="Q31" i="17" s="1"/>
  <c r="O36" i="17"/>
  <c r="Q36" i="17" s="1"/>
  <c r="O10" i="17"/>
  <c r="Q10" i="17" s="1"/>
  <c r="O12" i="17"/>
  <c r="Q12" i="17" s="1"/>
  <c r="O5" i="17"/>
  <c r="I44" i="49"/>
  <c r="K5" i="49"/>
  <c r="K44" i="49" s="1"/>
  <c r="M44" i="49" s="1"/>
  <c r="O41" i="52"/>
  <c r="Q41" i="52" s="1"/>
  <c r="O13" i="52"/>
  <c r="Q13" i="52" s="1"/>
  <c r="O9" i="52"/>
  <c r="Q9" i="52" s="1"/>
  <c r="O26" i="52"/>
  <c r="Q26" i="52" s="1"/>
  <c r="O28" i="52"/>
  <c r="Q28" i="52" s="1"/>
  <c r="O35" i="52"/>
  <c r="Q35" i="52" s="1"/>
  <c r="O17" i="52"/>
  <c r="Q17" i="52" s="1"/>
  <c r="O40" i="52"/>
  <c r="Q40" i="52" s="1"/>
  <c r="O19" i="52"/>
  <c r="Q19" i="52" s="1"/>
  <c r="O42" i="52"/>
  <c r="Q42" i="52" s="1"/>
  <c r="O16" i="52"/>
  <c r="Q16" i="52" s="1"/>
  <c r="O6" i="52"/>
  <c r="Q6" i="52" s="1"/>
  <c r="O32" i="52"/>
  <c r="Q32" i="52" s="1"/>
  <c r="O22" i="52"/>
  <c r="Q22" i="52" s="1"/>
  <c r="O31" i="52"/>
  <c r="Q31" i="52" s="1"/>
  <c r="O14" i="52"/>
  <c r="Q14" i="52" s="1"/>
  <c r="O7" i="52"/>
  <c r="Q7" i="52" s="1"/>
  <c r="O21" i="52"/>
  <c r="Q21" i="52" s="1"/>
  <c r="O29" i="52"/>
  <c r="Q29" i="52" s="1"/>
  <c r="O10" i="52"/>
  <c r="Q10" i="52" s="1"/>
  <c r="O8" i="52"/>
  <c r="Q8" i="52" s="1"/>
  <c r="O37" i="52"/>
  <c r="Q37" i="52" s="1"/>
  <c r="O27" i="52"/>
  <c r="Q27" i="52" s="1"/>
  <c r="O39" i="52"/>
  <c r="Q39" i="52" s="1"/>
  <c r="O12" i="52"/>
  <c r="Q12" i="52" s="1"/>
  <c r="O15" i="52"/>
  <c r="Q15" i="52" s="1"/>
  <c r="O11" i="52"/>
  <c r="Q11" i="52" s="1"/>
  <c r="O20" i="52"/>
  <c r="Q20" i="52" s="1"/>
  <c r="O5" i="52"/>
  <c r="O38" i="52"/>
  <c r="Q38" i="52" s="1"/>
  <c r="O18" i="52"/>
  <c r="Q18" i="52" s="1"/>
  <c r="O33" i="52"/>
  <c r="Q33" i="52" s="1"/>
  <c r="O36" i="52"/>
  <c r="Q36" i="52" s="1"/>
  <c r="O34" i="52"/>
  <c r="Q34" i="52" s="1"/>
  <c r="O43" i="52"/>
  <c r="Q43" i="52" s="1"/>
  <c r="O25" i="52"/>
  <c r="Q25" i="52" s="1"/>
  <c r="O30" i="52"/>
  <c r="Q30" i="52" s="1"/>
  <c r="O23" i="52"/>
  <c r="Q23" i="52" s="1"/>
  <c r="O24" i="52"/>
  <c r="Q24" i="52" s="1"/>
  <c r="O10" i="29"/>
  <c r="Q10" i="29" s="1"/>
  <c r="O7" i="29"/>
  <c r="Q7" i="29" s="1"/>
  <c r="O9" i="29"/>
  <c r="Q9" i="29" s="1"/>
  <c r="O24" i="29"/>
  <c r="Q24" i="29" s="1"/>
  <c r="O25" i="29"/>
  <c r="Q25" i="29" s="1"/>
  <c r="O6" i="29"/>
  <c r="Q6" i="29" s="1"/>
  <c r="O17" i="29"/>
  <c r="Q17" i="29" s="1"/>
  <c r="O30" i="29"/>
  <c r="Q30" i="29" s="1"/>
  <c r="O22" i="29"/>
  <c r="Q22" i="29" s="1"/>
  <c r="O34" i="29"/>
  <c r="Q34" i="29" s="1"/>
  <c r="O33" i="29"/>
  <c r="Q33" i="29" s="1"/>
  <c r="O13" i="29"/>
  <c r="Q13" i="29" s="1"/>
  <c r="O37" i="29"/>
  <c r="Q37" i="29" s="1"/>
  <c r="O40" i="29"/>
  <c r="Q40" i="29" s="1"/>
  <c r="O43" i="29"/>
  <c r="Q43" i="29" s="1"/>
  <c r="O20" i="29"/>
  <c r="Q20" i="29" s="1"/>
  <c r="O8" i="29"/>
  <c r="Q8" i="29" s="1"/>
  <c r="O42" i="29"/>
  <c r="Q42" i="29" s="1"/>
  <c r="O36" i="29"/>
  <c r="Q36" i="29" s="1"/>
  <c r="O31" i="29"/>
  <c r="Q31" i="29" s="1"/>
  <c r="O15" i="29"/>
  <c r="Q15" i="29" s="1"/>
  <c r="O18" i="29"/>
  <c r="Q18" i="29" s="1"/>
  <c r="O38" i="29"/>
  <c r="Q38" i="29" s="1"/>
  <c r="O19" i="29"/>
  <c r="Q19" i="29" s="1"/>
  <c r="O41" i="29"/>
  <c r="Q41" i="29" s="1"/>
  <c r="O28" i="29"/>
  <c r="Q28" i="29" s="1"/>
  <c r="O32" i="29"/>
  <c r="Q32" i="29" s="1"/>
  <c r="O11" i="29"/>
  <c r="Q11" i="29" s="1"/>
  <c r="O23" i="29"/>
  <c r="Q23" i="29" s="1"/>
  <c r="O26" i="29"/>
  <c r="Q26" i="29" s="1"/>
  <c r="O27" i="29"/>
  <c r="Q27" i="29" s="1"/>
  <c r="O12" i="29"/>
  <c r="Q12" i="29" s="1"/>
  <c r="O39" i="29"/>
  <c r="Q39" i="29" s="1"/>
  <c r="O14" i="29"/>
  <c r="Q14" i="29" s="1"/>
  <c r="O16" i="29"/>
  <c r="Q16" i="29" s="1"/>
  <c r="O21" i="29"/>
  <c r="Q21" i="29" s="1"/>
  <c r="O35" i="29"/>
  <c r="Q35" i="29" s="1"/>
  <c r="O29" i="29"/>
  <c r="Q29" i="29" s="1"/>
  <c r="O5" i="29"/>
  <c r="O27" i="26"/>
  <c r="Q27" i="26" s="1"/>
  <c r="O39" i="26"/>
  <c r="Q39" i="26" s="1"/>
  <c r="O6" i="26"/>
  <c r="Q6" i="26" s="1"/>
  <c r="O42" i="26"/>
  <c r="Q42" i="26" s="1"/>
  <c r="O43" i="26"/>
  <c r="Q43" i="26" s="1"/>
  <c r="O33" i="26"/>
  <c r="Q33" i="26" s="1"/>
  <c r="O11" i="26"/>
  <c r="Q11" i="26" s="1"/>
  <c r="O31" i="26"/>
  <c r="Q31" i="26" s="1"/>
  <c r="O24" i="26"/>
  <c r="Q24" i="26" s="1"/>
  <c r="O9" i="26"/>
  <c r="Q9" i="26" s="1"/>
  <c r="O8" i="26"/>
  <c r="Q8" i="26" s="1"/>
  <c r="O32" i="26"/>
  <c r="Q32" i="26" s="1"/>
  <c r="O13" i="26"/>
  <c r="Q13" i="26" s="1"/>
  <c r="O19" i="26"/>
  <c r="Q19" i="26" s="1"/>
  <c r="O10" i="26"/>
  <c r="Q10" i="26" s="1"/>
  <c r="O38" i="26"/>
  <c r="Q38" i="26" s="1"/>
  <c r="O20" i="26"/>
  <c r="Q20" i="26" s="1"/>
  <c r="O40" i="26"/>
  <c r="Q40" i="26" s="1"/>
  <c r="O37" i="26"/>
  <c r="Q37" i="26" s="1"/>
  <c r="O25" i="26"/>
  <c r="Q25" i="26" s="1"/>
  <c r="O21" i="26"/>
  <c r="Q21" i="26" s="1"/>
  <c r="O16" i="26"/>
  <c r="Q16" i="26" s="1"/>
  <c r="O22" i="26"/>
  <c r="Q22" i="26" s="1"/>
  <c r="O36" i="26"/>
  <c r="Q36" i="26" s="1"/>
  <c r="O7" i="26"/>
  <c r="Q7" i="26" s="1"/>
  <c r="O23" i="26"/>
  <c r="Q23" i="26" s="1"/>
  <c r="O18" i="26"/>
  <c r="Q18" i="26" s="1"/>
  <c r="O17" i="26"/>
  <c r="Q17" i="26" s="1"/>
  <c r="O26" i="26"/>
  <c r="Q26" i="26" s="1"/>
  <c r="O41" i="26"/>
  <c r="Q41" i="26" s="1"/>
  <c r="O14" i="26"/>
  <c r="Q14" i="26" s="1"/>
  <c r="O15" i="26"/>
  <c r="Q15" i="26" s="1"/>
  <c r="O12" i="26"/>
  <c r="Q12" i="26" s="1"/>
  <c r="O28" i="26"/>
  <c r="Q28" i="26" s="1"/>
  <c r="O35" i="26"/>
  <c r="Q35" i="26" s="1"/>
  <c r="O34" i="26"/>
  <c r="Q34" i="26" s="1"/>
  <c r="O29" i="26"/>
  <c r="Q29" i="26" s="1"/>
  <c r="O30" i="26"/>
  <c r="Q30" i="26" s="1"/>
  <c r="O5" i="26"/>
  <c r="O16" i="15"/>
  <c r="Q16" i="15" s="1"/>
  <c r="O28" i="15"/>
  <c r="Q28" i="15" s="1"/>
  <c r="O13" i="15"/>
  <c r="Q13" i="15" s="1"/>
  <c r="O40" i="15"/>
  <c r="Q40" i="15" s="1"/>
  <c r="O17" i="15"/>
  <c r="Q17" i="15" s="1"/>
  <c r="O9" i="15"/>
  <c r="Q9" i="15" s="1"/>
  <c r="O43" i="15"/>
  <c r="Q43" i="15" s="1"/>
  <c r="O12" i="15"/>
  <c r="Q12" i="15" s="1"/>
  <c r="O20" i="15"/>
  <c r="Q20" i="15" s="1"/>
  <c r="O23" i="15"/>
  <c r="Q23" i="15" s="1"/>
  <c r="O36" i="15"/>
  <c r="Q36" i="15" s="1"/>
  <c r="O10" i="15"/>
  <c r="Q10" i="15" s="1"/>
  <c r="O6" i="15"/>
  <c r="Q6" i="15" s="1"/>
  <c r="O37" i="15"/>
  <c r="Q37" i="15" s="1"/>
  <c r="O27" i="15"/>
  <c r="Q27" i="15" s="1"/>
  <c r="O33" i="15"/>
  <c r="Q33" i="15" s="1"/>
  <c r="O7" i="15"/>
  <c r="Q7" i="15" s="1"/>
  <c r="O18" i="15"/>
  <c r="Q18" i="15" s="1"/>
  <c r="O25" i="15"/>
  <c r="Q25" i="15" s="1"/>
  <c r="O30" i="15"/>
  <c r="Q30" i="15" s="1"/>
  <c r="O35" i="15"/>
  <c r="Q35" i="15" s="1"/>
  <c r="O41" i="15"/>
  <c r="Q41" i="15" s="1"/>
  <c r="O8" i="15"/>
  <c r="Q8" i="15" s="1"/>
  <c r="O5" i="15"/>
  <c r="O31" i="15"/>
  <c r="Q31" i="15" s="1"/>
  <c r="O19" i="15"/>
  <c r="Q19" i="15" s="1"/>
  <c r="O15" i="15"/>
  <c r="Q15" i="15" s="1"/>
  <c r="O39" i="15"/>
  <c r="Q39" i="15" s="1"/>
  <c r="O29" i="15"/>
  <c r="Q29" i="15" s="1"/>
  <c r="O22" i="15"/>
  <c r="Q22" i="15" s="1"/>
  <c r="O21" i="15"/>
  <c r="Q21" i="15" s="1"/>
  <c r="O26" i="15"/>
  <c r="Q26" i="15" s="1"/>
  <c r="O38" i="15"/>
  <c r="Q38" i="15" s="1"/>
  <c r="O32" i="15"/>
  <c r="Q32" i="15" s="1"/>
  <c r="O14" i="15"/>
  <c r="Q14" i="15" s="1"/>
  <c r="O34" i="15"/>
  <c r="Q34" i="15" s="1"/>
  <c r="O11" i="15"/>
  <c r="Q11" i="15" s="1"/>
  <c r="O24" i="15"/>
  <c r="Q24" i="15" s="1"/>
  <c r="O42" i="15"/>
  <c r="Q42" i="15" s="1"/>
  <c r="K5" i="16"/>
  <c r="K44" i="16" s="1"/>
  <c r="M44" i="16" s="1"/>
  <c r="I44" i="16"/>
  <c r="O33" i="40"/>
  <c r="Q33" i="40" s="1"/>
  <c r="O37" i="40"/>
  <c r="Q37" i="40" s="1"/>
  <c r="O14" i="40"/>
  <c r="Q14" i="40" s="1"/>
  <c r="O35" i="40"/>
  <c r="Q35" i="40" s="1"/>
  <c r="O24" i="40"/>
  <c r="Q24" i="40" s="1"/>
  <c r="O25" i="40"/>
  <c r="Q25" i="40" s="1"/>
  <c r="O38" i="40"/>
  <c r="Q38" i="40" s="1"/>
  <c r="O20" i="40"/>
  <c r="Q20" i="40" s="1"/>
  <c r="O6" i="40"/>
  <c r="Q6" i="40" s="1"/>
  <c r="O19" i="40"/>
  <c r="Q19" i="40" s="1"/>
  <c r="O8" i="40"/>
  <c r="Q8" i="40" s="1"/>
  <c r="O27" i="40"/>
  <c r="Q27" i="40" s="1"/>
  <c r="O26" i="40"/>
  <c r="Q26" i="40" s="1"/>
  <c r="O28" i="40"/>
  <c r="Q28" i="40" s="1"/>
  <c r="O36" i="40"/>
  <c r="Q36" i="40" s="1"/>
  <c r="O17" i="40"/>
  <c r="Q17" i="40" s="1"/>
  <c r="O18" i="40"/>
  <c r="Q18" i="40" s="1"/>
  <c r="O40" i="40"/>
  <c r="Q40" i="40" s="1"/>
  <c r="O34" i="40"/>
  <c r="Q34" i="40" s="1"/>
  <c r="O11" i="40"/>
  <c r="Q11" i="40" s="1"/>
  <c r="O31" i="40"/>
  <c r="Q31" i="40" s="1"/>
  <c r="O30" i="40"/>
  <c r="Q30" i="40" s="1"/>
  <c r="O32" i="40"/>
  <c r="Q32" i="40" s="1"/>
  <c r="O13" i="40"/>
  <c r="Q13" i="40" s="1"/>
  <c r="O10" i="40"/>
  <c r="Q10" i="40" s="1"/>
  <c r="O41" i="40"/>
  <c r="Q41" i="40" s="1"/>
  <c r="O9" i="40"/>
  <c r="Q9" i="40" s="1"/>
  <c r="O39" i="40"/>
  <c r="Q39" i="40" s="1"/>
  <c r="O29" i="40"/>
  <c r="Q29" i="40" s="1"/>
  <c r="O21" i="40"/>
  <c r="Q21" i="40" s="1"/>
  <c r="O43" i="40"/>
  <c r="Q43" i="40" s="1"/>
  <c r="O12" i="40"/>
  <c r="Q12" i="40" s="1"/>
  <c r="O7" i="40"/>
  <c r="Q7" i="40" s="1"/>
  <c r="O22" i="40"/>
  <c r="Q22" i="40" s="1"/>
  <c r="O42" i="40"/>
  <c r="Q42" i="40" s="1"/>
  <c r="O15" i="40"/>
  <c r="Q15" i="40" s="1"/>
  <c r="O16" i="40"/>
  <c r="Q16" i="40" s="1"/>
  <c r="O23" i="40"/>
  <c r="Q23" i="40" s="1"/>
  <c r="O5" i="40"/>
  <c r="I44" i="18"/>
  <c r="K5" i="18"/>
  <c r="K44" i="18" s="1"/>
  <c r="M44" i="18" s="1"/>
  <c r="O44" i="44" l="1"/>
  <c r="O44" i="15"/>
  <c r="Q5" i="15"/>
  <c r="O44" i="26"/>
  <c r="Q5" i="26"/>
  <c r="O44" i="52"/>
  <c r="Q5" i="52"/>
  <c r="O25" i="49"/>
  <c r="Q25" i="49" s="1"/>
  <c r="O24" i="49"/>
  <c r="Q24" i="49" s="1"/>
  <c r="O40" i="49"/>
  <c r="Q40" i="49" s="1"/>
  <c r="O31" i="49"/>
  <c r="Q31" i="49" s="1"/>
  <c r="O39" i="49"/>
  <c r="Q39" i="49" s="1"/>
  <c r="O37" i="49"/>
  <c r="Q37" i="49" s="1"/>
  <c r="O8" i="49"/>
  <c r="Q8" i="49" s="1"/>
  <c r="O26" i="49"/>
  <c r="Q26" i="49" s="1"/>
  <c r="O34" i="49"/>
  <c r="Q34" i="49" s="1"/>
  <c r="O32" i="49"/>
  <c r="Q32" i="49" s="1"/>
  <c r="O35" i="49"/>
  <c r="Q35" i="49" s="1"/>
  <c r="O36" i="49"/>
  <c r="Q36" i="49" s="1"/>
  <c r="O11" i="49"/>
  <c r="Q11" i="49" s="1"/>
  <c r="O43" i="49"/>
  <c r="Q43" i="49" s="1"/>
  <c r="O41" i="49"/>
  <c r="Q41" i="49" s="1"/>
  <c r="O15" i="49"/>
  <c r="Q15" i="49" s="1"/>
  <c r="O18" i="49"/>
  <c r="Q18" i="49" s="1"/>
  <c r="O23" i="49"/>
  <c r="Q23" i="49" s="1"/>
  <c r="O27" i="49"/>
  <c r="Q27" i="49" s="1"/>
  <c r="O38" i="49"/>
  <c r="Q38" i="49" s="1"/>
  <c r="O29" i="49"/>
  <c r="Q29" i="49" s="1"/>
  <c r="O13" i="49"/>
  <c r="Q13" i="49" s="1"/>
  <c r="O28" i="49"/>
  <c r="Q28" i="49" s="1"/>
  <c r="O7" i="49"/>
  <c r="Q7" i="49" s="1"/>
  <c r="O12" i="49"/>
  <c r="Q12" i="49" s="1"/>
  <c r="O14" i="49"/>
  <c r="Q14" i="49" s="1"/>
  <c r="O42" i="49"/>
  <c r="Q42" i="49" s="1"/>
  <c r="O16" i="49"/>
  <c r="Q16" i="49" s="1"/>
  <c r="O22" i="49"/>
  <c r="Q22" i="49" s="1"/>
  <c r="O21" i="49"/>
  <c r="Q21" i="49" s="1"/>
  <c r="O9" i="49"/>
  <c r="Q9" i="49" s="1"/>
  <c r="O17" i="49"/>
  <c r="Q17" i="49" s="1"/>
  <c r="O6" i="49"/>
  <c r="Q6" i="49" s="1"/>
  <c r="O20" i="49"/>
  <c r="Q20" i="49" s="1"/>
  <c r="O19" i="49"/>
  <c r="Q19" i="49" s="1"/>
  <c r="O10" i="49"/>
  <c r="Q10" i="49" s="1"/>
  <c r="O30" i="49"/>
  <c r="Q30" i="49" s="1"/>
  <c r="O33" i="49"/>
  <c r="Q33" i="49" s="1"/>
  <c r="O5" i="49"/>
  <c r="O44" i="17"/>
  <c r="Q5" i="17"/>
  <c r="O44" i="32"/>
  <c r="Q5" i="32"/>
  <c r="O44" i="35"/>
  <c r="Q5" i="35"/>
  <c r="O10" i="27"/>
  <c r="Q10" i="27" s="1"/>
  <c r="O39" i="27"/>
  <c r="Q39" i="27" s="1"/>
  <c r="O9" i="27"/>
  <c r="Q9" i="27" s="1"/>
  <c r="O30" i="27"/>
  <c r="Q30" i="27" s="1"/>
  <c r="O11" i="27"/>
  <c r="Q11" i="27" s="1"/>
  <c r="O12" i="27"/>
  <c r="Q12" i="27" s="1"/>
  <c r="O21" i="27"/>
  <c r="Q21" i="27" s="1"/>
  <c r="O32" i="27"/>
  <c r="Q32" i="27" s="1"/>
  <c r="O28" i="27"/>
  <c r="Q28" i="27" s="1"/>
  <c r="O38" i="27"/>
  <c r="Q38" i="27" s="1"/>
  <c r="O36" i="27"/>
  <c r="Q36" i="27" s="1"/>
  <c r="O25" i="27"/>
  <c r="Q25" i="27" s="1"/>
  <c r="O29" i="27"/>
  <c r="Q29" i="27" s="1"/>
  <c r="O33" i="27"/>
  <c r="Q33" i="27" s="1"/>
  <c r="O5" i="27"/>
  <c r="O34" i="27"/>
  <c r="Q34" i="27" s="1"/>
  <c r="O24" i="27"/>
  <c r="Q24" i="27" s="1"/>
  <c r="O17" i="27"/>
  <c r="Q17" i="27" s="1"/>
  <c r="O27" i="27"/>
  <c r="Q27" i="27" s="1"/>
  <c r="O7" i="27"/>
  <c r="Q7" i="27" s="1"/>
  <c r="O15" i="27"/>
  <c r="Q15" i="27" s="1"/>
  <c r="O31" i="27"/>
  <c r="Q31" i="27" s="1"/>
  <c r="O19" i="27"/>
  <c r="Q19" i="27" s="1"/>
  <c r="O18" i="27"/>
  <c r="Q18" i="27" s="1"/>
  <c r="O16" i="27"/>
  <c r="Q16" i="27" s="1"/>
  <c r="O20" i="27"/>
  <c r="Q20" i="27" s="1"/>
  <c r="O6" i="27"/>
  <c r="Q6" i="27" s="1"/>
  <c r="O14" i="27"/>
  <c r="Q14" i="27" s="1"/>
  <c r="O13" i="27"/>
  <c r="Q13" i="27" s="1"/>
  <c r="O22" i="27"/>
  <c r="Q22" i="27" s="1"/>
  <c r="O8" i="27"/>
  <c r="Q8" i="27" s="1"/>
  <c r="O40" i="27"/>
  <c r="Q40" i="27" s="1"/>
  <c r="O43" i="27"/>
  <c r="Q43" i="27" s="1"/>
  <c r="O26" i="27"/>
  <c r="Q26" i="27" s="1"/>
  <c r="O41" i="27"/>
  <c r="Q41" i="27" s="1"/>
  <c r="O23" i="27"/>
  <c r="Q23" i="27" s="1"/>
  <c r="O35" i="27"/>
  <c r="Q35" i="27" s="1"/>
  <c r="O42" i="27"/>
  <c r="Q42" i="27" s="1"/>
  <c r="O37" i="27"/>
  <c r="Q37" i="27" s="1"/>
  <c r="Q5" i="20"/>
  <c r="O44" i="20"/>
  <c r="O44" i="36"/>
  <c r="Q5" i="36"/>
  <c r="Q5" i="30"/>
  <c r="O44" i="30"/>
  <c r="Q5" i="37"/>
  <c r="O44" i="37"/>
  <c r="Q5" i="38"/>
  <c r="O44" i="38"/>
  <c r="O44" i="8"/>
  <c r="Q5" i="8"/>
  <c r="Q5" i="39"/>
  <c r="O44" i="39"/>
  <c r="O42" i="48"/>
  <c r="Q42" i="48" s="1"/>
  <c r="O43" i="48"/>
  <c r="Q43" i="48" s="1"/>
  <c r="O34" i="48"/>
  <c r="Q34" i="48" s="1"/>
  <c r="O10" i="48"/>
  <c r="Q10" i="48" s="1"/>
  <c r="O11" i="48"/>
  <c r="Q11" i="48" s="1"/>
  <c r="O16" i="48"/>
  <c r="Q16" i="48" s="1"/>
  <c r="O18" i="48"/>
  <c r="Q18" i="48" s="1"/>
  <c r="O31" i="48"/>
  <c r="Q31" i="48" s="1"/>
  <c r="O26" i="48"/>
  <c r="Q26" i="48" s="1"/>
  <c r="O9" i="48"/>
  <c r="Q9" i="48" s="1"/>
  <c r="O15" i="48"/>
  <c r="Q15" i="48" s="1"/>
  <c r="O39" i="48"/>
  <c r="Q39" i="48" s="1"/>
  <c r="O28" i="48"/>
  <c r="Q28" i="48" s="1"/>
  <c r="O41" i="48"/>
  <c r="Q41" i="48" s="1"/>
  <c r="O23" i="48"/>
  <c r="Q23" i="48" s="1"/>
  <c r="O19" i="48"/>
  <c r="Q19" i="48" s="1"/>
  <c r="O20" i="48"/>
  <c r="Q20" i="48" s="1"/>
  <c r="O33" i="48"/>
  <c r="Q33" i="48" s="1"/>
  <c r="O8" i="48"/>
  <c r="Q8" i="48" s="1"/>
  <c r="O25" i="48"/>
  <c r="Q25" i="48" s="1"/>
  <c r="O13" i="48"/>
  <c r="Q13" i="48" s="1"/>
  <c r="O38" i="48"/>
  <c r="Q38" i="48" s="1"/>
  <c r="O40" i="48"/>
  <c r="Q40" i="48" s="1"/>
  <c r="O37" i="48"/>
  <c r="Q37" i="48" s="1"/>
  <c r="O22" i="48"/>
  <c r="Q22" i="48" s="1"/>
  <c r="O17" i="48"/>
  <c r="Q17" i="48" s="1"/>
  <c r="O27" i="48"/>
  <c r="Q27" i="48" s="1"/>
  <c r="O30" i="48"/>
  <c r="Q30" i="48" s="1"/>
  <c r="O29" i="48"/>
  <c r="Q29" i="48" s="1"/>
  <c r="O14" i="48"/>
  <c r="Q14" i="48" s="1"/>
  <c r="O32" i="48"/>
  <c r="Q32" i="48" s="1"/>
  <c r="O12" i="48"/>
  <c r="Q12" i="48" s="1"/>
  <c r="O35" i="48"/>
  <c r="Q35" i="48" s="1"/>
  <c r="O5" i="48"/>
  <c r="O24" i="48"/>
  <c r="Q24" i="48" s="1"/>
  <c r="O36" i="48"/>
  <c r="Q36" i="48" s="1"/>
  <c r="O21" i="48"/>
  <c r="Q21" i="48" s="1"/>
  <c r="O6" i="48"/>
  <c r="Q6" i="48" s="1"/>
  <c r="O7" i="48"/>
  <c r="Q7" i="48" s="1"/>
  <c r="Q5" i="50"/>
  <c r="O44" i="50"/>
  <c r="O44" i="23"/>
  <c r="Q5" i="23"/>
  <c r="O11" i="13"/>
  <c r="Q11" i="13" s="1"/>
  <c r="O21" i="13"/>
  <c r="Q21" i="13" s="1"/>
  <c r="O36" i="13"/>
  <c r="Q36" i="13" s="1"/>
  <c r="O5" i="13"/>
  <c r="O25" i="13"/>
  <c r="Q25" i="13" s="1"/>
  <c r="O40" i="13"/>
  <c r="Q40" i="13" s="1"/>
  <c r="O39" i="13"/>
  <c r="Q39" i="13" s="1"/>
  <c r="O43" i="13"/>
  <c r="Q43" i="13" s="1"/>
  <c r="O16" i="13"/>
  <c r="Q16" i="13" s="1"/>
  <c r="O42" i="13"/>
  <c r="Q42" i="13" s="1"/>
  <c r="O35" i="13"/>
  <c r="Q35" i="13" s="1"/>
  <c r="O24" i="13"/>
  <c r="Q24" i="13" s="1"/>
  <c r="O7" i="13"/>
  <c r="Q7" i="13" s="1"/>
  <c r="O41" i="13"/>
  <c r="Q41" i="13" s="1"/>
  <c r="O18" i="13"/>
  <c r="Q18" i="13" s="1"/>
  <c r="O34" i="13"/>
  <c r="Q34" i="13" s="1"/>
  <c r="O30" i="13"/>
  <c r="Q30" i="13" s="1"/>
  <c r="O14" i="13"/>
  <c r="Q14" i="13" s="1"/>
  <c r="O20" i="13"/>
  <c r="Q20" i="13" s="1"/>
  <c r="O29" i="13"/>
  <c r="Q29" i="13" s="1"/>
  <c r="O13" i="13"/>
  <c r="Q13" i="13" s="1"/>
  <c r="O23" i="13"/>
  <c r="Q23" i="13" s="1"/>
  <c r="O26" i="13"/>
  <c r="Q26" i="13" s="1"/>
  <c r="O8" i="13"/>
  <c r="Q8" i="13" s="1"/>
  <c r="O15" i="13"/>
  <c r="Q15" i="13" s="1"/>
  <c r="O27" i="13"/>
  <c r="Q27" i="13" s="1"/>
  <c r="O37" i="13"/>
  <c r="Q37" i="13" s="1"/>
  <c r="O6" i="13"/>
  <c r="Q6" i="13" s="1"/>
  <c r="O38" i="13"/>
  <c r="Q38" i="13" s="1"/>
  <c r="O22" i="13"/>
  <c r="Q22" i="13" s="1"/>
  <c r="O9" i="13"/>
  <c r="Q9" i="13" s="1"/>
  <c r="O32" i="13"/>
  <c r="Q32" i="13" s="1"/>
  <c r="O33" i="13"/>
  <c r="Q33" i="13" s="1"/>
  <c r="O28" i="13"/>
  <c r="Q28" i="13" s="1"/>
  <c r="O31" i="13"/>
  <c r="Q31" i="13" s="1"/>
  <c r="O12" i="13"/>
  <c r="Q12" i="13" s="1"/>
  <c r="O17" i="13"/>
  <c r="Q17" i="13" s="1"/>
  <c r="O19" i="13"/>
  <c r="Q19" i="13" s="1"/>
  <c r="O10" i="13"/>
  <c r="Q10" i="13" s="1"/>
  <c r="O8" i="16"/>
  <c r="Q8" i="16" s="1"/>
  <c r="O24" i="16"/>
  <c r="Q24" i="16" s="1"/>
  <c r="O7" i="16"/>
  <c r="Q7" i="16" s="1"/>
  <c r="O25" i="16"/>
  <c r="Q25" i="16" s="1"/>
  <c r="O30" i="16"/>
  <c r="Q30" i="16" s="1"/>
  <c r="O36" i="16"/>
  <c r="Q36" i="16" s="1"/>
  <c r="O40" i="16"/>
  <c r="Q40" i="16" s="1"/>
  <c r="O29" i="16"/>
  <c r="Q29" i="16" s="1"/>
  <c r="O41" i="16"/>
  <c r="Q41" i="16" s="1"/>
  <c r="O27" i="16"/>
  <c r="Q27" i="16" s="1"/>
  <c r="O43" i="16"/>
  <c r="Q43" i="16" s="1"/>
  <c r="O17" i="16"/>
  <c r="Q17" i="16" s="1"/>
  <c r="O28" i="16"/>
  <c r="Q28" i="16" s="1"/>
  <c r="O11" i="16"/>
  <c r="Q11" i="16" s="1"/>
  <c r="O12" i="16"/>
  <c r="Q12" i="16" s="1"/>
  <c r="O35" i="16"/>
  <c r="Q35" i="16" s="1"/>
  <c r="O26" i="16"/>
  <c r="Q26" i="16" s="1"/>
  <c r="O21" i="16"/>
  <c r="Q21" i="16" s="1"/>
  <c r="O6" i="16"/>
  <c r="Q6" i="16" s="1"/>
  <c r="O39" i="16"/>
  <c r="Q39" i="16" s="1"/>
  <c r="O18" i="16"/>
  <c r="Q18" i="16" s="1"/>
  <c r="O10" i="16"/>
  <c r="Q10" i="16" s="1"/>
  <c r="O33" i="16"/>
  <c r="Q33" i="16" s="1"/>
  <c r="O14" i="16"/>
  <c r="Q14" i="16" s="1"/>
  <c r="O32" i="16"/>
  <c r="Q32" i="16" s="1"/>
  <c r="O34" i="16"/>
  <c r="Q34" i="16" s="1"/>
  <c r="O38" i="16"/>
  <c r="Q38" i="16" s="1"/>
  <c r="O31" i="16"/>
  <c r="Q31" i="16" s="1"/>
  <c r="O42" i="16"/>
  <c r="Q42" i="16" s="1"/>
  <c r="O16" i="16"/>
  <c r="Q16" i="16" s="1"/>
  <c r="O22" i="16"/>
  <c r="Q22" i="16" s="1"/>
  <c r="O15" i="16"/>
  <c r="Q15" i="16" s="1"/>
  <c r="O23" i="16"/>
  <c r="Q23" i="16" s="1"/>
  <c r="O20" i="16"/>
  <c r="Q20" i="16" s="1"/>
  <c r="O37" i="16"/>
  <c r="Q37" i="16" s="1"/>
  <c r="O19" i="16"/>
  <c r="Q19" i="16" s="1"/>
  <c r="O13" i="16"/>
  <c r="Q13" i="16" s="1"/>
  <c r="O9" i="16"/>
  <c r="Q9" i="16" s="1"/>
  <c r="O5" i="16"/>
  <c r="O20" i="18"/>
  <c r="Q20" i="18" s="1"/>
  <c r="O10" i="18"/>
  <c r="Q10" i="18" s="1"/>
  <c r="O33" i="18"/>
  <c r="Q33" i="18" s="1"/>
  <c r="O23" i="18"/>
  <c r="Q23" i="18" s="1"/>
  <c r="O16" i="18"/>
  <c r="Q16" i="18" s="1"/>
  <c r="O6" i="18"/>
  <c r="Q6" i="18" s="1"/>
  <c r="O7" i="18"/>
  <c r="Q7" i="18" s="1"/>
  <c r="O12" i="18"/>
  <c r="Q12" i="18" s="1"/>
  <c r="O8" i="18"/>
  <c r="Q8" i="18" s="1"/>
  <c r="O19" i="18"/>
  <c r="Q19" i="18" s="1"/>
  <c r="O26" i="18"/>
  <c r="Q26" i="18" s="1"/>
  <c r="O17" i="18"/>
  <c r="Q17" i="18" s="1"/>
  <c r="O32" i="18"/>
  <c r="Q32" i="18" s="1"/>
  <c r="O24" i="18"/>
  <c r="Q24" i="18" s="1"/>
  <c r="O11" i="18"/>
  <c r="Q11" i="18" s="1"/>
  <c r="O34" i="18"/>
  <c r="Q34" i="18" s="1"/>
  <c r="O31" i="18"/>
  <c r="Q31" i="18" s="1"/>
  <c r="O42" i="18"/>
  <c r="Q42" i="18" s="1"/>
  <c r="O30" i="18"/>
  <c r="Q30" i="18" s="1"/>
  <c r="O29" i="18"/>
  <c r="Q29" i="18" s="1"/>
  <c r="O9" i="18"/>
  <c r="Q9" i="18" s="1"/>
  <c r="O15" i="18"/>
  <c r="Q15" i="18" s="1"/>
  <c r="O18" i="18"/>
  <c r="Q18" i="18" s="1"/>
  <c r="O27" i="18"/>
  <c r="Q27" i="18" s="1"/>
  <c r="O41" i="18"/>
  <c r="Q41" i="18" s="1"/>
  <c r="O39" i="18"/>
  <c r="Q39" i="18" s="1"/>
  <c r="O37" i="18"/>
  <c r="Q37" i="18" s="1"/>
  <c r="O28" i="18"/>
  <c r="Q28" i="18" s="1"/>
  <c r="O35" i="18"/>
  <c r="Q35" i="18" s="1"/>
  <c r="O5" i="18"/>
  <c r="O43" i="18"/>
  <c r="Q43" i="18" s="1"/>
  <c r="O36" i="18"/>
  <c r="Q36" i="18" s="1"/>
  <c r="O38" i="18"/>
  <c r="Q38" i="18" s="1"/>
  <c r="O13" i="18"/>
  <c r="Q13" i="18" s="1"/>
  <c r="O25" i="18"/>
  <c r="Q25" i="18" s="1"/>
  <c r="O21" i="18"/>
  <c r="Q21" i="18" s="1"/>
  <c r="O22" i="18"/>
  <c r="Q22" i="18" s="1"/>
  <c r="O14" i="18"/>
  <c r="Q14" i="18" s="1"/>
  <c r="O40" i="18"/>
  <c r="Q40" i="18" s="1"/>
  <c r="R5" i="44" a="1"/>
  <c r="Q44" i="44"/>
  <c r="Q5" i="40"/>
  <c r="O44" i="40"/>
  <c r="O44" i="29"/>
  <c r="Q5" i="29"/>
  <c r="O44" i="28"/>
  <c r="Q5" i="28"/>
  <c r="Q5" i="41"/>
  <c r="O44" i="41"/>
  <c r="Q5" i="43"/>
  <c r="O44" i="43"/>
  <c r="O44" i="42"/>
  <c r="Q5" i="42"/>
  <c r="Q44" i="12"/>
  <c r="R5" i="12" a="1"/>
  <c r="O44" i="22"/>
  <c r="Q5" i="22"/>
  <c r="O44" i="24"/>
  <c r="Q5" i="24"/>
  <c r="Q5" i="21"/>
  <c r="O44" i="21"/>
  <c r="O44" i="51"/>
  <c r="Q5" i="51"/>
  <c r="O44" i="34"/>
  <c r="Q5" i="34"/>
  <c r="Q5" i="19"/>
  <c r="O44" i="19"/>
  <c r="O23" i="14"/>
  <c r="Q23" i="14" s="1"/>
  <c r="O27" i="14"/>
  <c r="Q27" i="14" s="1"/>
  <c r="O42" i="14"/>
  <c r="Q42" i="14" s="1"/>
  <c r="O11" i="14"/>
  <c r="Q11" i="14" s="1"/>
  <c r="O38" i="14"/>
  <c r="Q38" i="14" s="1"/>
  <c r="O15" i="14"/>
  <c r="Q15" i="14" s="1"/>
  <c r="O18" i="14"/>
  <c r="Q18" i="14" s="1"/>
  <c r="O7" i="14"/>
  <c r="Q7" i="14" s="1"/>
  <c r="O20" i="14"/>
  <c r="Q20" i="14" s="1"/>
  <c r="O31" i="14"/>
  <c r="Q31" i="14" s="1"/>
  <c r="O29" i="14"/>
  <c r="Q29" i="14" s="1"/>
  <c r="O35" i="14"/>
  <c r="Q35" i="14" s="1"/>
  <c r="O8" i="14"/>
  <c r="Q8" i="14" s="1"/>
  <c r="O13" i="14"/>
  <c r="Q13" i="14" s="1"/>
  <c r="O41" i="14"/>
  <c r="Q41" i="14" s="1"/>
  <c r="O14" i="14"/>
  <c r="Q14" i="14" s="1"/>
  <c r="O37" i="14"/>
  <c r="Q37" i="14" s="1"/>
  <c r="O24" i="14"/>
  <c r="Q24" i="14" s="1"/>
  <c r="O6" i="14"/>
  <c r="Q6" i="14" s="1"/>
  <c r="O25" i="14"/>
  <c r="Q25" i="14" s="1"/>
  <c r="O28" i="14"/>
  <c r="Q28" i="14" s="1"/>
  <c r="O40" i="14"/>
  <c r="Q40" i="14" s="1"/>
  <c r="O17" i="14"/>
  <c r="Q17" i="14" s="1"/>
  <c r="O43" i="14"/>
  <c r="Q43" i="14" s="1"/>
  <c r="O32" i="14"/>
  <c r="Q32" i="14" s="1"/>
  <c r="O10" i="14"/>
  <c r="Q10" i="14" s="1"/>
  <c r="O9" i="14"/>
  <c r="Q9" i="14" s="1"/>
  <c r="O26" i="14"/>
  <c r="Q26" i="14" s="1"/>
  <c r="O21" i="14"/>
  <c r="Q21" i="14" s="1"/>
  <c r="O12" i="14"/>
  <c r="Q12" i="14" s="1"/>
  <c r="O33" i="14"/>
  <c r="Q33" i="14" s="1"/>
  <c r="O22" i="14"/>
  <c r="Q22" i="14" s="1"/>
  <c r="O34" i="14"/>
  <c r="Q34" i="14" s="1"/>
  <c r="O19" i="14"/>
  <c r="Q19" i="14" s="1"/>
  <c r="O30" i="14"/>
  <c r="Q30" i="14" s="1"/>
  <c r="O39" i="14"/>
  <c r="Q39" i="14" s="1"/>
  <c r="O36" i="14"/>
  <c r="Q36" i="14" s="1"/>
  <c r="O16" i="14"/>
  <c r="Q16" i="14" s="1"/>
  <c r="O5" i="14"/>
  <c r="Q5" i="31"/>
  <c r="O44" i="31"/>
  <c r="O44" i="33"/>
  <c r="Q5" i="33"/>
  <c r="O44" i="25"/>
  <c r="Q5" i="25"/>
  <c r="R5" i="31" l="1" a="1"/>
  <c r="Q44" i="31"/>
  <c r="R5" i="34" a="1"/>
  <c r="Q44" i="34"/>
  <c r="Q44" i="51"/>
  <c r="R5" i="51" a="1"/>
  <c r="R5" i="24" a="1"/>
  <c r="Q44" i="24"/>
  <c r="Q44" i="22"/>
  <c r="R5" i="22" a="1"/>
  <c r="R10" i="12"/>
  <c r="S10" i="12" s="1"/>
  <c r="R18" i="12"/>
  <c r="S18" i="12" s="1"/>
  <c r="R26" i="12"/>
  <c r="S26" i="12" s="1"/>
  <c r="R34" i="12"/>
  <c r="S34" i="12" s="1"/>
  <c r="R42" i="12"/>
  <c r="S42" i="12" s="1"/>
  <c r="R6" i="12"/>
  <c r="S6" i="12" s="1"/>
  <c r="R14" i="12"/>
  <c r="S14" i="12" s="1"/>
  <c r="R22" i="12"/>
  <c r="S22" i="12" s="1"/>
  <c r="R30" i="12"/>
  <c r="S30" i="12" s="1"/>
  <c r="R38" i="12"/>
  <c r="S38" i="12" s="1"/>
  <c r="R12" i="12"/>
  <c r="S12" i="12" s="1"/>
  <c r="R28" i="12"/>
  <c r="S28" i="12" s="1"/>
  <c r="R5" i="12"/>
  <c r="R20" i="12"/>
  <c r="S20" i="12" s="1"/>
  <c r="R36" i="12"/>
  <c r="S36" i="12" s="1"/>
  <c r="R16" i="12"/>
  <c r="S16" i="12" s="1"/>
  <c r="R24" i="12"/>
  <c r="S24" i="12" s="1"/>
  <c r="R40" i="12"/>
  <c r="S40" i="12" s="1"/>
  <c r="R8" i="12"/>
  <c r="S8" i="12" s="1"/>
  <c r="R32" i="12"/>
  <c r="S32" i="12" s="1"/>
  <c r="R43" i="12"/>
  <c r="S43" i="12" s="1"/>
  <c r="R35" i="12"/>
  <c r="S35" i="12" s="1"/>
  <c r="R27" i="12"/>
  <c r="S27" i="12" s="1"/>
  <c r="R19" i="12"/>
  <c r="S19" i="12" s="1"/>
  <c r="R11" i="12"/>
  <c r="S11" i="12" s="1"/>
  <c r="R33" i="12"/>
  <c r="S33" i="12" s="1"/>
  <c r="R23" i="12"/>
  <c r="S23" i="12" s="1"/>
  <c r="R13" i="12"/>
  <c r="S13" i="12" s="1"/>
  <c r="R39" i="12"/>
  <c r="S39" i="12" s="1"/>
  <c r="R29" i="12"/>
  <c r="S29" i="12" s="1"/>
  <c r="R17" i="12"/>
  <c r="S17" i="12" s="1"/>
  <c r="R41" i="12"/>
  <c r="S41" i="12" s="1"/>
  <c r="R21" i="12"/>
  <c r="S21" i="12" s="1"/>
  <c r="R37" i="12"/>
  <c r="S37" i="12" s="1"/>
  <c r="R15" i="12"/>
  <c r="S15" i="12" s="1"/>
  <c r="R31" i="12"/>
  <c r="S31" i="12" s="1"/>
  <c r="R9" i="12"/>
  <c r="S9" i="12" s="1"/>
  <c r="R25" i="12"/>
  <c r="S25" i="12" s="1"/>
  <c r="R7" i="12"/>
  <c r="S7" i="12" s="1"/>
  <c r="R5" i="42" a="1"/>
  <c r="Q44" i="42"/>
  <c r="Q44" i="28"/>
  <c r="R5" i="28" a="1"/>
  <c r="R5" i="29" a="1"/>
  <c r="Q44" i="29"/>
  <c r="R5" i="50" a="1"/>
  <c r="Q44" i="50"/>
  <c r="O44" i="48"/>
  <c r="Q5" i="48"/>
  <c r="R5" i="8" a="1"/>
  <c r="Q44" i="8"/>
  <c r="Q44" i="36"/>
  <c r="R5" i="36" a="1"/>
  <c r="Q5" i="27"/>
  <c r="O44" i="27"/>
  <c r="Q44" i="52"/>
  <c r="R5" i="52" a="1"/>
  <c r="R5" i="26" a="1"/>
  <c r="Q44" i="26"/>
  <c r="Q44" i="15"/>
  <c r="R5" i="15" a="1"/>
  <c r="R5" i="25" a="1"/>
  <c r="Q44" i="25"/>
  <c r="Q44" i="33"/>
  <c r="R5" i="33" a="1"/>
  <c r="O44" i="14"/>
  <c r="Q5" i="14"/>
  <c r="R5" i="19" a="1"/>
  <c r="Q44" i="19"/>
  <c r="R5" i="21" a="1"/>
  <c r="Q44" i="21"/>
  <c r="R5" i="43" a="1"/>
  <c r="Q44" i="43"/>
  <c r="R5" i="41" a="1"/>
  <c r="Q44" i="41"/>
  <c r="R5" i="40" a="1"/>
  <c r="Q44" i="40"/>
  <c r="R41" i="44"/>
  <c r="S41" i="44" s="1"/>
  <c r="R33" i="44"/>
  <c r="S33" i="44" s="1"/>
  <c r="R25" i="44"/>
  <c r="S25" i="44" s="1"/>
  <c r="R17" i="44"/>
  <c r="S17" i="44" s="1"/>
  <c r="R9" i="44"/>
  <c r="S9" i="44" s="1"/>
  <c r="R40" i="44"/>
  <c r="S40" i="44" s="1"/>
  <c r="R32" i="44"/>
  <c r="S32" i="44" s="1"/>
  <c r="R24" i="44"/>
  <c r="S24" i="44" s="1"/>
  <c r="R16" i="44"/>
  <c r="S16" i="44" s="1"/>
  <c r="R8" i="44"/>
  <c r="S8" i="44" s="1"/>
  <c r="R6" i="44"/>
  <c r="S6" i="44" s="1"/>
  <c r="R39" i="44"/>
  <c r="S39" i="44" s="1"/>
  <c r="R29" i="44"/>
  <c r="S29" i="44" s="1"/>
  <c r="R19" i="44"/>
  <c r="S19" i="44" s="1"/>
  <c r="R7" i="44"/>
  <c r="S7" i="44" s="1"/>
  <c r="R36" i="44"/>
  <c r="S36" i="44" s="1"/>
  <c r="R26" i="44"/>
  <c r="S26" i="44" s="1"/>
  <c r="R14" i="44"/>
  <c r="S14" i="44" s="1"/>
  <c r="R43" i="44"/>
  <c r="S43" i="44" s="1"/>
  <c r="R27" i="44"/>
  <c r="S27" i="44" s="1"/>
  <c r="R13" i="44"/>
  <c r="S13" i="44" s="1"/>
  <c r="R38" i="44"/>
  <c r="S38" i="44" s="1"/>
  <c r="R22" i="44"/>
  <c r="S22" i="44" s="1"/>
  <c r="R10" i="44"/>
  <c r="S10" i="44" s="1"/>
  <c r="R35" i="44"/>
  <c r="S35" i="44" s="1"/>
  <c r="R21" i="44"/>
  <c r="S21" i="44" s="1"/>
  <c r="R5" i="44"/>
  <c r="R30" i="44"/>
  <c r="S30" i="44" s="1"/>
  <c r="R18" i="44"/>
  <c r="S18" i="44" s="1"/>
  <c r="R15" i="44"/>
  <c r="S15" i="44" s="1"/>
  <c r="R28" i="44"/>
  <c r="S28" i="44" s="1"/>
  <c r="R31" i="44"/>
  <c r="S31" i="44" s="1"/>
  <c r="R42" i="44"/>
  <c r="S42" i="44" s="1"/>
  <c r="R12" i="44"/>
  <c r="S12" i="44" s="1"/>
  <c r="R37" i="44"/>
  <c r="S37" i="44" s="1"/>
  <c r="R20" i="44"/>
  <c r="S20" i="44" s="1"/>
  <c r="R11" i="44"/>
  <c r="S11" i="44" s="1"/>
  <c r="R23" i="44"/>
  <c r="S23" i="44" s="1"/>
  <c r="R34" i="44"/>
  <c r="S34" i="44" s="1"/>
  <c r="Q5" i="18"/>
  <c r="O44" i="18"/>
  <c r="O44" i="16"/>
  <c r="Q5" i="16"/>
  <c r="O44" i="13"/>
  <c r="Q5" i="13"/>
  <c r="Q44" i="23"/>
  <c r="R5" i="23" a="1"/>
  <c r="R5" i="39" a="1"/>
  <c r="Q44" i="39"/>
  <c r="Q44" i="38"/>
  <c r="R5" i="38" a="1"/>
  <c r="R5" i="37" a="1"/>
  <c r="Q44" i="37"/>
  <c r="R5" i="30" a="1"/>
  <c r="Q44" i="30"/>
  <c r="R5" i="20" a="1"/>
  <c r="Q44" i="20"/>
  <c r="R5" i="35" a="1"/>
  <c r="Q44" i="35"/>
  <c r="R5" i="32" a="1"/>
  <c r="Q44" i="32"/>
  <c r="R5" i="17" a="1"/>
  <c r="Q44" i="17"/>
  <c r="O44" i="49"/>
  <c r="Q5" i="49"/>
  <c r="Q44" i="49" l="1"/>
  <c r="R5" i="49" a="1"/>
  <c r="R37" i="38"/>
  <c r="S37" i="38" s="1"/>
  <c r="R29" i="38"/>
  <c r="S29" i="38" s="1"/>
  <c r="R21" i="38"/>
  <c r="S21" i="38" s="1"/>
  <c r="R13" i="38"/>
  <c r="S13" i="38" s="1"/>
  <c r="R5" i="38"/>
  <c r="R36" i="38"/>
  <c r="S36" i="38" s="1"/>
  <c r="R28" i="38"/>
  <c r="S28" i="38" s="1"/>
  <c r="R20" i="38"/>
  <c r="S20" i="38" s="1"/>
  <c r="R12" i="38"/>
  <c r="S12" i="38" s="1"/>
  <c r="R41" i="38"/>
  <c r="S41" i="38" s="1"/>
  <c r="R31" i="38"/>
  <c r="S31" i="38" s="1"/>
  <c r="R19" i="38"/>
  <c r="S19" i="38" s="1"/>
  <c r="R9" i="38"/>
  <c r="S9" i="38" s="1"/>
  <c r="R38" i="38"/>
  <c r="S38" i="38" s="1"/>
  <c r="R26" i="38"/>
  <c r="S26" i="38" s="1"/>
  <c r="R16" i="38"/>
  <c r="S16" i="38" s="1"/>
  <c r="R6" i="38"/>
  <c r="S6" i="38" s="1"/>
  <c r="R33" i="38"/>
  <c r="S33" i="38" s="1"/>
  <c r="R17" i="38"/>
  <c r="S17" i="38" s="1"/>
  <c r="R42" i="38"/>
  <c r="S42" i="38" s="1"/>
  <c r="R30" i="38"/>
  <c r="S30" i="38" s="1"/>
  <c r="R14" i="38"/>
  <c r="S14" i="38" s="1"/>
  <c r="R35" i="38"/>
  <c r="S35" i="38" s="1"/>
  <c r="R15" i="38"/>
  <c r="S15" i="38" s="1"/>
  <c r="R34" i="38"/>
  <c r="S34" i="38" s="1"/>
  <c r="R18" i="38"/>
  <c r="S18" i="38" s="1"/>
  <c r="R43" i="38"/>
  <c r="S43" i="38" s="1"/>
  <c r="R25" i="38"/>
  <c r="S25" i="38" s="1"/>
  <c r="R7" i="38"/>
  <c r="S7" i="38" s="1"/>
  <c r="R24" i="38"/>
  <c r="S24" i="38" s="1"/>
  <c r="R8" i="38"/>
  <c r="S8" i="38" s="1"/>
  <c r="R11" i="38"/>
  <c r="S11" i="38" s="1"/>
  <c r="R10" i="38"/>
  <c r="S10" i="38" s="1"/>
  <c r="R27" i="38"/>
  <c r="S27" i="38" s="1"/>
  <c r="R32" i="38"/>
  <c r="S32" i="38" s="1"/>
  <c r="R39" i="38"/>
  <c r="S39" i="38" s="1"/>
  <c r="R40" i="38"/>
  <c r="S40" i="38" s="1"/>
  <c r="R22" i="38"/>
  <c r="S22" i="38" s="1"/>
  <c r="R23" i="38"/>
  <c r="S23" i="38" s="1"/>
  <c r="R18" i="23"/>
  <c r="S18" i="23" s="1"/>
  <c r="R34" i="23"/>
  <c r="S34" i="23" s="1"/>
  <c r="R16" i="23"/>
  <c r="S16" i="23" s="1"/>
  <c r="R28" i="23"/>
  <c r="S28" i="23" s="1"/>
  <c r="R24" i="23"/>
  <c r="S24" i="23" s="1"/>
  <c r="R36" i="23"/>
  <c r="S36" i="23" s="1"/>
  <c r="R8" i="23"/>
  <c r="S8" i="23" s="1"/>
  <c r="R39" i="23"/>
  <c r="S39" i="23" s="1"/>
  <c r="R31" i="23"/>
  <c r="S31" i="23" s="1"/>
  <c r="R23" i="23"/>
  <c r="S23" i="23" s="1"/>
  <c r="R15" i="23"/>
  <c r="S15" i="23" s="1"/>
  <c r="R35" i="23"/>
  <c r="S35" i="23" s="1"/>
  <c r="R25" i="23"/>
  <c r="S25" i="23" s="1"/>
  <c r="R13" i="23"/>
  <c r="S13" i="23" s="1"/>
  <c r="R41" i="23"/>
  <c r="S41" i="23" s="1"/>
  <c r="R29" i="23"/>
  <c r="S29" i="23" s="1"/>
  <c r="R19" i="23"/>
  <c r="S19" i="23" s="1"/>
  <c r="R9" i="23"/>
  <c r="S9" i="23" s="1"/>
  <c r="R33" i="23"/>
  <c r="S33" i="23" s="1"/>
  <c r="R11" i="23"/>
  <c r="S11" i="23" s="1"/>
  <c r="R27" i="23"/>
  <c r="S27" i="23" s="1"/>
  <c r="R7" i="23"/>
  <c r="S7" i="23" s="1"/>
  <c r="R43" i="23"/>
  <c r="S43" i="23" s="1"/>
  <c r="R21" i="23"/>
  <c r="S21" i="23" s="1"/>
  <c r="R37" i="23"/>
  <c r="S37" i="23" s="1"/>
  <c r="R17" i="23"/>
  <c r="S17" i="23" s="1"/>
  <c r="R14" i="23"/>
  <c r="S14" i="23" s="1"/>
  <c r="R30" i="23"/>
  <c r="S30" i="23" s="1"/>
  <c r="R10" i="23"/>
  <c r="S10" i="23" s="1"/>
  <c r="R32" i="23"/>
  <c r="S32" i="23" s="1"/>
  <c r="R12" i="23"/>
  <c r="S12" i="23" s="1"/>
  <c r="R40" i="23"/>
  <c r="S40" i="23" s="1"/>
  <c r="R6" i="23"/>
  <c r="S6" i="23" s="1"/>
  <c r="R22" i="23"/>
  <c r="S22" i="23" s="1"/>
  <c r="R38" i="23"/>
  <c r="S38" i="23" s="1"/>
  <c r="R20" i="23"/>
  <c r="S20" i="23" s="1"/>
  <c r="R42" i="23"/>
  <c r="S42" i="23" s="1"/>
  <c r="R26" i="23"/>
  <c r="S26" i="23" s="1"/>
  <c r="R5" i="23"/>
  <c r="Q44" i="13"/>
  <c r="R5" i="13" a="1"/>
  <c r="R5" i="16" a="1"/>
  <c r="Q44" i="16"/>
  <c r="W34" i="44"/>
  <c r="U34" i="44"/>
  <c r="Y34" i="44"/>
  <c r="W11" i="44"/>
  <c r="Y11" i="44"/>
  <c r="U11" i="44"/>
  <c r="Y37" i="44"/>
  <c r="U37" i="44"/>
  <c r="W37" i="44"/>
  <c r="W42" i="44"/>
  <c r="Y42" i="44"/>
  <c r="U42" i="44"/>
  <c r="Y28" i="44"/>
  <c r="U28" i="44"/>
  <c r="W28" i="44"/>
  <c r="W18" i="44"/>
  <c r="Y18" i="44"/>
  <c r="U18" i="44"/>
  <c r="R44" i="44"/>
  <c r="S5" i="44"/>
  <c r="Y35" i="44"/>
  <c r="U35" i="44"/>
  <c r="W35" i="44"/>
  <c r="U22" i="44"/>
  <c r="Y22" i="44"/>
  <c r="W22" i="44"/>
  <c r="W13" i="44"/>
  <c r="U13" i="44"/>
  <c r="Y13" i="44"/>
  <c r="Y43" i="44"/>
  <c r="U43" i="44"/>
  <c r="W43" i="44"/>
  <c r="W26" i="44"/>
  <c r="Y26" i="44"/>
  <c r="U26" i="44"/>
  <c r="Y7" i="44"/>
  <c r="W7" i="44"/>
  <c r="U7" i="44"/>
  <c r="Y29" i="44"/>
  <c r="U29" i="44"/>
  <c r="W29" i="44"/>
  <c r="W6" i="44"/>
  <c r="Y6" i="44"/>
  <c r="U6" i="44"/>
  <c r="W16" i="44"/>
  <c r="Y16" i="44"/>
  <c r="U16" i="44"/>
  <c r="Y32" i="44"/>
  <c r="U32" i="44"/>
  <c r="W32" i="44"/>
  <c r="W9" i="44"/>
  <c r="U9" i="44"/>
  <c r="Y9" i="44"/>
  <c r="W25" i="44"/>
  <c r="Y25" i="44"/>
  <c r="U25" i="44"/>
  <c r="W41" i="44"/>
  <c r="Y41" i="44"/>
  <c r="U41" i="44"/>
  <c r="R36" i="40"/>
  <c r="S36" i="40" s="1"/>
  <c r="R28" i="40"/>
  <c r="S28" i="40" s="1"/>
  <c r="R20" i="40"/>
  <c r="S20" i="40" s="1"/>
  <c r="R12" i="40"/>
  <c r="S12" i="40" s="1"/>
  <c r="R35" i="40"/>
  <c r="S35" i="40" s="1"/>
  <c r="R25" i="40"/>
  <c r="S25" i="40" s="1"/>
  <c r="R15" i="40"/>
  <c r="S15" i="40" s="1"/>
  <c r="R42" i="40"/>
  <c r="S42" i="40" s="1"/>
  <c r="R32" i="40"/>
  <c r="S32" i="40" s="1"/>
  <c r="R22" i="40"/>
  <c r="S22" i="40" s="1"/>
  <c r="R10" i="40"/>
  <c r="S10" i="40" s="1"/>
  <c r="R39" i="40"/>
  <c r="S39" i="40" s="1"/>
  <c r="R23" i="40"/>
  <c r="S23" i="40" s="1"/>
  <c r="R9" i="40"/>
  <c r="S9" i="40" s="1"/>
  <c r="R34" i="40"/>
  <c r="S34" i="40" s="1"/>
  <c r="R18" i="40"/>
  <c r="S18" i="40" s="1"/>
  <c r="R43" i="40"/>
  <c r="S43" i="40" s="1"/>
  <c r="R31" i="40"/>
  <c r="S31" i="40" s="1"/>
  <c r="R17" i="40"/>
  <c r="S17" i="40" s="1"/>
  <c r="R40" i="40"/>
  <c r="S40" i="40" s="1"/>
  <c r="R26" i="40"/>
  <c r="S26" i="40" s="1"/>
  <c r="R14" i="40"/>
  <c r="S14" i="40" s="1"/>
  <c r="R27" i="40"/>
  <c r="S27" i="40" s="1"/>
  <c r="R38" i="40"/>
  <c r="S38" i="40" s="1"/>
  <c r="R8" i="40"/>
  <c r="S8" i="40" s="1"/>
  <c r="R41" i="40"/>
  <c r="S41" i="40" s="1"/>
  <c r="R11" i="40"/>
  <c r="S11" i="40" s="1"/>
  <c r="R24" i="40"/>
  <c r="S24" i="40" s="1"/>
  <c r="R19" i="40"/>
  <c r="S19" i="40" s="1"/>
  <c r="R30" i="40"/>
  <c r="S30" i="40" s="1"/>
  <c r="R7" i="40"/>
  <c r="S7" i="40" s="1"/>
  <c r="R16" i="40"/>
  <c r="S16" i="40" s="1"/>
  <c r="R33" i="40"/>
  <c r="S33" i="40" s="1"/>
  <c r="R37" i="40"/>
  <c r="S37" i="40" s="1"/>
  <c r="R21" i="40"/>
  <c r="S21" i="40" s="1"/>
  <c r="R5" i="40"/>
  <c r="R6" i="40"/>
  <c r="S6" i="40" s="1"/>
  <c r="R29" i="40"/>
  <c r="S29" i="40" s="1"/>
  <c r="R13" i="40"/>
  <c r="S13" i="40" s="1"/>
  <c r="R6" i="41"/>
  <c r="S6" i="41" s="1"/>
  <c r="R37" i="41"/>
  <c r="S37" i="41" s="1"/>
  <c r="R29" i="41"/>
  <c r="S29" i="41" s="1"/>
  <c r="R21" i="41"/>
  <c r="S21" i="41" s="1"/>
  <c r="R13" i="41"/>
  <c r="S13" i="41" s="1"/>
  <c r="R5" i="41"/>
  <c r="R36" i="41"/>
  <c r="S36" i="41" s="1"/>
  <c r="R28" i="41"/>
  <c r="S28" i="41" s="1"/>
  <c r="R20" i="41"/>
  <c r="S20" i="41" s="1"/>
  <c r="R12" i="41"/>
  <c r="S12" i="41" s="1"/>
  <c r="R43" i="41"/>
  <c r="S43" i="41" s="1"/>
  <c r="R33" i="41"/>
  <c r="S33" i="41" s="1"/>
  <c r="R23" i="41"/>
  <c r="S23" i="41" s="1"/>
  <c r="R11" i="41"/>
  <c r="S11" i="41" s="1"/>
  <c r="R40" i="41"/>
  <c r="S40" i="41" s="1"/>
  <c r="R30" i="41"/>
  <c r="S30" i="41" s="1"/>
  <c r="R18" i="41"/>
  <c r="S18" i="41" s="1"/>
  <c r="R8" i="41"/>
  <c r="S8" i="41" s="1"/>
  <c r="R41" i="41"/>
  <c r="S41" i="41" s="1"/>
  <c r="R27" i="41"/>
  <c r="S27" i="41" s="1"/>
  <c r="R15" i="41"/>
  <c r="S15" i="41" s="1"/>
  <c r="R38" i="41"/>
  <c r="S38" i="41" s="1"/>
  <c r="R24" i="41"/>
  <c r="S24" i="41" s="1"/>
  <c r="R10" i="41"/>
  <c r="S10" i="41" s="1"/>
  <c r="R35" i="41"/>
  <c r="S35" i="41" s="1"/>
  <c r="R19" i="41"/>
  <c r="S19" i="41" s="1"/>
  <c r="R7" i="41"/>
  <c r="S7" i="41" s="1"/>
  <c r="R32" i="41"/>
  <c r="S32" i="41" s="1"/>
  <c r="R16" i="41"/>
  <c r="S16" i="41" s="1"/>
  <c r="R17" i="41"/>
  <c r="S17" i="41" s="1"/>
  <c r="R26" i="41"/>
  <c r="S26" i="41" s="1"/>
  <c r="R31" i="41"/>
  <c r="S31" i="41" s="1"/>
  <c r="R42" i="41"/>
  <c r="S42" i="41" s="1"/>
  <c r="R14" i="41"/>
  <c r="S14" i="41" s="1"/>
  <c r="R39" i="41"/>
  <c r="S39" i="41" s="1"/>
  <c r="R22" i="41"/>
  <c r="S22" i="41" s="1"/>
  <c r="R9" i="41"/>
  <c r="S9" i="41" s="1"/>
  <c r="R25" i="41"/>
  <c r="S25" i="41" s="1"/>
  <c r="R34" i="41"/>
  <c r="S34" i="41" s="1"/>
  <c r="R25" i="43"/>
  <c r="S25" i="43" s="1"/>
  <c r="R36" i="43"/>
  <c r="S36" i="43" s="1"/>
  <c r="R14" i="43"/>
  <c r="S14" i="43" s="1"/>
  <c r="R6" i="43"/>
  <c r="S6" i="43" s="1"/>
  <c r="R39" i="43"/>
  <c r="S39" i="43" s="1"/>
  <c r="R13" i="43"/>
  <c r="S13" i="43" s="1"/>
  <c r="R24" i="43"/>
  <c r="S24" i="43" s="1"/>
  <c r="R8" i="43"/>
  <c r="S8" i="43" s="1"/>
  <c r="R40" i="43"/>
  <c r="S40" i="43" s="1"/>
  <c r="R29" i="43"/>
  <c r="S29" i="43" s="1"/>
  <c r="R22" i="43"/>
  <c r="S22" i="43" s="1"/>
  <c r="R30" i="43"/>
  <c r="S30" i="43" s="1"/>
  <c r="R15" i="43"/>
  <c r="S15" i="43" s="1"/>
  <c r="R12" i="43"/>
  <c r="S12" i="43" s="1"/>
  <c r="R43" i="43"/>
  <c r="S43" i="43" s="1"/>
  <c r="R27" i="43"/>
  <c r="S27" i="43" s="1"/>
  <c r="R11" i="43"/>
  <c r="S11" i="43" s="1"/>
  <c r="R34" i="43"/>
  <c r="S34" i="43" s="1"/>
  <c r="R18" i="43"/>
  <c r="S18" i="43" s="1"/>
  <c r="R41" i="43"/>
  <c r="S41" i="43" s="1"/>
  <c r="R21" i="43"/>
  <c r="S21" i="43" s="1"/>
  <c r="R38" i="43"/>
  <c r="S38" i="43" s="1"/>
  <c r="R16" i="43"/>
  <c r="S16" i="43" s="1"/>
  <c r="R23" i="43"/>
  <c r="S23" i="43" s="1"/>
  <c r="R32" i="43"/>
  <c r="S32" i="43" s="1"/>
  <c r="R33" i="43"/>
  <c r="S33" i="43" s="1"/>
  <c r="R5" i="43"/>
  <c r="R35" i="43"/>
  <c r="S35" i="43" s="1"/>
  <c r="R19" i="43"/>
  <c r="S19" i="43" s="1"/>
  <c r="R42" i="43"/>
  <c r="S42" i="43" s="1"/>
  <c r="R26" i="43"/>
  <c r="S26" i="43" s="1"/>
  <c r="R10" i="43"/>
  <c r="S10" i="43" s="1"/>
  <c r="R31" i="43"/>
  <c r="S31" i="43" s="1"/>
  <c r="R9" i="43"/>
  <c r="S9" i="43" s="1"/>
  <c r="R28" i="43"/>
  <c r="S28" i="43" s="1"/>
  <c r="R37" i="43"/>
  <c r="S37" i="43" s="1"/>
  <c r="R7" i="43"/>
  <c r="S7" i="43" s="1"/>
  <c r="R20" i="43"/>
  <c r="S20" i="43" s="1"/>
  <c r="R17" i="43"/>
  <c r="S17" i="43" s="1"/>
  <c r="R12" i="21"/>
  <c r="S12" i="21" s="1"/>
  <c r="R20" i="21"/>
  <c r="S20" i="21" s="1"/>
  <c r="R28" i="21"/>
  <c r="S28" i="21" s="1"/>
  <c r="R36" i="21"/>
  <c r="S36" i="21" s="1"/>
  <c r="R18" i="21"/>
  <c r="S18" i="21" s="1"/>
  <c r="R34" i="21"/>
  <c r="S34" i="21" s="1"/>
  <c r="R10" i="21"/>
  <c r="S10" i="21" s="1"/>
  <c r="R26" i="21"/>
  <c r="S26" i="21" s="1"/>
  <c r="R42" i="21"/>
  <c r="S42" i="21" s="1"/>
  <c r="R22" i="21"/>
  <c r="S22" i="21" s="1"/>
  <c r="R30" i="21"/>
  <c r="S30" i="21" s="1"/>
  <c r="R14" i="21"/>
  <c r="S14" i="21" s="1"/>
  <c r="R6" i="21"/>
  <c r="S6" i="21" s="1"/>
  <c r="R35" i="21"/>
  <c r="S35" i="21" s="1"/>
  <c r="R29" i="21"/>
  <c r="S29" i="21" s="1"/>
  <c r="R19" i="21"/>
  <c r="S19" i="21" s="1"/>
  <c r="R13" i="21"/>
  <c r="S13" i="21" s="1"/>
  <c r="R43" i="21"/>
  <c r="S43" i="21" s="1"/>
  <c r="R37" i="21"/>
  <c r="S37" i="21" s="1"/>
  <c r="R27" i="21"/>
  <c r="S27" i="21" s="1"/>
  <c r="R21" i="21"/>
  <c r="S21" i="21" s="1"/>
  <c r="R11" i="21"/>
  <c r="S11" i="21" s="1"/>
  <c r="R39" i="21"/>
  <c r="S39" i="21" s="1"/>
  <c r="R17" i="21"/>
  <c r="S17" i="21" s="1"/>
  <c r="R7" i="21"/>
  <c r="S7" i="21" s="1"/>
  <c r="R25" i="21"/>
  <c r="S25" i="21" s="1"/>
  <c r="R15" i="21"/>
  <c r="S15" i="21" s="1"/>
  <c r="R33" i="21"/>
  <c r="S33" i="21" s="1"/>
  <c r="R23" i="21"/>
  <c r="S23" i="21" s="1"/>
  <c r="R31" i="21"/>
  <c r="S31" i="21" s="1"/>
  <c r="R38" i="21"/>
  <c r="S38" i="21" s="1"/>
  <c r="R9" i="21"/>
  <c r="S9" i="21" s="1"/>
  <c r="R41" i="21"/>
  <c r="S41" i="21" s="1"/>
  <c r="R8" i="21"/>
  <c r="S8" i="21" s="1"/>
  <c r="R16" i="21"/>
  <c r="S16" i="21" s="1"/>
  <c r="R24" i="21"/>
  <c r="S24" i="21" s="1"/>
  <c r="R32" i="21"/>
  <c r="S32" i="21" s="1"/>
  <c r="R40" i="21"/>
  <c r="S40" i="21" s="1"/>
  <c r="R5" i="21"/>
  <c r="R20" i="19"/>
  <c r="S20" i="19" s="1"/>
  <c r="R36" i="19"/>
  <c r="S36" i="19" s="1"/>
  <c r="R12" i="19"/>
  <c r="S12" i="19" s="1"/>
  <c r="R28" i="19"/>
  <c r="S28" i="19" s="1"/>
  <c r="R8" i="19"/>
  <c r="S8" i="19" s="1"/>
  <c r="R40" i="19"/>
  <c r="S40" i="19" s="1"/>
  <c r="R16" i="19"/>
  <c r="S16" i="19" s="1"/>
  <c r="R32" i="19"/>
  <c r="S32" i="19" s="1"/>
  <c r="R24" i="19"/>
  <c r="S24" i="19" s="1"/>
  <c r="R37" i="19"/>
  <c r="S37" i="19" s="1"/>
  <c r="R29" i="19"/>
  <c r="S29" i="19" s="1"/>
  <c r="R21" i="19"/>
  <c r="S21" i="19" s="1"/>
  <c r="R13" i="19"/>
  <c r="S13" i="19" s="1"/>
  <c r="R7" i="19"/>
  <c r="S7" i="19" s="1"/>
  <c r="R39" i="19"/>
  <c r="S39" i="19" s="1"/>
  <c r="R27" i="19"/>
  <c r="S27" i="19" s="1"/>
  <c r="R17" i="19"/>
  <c r="S17" i="19" s="1"/>
  <c r="R43" i="19"/>
  <c r="S43" i="19" s="1"/>
  <c r="R33" i="19"/>
  <c r="S33" i="19" s="1"/>
  <c r="R23" i="19"/>
  <c r="S23" i="19" s="1"/>
  <c r="R11" i="19"/>
  <c r="S11" i="19" s="1"/>
  <c r="R35" i="19"/>
  <c r="S35" i="19" s="1"/>
  <c r="R15" i="19"/>
  <c r="S15" i="19" s="1"/>
  <c r="R31" i="19"/>
  <c r="S31" i="19" s="1"/>
  <c r="R9" i="19"/>
  <c r="S9" i="19" s="1"/>
  <c r="R25" i="19"/>
  <c r="S25" i="19" s="1"/>
  <c r="R41" i="19"/>
  <c r="S41" i="19" s="1"/>
  <c r="R19" i="19"/>
  <c r="S19" i="19" s="1"/>
  <c r="R10" i="19"/>
  <c r="S10" i="19" s="1"/>
  <c r="R18" i="19"/>
  <c r="S18" i="19" s="1"/>
  <c r="R26" i="19"/>
  <c r="S26" i="19" s="1"/>
  <c r="R34" i="19"/>
  <c r="S34" i="19" s="1"/>
  <c r="R42" i="19"/>
  <c r="S42" i="19" s="1"/>
  <c r="R6" i="19"/>
  <c r="S6" i="19" s="1"/>
  <c r="R14" i="19"/>
  <c r="S14" i="19" s="1"/>
  <c r="R22" i="19"/>
  <c r="S22" i="19" s="1"/>
  <c r="R30" i="19"/>
  <c r="S30" i="19" s="1"/>
  <c r="R38" i="19"/>
  <c r="S38" i="19" s="1"/>
  <c r="R5" i="19"/>
  <c r="R43" i="25"/>
  <c r="S43" i="25" s="1"/>
  <c r="R35" i="25"/>
  <c r="S35" i="25" s="1"/>
  <c r="R27" i="25"/>
  <c r="S27" i="25" s="1"/>
  <c r="R19" i="25"/>
  <c r="S19" i="25" s="1"/>
  <c r="R11" i="25"/>
  <c r="S11" i="25" s="1"/>
  <c r="R39" i="25"/>
  <c r="S39" i="25" s="1"/>
  <c r="R29" i="25"/>
  <c r="S29" i="25" s="1"/>
  <c r="R17" i="25"/>
  <c r="S17" i="25" s="1"/>
  <c r="R33" i="25"/>
  <c r="S33" i="25" s="1"/>
  <c r="R23" i="25"/>
  <c r="S23" i="25" s="1"/>
  <c r="R13" i="25"/>
  <c r="S13" i="25" s="1"/>
  <c r="R37" i="25"/>
  <c r="S37" i="25" s="1"/>
  <c r="R15" i="25"/>
  <c r="S15" i="25" s="1"/>
  <c r="R31" i="25"/>
  <c r="S31" i="25" s="1"/>
  <c r="R9" i="25"/>
  <c r="S9" i="25" s="1"/>
  <c r="R25" i="25"/>
  <c r="S25" i="25" s="1"/>
  <c r="R7" i="25"/>
  <c r="S7" i="25" s="1"/>
  <c r="R41" i="25"/>
  <c r="S41" i="25" s="1"/>
  <c r="R21" i="25"/>
  <c r="S21" i="25" s="1"/>
  <c r="R6" i="25"/>
  <c r="S6" i="25" s="1"/>
  <c r="R14" i="25"/>
  <c r="S14" i="25" s="1"/>
  <c r="R22" i="25"/>
  <c r="S22" i="25" s="1"/>
  <c r="R30" i="25"/>
  <c r="S30" i="25" s="1"/>
  <c r="R38" i="25"/>
  <c r="S38" i="25" s="1"/>
  <c r="R8" i="25"/>
  <c r="S8" i="25" s="1"/>
  <c r="R18" i="25"/>
  <c r="S18" i="25" s="1"/>
  <c r="R28" i="25"/>
  <c r="S28" i="25" s="1"/>
  <c r="R40" i="25"/>
  <c r="S40" i="25" s="1"/>
  <c r="R10" i="25"/>
  <c r="S10" i="25" s="1"/>
  <c r="R24" i="25"/>
  <c r="S24" i="25" s="1"/>
  <c r="R36" i="25"/>
  <c r="S36" i="25" s="1"/>
  <c r="R16" i="25"/>
  <c r="S16" i="25" s="1"/>
  <c r="R32" i="25"/>
  <c r="S32" i="25" s="1"/>
  <c r="R12" i="25"/>
  <c r="S12" i="25" s="1"/>
  <c r="R42" i="25"/>
  <c r="S42" i="25" s="1"/>
  <c r="R26" i="25"/>
  <c r="S26" i="25" s="1"/>
  <c r="R20" i="25"/>
  <c r="S20" i="25" s="1"/>
  <c r="R34" i="25"/>
  <c r="S34" i="25" s="1"/>
  <c r="R5" i="25"/>
  <c r="R10" i="26"/>
  <c r="S10" i="26" s="1"/>
  <c r="R18" i="26"/>
  <c r="S18" i="26" s="1"/>
  <c r="R26" i="26"/>
  <c r="S26" i="26" s="1"/>
  <c r="R34" i="26"/>
  <c r="S34" i="26" s="1"/>
  <c r="R42" i="26"/>
  <c r="S42" i="26" s="1"/>
  <c r="R12" i="26"/>
  <c r="S12" i="26" s="1"/>
  <c r="R22" i="26"/>
  <c r="S22" i="26" s="1"/>
  <c r="R32" i="26"/>
  <c r="S32" i="26" s="1"/>
  <c r="R6" i="26"/>
  <c r="S6" i="26" s="1"/>
  <c r="R16" i="26"/>
  <c r="S16" i="26" s="1"/>
  <c r="R28" i="26"/>
  <c r="S28" i="26" s="1"/>
  <c r="R38" i="26"/>
  <c r="S38" i="26" s="1"/>
  <c r="R5" i="26"/>
  <c r="R24" i="26"/>
  <c r="S24" i="26" s="1"/>
  <c r="R14" i="26"/>
  <c r="S14" i="26" s="1"/>
  <c r="R36" i="26"/>
  <c r="S36" i="26" s="1"/>
  <c r="R30" i="26"/>
  <c r="S30" i="26" s="1"/>
  <c r="R8" i="26"/>
  <c r="S8" i="26" s="1"/>
  <c r="R40" i="26"/>
  <c r="S40" i="26" s="1"/>
  <c r="R20" i="26"/>
  <c r="S20" i="26" s="1"/>
  <c r="R43" i="26"/>
  <c r="S43" i="26" s="1"/>
  <c r="R35" i="26"/>
  <c r="S35" i="26" s="1"/>
  <c r="R27" i="26"/>
  <c r="S27" i="26" s="1"/>
  <c r="R19" i="26"/>
  <c r="S19" i="26" s="1"/>
  <c r="R11" i="26"/>
  <c r="S11" i="26" s="1"/>
  <c r="R33" i="26"/>
  <c r="S33" i="26" s="1"/>
  <c r="R23" i="26"/>
  <c r="S23" i="26" s="1"/>
  <c r="R13" i="26"/>
  <c r="S13" i="26" s="1"/>
  <c r="R39" i="26"/>
  <c r="S39" i="26" s="1"/>
  <c r="R29" i="26"/>
  <c r="S29" i="26" s="1"/>
  <c r="R17" i="26"/>
  <c r="S17" i="26" s="1"/>
  <c r="R41" i="26"/>
  <c r="S41" i="26" s="1"/>
  <c r="R21" i="26"/>
  <c r="S21" i="26" s="1"/>
  <c r="R37" i="26"/>
  <c r="S37" i="26" s="1"/>
  <c r="R15" i="26"/>
  <c r="S15" i="26" s="1"/>
  <c r="R31" i="26"/>
  <c r="S31" i="26" s="1"/>
  <c r="R9" i="26"/>
  <c r="S9" i="26" s="1"/>
  <c r="R7" i="26"/>
  <c r="S7" i="26" s="1"/>
  <c r="R25" i="26"/>
  <c r="S25" i="26" s="1"/>
  <c r="R5" i="27" a="1"/>
  <c r="Q44" i="27"/>
  <c r="R7" i="8"/>
  <c r="S7" i="8" s="1"/>
  <c r="R6" i="8"/>
  <c r="S6" i="8" s="1"/>
  <c r="R9" i="8"/>
  <c r="S9" i="8" s="1"/>
  <c r="R12" i="8"/>
  <c r="S12" i="8" s="1"/>
  <c r="R14" i="8"/>
  <c r="S14" i="8" s="1"/>
  <c r="R17" i="8"/>
  <c r="S17" i="8" s="1"/>
  <c r="R20" i="8"/>
  <c r="S20" i="8" s="1"/>
  <c r="R22" i="8"/>
  <c r="S22" i="8" s="1"/>
  <c r="R25" i="8"/>
  <c r="S25" i="8" s="1"/>
  <c r="R28" i="8"/>
  <c r="S28" i="8" s="1"/>
  <c r="R30" i="8"/>
  <c r="S30" i="8" s="1"/>
  <c r="R33" i="8"/>
  <c r="S33" i="8" s="1"/>
  <c r="R36" i="8"/>
  <c r="S36" i="8" s="1"/>
  <c r="R38" i="8"/>
  <c r="S38" i="8" s="1"/>
  <c r="R41" i="8"/>
  <c r="S41" i="8" s="1"/>
  <c r="R5" i="8"/>
  <c r="R8" i="8"/>
  <c r="S8" i="8" s="1"/>
  <c r="R10" i="8"/>
  <c r="S10" i="8" s="1"/>
  <c r="R13" i="8"/>
  <c r="S13" i="8" s="1"/>
  <c r="R16" i="8"/>
  <c r="S16" i="8" s="1"/>
  <c r="R18" i="8"/>
  <c r="S18" i="8" s="1"/>
  <c r="R21" i="8"/>
  <c r="S21" i="8" s="1"/>
  <c r="R24" i="8"/>
  <c r="S24" i="8" s="1"/>
  <c r="R26" i="8"/>
  <c r="S26" i="8" s="1"/>
  <c r="R29" i="8"/>
  <c r="S29" i="8" s="1"/>
  <c r="R32" i="8"/>
  <c r="S32" i="8" s="1"/>
  <c r="R34" i="8"/>
  <c r="S34" i="8" s="1"/>
  <c r="R37" i="8"/>
  <c r="S37" i="8" s="1"/>
  <c r="R40" i="8"/>
  <c r="S40" i="8" s="1"/>
  <c r="R42" i="8"/>
  <c r="S42" i="8" s="1"/>
  <c r="R39" i="8"/>
  <c r="S39" i="8" s="1"/>
  <c r="R31" i="8"/>
  <c r="S31" i="8" s="1"/>
  <c r="R23" i="8"/>
  <c r="S23" i="8" s="1"/>
  <c r="R15" i="8"/>
  <c r="S15" i="8" s="1"/>
  <c r="R43" i="8"/>
  <c r="S43" i="8" s="1"/>
  <c r="R35" i="8"/>
  <c r="S35" i="8" s="1"/>
  <c r="R27" i="8"/>
  <c r="S27" i="8" s="1"/>
  <c r="R19" i="8"/>
  <c r="S19" i="8" s="1"/>
  <c r="R11" i="8"/>
  <c r="S11" i="8" s="1"/>
  <c r="R43" i="50"/>
  <c r="S43" i="50" s="1"/>
  <c r="R35" i="50"/>
  <c r="S35" i="50" s="1"/>
  <c r="R27" i="50"/>
  <c r="S27" i="50" s="1"/>
  <c r="R19" i="50"/>
  <c r="S19" i="50" s="1"/>
  <c r="R11" i="50"/>
  <c r="S11" i="50" s="1"/>
  <c r="R42" i="50"/>
  <c r="S42" i="50" s="1"/>
  <c r="R34" i="50"/>
  <c r="S34" i="50" s="1"/>
  <c r="R26" i="50"/>
  <c r="S26" i="50" s="1"/>
  <c r="R18" i="50"/>
  <c r="S18" i="50" s="1"/>
  <c r="R10" i="50"/>
  <c r="S10" i="50" s="1"/>
  <c r="R6" i="50"/>
  <c r="S6" i="50" s="1"/>
  <c r="R33" i="50"/>
  <c r="S33" i="50" s="1"/>
  <c r="R23" i="50"/>
  <c r="S23" i="50" s="1"/>
  <c r="R13" i="50"/>
  <c r="S13" i="50" s="1"/>
  <c r="R40" i="50"/>
  <c r="S40" i="50" s="1"/>
  <c r="R30" i="50"/>
  <c r="S30" i="50" s="1"/>
  <c r="R20" i="50"/>
  <c r="S20" i="50" s="1"/>
  <c r="R8" i="50"/>
  <c r="S8" i="50" s="1"/>
  <c r="R37" i="50"/>
  <c r="S37" i="50" s="1"/>
  <c r="R21" i="50"/>
  <c r="S21" i="50" s="1"/>
  <c r="R7" i="50"/>
  <c r="S7" i="50" s="1"/>
  <c r="R32" i="50"/>
  <c r="S32" i="50" s="1"/>
  <c r="R16" i="50"/>
  <c r="S16" i="50" s="1"/>
  <c r="R31" i="50"/>
  <c r="S31" i="50" s="1"/>
  <c r="R17" i="50"/>
  <c r="S17" i="50" s="1"/>
  <c r="R5" i="50"/>
  <c r="R28" i="50"/>
  <c r="S28" i="50" s="1"/>
  <c r="R25" i="50"/>
  <c r="S25" i="50" s="1"/>
  <c r="R39" i="50"/>
  <c r="S39" i="50" s="1"/>
  <c r="R22" i="50"/>
  <c r="S22" i="50" s="1"/>
  <c r="R29" i="50"/>
  <c r="S29" i="50" s="1"/>
  <c r="R41" i="50"/>
  <c r="S41" i="50" s="1"/>
  <c r="R15" i="50"/>
  <c r="S15" i="50" s="1"/>
  <c r="R14" i="50"/>
  <c r="S14" i="50" s="1"/>
  <c r="R36" i="50"/>
  <c r="S36" i="50" s="1"/>
  <c r="R9" i="50"/>
  <c r="S9" i="50" s="1"/>
  <c r="R38" i="50"/>
  <c r="S38" i="50" s="1"/>
  <c r="R12" i="50"/>
  <c r="S12" i="50" s="1"/>
  <c r="R24" i="50"/>
  <c r="S24" i="50" s="1"/>
  <c r="R36" i="29"/>
  <c r="S36" i="29" s="1"/>
  <c r="R16" i="29"/>
  <c r="S16" i="29" s="1"/>
  <c r="R41" i="29"/>
  <c r="S41" i="29" s="1"/>
  <c r="R33" i="29"/>
  <c r="S33" i="29" s="1"/>
  <c r="R25" i="29"/>
  <c r="S25" i="29" s="1"/>
  <c r="R17" i="29"/>
  <c r="S17" i="29" s="1"/>
  <c r="R9" i="29"/>
  <c r="S9" i="29" s="1"/>
  <c r="R39" i="29"/>
  <c r="S39" i="29" s="1"/>
  <c r="R29" i="29"/>
  <c r="S29" i="29" s="1"/>
  <c r="R19" i="29"/>
  <c r="S19" i="29" s="1"/>
  <c r="R35" i="29"/>
  <c r="S35" i="29" s="1"/>
  <c r="R23" i="29"/>
  <c r="S23" i="29" s="1"/>
  <c r="R13" i="29"/>
  <c r="S13" i="29" s="1"/>
  <c r="R37" i="29"/>
  <c r="S37" i="29" s="1"/>
  <c r="R15" i="29"/>
  <c r="S15" i="29" s="1"/>
  <c r="R31" i="29"/>
  <c r="S31" i="29" s="1"/>
  <c r="R11" i="29"/>
  <c r="S11" i="29" s="1"/>
  <c r="R27" i="29"/>
  <c r="S27" i="29" s="1"/>
  <c r="R7" i="29"/>
  <c r="S7" i="29" s="1"/>
  <c r="R43" i="29"/>
  <c r="S43" i="29" s="1"/>
  <c r="R21" i="29"/>
  <c r="S21" i="29" s="1"/>
  <c r="R6" i="29"/>
  <c r="S6" i="29" s="1"/>
  <c r="R14" i="29"/>
  <c r="S14" i="29" s="1"/>
  <c r="R22" i="29"/>
  <c r="S22" i="29" s="1"/>
  <c r="R30" i="29"/>
  <c r="S30" i="29" s="1"/>
  <c r="R38" i="29"/>
  <c r="S38" i="29" s="1"/>
  <c r="R8" i="29"/>
  <c r="S8" i="29" s="1"/>
  <c r="R18" i="29"/>
  <c r="S18" i="29" s="1"/>
  <c r="R28" i="29"/>
  <c r="S28" i="29" s="1"/>
  <c r="R40" i="29"/>
  <c r="S40" i="29" s="1"/>
  <c r="R12" i="29"/>
  <c r="S12" i="29" s="1"/>
  <c r="R24" i="29"/>
  <c r="S24" i="29" s="1"/>
  <c r="R34" i="29"/>
  <c r="S34" i="29" s="1"/>
  <c r="R20" i="29"/>
  <c r="S20" i="29" s="1"/>
  <c r="R42" i="29"/>
  <c r="S42" i="29" s="1"/>
  <c r="R10" i="29"/>
  <c r="S10" i="29" s="1"/>
  <c r="R32" i="29"/>
  <c r="S32" i="29" s="1"/>
  <c r="R26" i="29"/>
  <c r="S26" i="29" s="1"/>
  <c r="R5" i="29"/>
  <c r="R7" i="42"/>
  <c r="S7" i="42" s="1"/>
  <c r="R11" i="42"/>
  <c r="S11" i="42" s="1"/>
  <c r="R15" i="42"/>
  <c r="S15" i="42" s="1"/>
  <c r="R19" i="42"/>
  <c r="S19" i="42" s="1"/>
  <c r="R23" i="42"/>
  <c r="S23" i="42" s="1"/>
  <c r="R27" i="42"/>
  <c r="S27" i="42" s="1"/>
  <c r="R31" i="42"/>
  <c r="S31" i="42" s="1"/>
  <c r="R35" i="42"/>
  <c r="S35" i="42" s="1"/>
  <c r="R39" i="42"/>
  <c r="S39" i="42" s="1"/>
  <c r="R43" i="42"/>
  <c r="S43" i="42" s="1"/>
  <c r="R9" i="42"/>
  <c r="S9" i="42" s="1"/>
  <c r="R14" i="42"/>
  <c r="S14" i="42" s="1"/>
  <c r="R20" i="42"/>
  <c r="S20" i="42" s="1"/>
  <c r="R25" i="42"/>
  <c r="S25" i="42" s="1"/>
  <c r="R30" i="42"/>
  <c r="S30" i="42" s="1"/>
  <c r="R36" i="42"/>
  <c r="S36" i="42" s="1"/>
  <c r="R41" i="42"/>
  <c r="S41" i="42" s="1"/>
  <c r="R6" i="42"/>
  <c r="S6" i="42" s="1"/>
  <c r="R13" i="42"/>
  <c r="S13" i="42" s="1"/>
  <c r="R21" i="42"/>
  <c r="S21" i="42" s="1"/>
  <c r="R28" i="42"/>
  <c r="S28" i="42" s="1"/>
  <c r="R34" i="42"/>
  <c r="S34" i="42" s="1"/>
  <c r="R42" i="42"/>
  <c r="S42" i="42" s="1"/>
  <c r="R10" i="42"/>
  <c r="S10" i="42" s="1"/>
  <c r="R18" i="42"/>
  <c r="S18" i="42" s="1"/>
  <c r="R29" i="42"/>
  <c r="S29" i="42" s="1"/>
  <c r="R38" i="42"/>
  <c r="S38" i="42" s="1"/>
  <c r="R12" i="42"/>
  <c r="S12" i="42" s="1"/>
  <c r="R22" i="42"/>
  <c r="S22" i="42" s="1"/>
  <c r="R32" i="42"/>
  <c r="S32" i="42" s="1"/>
  <c r="R40" i="42"/>
  <c r="S40" i="42" s="1"/>
  <c r="R8" i="42"/>
  <c r="S8" i="42" s="1"/>
  <c r="R26" i="42"/>
  <c r="S26" i="42" s="1"/>
  <c r="R17" i="42"/>
  <c r="S17" i="42" s="1"/>
  <c r="R37" i="42"/>
  <c r="S37" i="42" s="1"/>
  <c r="R24" i="42"/>
  <c r="S24" i="42" s="1"/>
  <c r="R5" i="42"/>
  <c r="R33" i="42"/>
  <c r="S33" i="42" s="1"/>
  <c r="R16" i="42"/>
  <c r="S16" i="42" s="1"/>
  <c r="Y25" i="12"/>
  <c r="W25" i="12"/>
  <c r="U25" i="12"/>
  <c r="U31" i="12"/>
  <c r="W31" i="12"/>
  <c r="Y31" i="12"/>
  <c r="Y37" i="12"/>
  <c r="U37" i="12"/>
  <c r="W37" i="12"/>
  <c r="Y41" i="12"/>
  <c r="U41" i="12"/>
  <c r="W41" i="12"/>
  <c r="U29" i="12"/>
  <c r="W29" i="12"/>
  <c r="Y29" i="12"/>
  <c r="Y13" i="12"/>
  <c r="U13" i="12"/>
  <c r="W13" i="12"/>
  <c r="Y33" i="12"/>
  <c r="U33" i="12"/>
  <c r="W33" i="12"/>
  <c r="Y19" i="12"/>
  <c r="W19" i="12"/>
  <c r="U19" i="12"/>
  <c r="W35" i="12"/>
  <c r="Y35" i="12"/>
  <c r="U35" i="12"/>
  <c r="Y32" i="12"/>
  <c r="W32" i="12"/>
  <c r="U32" i="12"/>
  <c r="W40" i="12"/>
  <c r="U40" i="12"/>
  <c r="Y40" i="12"/>
  <c r="Y16" i="12"/>
  <c r="U16" i="12"/>
  <c r="W16" i="12"/>
  <c r="Y20" i="12"/>
  <c r="W20" i="12"/>
  <c r="U20" i="12"/>
  <c r="Y28" i="12"/>
  <c r="W28" i="12"/>
  <c r="U28" i="12"/>
  <c r="W38" i="12"/>
  <c r="U38" i="12"/>
  <c r="Y38" i="12"/>
  <c r="W22" i="12"/>
  <c r="U22" i="12"/>
  <c r="Y22" i="12"/>
  <c r="W6" i="12"/>
  <c r="Y6" i="12"/>
  <c r="U6" i="12"/>
  <c r="W34" i="12"/>
  <c r="Y34" i="12"/>
  <c r="U34" i="12"/>
  <c r="W18" i="12"/>
  <c r="U18" i="12"/>
  <c r="Y18" i="12"/>
  <c r="R10" i="22"/>
  <c r="S10" i="22" s="1"/>
  <c r="R18" i="22"/>
  <c r="S18" i="22" s="1"/>
  <c r="R26" i="22"/>
  <c r="S26" i="22" s="1"/>
  <c r="R34" i="22"/>
  <c r="S34" i="22" s="1"/>
  <c r="R42" i="22"/>
  <c r="S42" i="22" s="1"/>
  <c r="R12" i="22"/>
  <c r="S12" i="22" s="1"/>
  <c r="R22" i="22"/>
  <c r="S22" i="22" s="1"/>
  <c r="R32" i="22"/>
  <c r="S32" i="22" s="1"/>
  <c r="R6" i="22"/>
  <c r="S6" i="22" s="1"/>
  <c r="R16" i="22"/>
  <c r="S16" i="22" s="1"/>
  <c r="R28" i="22"/>
  <c r="S28" i="22" s="1"/>
  <c r="R38" i="22"/>
  <c r="S38" i="22" s="1"/>
  <c r="R14" i="22"/>
  <c r="S14" i="22" s="1"/>
  <c r="R36" i="22"/>
  <c r="S36" i="22" s="1"/>
  <c r="R5" i="22"/>
  <c r="R24" i="22"/>
  <c r="S24" i="22" s="1"/>
  <c r="R8" i="22"/>
  <c r="S8" i="22" s="1"/>
  <c r="R20" i="22"/>
  <c r="S20" i="22" s="1"/>
  <c r="R31" i="22"/>
  <c r="S31" i="22" s="1"/>
  <c r="R15" i="22"/>
  <c r="S15" i="22" s="1"/>
  <c r="R25" i="22"/>
  <c r="S25" i="22" s="1"/>
  <c r="R41" i="22"/>
  <c r="S41" i="22" s="1"/>
  <c r="R19" i="22"/>
  <c r="S19" i="22" s="1"/>
  <c r="R43" i="22"/>
  <c r="S43" i="22" s="1"/>
  <c r="R37" i="22"/>
  <c r="S37" i="22" s="1"/>
  <c r="R33" i="22"/>
  <c r="S33" i="22" s="1"/>
  <c r="R27" i="22"/>
  <c r="S27" i="22" s="1"/>
  <c r="R40" i="22"/>
  <c r="S40" i="22" s="1"/>
  <c r="R30" i="22"/>
  <c r="S30" i="22" s="1"/>
  <c r="R39" i="22"/>
  <c r="S39" i="22" s="1"/>
  <c r="R23" i="22"/>
  <c r="S23" i="22" s="1"/>
  <c r="R35" i="22"/>
  <c r="S35" i="22" s="1"/>
  <c r="R13" i="22"/>
  <c r="S13" i="22" s="1"/>
  <c r="R29" i="22"/>
  <c r="S29" i="22" s="1"/>
  <c r="R9" i="22"/>
  <c r="S9" i="22" s="1"/>
  <c r="R21" i="22"/>
  <c r="S21" i="22" s="1"/>
  <c r="R17" i="22"/>
  <c r="S17" i="22" s="1"/>
  <c r="R11" i="22"/>
  <c r="S11" i="22" s="1"/>
  <c r="R7" i="22"/>
  <c r="S7" i="22" s="1"/>
  <c r="R42" i="51"/>
  <c r="S42" i="51" s="1"/>
  <c r="R34" i="51"/>
  <c r="S34" i="51" s="1"/>
  <c r="R26" i="51"/>
  <c r="S26" i="51" s="1"/>
  <c r="R18" i="51"/>
  <c r="S18" i="51" s="1"/>
  <c r="R10" i="51"/>
  <c r="S10" i="51" s="1"/>
  <c r="R41" i="51"/>
  <c r="S41" i="51" s="1"/>
  <c r="R33" i="51"/>
  <c r="S33" i="51" s="1"/>
  <c r="R25" i="51"/>
  <c r="S25" i="51" s="1"/>
  <c r="R17" i="51"/>
  <c r="S17" i="51" s="1"/>
  <c r="R9" i="51"/>
  <c r="S9" i="51" s="1"/>
  <c r="R36" i="51"/>
  <c r="S36" i="51" s="1"/>
  <c r="R24" i="51"/>
  <c r="S24" i="51" s="1"/>
  <c r="R14" i="51"/>
  <c r="S14" i="51" s="1"/>
  <c r="R43" i="51"/>
  <c r="S43" i="51" s="1"/>
  <c r="R31" i="51"/>
  <c r="S31" i="51" s="1"/>
  <c r="R21" i="51"/>
  <c r="S21" i="51" s="1"/>
  <c r="R11" i="51"/>
  <c r="S11" i="51" s="1"/>
  <c r="R30" i="51"/>
  <c r="S30" i="51" s="1"/>
  <c r="R16" i="51"/>
  <c r="S16" i="51" s="1"/>
  <c r="R39" i="51"/>
  <c r="S39" i="51" s="1"/>
  <c r="R27" i="51"/>
  <c r="S27" i="51" s="1"/>
  <c r="R13" i="51"/>
  <c r="S13" i="51" s="1"/>
  <c r="R40" i="51"/>
  <c r="S40" i="51" s="1"/>
  <c r="R28" i="51"/>
  <c r="S28" i="51" s="1"/>
  <c r="R12" i="51"/>
  <c r="S12" i="51" s="1"/>
  <c r="R37" i="51"/>
  <c r="S37" i="51" s="1"/>
  <c r="R23" i="51"/>
  <c r="S23" i="51" s="1"/>
  <c r="R7" i="51"/>
  <c r="S7" i="51" s="1"/>
  <c r="R5" i="51"/>
  <c r="R32" i="51"/>
  <c r="S32" i="51" s="1"/>
  <c r="R15" i="51"/>
  <c r="S15" i="51" s="1"/>
  <c r="R29" i="51"/>
  <c r="S29" i="51" s="1"/>
  <c r="R19" i="51"/>
  <c r="S19" i="51" s="1"/>
  <c r="R22" i="51"/>
  <c r="S22" i="51" s="1"/>
  <c r="R6" i="51"/>
  <c r="S6" i="51" s="1"/>
  <c r="R20" i="51"/>
  <c r="S20" i="51" s="1"/>
  <c r="R38" i="51"/>
  <c r="S38" i="51" s="1"/>
  <c r="R8" i="51"/>
  <c r="S8" i="51" s="1"/>
  <c r="R35" i="51"/>
  <c r="S35" i="51" s="1"/>
  <c r="R20" i="17"/>
  <c r="S20" i="17" s="1"/>
  <c r="R36" i="17"/>
  <c r="S36" i="17" s="1"/>
  <c r="R32" i="17"/>
  <c r="S32" i="17" s="1"/>
  <c r="R8" i="17"/>
  <c r="S8" i="17" s="1"/>
  <c r="R40" i="17"/>
  <c r="S40" i="17" s="1"/>
  <c r="R24" i="17"/>
  <c r="S24" i="17" s="1"/>
  <c r="R16" i="17"/>
  <c r="S16" i="17" s="1"/>
  <c r="R43" i="17"/>
  <c r="S43" i="17" s="1"/>
  <c r="R35" i="17"/>
  <c r="S35" i="17" s="1"/>
  <c r="R27" i="17"/>
  <c r="S27" i="17" s="1"/>
  <c r="R19" i="17"/>
  <c r="S19" i="17" s="1"/>
  <c r="R11" i="17"/>
  <c r="S11" i="17" s="1"/>
  <c r="R41" i="17"/>
  <c r="S41" i="17" s="1"/>
  <c r="R31" i="17"/>
  <c r="S31" i="17" s="1"/>
  <c r="R21" i="17"/>
  <c r="S21" i="17" s="1"/>
  <c r="R9" i="17"/>
  <c r="S9" i="17" s="1"/>
  <c r="R37" i="17"/>
  <c r="S37" i="17" s="1"/>
  <c r="R25" i="17"/>
  <c r="S25" i="17" s="1"/>
  <c r="R15" i="17"/>
  <c r="S15" i="17" s="1"/>
  <c r="R7" i="17"/>
  <c r="S7" i="17" s="1"/>
  <c r="R39" i="17"/>
  <c r="S39" i="17" s="1"/>
  <c r="R17" i="17"/>
  <c r="S17" i="17" s="1"/>
  <c r="R33" i="17"/>
  <c r="S33" i="17" s="1"/>
  <c r="R13" i="17"/>
  <c r="S13" i="17" s="1"/>
  <c r="R29" i="17"/>
  <c r="S29" i="17" s="1"/>
  <c r="R23" i="17"/>
  <c r="S23" i="17" s="1"/>
  <c r="R18" i="17"/>
  <c r="S18" i="17" s="1"/>
  <c r="R34" i="17"/>
  <c r="S34" i="17" s="1"/>
  <c r="R6" i="17"/>
  <c r="S6" i="17" s="1"/>
  <c r="R22" i="17"/>
  <c r="S22" i="17" s="1"/>
  <c r="R38" i="17"/>
  <c r="S38" i="17" s="1"/>
  <c r="R28" i="17"/>
  <c r="S28" i="17" s="1"/>
  <c r="R10" i="17"/>
  <c r="S10" i="17" s="1"/>
  <c r="R26" i="17"/>
  <c r="S26" i="17" s="1"/>
  <c r="R42" i="17"/>
  <c r="S42" i="17" s="1"/>
  <c r="R14" i="17"/>
  <c r="S14" i="17" s="1"/>
  <c r="R30" i="17"/>
  <c r="S30" i="17" s="1"/>
  <c r="R12" i="17"/>
  <c r="S12" i="17" s="1"/>
  <c r="R5" i="17"/>
  <c r="R5" i="32"/>
  <c r="R12" i="32"/>
  <c r="S12" i="32" s="1"/>
  <c r="R20" i="32"/>
  <c r="S20" i="32" s="1"/>
  <c r="R28" i="32"/>
  <c r="S28" i="32" s="1"/>
  <c r="R36" i="32"/>
  <c r="S36" i="32" s="1"/>
  <c r="R10" i="32"/>
  <c r="S10" i="32" s="1"/>
  <c r="R22" i="32"/>
  <c r="S22" i="32" s="1"/>
  <c r="R32" i="32"/>
  <c r="S32" i="32" s="1"/>
  <c r="R42" i="32"/>
  <c r="S42" i="32" s="1"/>
  <c r="R16" i="32"/>
  <c r="S16" i="32" s="1"/>
  <c r="R30" i="32"/>
  <c r="S30" i="32" s="1"/>
  <c r="R6" i="32"/>
  <c r="S6" i="32" s="1"/>
  <c r="R24" i="32"/>
  <c r="S24" i="32" s="1"/>
  <c r="R40" i="32"/>
  <c r="S40" i="32" s="1"/>
  <c r="R14" i="32"/>
  <c r="S14" i="32" s="1"/>
  <c r="R34" i="32"/>
  <c r="S34" i="32" s="1"/>
  <c r="R8" i="32"/>
  <c r="S8" i="32" s="1"/>
  <c r="R26" i="32"/>
  <c r="S26" i="32" s="1"/>
  <c r="R18" i="32"/>
  <c r="S18" i="32" s="1"/>
  <c r="R38" i="32"/>
  <c r="S38" i="32" s="1"/>
  <c r="R39" i="32"/>
  <c r="S39" i="32" s="1"/>
  <c r="R31" i="32"/>
  <c r="S31" i="32" s="1"/>
  <c r="R23" i="32"/>
  <c r="S23" i="32" s="1"/>
  <c r="R15" i="32"/>
  <c r="S15" i="32" s="1"/>
  <c r="R41" i="32"/>
  <c r="S41" i="32" s="1"/>
  <c r="R29" i="32"/>
  <c r="S29" i="32" s="1"/>
  <c r="R19" i="32"/>
  <c r="S19" i="32" s="1"/>
  <c r="R9" i="32"/>
  <c r="S9" i="32" s="1"/>
  <c r="R35" i="32"/>
  <c r="S35" i="32" s="1"/>
  <c r="R25" i="32"/>
  <c r="S25" i="32" s="1"/>
  <c r="R13" i="32"/>
  <c r="S13" i="32" s="1"/>
  <c r="R27" i="32"/>
  <c r="S27" i="32" s="1"/>
  <c r="R7" i="32"/>
  <c r="S7" i="32" s="1"/>
  <c r="R43" i="32"/>
  <c r="S43" i="32" s="1"/>
  <c r="R21" i="32"/>
  <c r="S21" i="32" s="1"/>
  <c r="R37" i="32"/>
  <c r="S37" i="32" s="1"/>
  <c r="R17" i="32"/>
  <c r="S17" i="32" s="1"/>
  <c r="R11" i="32"/>
  <c r="S11" i="32" s="1"/>
  <c r="R33" i="32"/>
  <c r="S33" i="32" s="1"/>
  <c r="R41" i="35"/>
  <c r="S41" i="35" s="1"/>
  <c r="R33" i="35"/>
  <c r="S33" i="35" s="1"/>
  <c r="R25" i="35"/>
  <c r="S25" i="35" s="1"/>
  <c r="R17" i="35"/>
  <c r="S17" i="35" s="1"/>
  <c r="R9" i="35"/>
  <c r="S9" i="35" s="1"/>
  <c r="R37" i="35"/>
  <c r="S37" i="35" s="1"/>
  <c r="R29" i="35"/>
  <c r="S29" i="35" s="1"/>
  <c r="R21" i="35"/>
  <c r="S21" i="35" s="1"/>
  <c r="R13" i="35"/>
  <c r="S13" i="35" s="1"/>
  <c r="R7" i="35"/>
  <c r="S7" i="35" s="1"/>
  <c r="R43" i="35"/>
  <c r="S43" i="35" s="1"/>
  <c r="R27" i="35"/>
  <c r="S27" i="35" s="1"/>
  <c r="R11" i="35"/>
  <c r="S11" i="35" s="1"/>
  <c r="R22" i="35"/>
  <c r="S22" i="35" s="1"/>
  <c r="R35" i="35"/>
  <c r="S35" i="35" s="1"/>
  <c r="R19" i="35"/>
  <c r="S19" i="35" s="1"/>
  <c r="R23" i="35"/>
  <c r="S23" i="35" s="1"/>
  <c r="R15" i="35"/>
  <c r="S15" i="35" s="1"/>
  <c r="R39" i="35"/>
  <c r="S39" i="35" s="1"/>
  <c r="R31" i="35"/>
  <c r="S31" i="35" s="1"/>
  <c r="R8" i="35"/>
  <c r="S8" i="35" s="1"/>
  <c r="R16" i="35"/>
  <c r="S16" i="35" s="1"/>
  <c r="R24" i="35"/>
  <c r="S24" i="35" s="1"/>
  <c r="R32" i="35"/>
  <c r="S32" i="35" s="1"/>
  <c r="R40" i="35"/>
  <c r="S40" i="35" s="1"/>
  <c r="R6" i="35"/>
  <c r="S6" i="35" s="1"/>
  <c r="R18" i="35"/>
  <c r="S18" i="35" s="1"/>
  <c r="R28" i="35"/>
  <c r="S28" i="35" s="1"/>
  <c r="R38" i="35"/>
  <c r="S38" i="35" s="1"/>
  <c r="R12" i="35"/>
  <c r="S12" i="35" s="1"/>
  <c r="R26" i="35"/>
  <c r="S26" i="35" s="1"/>
  <c r="R42" i="35"/>
  <c r="S42" i="35" s="1"/>
  <c r="R10" i="35"/>
  <c r="S10" i="35" s="1"/>
  <c r="R30" i="35"/>
  <c r="S30" i="35" s="1"/>
  <c r="R20" i="35"/>
  <c r="S20" i="35" s="1"/>
  <c r="R36" i="35"/>
  <c r="S36" i="35" s="1"/>
  <c r="R34" i="35"/>
  <c r="S34" i="35" s="1"/>
  <c r="R14" i="35"/>
  <c r="S14" i="35" s="1"/>
  <c r="R5" i="35"/>
  <c r="R36" i="20"/>
  <c r="S36" i="20" s="1"/>
  <c r="R20" i="20"/>
  <c r="S20" i="20" s="1"/>
  <c r="R12" i="20"/>
  <c r="S12" i="20" s="1"/>
  <c r="R37" i="20"/>
  <c r="S37" i="20" s="1"/>
  <c r="R29" i="20"/>
  <c r="S29" i="20" s="1"/>
  <c r="R21" i="20"/>
  <c r="S21" i="20" s="1"/>
  <c r="R13" i="20"/>
  <c r="S13" i="20" s="1"/>
  <c r="R7" i="20"/>
  <c r="S7" i="20" s="1"/>
  <c r="R39" i="20"/>
  <c r="S39" i="20" s="1"/>
  <c r="R27" i="20"/>
  <c r="S27" i="20" s="1"/>
  <c r="R17" i="20"/>
  <c r="S17" i="20" s="1"/>
  <c r="R43" i="20"/>
  <c r="S43" i="20" s="1"/>
  <c r="R33" i="20"/>
  <c r="S33" i="20" s="1"/>
  <c r="R23" i="20"/>
  <c r="S23" i="20" s="1"/>
  <c r="R11" i="20"/>
  <c r="S11" i="20" s="1"/>
  <c r="R25" i="20"/>
  <c r="S25" i="20" s="1"/>
  <c r="R41" i="20"/>
  <c r="S41" i="20" s="1"/>
  <c r="R19" i="20"/>
  <c r="S19" i="20" s="1"/>
  <c r="R35" i="20"/>
  <c r="S35" i="20" s="1"/>
  <c r="R15" i="20"/>
  <c r="S15" i="20" s="1"/>
  <c r="R9" i="20"/>
  <c r="S9" i="20" s="1"/>
  <c r="R31" i="20"/>
  <c r="S31" i="20" s="1"/>
  <c r="R6" i="20"/>
  <c r="S6" i="20" s="1"/>
  <c r="R14" i="20"/>
  <c r="S14" i="20" s="1"/>
  <c r="R22" i="20"/>
  <c r="S22" i="20" s="1"/>
  <c r="R30" i="20"/>
  <c r="S30" i="20" s="1"/>
  <c r="R38" i="20"/>
  <c r="S38" i="20" s="1"/>
  <c r="R10" i="20"/>
  <c r="S10" i="20" s="1"/>
  <c r="R18" i="20"/>
  <c r="S18" i="20" s="1"/>
  <c r="R26" i="20"/>
  <c r="S26" i="20" s="1"/>
  <c r="R34" i="20"/>
  <c r="S34" i="20" s="1"/>
  <c r="R42" i="20"/>
  <c r="S42" i="20" s="1"/>
  <c r="R8" i="20"/>
  <c r="S8" i="20" s="1"/>
  <c r="R24" i="20"/>
  <c r="S24" i="20" s="1"/>
  <c r="R40" i="20"/>
  <c r="S40" i="20" s="1"/>
  <c r="R16" i="20"/>
  <c r="S16" i="20" s="1"/>
  <c r="R32" i="20"/>
  <c r="S32" i="20" s="1"/>
  <c r="R28" i="20"/>
  <c r="S28" i="20" s="1"/>
  <c r="R5" i="20"/>
  <c r="R5" i="30"/>
  <c r="S5" i="30" s="1"/>
  <c r="R12" i="30"/>
  <c r="S12" i="30" s="1"/>
  <c r="R20" i="30"/>
  <c r="S20" i="30" s="1"/>
  <c r="R28" i="30"/>
  <c r="S28" i="30" s="1"/>
  <c r="R36" i="30"/>
  <c r="S36" i="30" s="1"/>
  <c r="R6" i="30"/>
  <c r="S6" i="30" s="1"/>
  <c r="R16" i="30"/>
  <c r="S16" i="30" s="1"/>
  <c r="R26" i="30"/>
  <c r="S26" i="30" s="1"/>
  <c r="R38" i="30"/>
  <c r="S38" i="30" s="1"/>
  <c r="R8" i="30"/>
  <c r="S8" i="30" s="1"/>
  <c r="R22" i="30"/>
  <c r="S22" i="30" s="1"/>
  <c r="R34" i="30"/>
  <c r="S34" i="30" s="1"/>
  <c r="R14" i="30"/>
  <c r="S14" i="30" s="1"/>
  <c r="R30" i="30"/>
  <c r="S30" i="30" s="1"/>
  <c r="R42" i="30"/>
  <c r="S42" i="30" s="1"/>
  <c r="R24" i="30"/>
  <c r="S24" i="30" s="1"/>
  <c r="R10" i="30"/>
  <c r="S10" i="30" s="1"/>
  <c r="R40" i="30"/>
  <c r="S40" i="30" s="1"/>
  <c r="R32" i="30"/>
  <c r="S32" i="30" s="1"/>
  <c r="R18" i="30"/>
  <c r="S18" i="30" s="1"/>
  <c r="R41" i="30"/>
  <c r="S41" i="30" s="1"/>
  <c r="R33" i="30"/>
  <c r="S33" i="30" s="1"/>
  <c r="R25" i="30"/>
  <c r="S25" i="30" s="1"/>
  <c r="R17" i="30"/>
  <c r="S17" i="30" s="1"/>
  <c r="R9" i="30"/>
  <c r="S9" i="30" s="1"/>
  <c r="R39" i="30"/>
  <c r="S39" i="30" s="1"/>
  <c r="R29" i="30"/>
  <c r="S29" i="30" s="1"/>
  <c r="R19" i="30"/>
  <c r="S19" i="30" s="1"/>
  <c r="R7" i="30"/>
  <c r="R35" i="30"/>
  <c r="S35" i="30" s="1"/>
  <c r="R13" i="30"/>
  <c r="S13" i="30" s="1"/>
  <c r="R43" i="30"/>
  <c r="S43" i="30" s="1"/>
  <c r="R37" i="30"/>
  <c r="S37" i="30" s="1"/>
  <c r="R31" i="30"/>
  <c r="S31" i="30" s="1"/>
  <c r="R23" i="30"/>
  <c r="S23" i="30" s="1"/>
  <c r="R27" i="30"/>
  <c r="S27" i="30" s="1"/>
  <c r="R21" i="30"/>
  <c r="S21" i="30" s="1"/>
  <c r="R15" i="30"/>
  <c r="S15" i="30" s="1"/>
  <c r="R11" i="30"/>
  <c r="S11" i="30" s="1"/>
  <c r="R36" i="37"/>
  <c r="S36" i="37" s="1"/>
  <c r="R28" i="37"/>
  <c r="S28" i="37" s="1"/>
  <c r="R20" i="37"/>
  <c r="S20" i="37" s="1"/>
  <c r="R12" i="37"/>
  <c r="S12" i="37" s="1"/>
  <c r="R43" i="37"/>
  <c r="S43" i="37" s="1"/>
  <c r="R35" i="37"/>
  <c r="S35" i="37" s="1"/>
  <c r="R27" i="37"/>
  <c r="S27" i="37" s="1"/>
  <c r="R19" i="37"/>
  <c r="S19" i="37" s="1"/>
  <c r="R11" i="37"/>
  <c r="S11" i="37" s="1"/>
  <c r="R42" i="37"/>
  <c r="S42" i="37" s="1"/>
  <c r="R32" i="37"/>
  <c r="S32" i="37" s="1"/>
  <c r="R22" i="37"/>
  <c r="S22" i="37" s="1"/>
  <c r="R10" i="37"/>
  <c r="S10" i="37" s="1"/>
  <c r="R39" i="37"/>
  <c r="S39" i="37" s="1"/>
  <c r="R29" i="37"/>
  <c r="S29" i="37" s="1"/>
  <c r="R17" i="37"/>
  <c r="S17" i="37" s="1"/>
  <c r="R7" i="37"/>
  <c r="S7" i="37" s="1"/>
  <c r="R40" i="37"/>
  <c r="S40" i="37" s="1"/>
  <c r="R26" i="37"/>
  <c r="S26" i="37" s="1"/>
  <c r="R14" i="37"/>
  <c r="S14" i="37" s="1"/>
  <c r="R37" i="37"/>
  <c r="S37" i="37" s="1"/>
  <c r="R23" i="37"/>
  <c r="S23" i="37" s="1"/>
  <c r="R9" i="37"/>
  <c r="S9" i="37" s="1"/>
  <c r="R34" i="37"/>
  <c r="S34" i="37" s="1"/>
  <c r="R16" i="37"/>
  <c r="S16" i="37" s="1"/>
  <c r="R33" i="37"/>
  <c r="S33" i="37" s="1"/>
  <c r="R15" i="37"/>
  <c r="S15" i="37" s="1"/>
  <c r="R24" i="37"/>
  <c r="S24" i="37" s="1"/>
  <c r="R6" i="37"/>
  <c r="S6" i="37" s="1"/>
  <c r="R25" i="37"/>
  <c r="S25" i="37" s="1"/>
  <c r="R8" i="37"/>
  <c r="S8" i="37" s="1"/>
  <c r="R13" i="37"/>
  <c r="S13" i="37" s="1"/>
  <c r="R30" i="37"/>
  <c r="S30" i="37" s="1"/>
  <c r="R31" i="37"/>
  <c r="S31" i="37" s="1"/>
  <c r="R38" i="37"/>
  <c r="S38" i="37" s="1"/>
  <c r="R41" i="37"/>
  <c r="S41" i="37" s="1"/>
  <c r="R5" i="37"/>
  <c r="R21" i="37"/>
  <c r="S21" i="37" s="1"/>
  <c r="R18" i="37"/>
  <c r="S18" i="37" s="1"/>
  <c r="R37" i="39"/>
  <c r="S37" i="39" s="1"/>
  <c r="R29" i="39"/>
  <c r="S29" i="39" s="1"/>
  <c r="R21" i="39"/>
  <c r="S21" i="39" s="1"/>
  <c r="R13" i="39"/>
  <c r="S13" i="39" s="1"/>
  <c r="R5" i="39"/>
  <c r="R36" i="39"/>
  <c r="S36" i="39" s="1"/>
  <c r="R28" i="39"/>
  <c r="S28" i="39" s="1"/>
  <c r="R20" i="39"/>
  <c r="S20" i="39" s="1"/>
  <c r="R12" i="39"/>
  <c r="S12" i="39" s="1"/>
  <c r="R39" i="39"/>
  <c r="S39" i="39" s="1"/>
  <c r="R27" i="39"/>
  <c r="S27" i="39" s="1"/>
  <c r="R17" i="39"/>
  <c r="S17" i="39" s="1"/>
  <c r="R7" i="39"/>
  <c r="S7" i="39" s="1"/>
  <c r="R34" i="39"/>
  <c r="S34" i="39" s="1"/>
  <c r="R24" i="39"/>
  <c r="S24" i="39" s="1"/>
  <c r="R14" i="39"/>
  <c r="S14" i="39" s="1"/>
  <c r="R35" i="39"/>
  <c r="S35" i="39" s="1"/>
  <c r="R23" i="39"/>
  <c r="S23" i="39" s="1"/>
  <c r="R9" i="39"/>
  <c r="S9" i="39" s="1"/>
  <c r="R32" i="39"/>
  <c r="S32" i="39" s="1"/>
  <c r="R18" i="39"/>
  <c r="S18" i="39" s="1"/>
  <c r="R6" i="39"/>
  <c r="S6" i="39" s="1"/>
  <c r="R33" i="39"/>
  <c r="S33" i="39" s="1"/>
  <c r="R15" i="39"/>
  <c r="S15" i="39" s="1"/>
  <c r="R38" i="39"/>
  <c r="S38" i="39" s="1"/>
  <c r="R16" i="39"/>
  <c r="S16" i="39" s="1"/>
  <c r="R43" i="39"/>
  <c r="S43" i="39" s="1"/>
  <c r="R25" i="39"/>
  <c r="S25" i="39" s="1"/>
  <c r="R42" i="39"/>
  <c r="S42" i="39" s="1"/>
  <c r="R26" i="39"/>
  <c r="S26" i="39" s="1"/>
  <c r="R8" i="39"/>
  <c r="S8" i="39" s="1"/>
  <c r="R11" i="39"/>
  <c r="S11" i="39" s="1"/>
  <c r="R10" i="39"/>
  <c r="S10" i="39" s="1"/>
  <c r="R31" i="39"/>
  <c r="S31" i="39" s="1"/>
  <c r="R30" i="39"/>
  <c r="S30" i="39" s="1"/>
  <c r="R41" i="39"/>
  <c r="S41" i="39" s="1"/>
  <c r="R40" i="39"/>
  <c r="S40" i="39" s="1"/>
  <c r="R22" i="39"/>
  <c r="S22" i="39" s="1"/>
  <c r="R19" i="39"/>
  <c r="S19" i="39" s="1"/>
  <c r="R5" i="18" a="1"/>
  <c r="Q44" i="18"/>
  <c r="W23" i="44"/>
  <c r="U23" i="44"/>
  <c r="Y23" i="44"/>
  <c r="Y20" i="44"/>
  <c r="W20" i="44"/>
  <c r="U20" i="44"/>
  <c r="Y12" i="44"/>
  <c r="U12" i="44"/>
  <c r="W12" i="44"/>
  <c r="W31" i="44"/>
  <c r="U31" i="44"/>
  <c r="Y31" i="44"/>
  <c r="W15" i="44"/>
  <c r="Y15" i="44"/>
  <c r="U15" i="44"/>
  <c r="Y30" i="44"/>
  <c r="U30" i="44"/>
  <c r="W30" i="44"/>
  <c r="W21" i="44"/>
  <c r="U21" i="44"/>
  <c r="Y21" i="44"/>
  <c r="Y10" i="44"/>
  <c r="U10" i="44"/>
  <c r="W10" i="44"/>
  <c r="W38" i="44"/>
  <c r="U38" i="44"/>
  <c r="Y38" i="44"/>
  <c r="Y27" i="44"/>
  <c r="W27" i="44"/>
  <c r="U27" i="44"/>
  <c r="W14" i="44"/>
  <c r="U14" i="44"/>
  <c r="Y14" i="44"/>
  <c r="W36" i="44"/>
  <c r="U36" i="44"/>
  <c r="Y36" i="44"/>
  <c r="W19" i="44"/>
  <c r="Y19" i="44"/>
  <c r="U19" i="44"/>
  <c r="W39" i="44"/>
  <c r="U39" i="44"/>
  <c r="Y39" i="44"/>
  <c r="Y8" i="44"/>
  <c r="W8" i="44"/>
  <c r="U8" i="44"/>
  <c r="Y24" i="44"/>
  <c r="U24" i="44"/>
  <c r="W24" i="44"/>
  <c r="U40" i="44"/>
  <c r="W40" i="44"/>
  <c r="Y40" i="44"/>
  <c r="W17" i="44"/>
  <c r="Y17" i="44"/>
  <c r="U17" i="44"/>
  <c r="Y33" i="44"/>
  <c r="U33" i="44"/>
  <c r="W33" i="44"/>
  <c r="Q44" i="14"/>
  <c r="R5" i="14" a="1"/>
  <c r="R8" i="33"/>
  <c r="S8" i="33" s="1"/>
  <c r="R16" i="33"/>
  <c r="S16" i="33" s="1"/>
  <c r="R24" i="33"/>
  <c r="S24" i="33" s="1"/>
  <c r="R32" i="33"/>
  <c r="S32" i="33" s="1"/>
  <c r="R40" i="33"/>
  <c r="S40" i="33" s="1"/>
  <c r="R10" i="33"/>
  <c r="S10" i="33" s="1"/>
  <c r="R20" i="33"/>
  <c r="S20" i="33" s="1"/>
  <c r="R30" i="33"/>
  <c r="S30" i="33" s="1"/>
  <c r="R42" i="33"/>
  <c r="S42" i="33" s="1"/>
  <c r="R14" i="33"/>
  <c r="S14" i="33" s="1"/>
  <c r="R28" i="33"/>
  <c r="S28" i="33" s="1"/>
  <c r="R12" i="33"/>
  <c r="S12" i="33" s="1"/>
  <c r="R34" i="33"/>
  <c r="S34" i="33" s="1"/>
  <c r="R5" i="33"/>
  <c r="R22" i="33"/>
  <c r="S22" i="33" s="1"/>
  <c r="R38" i="33"/>
  <c r="S38" i="33" s="1"/>
  <c r="R18" i="33"/>
  <c r="S18" i="33" s="1"/>
  <c r="R36" i="33"/>
  <c r="S36" i="33" s="1"/>
  <c r="R26" i="33"/>
  <c r="S26" i="33" s="1"/>
  <c r="R6" i="33"/>
  <c r="S6" i="33" s="1"/>
  <c r="R39" i="33"/>
  <c r="S39" i="33" s="1"/>
  <c r="R31" i="33"/>
  <c r="S31" i="33" s="1"/>
  <c r="R23" i="33"/>
  <c r="S23" i="33" s="1"/>
  <c r="R15" i="33"/>
  <c r="S15" i="33" s="1"/>
  <c r="R7" i="33"/>
  <c r="S7" i="33" s="1"/>
  <c r="R41" i="33"/>
  <c r="S41" i="33" s="1"/>
  <c r="R29" i="33"/>
  <c r="S29" i="33" s="1"/>
  <c r="R19" i="33"/>
  <c r="S19" i="33" s="1"/>
  <c r="R9" i="33"/>
  <c r="S9" i="33" s="1"/>
  <c r="R35" i="33"/>
  <c r="S35" i="33" s="1"/>
  <c r="R25" i="33"/>
  <c r="S25" i="33" s="1"/>
  <c r="R13" i="33"/>
  <c r="S13" i="33" s="1"/>
  <c r="R37" i="33"/>
  <c r="S37" i="33" s="1"/>
  <c r="R17" i="33"/>
  <c r="S17" i="33" s="1"/>
  <c r="R33" i="33"/>
  <c r="S33" i="33" s="1"/>
  <c r="R11" i="33"/>
  <c r="S11" i="33" s="1"/>
  <c r="R27" i="33"/>
  <c r="S27" i="33" s="1"/>
  <c r="R21" i="33"/>
  <c r="S21" i="33" s="1"/>
  <c r="R43" i="33"/>
  <c r="S43" i="33" s="1"/>
  <c r="R10" i="15"/>
  <c r="S10" i="15" s="1"/>
  <c r="R18" i="15"/>
  <c r="S18" i="15" s="1"/>
  <c r="R26" i="15"/>
  <c r="S26" i="15" s="1"/>
  <c r="R34" i="15"/>
  <c r="S34" i="15" s="1"/>
  <c r="R42" i="15"/>
  <c r="S42" i="15" s="1"/>
  <c r="R6" i="15"/>
  <c r="S6" i="15" s="1"/>
  <c r="R14" i="15"/>
  <c r="S14" i="15" s="1"/>
  <c r="R22" i="15"/>
  <c r="S22" i="15" s="1"/>
  <c r="R30" i="15"/>
  <c r="S30" i="15" s="1"/>
  <c r="R38" i="15"/>
  <c r="S38" i="15" s="1"/>
  <c r="R5" i="15"/>
  <c r="R20" i="15"/>
  <c r="S20" i="15" s="1"/>
  <c r="R36" i="15"/>
  <c r="S36" i="15" s="1"/>
  <c r="R12" i="15"/>
  <c r="S12" i="15" s="1"/>
  <c r="R28" i="15"/>
  <c r="S28" i="15" s="1"/>
  <c r="R24" i="15"/>
  <c r="S24" i="15" s="1"/>
  <c r="R32" i="15"/>
  <c r="S32" i="15" s="1"/>
  <c r="R16" i="15"/>
  <c r="S16" i="15" s="1"/>
  <c r="R40" i="15"/>
  <c r="S40" i="15" s="1"/>
  <c r="R39" i="15"/>
  <c r="S39" i="15" s="1"/>
  <c r="R31" i="15"/>
  <c r="S31" i="15" s="1"/>
  <c r="R23" i="15"/>
  <c r="S23" i="15" s="1"/>
  <c r="R15" i="15"/>
  <c r="S15" i="15" s="1"/>
  <c r="R37" i="15"/>
  <c r="S37" i="15" s="1"/>
  <c r="R27" i="15"/>
  <c r="S27" i="15" s="1"/>
  <c r="R17" i="15"/>
  <c r="S17" i="15" s="1"/>
  <c r="R7" i="15"/>
  <c r="S7" i="15" s="1"/>
  <c r="R43" i="15"/>
  <c r="S43" i="15" s="1"/>
  <c r="R33" i="15"/>
  <c r="S33" i="15" s="1"/>
  <c r="R21" i="15"/>
  <c r="S21" i="15" s="1"/>
  <c r="R11" i="15"/>
  <c r="S11" i="15" s="1"/>
  <c r="R8" i="15"/>
  <c r="S8" i="15" s="1"/>
  <c r="R35" i="15"/>
  <c r="S35" i="15" s="1"/>
  <c r="R13" i="15"/>
  <c r="S13" i="15" s="1"/>
  <c r="R29" i="15"/>
  <c r="S29" i="15" s="1"/>
  <c r="R9" i="15"/>
  <c r="S9" i="15" s="1"/>
  <c r="R25" i="15"/>
  <c r="S25" i="15" s="1"/>
  <c r="R19" i="15"/>
  <c r="S19" i="15" s="1"/>
  <c r="R41" i="15"/>
  <c r="S41" i="15" s="1"/>
  <c r="R6" i="52"/>
  <c r="S6" i="52" s="1"/>
  <c r="R43" i="52"/>
  <c r="S43" i="52" s="1"/>
  <c r="R35" i="52"/>
  <c r="S35" i="52" s="1"/>
  <c r="R27" i="52"/>
  <c r="S27" i="52" s="1"/>
  <c r="R19" i="52"/>
  <c r="S19" i="52" s="1"/>
  <c r="R11" i="52"/>
  <c r="S11" i="52" s="1"/>
  <c r="R42" i="52"/>
  <c r="S42" i="52" s="1"/>
  <c r="R34" i="52"/>
  <c r="S34" i="52" s="1"/>
  <c r="R26" i="52"/>
  <c r="S26" i="52" s="1"/>
  <c r="R18" i="52"/>
  <c r="S18" i="52" s="1"/>
  <c r="R10" i="52"/>
  <c r="S10" i="52" s="1"/>
  <c r="R39" i="52"/>
  <c r="S39" i="52" s="1"/>
  <c r="R29" i="52"/>
  <c r="S29" i="52" s="1"/>
  <c r="R17" i="52"/>
  <c r="S17" i="52" s="1"/>
  <c r="R7" i="52"/>
  <c r="S7" i="52" s="1"/>
  <c r="R36" i="52"/>
  <c r="S36" i="52" s="1"/>
  <c r="R24" i="52"/>
  <c r="S24" i="52" s="1"/>
  <c r="R14" i="52"/>
  <c r="S14" i="52" s="1"/>
  <c r="R41" i="52"/>
  <c r="S41" i="52" s="1"/>
  <c r="R25" i="52"/>
  <c r="S25" i="52" s="1"/>
  <c r="R13" i="52"/>
  <c r="S13" i="52" s="1"/>
  <c r="R38" i="52"/>
  <c r="S38" i="52" s="1"/>
  <c r="R22" i="52"/>
  <c r="S22" i="52" s="1"/>
  <c r="R8" i="52"/>
  <c r="S8" i="52" s="1"/>
  <c r="R37" i="52"/>
  <c r="S37" i="52" s="1"/>
  <c r="R23" i="52"/>
  <c r="S23" i="52" s="1"/>
  <c r="R9" i="52"/>
  <c r="S9" i="52" s="1"/>
  <c r="R32" i="52"/>
  <c r="S32" i="52" s="1"/>
  <c r="R20" i="52"/>
  <c r="S20" i="52" s="1"/>
  <c r="R15" i="52"/>
  <c r="S15" i="52" s="1"/>
  <c r="R28" i="52"/>
  <c r="S28" i="52" s="1"/>
  <c r="R31" i="52"/>
  <c r="S31" i="52" s="1"/>
  <c r="R40" i="52"/>
  <c r="S40" i="52" s="1"/>
  <c r="R12" i="52"/>
  <c r="S12" i="52" s="1"/>
  <c r="R21" i="52"/>
  <c r="S21" i="52" s="1"/>
  <c r="R30" i="52"/>
  <c r="S30" i="52" s="1"/>
  <c r="R5" i="52"/>
  <c r="R33" i="52"/>
  <c r="S33" i="52" s="1"/>
  <c r="R16" i="52"/>
  <c r="S16" i="52" s="1"/>
  <c r="R34" i="36"/>
  <c r="S34" i="36" s="1"/>
  <c r="R24" i="36"/>
  <c r="S24" i="36" s="1"/>
  <c r="R14" i="36"/>
  <c r="S14" i="36" s="1"/>
  <c r="R41" i="36"/>
  <c r="S41" i="36" s="1"/>
  <c r="R31" i="36"/>
  <c r="S31" i="36" s="1"/>
  <c r="R21" i="36"/>
  <c r="S21" i="36" s="1"/>
  <c r="R9" i="36"/>
  <c r="S9" i="36" s="1"/>
  <c r="R38" i="36"/>
  <c r="S38" i="36" s="1"/>
  <c r="R22" i="36"/>
  <c r="S22" i="36" s="1"/>
  <c r="R8" i="36"/>
  <c r="S8" i="36" s="1"/>
  <c r="R33" i="36"/>
  <c r="S33" i="36" s="1"/>
  <c r="R17" i="36"/>
  <c r="S17" i="36" s="1"/>
  <c r="R32" i="36"/>
  <c r="S32" i="36" s="1"/>
  <c r="R16" i="36"/>
  <c r="S16" i="36" s="1"/>
  <c r="R37" i="36"/>
  <c r="S37" i="36" s="1"/>
  <c r="R15" i="36"/>
  <c r="S15" i="36" s="1"/>
  <c r="R42" i="36"/>
  <c r="S42" i="36" s="1"/>
  <c r="R26" i="36"/>
  <c r="S26" i="36" s="1"/>
  <c r="R6" i="36"/>
  <c r="S6" i="36" s="1"/>
  <c r="R25" i="36"/>
  <c r="S25" i="36" s="1"/>
  <c r="R7" i="36"/>
  <c r="S7" i="36" s="1"/>
  <c r="R10" i="36"/>
  <c r="S10" i="36" s="1"/>
  <c r="R13" i="36"/>
  <c r="S13" i="36" s="1"/>
  <c r="R30" i="36"/>
  <c r="S30" i="36" s="1"/>
  <c r="R29" i="36"/>
  <c r="S29" i="36" s="1"/>
  <c r="R40" i="36"/>
  <c r="S40" i="36" s="1"/>
  <c r="R39" i="36"/>
  <c r="S39" i="36" s="1"/>
  <c r="R23" i="36"/>
  <c r="S23" i="36" s="1"/>
  <c r="R18" i="36"/>
  <c r="S18" i="36" s="1"/>
  <c r="R36" i="36"/>
  <c r="S36" i="36" s="1"/>
  <c r="R20" i="36"/>
  <c r="S20" i="36" s="1"/>
  <c r="R43" i="36"/>
  <c r="S43" i="36" s="1"/>
  <c r="R27" i="36"/>
  <c r="S27" i="36" s="1"/>
  <c r="R11" i="36"/>
  <c r="S11" i="36" s="1"/>
  <c r="R28" i="36"/>
  <c r="S28" i="36" s="1"/>
  <c r="R12" i="36"/>
  <c r="S12" i="36" s="1"/>
  <c r="R35" i="36"/>
  <c r="S35" i="36" s="1"/>
  <c r="R19" i="36"/>
  <c r="S19" i="36" s="1"/>
  <c r="R5" i="36"/>
  <c r="Q44" i="48"/>
  <c r="R5" i="48" a="1"/>
  <c r="R10" i="28"/>
  <c r="S10" i="28" s="1"/>
  <c r="R18" i="28"/>
  <c r="S18" i="28" s="1"/>
  <c r="R26" i="28"/>
  <c r="S26" i="28" s="1"/>
  <c r="R34" i="28"/>
  <c r="S34" i="28" s="1"/>
  <c r="R42" i="28"/>
  <c r="S42" i="28" s="1"/>
  <c r="R8" i="28"/>
  <c r="S8" i="28" s="1"/>
  <c r="R20" i="28"/>
  <c r="S20" i="28" s="1"/>
  <c r="R30" i="28"/>
  <c r="S30" i="28" s="1"/>
  <c r="R40" i="28"/>
  <c r="S40" i="28" s="1"/>
  <c r="R5" i="28"/>
  <c r="R14" i="28"/>
  <c r="S14" i="28" s="1"/>
  <c r="R36" i="28"/>
  <c r="S36" i="28" s="1"/>
  <c r="R12" i="28"/>
  <c r="S12" i="28" s="1"/>
  <c r="R28" i="28"/>
  <c r="S28" i="28" s="1"/>
  <c r="R38" i="28"/>
  <c r="S38" i="28" s="1"/>
  <c r="R39" i="28"/>
  <c r="S39" i="28" s="1"/>
  <c r="R23" i="28"/>
  <c r="S23" i="28" s="1"/>
  <c r="R37" i="28"/>
  <c r="S37" i="28" s="1"/>
  <c r="R17" i="28"/>
  <c r="S17" i="28" s="1"/>
  <c r="R43" i="28"/>
  <c r="S43" i="28" s="1"/>
  <c r="R21" i="28"/>
  <c r="S21" i="28" s="1"/>
  <c r="R25" i="28"/>
  <c r="S25" i="28" s="1"/>
  <c r="R19" i="28"/>
  <c r="S19" i="28" s="1"/>
  <c r="R13" i="28"/>
  <c r="S13" i="28" s="1"/>
  <c r="R9" i="28"/>
  <c r="S9" i="28" s="1"/>
  <c r="R24" i="28"/>
  <c r="S24" i="28" s="1"/>
  <c r="R22" i="28"/>
  <c r="S22" i="28" s="1"/>
  <c r="R32" i="28"/>
  <c r="S32" i="28" s="1"/>
  <c r="R6" i="28"/>
  <c r="S6" i="28" s="1"/>
  <c r="R16" i="28"/>
  <c r="S16" i="28" s="1"/>
  <c r="R31" i="28"/>
  <c r="S31" i="28" s="1"/>
  <c r="R15" i="28"/>
  <c r="S15" i="28" s="1"/>
  <c r="R27" i="28"/>
  <c r="S27" i="28" s="1"/>
  <c r="R7" i="28"/>
  <c r="S7" i="28" s="1"/>
  <c r="R33" i="28"/>
  <c r="S33" i="28" s="1"/>
  <c r="R11" i="28"/>
  <c r="S11" i="28" s="1"/>
  <c r="R41" i="28"/>
  <c r="S41" i="28" s="1"/>
  <c r="R35" i="28"/>
  <c r="S35" i="28" s="1"/>
  <c r="R29" i="28"/>
  <c r="S29" i="28" s="1"/>
  <c r="W7" i="12"/>
  <c r="Y7" i="12"/>
  <c r="U7" i="12"/>
  <c r="Y9" i="12"/>
  <c r="W9" i="12"/>
  <c r="U9" i="12"/>
  <c r="W15" i="12"/>
  <c r="U15" i="12"/>
  <c r="Y15" i="12"/>
  <c r="Y21" i="12"/>
  <c r="W21" i="12"/>
  <c r="U21" i="12"/>
  <c r="U17" i="12"/>
  <c r="Y17" i="12"/>
  <c r="W17" i="12"/>
  <c r="U39" i="12"/>
  <c r="W39" i="12"/>
  <c r="Y39" i="12"/>
  <c r="Y23" i="12"/>
  <c r="U23" i="12"/>
  <c r="W23" i="12"/>
  <c r="Y11" i="12"/>
  <c r="W11" i="12"/>
  <c r="U11" i="12"/>
  <c r="U27" i="12"/>
  <c r="W27" i="12"/>
  <c r="Y27" i="12"/>
  <c r="U43" i="12"/>
  <c r="W43" i="12"/>
  <c r="Y43" i="12"/>
  <c r="W8" i="12"/>
  <c r="U8" i="12"/>
  <c r="Y8" i="12"/>
  <c r="W24" i="12"/>
  <c r="U24" i="12"/>
  <c r="Y24" i="12"/>
  <c r="U36" i="12"/>
  <c r="W36" i="12"/>
  <c r="Y36" i="12"/>
  <c r="R44" i="12"/>
  <c r="S5" i="12"/>
  <c r="W12" i="12"/>
  <c r="U12" i="12"/>
  <c r="Y12" i="12"/>
  <c r="Y30" i="12"/>
  <c r="W30" i="12"/>
  <c r="U30" i="12"/>
  <c r="Y14" i="12"/>
  <c r="W14" i="12"/>
  <c r="U14" i="12"/>
  <c r="W42" i="12"/>
  <c r="Y42" i="12"/>
  <c r="U42" i="12"/>
  <c r="Y26" i="12"/>
  <c r="U26" i="12"/>
  <c r="W26" i="12"/>
  <c r="Y10" i="12"/>
  <c r="W10" i="12"/>
  <c r="U10" i="12"/>
  <c r="R10" i="24"/>
  <c r="S10" i="24" s="1"/>
  <c r="R18" i="24"/>
  <c r="S18" i="24" s="1"/>
  <c r="R26" i="24"/>
  <c r="S26" i="24" s="1"/>
  <c r="R34" i="24"/>
  <c r="S34" i="24" s="1"/>
  <c r="R42" i="24"/>
  <c r="S42" i="24" s="1"/>
  <c r="R8" i="24"/>
  <c r="S8" i="24" s="1"/>
  <c r="R20" i="24"/>
  <c r="S20" i="24" s="1"/>
  <c r="R30" i="24"/>
  <c r="S30" i="24" s="1"/>
  <c r="R40" i="24"/>
  <c r="S40" i="24" s="1"/>
  <c r="R12" i="24"/>
  <c r="S12" i="24" s="1"/>
  <c r="R24" i="24"/>
  <c r="S24" i="24" s="1"/>
  <c r="R38" i="24"/>
  <c r="S38" i="24" s="1"/>
  <c r="R5" i="24"/>
  <c r="R16" i="24"/>
  <c r="S16" i="24" s="1"/>
  <c r="R32" i="24"/>
  <c r="S32" i="24" s="1"/>
  <c r="R14" i="24"/>
  <c r="S14" i="24" s="1"/>
  <c r="R28" i="24"/>
  <c r="S28" i="24" s="1"/>
  <c r="R6" i="24"/>
  <c r="S6" i="24" s="1"/>
  <c r="R36" i="24"/>
  <c r="S36" i="24" s="1"/>
  <c r="R22" i="24"/>
  <c r="S22" i="24" s="1"/>
  <c r="R41" i="24"/>
  <c r="S41" i="24" s="1"/>
  <c r="R33" i="24"/>
  <c r="S33" i="24" s="1"/>
  <c r="R25" i="24"/>
  <c r="S25" i="24" s="1"/>
  <c r="R17" i="24"/>
  <c r="S17" i="24" s="1"/>
  <c r="R9" i="24"/>
  <c r="S9" i="24" s="1"/>
  <c r="R37" i="24"/>
  <c r="S37" i="24" s="1"/>
  <c r="R27" i="24"/>
  <c r="S27" i="24" s="1"/>
  <c r="R15" i="24"/>
  <c r="S15" i="24" s="1"/>
  <c r="R7" i="24"/>
  <c r="S7" i="24" s="1"/>
  <c r="R43" i="24"/>
  <c r="S43" i="24" s="1"/>
  <c r="R31" i="24"/>
  <c r="S31" i="24" s="1"/>
  <c r="R21" i="24"/>
  <c r="S21" i="24" s="1"/>
  <c r="R11" i="24"/>
  <c r="S11" i="24" s="1"/>
  <c r="R23" i="24"/>
  <c r="S23" i="24" s="1"/>
  <c r="R39" i="24"/>
  <c r="S39" i="24" s="1"/>
  <c r="R19" i="24"/>
  <c r="S19" i="24" s="1"/>
  <c r="R35" i="24"/>
  <c r="S35" i="24" s="1"/>
  <c r="R13" i="24"/>
  <c r="S13" i="24" s="1"/>
  <c r="R29" i="24"/>
  <c r="S29" i="24" s="1"/>
  <c r="R43" i="34"/>
  <c r="S43" i="34" s="1"/>
  <c r="R33" i="34"/>
  <c r="S33" i="34" s="1"/>
  <c r="R23" i="34"/>
  <c r="S23" i="34" s="1"/>
  <c r="R11" i="34"/>
  <c r="S11" i="34" s="1"/>
  <c r="R25" i="34"/>
  <c r="S25" i="34" s="1"/>
  <c r="R41" i="34"/>
  <c r="S41" i="34" s="1"/>
  <c r="R19" i="34"/>
  <c r="S19" i="34" s="1"/>
  <c r="R35" i="34"/>
  <c r="S35" i="34" s="1"/>
  <c r="R15" i="34"/>
  <c r="S15" i="34" s="1"/>
  <c r="R31" i="34"/>
  <c r="S31" i="34" s="1"/>
  <c r="R9" i="34"/>
  <c r="S9" i="34" s="1"/>
  <c r="R5" i="34"/>
  <c r="S5" i="34" s="1"/>
  <c r="R20" i="34"/>
  <c r="S20" i="34" s="1"/>
  <c r="R36" i="34"/>
  <c r="S36" i="34" s="1"/>
  <c r="R18" i="34"/>
  <c r="S18" i="34" s="1"/>
  <c r="R40" i="34"/>
  <c r="S40" i="34" s="1"/>
  <c r="R26" i="34"/>
  <c r="S26" i="34" s="1"/>
  <c r="R22" i="34"/>
  <c r="S22" i="34" s="1"/>
  <c r="R10" i="34"/>
  <c r="S10" i="34" s="1"/>
  <c r="R24" i="34"/>
  <c r="S24" i="34" s="1"/>
  <c r="R34" i="34"/>
  <c r="S34" i="34" s="1"/>
  <c r="R37" i="34"/>
  <c r="S37" i="34" s="1"/>
  <c r="R21" i="34"/>
  <c r="S21" i="34" s="1"/>
  <c r="R39" i="34"/>
  <c r="S39" i="34" s="1"/>
  <c r="R17" i="34"/>
  <c r="S17" i="34" s="1"/>
  <c r="R12" i="34"/>
  <c r="S12" i="34" s="1"/>
  <c r="R28" i="34"/>
  <c r="S28" i="34" s="1"/>
  <c r="R8" i="34"/>
  <c r="S8" i="34" s="1"/>
  <c r="R30" i="34"/>
  <c r="S30" i="34" s="1"/>
  <c r="R14" i="34"/>
  <c r="S14" i="34" s="1"/>
  <c r="R42" i="34"/>
  <c r="S42" i="34" s="1"/>
  <c r="R38" i="34"/>
  <c r="S38" i="34" s="1"/>
  <c r="R32" i="34"/>
  <c r="S32" i="34" s="1"/>
  <c r="R6" i="34"/>
  <c r="S6" i="34" s="1"/>
  <c r="R16" i="34"/>
  <c r="S16" i="34" s="1"/>
  <c r="R29" i="34"/>
  <c r="S29" i="34" s="1"/>
  <c r="R13" i="34"/>
  <c r="S13" i="34" s="1"/>
  <c r="R27" i="34"/>
  <c r="S27" i="34" s="1"/>
  <c r="R7" i="34"/>
  <c r="R18" i="31"/>
  <c r="S18" i="31" s="1"/>
  <c r="R30" i="31"/>
  <c r="S30" i="31" s="1"/>
  <c r="R14" i="31"/>
  <c r="S14" i="31" s="1"/>
  <c r="R36" i="31"/>
  <c r="S36" i="31" s="1"/>
  <c r="R6" i="31"/>
  <c r="S6" i="31" s="1"/>
  <c r="R26" i="31"/>
  <c r="S26" i="31" s="1"/>
  <c r="R42" i="31"/>
  <c r="S42" i="31" s="1"/>
  <c r="R38" i="31"/>
  <c r="S38" i="31" s="1"/>
  <c r="R20" i="31"/>
  <c r="S20" i="31" s="1"/>
  <c r="R10" i="31"/>
  <c r="S10" i="31" s="1"/>
  <c r="R28" i="31"/>
  <c r="S28" i="31" s="1"/>
  <c r="R37" i="31"/>
  <c r="S37" i="31" s="1"/>
  <c r="R29" i="31"/>
  <c r="S29" i="31" s="1"/>
  <c r="R21" i="31"/>
  <c r="S21" i="31" s="1"/>
  <c r="R13" i="31"/>
  <c r="S13" i="31" s="1"/>
  <c r="R7" i="31"/>
  <c r="S7" i="31" s="1"/>
  <c r="R39" i="31"/>
  <c r="S39" i="31" s="1"/>
  <c r="R27" i="31"/>
  <c r="S27" i="31" s="1"/>
  <c r="R17" i="31"/>
  <c r="S17" i="31" s="1"/>
  <c r="R43" i="31"/>
  <c r="S43" i="31" s="1"/>
  <c r="R33" i="31"/>
  <c r="S33" i="31" s="1"/>
  <c r="R23" i="31"/>
  <c r="S23" i="31" s="1"/>
  <c r="R11" i="31"/>
  <c r="S11" i="31" s="1"/>
  <c r="R35" i="31"/>
  <c r="S35" i="31" s="1"/>
  <c r="R15" i="31"/>
  <c r="S15" i="31" s="1"/>
  <c r="R31" i="31"/>
  <c r="S31" i="31" s="1"/>
  <c r="R9" i="31"/>
  <c r="S9" i="31" s="1"/>
  <c r="R25" i="31"/>
  <c r="S25" i="31" s="1"/>
  <c r="R41" i="31"/>
  <c r="S41" i="31" s="1"/>
  <c r="R19" i="31"/>
  <c r="S19" i="31" s="1"/>
  <c r="R8" i="31"/>
  <c r="S8" i="31" s="1"/>
  <c r="R16" i="31"/>
  <c r="S16" i="31" s="1"/>
  <c r="R24" i="31"/>
  <c r="S24" i="31" s="1"/>
  <c r="R32" i="31"/>
  <c r="S32" i="31" s="1"/>
  <c r="R40" i="31"/>
  <c r="S40" i="31" s="1"/>
  <c r="R12" i="31"/>
  <c r="S12" i="31" s="1"/>
  <c r="R22" i="31"/>
  <c r="S22" i="31" s="1"/>
  <c r="R34" i="31"/>
  <c r="S34" i="31" s="1"/>
  <c r="R5" i="31"/>
  <c r="W34" i="31" l="1"/>
  <c r="Y34" i="31"/>
  <c r="U34" i="31"/>
  <c r="W12" i="31"/>
  <c r="U12" i="31"/>
  <c r="Y12" i="31"/>
  <c r="Y32" i="31"/>
  <c r="U32" i="31"/>
  <c r="W32" i="31"/>
  <c r="Y16" i="31"/>
  <c r="U16" i="31"/>
  <c r="W16" i="31"/>
  <c r="U19" i="31"/>
  <c r="W19" i="31"/>
  <c r="Y19" i="31"/>
  <c r="Y25" i="31"/>
  <c r="U25" i="31"/>
  <c r="W25" i="31"/>
  <c r="U31" i="31"/>
  <c r="Y31" i="31"/>
  <c r="W31" i="31"/>
  <c r="W35" i="31"/>
  <c r="U35" i="31"/>
  <c r="Y35" i="31"/>
  <c r="Y23" i="31"/>
  <c r="U23" i="31"/>
  <c r="W23" i="31"/>
  <c r="W43" i="31"/>
  <c r="U43" i="31"/>
  <c r="Y43" i="31"/>
  <c r="W27" i="31"/>
  <c r="Y27" i="31"/>
  <c r="U27" i="31"/>
  <c r="U7" i="31"/>
  <c r="W7" i="31"/>
  <c r="Y7" i="31"/>
  <c r="U21" i="31"/>
  <c r="Y21" i="31"/>
  <c r="W21" i="31"/>
  <c r="Y37" i="31"/>
  <c r="U37" i="31"/>
  <c r="W37" i="31"/>
  <c r="W10" i="31"/>
  <c r="U10" i="31"/>
  <c r="Y10" i="31"/>
  <c r="Y38" i="31"/>
  <c r="U38" i="31"/>
  <c r="W38" i="31"/>
  <c r="Y26" i="31"/>
  <c r="U26" i="31"/>
  <c r="W26" i="31"/>
  <c r="W36" i="31"/>
  <c r="Y36" i="31"/>
  <c r="U36" i="31"/>
  <c r="W30" i="31"/>
  <c r="U30" i="31"/>
  <c r="Y30" i="31"/>
  <c r="R44" i="34"/>
  <c r="S7" i="34"/>
  <c r="W13" i="34"/>
  <c r="Y13" i="34"/>
  <c r="U13" i="34"/>
  <c r="Y16" i="34"/>
  <c r="W16" i="34"/>
  <c r="U16" i="34"/>
  <c r="Y32" i="34"/>
  <c r="U32" i="34"/>
  <c r="W32" i="34"/>
  <c r="Y42" i="34"/>
  <c r="W42" i="34"/>
  <c r="U42" i="34"/>
  <c r="W30" i="34"/>
  <c r="U30" i="34"/>
  <c r="Y30" i="34"/>
  <c r="Y28" i="34"/>
  <c r="W28" i="34"/>
  <c r="U28" i="34"/>
  <c r="U17" i="34"/>
  <c r="Y17" i="34"/>
  <c r="W17" i="34"/>
  <c r="W21" i="34"/>
  <c r="Y21" i="34"/>
  <c r="U21" i="34"/>
  <c r="Y34" i="34"/>
  <c r="W34" i="34"/>
  <c r="U34" i="34"/>
  <c r="W10" i="34"/>
  <c r="U10" i="34"/>
  <c r="Y10" i="34"/>
  <c r="Y26" i="34"/>
  <c r="W26" i="34"/>
  <c r="U26" i="34"/>
  <c r="Y18" i="34"/>
  <c r="U18" i="34"/>
  <c r="W18" i="34"/>
  <c r="W20" i="34"/>
  <c r="Y20" i="34"/>
  <c r="U20" i="34"/>
  <c r="W9" i="34"/>
  <c r="Y9" i="34"/>
  <c r="U9" i="34"/>
  <c r="W15" i="34"/>
  <c r="Y15" i="34"/>
  <c r="U15" i="34"/>
  <c r="U19" i="34"/>
  <c r="Y19" i="34"/>
  <c r="W19" i="34"/>
  <c r="U25" i="34"/>
  <c r="Y25" i="34"/>
  <c r="W25" i="34"/>
  <c r="Y23" i="34"/>
  <c r="W23" i="34"/>
  <c r="U23" i="34"/>
  <c r="U43" i="34"/>
  <c r="W43" i="34"/>
  <c r="Y43" i="34"/>
  <c r="Y13" i="24"/>
  <c r="W13" i="24"/>
  <c r="U13" i="24"/>
  <c r="W19" i="24"/>
  <c r="Y19" i="24"/>
  <c r="U19" i="24"/>
  <c r="U23" i="24"/>
  <c r="Y23" i="24"/>
  <c r="W23" i="24"/>
  <c r="W21" i="24"/>
  <c r="U21" i="24"/>
  <c r="Y21" i="24"/>
  <c r="W43" i="24"/>
  <c r="Y43" i="24"/>
  <c r="U43" i="24"/>
  <c r="Y15" i="24"/>
  <c r="U15" i="24"/>
  <c r="W15" i="24"/>
  <c r="W37" i="24"/>
  <c r="U37" i="24"/>
  <c r="Y37" i="24"/>
  <c r="W17" i="24"/>
  <c r="U17" i="24"/>
  <c r="Y17" i="24"/>
  <c r="Y33" i="24"/>
  <c r="W33" i="24"/>
  <c r="U33" i="24"/>
  <c r="Y22" i="24"/>
  <c r="W22" i="24"/>
  <c r="U22" i="24"/>
  <c r="U6" i="24"/>
  <c r="Y6" i="24"/>
  <c r="W6" i="24"/>
  <c r="Y14" i="24"/>
  <c r="W14" i="24"/>
  <c r="U14" i="24"/>
  <c r="Y16" i="24"/>
  <c r="U16" i="24"/>
  <c r="W16" i="24"/>
  <c r="W38" i="24"/>
  <c r="U38" i="24"/>
  <c r="Y38" i="24"/>
  <c r="Y12" i="24"/>
  <c r="U12" i="24"/>
  <c r="W12" i="24"/>
  <c r="Y30" i="24"/>
  <c r="U30" i="24"/>
  <c r="W30" i="24"/>
  <c r="Y8" i="24"/>
  <c r="U8" i="24"/>
  <c r="W8" i="24"/>
  <c r="Y34" i="24"/>
  <c r="U34" i="24"/>
  <c r="W34" i="24"/>
  <c r="W18" i="24"/>
  <c r="Y18" i="24"/>
  <c r="U18" i="24"/>
  <c r="U5" i="12"/>
  <c r="U44" i="12" s="1"/>
  <c r="E8" i="7" s="1"/>
  <c r="S44" i="12"/>
  <c r="D8" i="7" s="1"/>
  <c r="W5" i="12"/>
  <c r="W44" i="12" s="1"/>
  <c r="F8" i="7" s="1"/>
  <c r="Y5" i="12"/>
  <c r="Y44" i="12" s="1"/>
  <c r="G8" i="7" s="1"/>
  <c r="Y35" i="28"/>
  <c r="U35" i="28"/>
  <c r="W35" i="28"/>
  <c r="W11" i="28"/>
  <c r="Y11" i="28"/>
  <c r="U11" i="28"/>
  <c r="W7" i="28"/>
  <c r="U7" i="28"/>
  <c r="Y7" i="28"/>
  <c r="U15" i="28"/>
  <c r="W15" i="28"/>
  <c r="Y15" i="28"/>
  <c r="Y16" i="28"/>
  <c r="U16" i="28"/>
  <c r="W16" i="28"/>
  <c r="Y32" i="28"/>
  <c r="W32" i="28"/>
  <c r="U32" i="28"/>
  <c r="Y24" i="28"/>
  <c r="U24" i="28"/>
  <c r="W24" i="28"/>
  <c r="Y13" i="28"/>
  <c r="U13" i="28"/>
  <c r="W13" i="28"/>
  <c r="U25" i="28"/>
  <c r="Y25" i="28"/>
  <c r="W25" i="28"/>
  <c r="Y43" i="28"/>
  <c r="W43" i="28"/>
  <c r="U43" i="28"/>
  <c r="U37" i="28"/>
  <c r="W37" i="28"/>
  <c r="Y37" i="28"/>
  <c r="Y39" i="28"/>
  <c r="U39" i="28"/>
  <c r="W39" i="28"/>
  <c r="W28" i="28"/>
  <c r="Y28" i="28"/>
  <c r="U28" i="28"/>
  <c r="W36" i="28"/>
  <c r="U36" i="28"/>
  <c r="Y36" i="28"/>
  <c r="R44" i="28"/>
  <c r="S5" i="28"/>
  <c r="W30" i="28"/>
  <c r="Y30" i="28"/>
  <c r="U30" i="28"/>
  <c r="W8" i="28"/>
  <c r="U8" i="28"/>
  <c r="Y8" i="28"/>
  <c r="W34" i="28"/>
  <c r="Y34" i="28"/>
  <c r="U34" i="28"/>
  <c r="Y18" i="28"/>
  <c r="W18" i="28"/>
  <c r="U18" i="28"/>
  <c r="R5" i="48"/>
  <c r="R32" i="48"/>
  <c r="S32" i="48" s="1"/>
  <c r="R16" i="48"/>
  <c r="S16" i="48" s="1"/>
  <c r="R39" i="48"/>
  <c r="S39" i="48" s="1"/>
  <c r="R23" i="48"/>
  <c r="S23" i="48" s="1"/>
  <c r="R26" i="48"/>
  <c r="S26" i="48" s="1"/>
  <c r="R43" i="48"/>
  <c r="S43" i="48" s="1"/>
  <c r="R21" i="48"/>
  <c r="S21" i="48" s="1"/>
  <c r="R38" i="48"/>
  <c r="S38" i="48" s="1"/>
  <c r="R10" i="48"/>
  <c r="S10" i="48" s="1"/>
  <c r="R19" i="48"/>
  <c r="S19" i="48" s="1"/>
  <c r="R34" i="48"/>
  <c r="S34" i="48" s="1"/>
  <c r="R37" i="48"/>
  <c r="S37" i="48" s="1"/>
  <c r="R30" i="48"/>
  <c r="S30" i="48" s="1"/>
  <c r="R29" i="48"/>
  <c r="S29" i="48" s="1"/>
  <c r="R20" i="48"/>
  <c r="S20" i="48" s="1"/>
  <c r="R42" i="48"/>
  <c r="S42" i="48" s="1"/>
  <c r="R7" i="48"/>
  <c r="S7" i="48" s="1"/>
  <c r="R27" i="48"/>
  <c r="S27" i="48" s="1"/>
  <c r="R6" i="48"/>
  <c r="S6" i="48" s="1"/>
  <c r="R40" i="48"/>
  <c r="S40" i="48" s="1"/>
  <c r="R24" i="48"/>
  <c r="S24" i="48" s="1"/>
  <c r="R8" i="48"/>
  <c r="S8" i="48" s="1"/>
  <c r="R31" i="48"/>
  <c r="S31" i="48" s="1"/>
  <c r="R36" i="48"/>
  <c r="S36" i="48" s="1"/>
  <c r="R14" i="48"/>
  <c r="S14" i="48" s="1"/>
  <c r="R33" i="48"/>
  <c r="S33" i="48" s="1"/>
  <c r="R13" i="48"/>
  <c r="S13" i="48" s="1"/>
  <c r="R22" i="48"/>
  <c r="S22" i="48" s="1"/>
  <c r="R35" i="48"/>
  <c r="S35" i="48" s="1"/>
  <c r="R9" i="48"/>
  <c r="S9" i="48" s="1"/>
  <c r="R18" i="48"/>
  <c r="S18" i="48" s="1"/>
  <c r="R17" i="48"/>
  <c r="S17" i="48" s="1"/>
  <c r="R12" i="48"/>
  <c r="S12" i="48" s="1"/>
  <c r="R15" i="48"/>
  <c r="S15" i="48" s="1"/>
  <c r="R25" i="48"/>
  <c r="S25" i="48" s="1"/>
  <c r="R41" i="48"/>
  <c r="S41" i="48" s="1"/>
  <c r="R28" i="48"/>
  <c r="S28" i="48" s="1"/>
  <c r="R11" i="48"/>
  <c r="S11" i="48" s="1"/>
  <c r="R44" i="36"/>
  <c r="S5" i="36"/>
  <c r="Y35" i="36"/>
  <c r="W35" i="36"/>
  <c r="U35" i="36"/>
  <c r="W28" i="36"/>
  <c r="U28" i="36"/>
  <c r="Y28" i="36"/>
  <c r="W27" i="36"/>
  <c r="Y27" i="36"/>
  <c r="U27" i="36"/>
  <c r="Y20" i="36"/>
  <c r="U20" i="36"/>
  <c r="W20" i="36"/>
  <c r="W18" i="36"/>
  <c r="Y18" i="36"/>
  <c r="U18" i="36"/>
  <c r="Y39" i="36"/>
  <c r="U39" i="36"/>
  <c r="W39" i="36"/>
  <c r="W29" i="36"/>
  <c r="U29" i="36"/>
  <c r="Y29" i="36"/>
  <c r="U13" i="36"/>
  <c r="W13" i="36"/>
  <c r="Y13" i="36"/>
  <c r="W7" i="36"/>
  <c r="Y7" i="36"/>
  <c r="U7" i="36"/>
  <c r="Y6" i="36"/>
  <c r="W6" i="36"/>
  <c r="U6" i="36"/>
  <c r="W42" i="36"/>
  <c r="U42" i="36"/>
  <c r="Y42" i="36"/>
  <c r="W37" i="36"/>
  <c r="U37" i="36"/>
  <c r="Y37" i="36"/>
  <c r="U32" i="36"/>
  <c r="W32" i="36"/>
  <c r="Y32" i="36"/>
  <c r="W33" i="36"/>
  <c r="U33" i="36"/>
  <c r="Y33" i="36"/>
  <c r="Y22" i="36"/>
  <c r="U22" i="36"/>
  <c r="W22" i="36"/>
  <c r="W9" i="36"/>
  <c r="Y9" i="36"/>
  <c r="U9" i="36"/>
  <c r="W31" i="36"/>
  <c r="Y31" i="36"/>
  <c r="U31" i="36"/>
  <c r="U14" i="36"/>
  <c r="Y14" i="36"/>
  <c r="W14" i="36"/>
  <c r="W34" i="36"/>
  <c r="U34" i="36"/>
  <c r="Y34" i="36"/>
  <c r="W33" i="52"/>
  <c r="Y33" i="52"/>
  <c r="U33" i="52"/>
  <c r="W30" i="52"/>
  <c r="Y30" i="52"/>
  <c r="U30" i="52"/>
  <c r="W12" i="52"/>
  <c r="U12" i="52"/>
  <c r="Y12" i="52"/>
  <c r="Y31" i="52"/>
  <c r="W31" i="52"/>
  <c r="U31" i="52"/>
  <c r="Y15" i="52"/>
  <c r="U15" i="52"/>
  <c r="W15" i="52"/>
  <c r="Y32" i="52"/>
  <c r="U32" i="52"/>
  <c r="W32" i="52"/>
  <c r="W23" i="52"/>
  <c r="Y23" i="52"/>
  <c r="U23" i="52"/>
  <c r="W8" i="52"/>
  <c r="Y8" i="52"/>
  <c r="U8" i="52"/>
  <c r="W38" i="52"/>
  <c r="Y38" i="52"/>
  <c r="U38" i="52"/>
  <c r="Y25" i="52"/>
  <c r="U25" i="52"/>
  <c r="W25" i="52"/>
  <c r="Y14" i="52"/>
  <c r="U14" i="52"/>
  <c r="W14" i="52"/>
  <c r="Y36" i="52"/>
  <c r="W36" i="52"/>
  <c r="U36" i="52"/>
  <c r="Y17" i="52"/>
  <c r="U17" i="52"/>
  <c r="W17" i="52"/>
  <c r="W39" i="52"/>
  <c r="U39" i="52"/>
  <c r="Y39" i="52"/>
  <c r="Y18" i="52"/>
  <c r="W18" i="52"/>
  <c r="U18" i="52"/>
  <c r="Y34" i="52"/>
  <c r="W34" i="52"/>
  <c r="U34" i="52"/>
  <c r="U11" i="52"/>
  <c r="Y11" i="52"/>
  <c r="W11" i="52"/>
  <c r="W27" i="52"/>
  <c r="U27" i="52"/>
  <c r="Y27" i="52"/>
  <c r="W43" i="52"/>
  <c r="U43" i="52"/>
  <c r="Y43" i="52"/>
  <c r="W41" i="15"/>
  <c r="Y41" i="15"/>
  <c r="U41" i="15"/>
  <c r="Y25" i="15"/>
  <c r="U25" i="15"/>
  <c r="W25" i="15"/>
  <c r="U29" i="15"/>
  <c r="W29" i="15"/>
  <c r="Y29" i="15"/>
  <c r="U35" i="15"/>
  <c r="Y35" i="15"/>
  <c r="W35" i="15"/>
  <c r="Y11" i="15"/>
  <c r="W11" i="15"/>
  <c r="U11" i="15"/>
  <c r="U33" i="15"/>
  <c r="W33" i="15"/>
  <c r="Y33" i="15"/>
  <c r="Y7" i="15"/>
  <c r="U7" i="15"/>
  <c r="W7" i="15"/>
  <c r="U27" i="15"/>
  <c r="Y27" i="15"/>
  <c r="W27" i="15"/>
  <c r="Y15" i="15"/>
  <c r="U15" i="15"/>
  <c r="W15" i="15"/>
  <c r="W31" i="15"/>
  <c r="Y31" i="15"/>
  <c r="U31" i="15"/>
  <c r="Y40" i="15"/>
  <c r="W40" i="15"/>
  <c r="U40" i="15"/>
  <c r="U32" i="15"/>
  <c r="Y32" i="15"/>
  <c r="W32" i="15"/>
  <c r="W28" i="15"/>
  <c r="U28" i="15"/>
  <c r="Y28" i="15"/>
  <c r="W36" i="15"/>
  <c r="U36" i="15"/>
  <c r="Y36" i="15"/>
  <c r="R44" i="15"/>
  <c r="S5" i="15"/>
  <c r="W30" i="15"/>
  <c r="Y30" i="15"/>
  <c r="U30" i="15"/>
  <c r="Y14" i="15"/>
  <c r="W14" i="15"/>
  <c r="U14" i="15"/>
  <c r="W42" i="15"/>
  <c r="Y42" i="15"/>
  <c r="U42" i="15"/>
  <c r="Y26" i="15"/>
  <c r="W26" i="15"/>
  <c r="U26" i="15"/>
  <c r="W10" i="15"/>
  <c r="Y10" i="15"/>
  <c r="U10" i="15"/>
  <c r="W21" i="33"/>
  <c r="Y21" i="33"/>
  <c r="U21" i="33"/>
  <c r="Y11" i="33"/>
  <c r="W11" i="33"/>
  <c r="U11" i="33"/>
  <c r="U17" i="33"/>
  <c r="W17" i="33"/>
  <c r="Y17" i="33"/>
  <c r="U13" i="33"/>
  <c r="Y13" i="33"/>
  <c r="W13" i="33"/>
  <c r="Y35" i="33"/>
  <c r="W35" i="33"/>
  <c r="U35" i="33"/>
  <c r="Y19" i="33"/>
  <c r="W19" i="33"/>
  <c r="U19" i="33"/>
  <c r="U41" i="33"/>
  <c r="W41" i="33"/>
  <c r="Y41" i="33"/>
  <c r="U15" i="33"/>
  <c r="W15" i="33"/>
  <c r="Y15" i="33"/>
  <c r="Y31" i="33"/>
  <c r="U31" i="33"/>
  <c r="W31" i="33"/>
  <c r="W6" i="33"/>
  <c r="U6" i="33"/>
  <c r="Y6" i="33"/>
  <c r="W36" i="33"/>
  <c r="Y36" i="33"/>
  <c r="U36" i="33"/>
  <c r="Y38" i="33"/>
  <c r="U38" i="33"/>
  <c r="W38" i="33"/>
  <c r="R44" i="33"/>
  <c r="S5" i="33"/>
  <c r="W12" i="33"/>
  <c r="U12" i="33"/>
  <c r="Y12" i="33"/>
  <c r="W14" i="33"/>
  <c r="U14" i="33"/>
  <c r="Y14" i="33"/>
  <c r="W30" i="33"/>
  <c r="Y30" i="33"/>
  <c r="U30" i="33"/>
  <c r="Y10" i="33"/>
  <c r="W10" i="33"/>
  <c r="U10" i="33"/>
  <c r="Y32" i="33"/>
  <c r="U32" i="33"/>
  <c r="W32" i="33"/>
  <c r="Y16" i="33"/>
  <c r="U16" i="33"/>
  <c r="W16" i="33"/>
  <c r="R6" i="14"/>
  <c r="S6" i="14" s="1"/>
  <c r="R14" i="14"/>
  <c r="S14" i="14" s="1"/>
  <c r="R22" i="14"/>
  <c r="S22" i="14" s="1"/>
  <c r="R30" i="14"/>
  <c r="S30" i="14" s="1"/>
  <c r="R38" i="14"/>
  <c r="S38" i="14" s="1"/>
  <c r="R10" i="14"/>
  <c r="S10" i="14" s="1"/>
  <c r="R18" i="14"/>
  <c r="S18" i="14" s="1"/>
  <c r="R26" i="14"/>
  <c r="S26" i="14" s="1"/>
  <c r="R34" i="14"/>
  <c r="S34" i="14" s="1"/>
  <c r="R42" i="14"/>
  <c r="S42" i="14" s="1"/>
  <c r="R16" i="14"/>
  <c r="S16" i="14" s="1"/>
  <c r="R32" i="14"/>
  <c r="S32" i="14" s="1"/>
  <c r="R8" i="14"/>
  <c r="S8" i="14" s="1"/>
  <c r="R24" i="14"/>
  <c r="S24" i="14" s="1"/>
  <c r="R40" i="14"/>
  <c r="S40" i="14" s="1"/>
  <c r="R5" i="14"/>
  <c r="R36" i="14"/>
  <c r="S36" i="14" s="1"/>
  <c r="R12" i="14"/>
  <c r="S12" i="14" s="1"/>
  <c r="R28" i="14"/>
  <c r="S28" i="14" s="1"/>
  <c r="R20" i="14"/>
  <c r="S20" i="14" s="1"/>
  <c r="R43" i="14"/>
  <c r="S43" i="14" s="1"/>
  <c r="R35" i="14"/>
  <c r="S35" i="14" s="1"/>
  <c r="R27" i="14"/>
  <c r="S27" i="14" s="1"/>
  <c r="R19" i="14"/>
  <c r="S19" i="14" s="1"/>
  <c r="R11" i="14"/>
  <c r="S11" i="14" s="1"/>
  <c r="R39" i="14"/>
  <c r="S39" i="14" s="1"/>
  <c r="R29" i="14"/>
  <c r="S29" i="14" s="1"/>
  <c r="R17" i="14"/>
  <c r="S17" i="14" s="1"/>
  <c r="R33" i="14"/>
  <c r="S33" i="14" s="1"/>
  <c r="R23" i="14"/>
  <c r="S23" i="14" s="1"/>
  <c r="R13" i="14"/>
  <c r="S13" i="14" s="1"/>
  <c r="R25" i="14"/>
  <c r="S25" i="14" s="1"/>
  <c r="R7" i="14"/>
  <c r="S7" i="14" s="1"/>
  <c r="R41" i="14"/>
  <c r="S41" i="14" s="1"/>
  <c r="R21" i="14"/>
  <c r="S21" i="14" s="1"/>
  <c r="R37" i="14"/>
  <c r="S37" i="14" s="1"/>
  <c r="R15" i="14"/>
  <c r="S15" i="14" s="1"/>
  <c r="R31" i="14"/>
  <c r="S31" i="14" s="1"/>
  <c r="R9" i="14"/>
  <c r="S9" i="14" s="1"/>
  <c r="R6" i="18"/>
  <c r="S6" i="18" s="1"/>
  <c r="R14" i="18"/>
  <c r="S14" i="18" s="1"/>
  <c r="R22" i="18"/>
  <c r="S22" i="18" s="1"/>
  <c r="R30" i="18"/>
  <c r="S30" i="18" s="1"/>
  <c r="R38" i="18"/>
  <c r="S38" i="18" s="1"/>
  <c r="R10" i="18"/>
  <c r="S10" i="18" s="1"/>
  <c r="R18" i="18"/>
  <c r="S18" i="18" s="1"/>
  <c r="R26" i="18"/>
  <c r="S26" i="18" s="1"/>
  <c r="R34" i="18"/>
  <c r="S34" i="18" s="1"/>
  <c r="R42" i="18"/>
  <c r="S42" i="18" s="1"/>
  <c r="R16" i="18"/>
  <c r="S16" i="18" s="1"/>
  <c r="R32" i="18"/>
  <c r="S32" i="18" s="1"/>
  <c r="R8" i="18"/>
  <c r="S8" i="18" s="1"/>
  <c r="R24" i="18"/>
  <c r="S24" i="18" s="1"/>
  <c r="R40" i="18"/>
  <c r="S40" i="18" s="1"/>
  <c r="R20" i="18"/>
  <c r="S20" i="18" s="1"/>
  <c r="R28" i="18"/>
  <c r="S28" i="18" s="1"/>
  <c r="R12" i="18"/>
  <c r="S12" i="18" s="1"/>
  <c r="R36" i="18"/>
  <c r="S36" i="18" s="1"/>
  <c r="R43" i="18"/>
  <c r="S43" i="18" s="1"/>
  <c r="R35" i="18"/>
  <c r="S35" i="18" s="1"/>
  <c r="R27" i="18"/>
  <c r="S27" i="18" s="1"/>
  <c r="R19" i="18"/>
  <c r="S19" i="18" s="1"/>
  <c r="R11" i="18"/>
  <c r="S11" i="18" s="1"/>
  <c r="R37" i="18"/>
  <c r="S37" i="18" s="1"/>
  <c r="R25" i="18"/>
  <c r="S25" i="18" s="1"/>
  <c r="R15" i="18"/>
  <c r="S15" i="18" s="1"/>
  <c r="R7" i="18"/>
  <c r="S7" i="18" s="1"/>
  <c r="R5" i="18"/>
  <c r="R31" i="18"/>
  <c r="S31" i="18" s="1"/>
  <c r="R9" i="18"/>
  <c r="S9" i="18" s="1"/>
  <c r="R39" i="18"/>
  <c r="S39" i="18" s="1"/>
  <c r="R33" i="18"/>
  <c r="S33" i="18" s="1"/>
  <c r="R29" i="18"/>
  <c r="S29" i="18" s="1"/>
  <c r="R41" i="18"/>
  <c r="S41" i="18" s="1"/>
  <c r="R21" i="18"/>
  <c r="S21" i="18" s="1"/>
  <c r="R23" i="18"/>
  <c r="S23" i="18" s="1"/>
  <c r="R17" i="18"/>
  <c r="S17" i="18" s="1"/>
  <c r="R13" i="18"/>
  <c r="S13" i="18" s="1"/>
  <c r="Y22" i="39"/>
  <c r="W22" i="39"/>
  <c r="U22" i="39"/>
  <c r="W41" i="39"/>
  <c r="Y41" i="39"/>
  <c r="U41" i="39"/>
  <c r="W31" i="39"/>
  <c r="U31" i="39"/>
  <c r="Y31" i="39"/>
  <c r="W11" i="39"/>
  <c r="U11" i="39"/>
  <c r="Y11" i="39"/>
  <c r="W26" i="39"/>
  <c r="U26" i="39"/>
  <c r="Y26" i="39"/>
  <c r="W25" i="39"/>
  <c r="U25" i="39"/>
  <c r="Y25" i="39"/>
  <c r="Y16" i="39"/>
  <c r="U16" i="39"/>
  <c r="W16" i="39"/>
  <c r="Y15" i="39"/>
  <c r="U15" i="39"/>
  <c r="W15" i="39"/>
  <c r="U6" i="39"/>
  <c r="W6" i="39"/>
  <c r="Y6" i="39"/>
  <c r="Y32" i="39"/>
  <c r="W32" i="39"/>
  <c r="U32" i="39"/>
  <c r="W23" i="39"/>
  <c r="U23" i="39"/>
  <c r="Y23" i="39"/>
  <c r="W14" i="39"/>
  <c r="U14" i="39"/>
  <c r="Y14" i="39"/>
  <c r="Y34" i="39"/>
  <c r="U34" i="39"/>
  <c r="W34" i="39"/>
  <c r="Y17" i="39"/>
  <c r="U17" i="39"/>
  <c r="W17" i="39"/>
  <c r="Y39" i="39"/>
  <c r="U39" i="39"/>
  <c r="W39" i="39"/>
  <c r="W20" i="39"/>
  <c r="U20" i="39"/>
  <c r="Y20" i="39"/>
  <c r="Y36" i="39"/>
  <c r="W36" i="39"/>
  <c r="U36" i="39"/>
  <c r="Y13" i="39"/>
  <c r="W13" i="39"/>
  <c r="U13" i="39"/>
  <c r="Y29" i="39"/>
  <c r="W29" i="39"/>
  <c r="U29" i="39"/>
  <c r="Y18" i="37"/>
  <c r="U18" i="37"/>
  <c r="W18" i="37"/>
  <c r="R44" i="37"/>
  <c r="S5" i="37"/>
  <c r="Y38" i="37"/>
  <c r="W38" i="37"/>
  <c r="U38" i="37"/>
  <c r="Y30" i="37"/>
  <c r="U30" i="37"/>
  <c r="W30" i="37"/>
  <c r="Y8" i="37"/>
  <c r="U8" i="37"/>
  <c r="W8" i="37"/>
  <c r="Y6" i="37"/>
  <c r="W6" i="37"/>
  <c r="U6" i="37"/>
  <c r="W15" i="37"/>
  <c r="Y15" i="37"/>
  <c r="U15" i="37"/>
  <c r="Y16" i="37"/>
  <c r="W16" i="37"/>
  <c r="U16" i="37"/>
  <c r="W9" i="37"/>
  <c r="U9" i="37"/>
  <c r="Y9" i="37"/>
  <c r="Y37" i="37"/>
  <c r="U37" i="37"/>
  <c r="W37" i="37"/>
  <c r="W26" i="37"/>
  <c r="Y26" i="37"/>
  <c r="U26" i="37"/>
  <c r="W7" i="37"/>
  <c r="Y7" i="37"/>
  <c r="U7" i="37"/>
  <c r="W29" i="37"/>
  <c r="U29" i="37"/>
  <c r="Y29" i="37"/>
  <c r="W10" i="37"/>
  <c r="U10" i="37"/>
  <c r="Y10" i="37"/>
  <c r="Y32" i="37"/>
  <c r="W32" i="37"/>
  <c r="U32" i="37"/>
  <c r="Y11" i="37"/>
  <c r="W11" i="37"/>
  <c r="U11" i="37"/>
  <c r="W27" i="37"/>
  <c r="U27" i="37"/>
  <c r="Y27" i="37"/>
  <c r="Y43" i="37"/>
  <c r="W43" i="37"/>
  <c r="U43" i="37"/>
  <c r="W20" i="37"/>
  <c r="Y20" i="37"/>
  <c r="U20" i="37"/>
  <c r="Y36" i="37"/>
  <c r="W36" i="37"/>
  <c r="U36" i="37"/>
  <c r="Y15" i="30"/>
  <c r="U15" i="30"/>
  <c r="W15" i="30"/>
  <c r="W27" i="30"/>
  <c r="Y27" i="30"/>
  <c r="U27" i="30"/>
  <c r="U31" i="30"/>
  <c r="W31" i="30"/>
  <c r="Y31" i="30"/>
  <c r="U43" i="30"/>
  <c r="W43" i="30"/>
  <c r="Y43" i="30"/>
  <c r="W35" i="30"/>
  <c r="Y35" i="30"/>
  <c r="U35" i="30"/>
  <c r="U19" i="30"/>
  <c r="Y19" i="30"/>
  <c r="W19" i="30"/>
  <c r="Y39" i="30"/>
  <c r="U39" i="30"/>
  <c r="W39" i="30"/>
  <c r="W17" i="30"/>
  <c r="Y17" i="30"/>
  <c r="U17" i="30"/>
  <c r="Y33" i="30"/>
  <c r="W33" i="30"/>
  <c r="U33" i="30"/>
  <c r="W18" i="30"/>
  <c r="U18" i="30"/>
  <c r="Y18" i="30"/>
  <c r="W40" i="30"/>
  <c r="Y40" i="30"/>
  <c r="U40" i="30"/>
  <c r="Y24" i="30"/>
  <c r="U24" i="30"/>
  <c r="W24" i="30"/>
  <c r="W30" i="30"/>
  <c r="Y30" i="30"/>
  <c r="U30" i="30"/>
  <c r="W34" i="30"/>
  <c r="Y34" i="30"/>
  <c r="U34" i="30"/>
  <c r="Y8" i="30"/>
  <c r="U8" i="30"/>
  <c r="W8" i="30"/>
  <c r="W26" i="30"/>
  <c r="Y26" i="30"/>
  <c r="U26" i="30"/>
  <c r="Y6" i="30"/>
  <c r="W6" i="30"/>
  <c r="U6" i="30"/>
  <c r="Y28" i="30"/>
  <c r="U28" i="30"/>
  <c r="W28" i="30"/>
  <c r="W12" i="30"/>
  <c r="U12" i="30"/>
  <c r="Y12" i="30"/>
  <c r="R44" i="20"/>
  <c r="S5" i="20"/>
  <c r="Y32" i="20"/>
  <c r="U32" i="20"/>
  <c r="W32" i="20"/>
  <c r="Y40" i="20"/>
  <c r="U40" i="20"/>
  <c r="W40" i="20"/>
  <c r="Y8" i="20"/>
  <c r="W8" i="20"/>
  <c r="U8" i="20"/>
  <c r="W34" i="20"/>
  <c r="Y34" i="20"/>
  <c r="U34" i="20"/>
  <c r="Y18" i="20"/>
  <c r="W18" i="20"/>
  <c r="U18" i="20"/>
  <c r="W38" i="20"/>
  <c r="U38" i="20"/>
  <c r="Y38" i="20"/>
  <c r="U22" i="20"/>
  <c r="Y22" i="20"/>
  <c r="W22" i="20"/>
  <c r="Y6" i="20"/>
  <c r="U6" i="20"/>
  <c r="W6" i="20"/>
  <c r="Y9" i="20"/>
  <c r="W9" i="20"/>
  <c r="U9" i="20"/>
  <c r="W35" i="20"/>
  <c r="Y35" i="20"/>
  <c r="U35" i="20"/>
  <c r="Y41" i="20"/>
  <c r="U41" i="20"/>
  <c r="W41" i="20"/>
  <c r="Y11" i="20"/>
  <c r="U11" i="20"/>
  <c r="W11" i="20"/>
  <c r="U33" i="20"/>
  <c r="Y33" i="20"/>
  <c r="W33" i="20"/>
  <c r="W17" i="20"/>
  <c r="U17" i="20"/>
  <c r="Y17" i="20"/>
  <c r="Y39" i="20"/>
  <c r="U39" i="20"/>
  <c r="W39" i="20"/>
  <c r="U13" i="20"/>
  <c r="Y13" i="20"/>
  <c r="W13" i="20"/>
  <c r="U29" i="20"/>
  <c r="W29" i="20"/>
  <c r="Y29" i="20"/>
  <c r="Y12" i="20"/>
  <c r="U12" i="20"/>
  <c r="W12" i="20"/>
  <c r="W36" i="20"/>
  <c r="Y36" i="20"/>
  <c r="U36" i="20"/>
  <c r="Y14" i="35"/>
  <c r="U14" i="35"/>
  <c r="W14" i="35"/>
  <c r="Y36" i="35"/>
  <c r="U36" i="35"/>
  <c r="W36" i="35"/>
  <c r="U30" i="35"/>
  <c r="W30" i="35"/>
  <c r="Y30" i="35"/>
  <c r="W42" i="35"/>
  <c r="U42" i="35"/>
  <c r="Y42" i="35"/>
  <c r="W12" i="35"/>
  <c r="U12" i="35"/>
  <c r="Y12" i="35"/>
  <c r="Y28" i="35"/>
  <c r="U28" i="35"/>
  <c r="W28" i="35"/>
  <c r="Y6" i="35"/>
  <c r="W6" i="35"/>
  <c r="U6" i="35"/>
  <c r="Y32" i="35"/>
  <c r="W32" i="35"/>
  <c r="U32" i="35"/>
  <c r="Y16" i="35"/>
  <c r="W16" i="35"/>
  <c r="U16" i="35"/>
  <c r="U31" i="35"/>
  <c r="Y31" i="35"/>
  <c r="W31" i="35"/>
  <c r="Y15" i="35"/>
  <c r="U15" i="35"/>
  <c r="W15" i="35"/>
  <c r="W19" i="35"/>
  <c r="Y19" i="35"/>
  <c r="U19" i="35"/>
  <c r="Y22" i="35"/>
  <c r="U22" i="35"/>
  <c r="W22" i="35"/>
  <c r="U27" i="35"/>
  <c r="W27" i="35"/>
  <c r="Y27" i="35"/>
  <c r="W7" i="35"/>
  <c r="Y7" i="35"/>
  <c r="U7" i="35"/>
  <c r="Y21" i="35"/>
  <c r="W21" i="35"/>
  <c r="U21" i="35"/>
  <c r="W37" i="35"/>
  <c r="Y37" i="35"/>
  <c r="U37" i="35"/>
  <c r="Y17" i="35"/>
  <c r="W17" i="35"/>
  <c r="U17" i="35"/>
  <c r="Y33" i="35"/>
  <c r="U33" i="35"/>
  <c r="W33" i="35"/>
  <c r="U33" i="32"/>
  <c r="W33" i="32"/>
  <c r="Y33" i="32"/>
  <c r="U17" i="32"/>
  <c r="W17" i="32"/>
  <c r="Y17" i="32"/>
  <c r="Y21" i="32"/>
  <c r="U21" i="32"/>
  <c r="W21" i="32"/>
  <c r="W7" i="32"/>
  <c r="Y7" i="32"/>
  <c r="U7" i="32"/>
  <c r="Y13" i="32"/>
  <c r="U13" i="32"/>
  <c r="W13" i="32"/>
  <c r="W35" i="32"/>
  <c r="Y35" i="32"/>
  <c r="U35" i="32"/>
  <c r="W19" i="32"/>
  <c r="Y19" i="32"/>
  <c r="U19" i="32"/>
  <c r="Y41" i="32"/>
  <c r="W41" i="32"/>
  <c r="U41" i="32"/>
  <c r="U23" i="32"/>
  <c r="Y23" i="32"/>
  <c r="W23" i="32"/>
  <c r="W39" i="32"/>
  <c r="Y39" i="32"/>
  <c r="U39" i="32"/>
  <c r="W18" i="32"/>
  <c r="U18" i="32"/>
  <c r="Y18" i="32"/>
  <c r="W8" i="32"/>
  <c r="U8" i="32"/>
  <c r="Y8" i="32"/>
  <c r="Y14" i="32"/>
  <c r="U14" i="32"/>
  <c r="W14" i="32"/>
  <c r="Y24" i="32"/>
  <c r="W24" i="32"/>
  <c r="U24" i="32"/>
  <c r="W30" i="32"/>
  <c r="U30" i="32"/>
  <c r="Y30" i="32"/>
  <c r="W42" i="32"/>
  <c r="U42" i="32"/>
  <c r="Y42" i="32"/>
  <c r="Y22" i="32"/>
  <c r="W22" i="32"/>
  <c r="U22" i="32"/>
  <c r="W36" i="32"/>
  <c r="U36" i="32"/>
  <c r="Y36" i="32"/>
  <c r="Y20" i="32"/>
  <c r="U20" i="32"/>
  <c r="W20" i="32"/>
  <c r="R44" i="32"/>
  <c r="S5" i="32"/>
  <c r="Y12" i="17"/>
  <c r="U12" i="17"/>
  <c r="W12" i="17"/>
  <c r="W14" i="17"/>
  <c r="Y14" i="17"/>
  <c r="U14" i="17"/>
  <c r="Y26" i="17"/>
  <c r="W26" i="17"/>
  <c r="U26" i="17"/>
  <c r="Y28" i="17"/>
  <c r="W28" i="17"/>
  <c r="U28" i="17"/>
  <c r="U22" i="17"/>
  <c r="Y22" i="17"/>
  <c r="W22" i="17"/>
  <c r="Y34" i="17"/>
  <c r="U34" i="17"/>
  <c r="W34" i="17"/>
  <c r="Y23" i="17"/>
  <c r="U23" i="17"/>
  <c r="W23" i="17"/>
  <c r="W13" i="17"/>
  <c r="Y13" i="17"/>
  <c r="U13" i="17"/>
  <c r="Y17" i="17"/>
  <c r="W17" i="17"/>
  <c r="U17" i="17"/>
  <c r="U7" i="17"/>
  <c r="W7" i="17"/>
  <c r="Y7" i="17"/>
  <c r="Y25" i="17"/>
  <c r="U25" i="17"/>
  <c r="W25" i="17"/>
  <c r="Y9" i="17"/>
  <c r="W9" i="17"/>
  <c r="U9" i="17"/>
  <c r="Y31" i="17"/>
  <c r="W31" i="17"/>
  <c r="U31" i="17"/>
  <c r="U11" i="17"/>
  <c r="Y11" i="17"/>
  <c r="W11" i="17"/>
  <c r="U27" i="17"/>
  <c r="W27" i="17"/>
  <c r="Y27" i="17"/>
  <c r="W43" i="17"/>
  <c r="Y43" i="17"/>
  <c r="U43" i="17"/>
  <c r="U24" i="17"/>
  <c r="W24" i="17"/>
  <c r="Y24" i="17"/>
  <c r="Y8" i="17"/>
  <c r="W8" i="17"/>
  <c r="U8" i="17"/>
  <c r="Y36" i="17"/>
  <c r="U36" i="17"/>
  <c r="W36" i="17"/>
  <c r="W35" i="51"/>
  <c r="U35" i="51"/>
  <c r="Y35" i="51"/>
  <c r="U38" i="51"/>
  <c r="W38" i="51"/>
  <c r="Y38" i="51"/>
  <c r="Y6" i="51"/>
  <c r="U6" i="51"/>
  <c r="W6" i="51"/>
  <c r="W19" i="51"/>
  <c r="Y19" i="51"/>
  <c r="U19" i="51"/>
  <c r="U15" i="51"/>
  <c r="Y15" i="51"/>
  <c r="W15" i="51"/>
  <c r="R44" i="51"/>
  <c r="S5" i="51"/>
  <c r="Y23" i="51"/>
  <c r="W23" i="51"/>
  <c r="U23" i="51"/>
  <c r="W12" i="51"/>
  <c r="U12" i="51"/>
  <c r="Y12" i="51"/>
  <c r="W40" i="51"/>
  <c r="U40" i="51"/>
  <c r="Y40" i="51"/>
  <c r="W27" i="51"/>
  <c r="U27" i="51"/>
  <c r="Y27" i="51"/>
  <c r="Y16" i="51"/>
  <c r="W16" i="51"/>
  <c r="U16" i="51"/>
  <c r="U11" i="51"/>
  <c r="W11" i="51"/>
  <c r="Y11" i="51"/>
  <c r="Y31" i="51"/>
  <c r="U31" i="51"/>
  <c r="W31" i="51"/>
  <c r="W14" i="51"/>
  <c r="U14" i="51"/>
  <c r="Y14" i="51"/>
  <c r="W36" i="51"/>
  <c r="Y36" i="51"/>
  <c r="U36" i="51"/>
  <c r="Y17" i="51"/>
  <c r="W17" i="51"/>
  <c r="U17" i="51"/>
  <c r="Y33" i="51"/>
  <c r="U33" i="51"/>
  <c r="W33" i="51"/>
  <c r="Y10" i="51"/>
  <c r="W10" i="51"/>
  <c r="U10" i="51"/>
  <c r="W26" i="51"/>
  <c r="Y26" i="51"/>
  <c r="U26" i="51"/>
  <c r="W42" i="51"/>
  <c r="U42" i="51"/>
  <c r="Y42" i="51"/>
  <c r="U11" i="22"/>
  <c r="Y11" i="22"/>
  <c r="W11" i="22"/>
  <c r="Y21" i="22"/>
  <c r="U21" i="22"/>
  <c r="W21" i="22"/>
  <c r="W29" i="22"/>
  <c r="U29" i="22"/>
  <c r="Y29" i="22"/>
  <c r="U35" i="22"/>
  <c r="Y35" i="22"/>
  <c r="W35" i="22"/>
  <c r="Y39" i="22"/>
  <c r="W39" i="22"/>
  <c r="U39" i="22"/>
  <c r="W40" i="22"/>
  <c r="U40" i="22"/>
  <c r="Y40" i="22"/>
  <c r="W33" i="22"/>
  <c r="Y33" i="22"/>
  <c r="U33" i="22"/>
  <c r="Y43" i="22"/>
  <c r="U43" i="22"/>
  <c r="W43" i="22"/>
  <c r="Y41" i="22"/>
  <c r="W41" i="22"/>
  <c r="U41" i="22"/>
  <c r="U15" i="22"/>
  <c r="Y15" i="22"/>
  <c r="W15" i="22"/>
  <c r="Y20" i="22"/>
  <c r="W20" i="22"/>
  <c r="U20" i="22"/>
  <c r="Y24" i="22"/>
  <c r="U24" i="22"/>
  <c r="W24" i="22"/>
  <c r="Y36" i="22"/>
  <c r="U36" i="22"/>
  <c r="W36" i="22"/>
  <c r="Y38" i="22"/>
  <c r="U38" i="22"/>
  <c r="W38" i="22"/>
  <c r="Y16" i="22"/>
  <c r="W16" i="22"/>
  <c r="U16" i="22"/>
  <c r="W32" i="22"/>
  <c r="Y32" i="22"/>
  <c r="U32" i="22"/>
  <c r="Y12" i="22"/>
  <c r="U12" i="22"/>
  <c r="W12" i="22"/>
  <c r="Y34" i="22"/>
  <c r="W34" i="22"/>
  <c r="U34" i="22"/>
  <c r="Y18" i="22"/>
  <c r="W18" i="22"/>
  <c r="U18" i="22"/>
  <c r="W33" i="42"/>
  <c r="Y33" i="42"/>
  <c r="U33" i="42"/>
  <c r="W24" i="42"/>
  <c r="Y24" i="42"/>
  <c r="U24" i="42"/>
  <c r="U17" i="42"/>
  <c r="Y17" i="42"/>
  <c r="W17" i="42"/>
  <c r="W8" i="42"/>
  <c r="U8" i="42"/>
  <c r="Y8" i="42"/>
  <c r="Y32" i="42"/>
  <c r="U32" i="42"/>
  <c r="W32" i="42"/>
  <c r="Y12" i="42"/>
  <c r="W12" i="42"/>
  <c r="U12" i="42"/>
  <c r="Y29" i="42"/>
  <c r="W29" i="42"/>
  <c r="U29" i="42"/>
  <c r="W10" i="42"/>
  <c r="U10" i="42"/>
  <c r="Y10" i="42"/>
  <c r="Y34" i="42"/>
  <c r="W34" i="42"/>
  <c r="U34" i="42"/>
  <c r="U21" i="42"/>
  <c r="W21" i="42"/>
  <c r="Y21" i="42"/>
  <c r="W6" i="42"/>
  <c r="U6" i="42"/>
  <c r="Y6" i="42"/>
  <c r="W36" i="42"/>
  <c r="U36" i="42"/>
  <c r="Y36" i="42"/>
  <c r="Y25" i="42"/>
  <c r="U25" i="42"/>
  <c r="W25" i="42"/>
  <c r="Y14" i="42"/>
  <c r="W14" i="42"/>
  <c r="U14" i="42"/>
  <c r="W43" i="42"/>
  <c r="Y43" i="42"/>
  <c r="U43" i="42"/>
  <c r="Y35" i="42"/>
  <c r="W35" i="42"/>
  <c r="U35" i="42"/>
  <c r="U27" i="42"/>
  <c r="W27" i="42"/>
  <c r="Y27" i="42"/>
  <c r="U19" i="42"/>
  <c r="Y19" i="42"/>
  <c r="W19" i="42"/>
  <c r="Y11" i="42"/>
  <c r="U11" i="42"/>
  <c r="W11" i="42"/>
  <c r="R44" i="29"/>
  <c r="S5" i="29"/>
  <c r="W32" i="29"/>
  <c r="U32" i="29"/>
  <c r="Y32" i="29"/>
  <c r="Y42" i="29"/>
  <c r="U42" i="29"/>
  <c r="W42" i="29"/>
  <c r="Y34" i="29"/>
  <c r="W34" i="29"/>
  <c r="U34" i="29"/>
  <c r="W12" i="29"/>
  <c r="U12" i="29"/>
  <c r="Y12" i="29"/>
  <c r="U28" i="29"/>
  <c r="W28" i="29"/>
  <c r="Y28" i="29"/>
  <c r="Y8" i="29"/>
  <c r="U8" i="29"/>
  <c r="W8" i="29"/>
  <c r="W30" i="29"/>
  <c r="U30" i="29"/>
  <c r="Y30" i="29"/>
  <c r="Y14" i="29"/>
  <c r="U14" i="29"/>
  <c r="W14" i="29"/>
  <c r="W21" i="29"/>
  <c r="U21" i="29"/>
  <c r="Y21" i="29"/>
  <c r="W7" i="29"/>
  <c r="Y7" i="29"/>
  <c r="U7" i="29"/>
  <c r="U11" i="29"/>
  <c r="Y11" i="29"/>
  <c r="W11" i="29"/>
  <c r="Y15" i="29"/>
  <c r="W15" i="29"/>
  <c r="U15" i="29"/>
  <c r="W13" i="29"/>
  <c r="Y13" i="29"/>
  <c r="U13" i="29"/>
  <c r="W35" i="29"/>
  <c r="U35" i="29"/>
  <c r="Y35" i="29"/>
  <c r="U29" i="29"/>
  <c r="W29" i="29"/>
  <c r="Y29" i="29"/>
  <c r="W9" i="29"/>
  <c r="U9" i="29"/>
  <c r="Y9" i="29"/>
  <c r="Y25" i="29"/>
  <c r="W25" i="29"/>
  <c r="U25" i="29"/>
  <c r="U41" i="29"/>
  <c r="W41" i="29"/>
  <c r="Y41" i="29"/>
  <c r="Y36" i="29"/>
  <c r="U36" i="29"/>
  <c r="W36" i="29"/>
  <c r="W12" i="50"/>
  <c r="U12" i="50"/>
  <c r="Y12" i="50"/>
  <c r="W9" i="50"/>
  <c r="Y9" i="50"/>
  <c r="U9" i="50"/>
  <c r="W14" i="50"/>
  <c r="U14" i="50"/>
  <c r="Y14" i="50"/>
  <c r="Y41" i="50"/>
  <c r="U41" i="50"/>
  <c r="W41" i="50"/>
  <c r="W22" i="50"/>
  <c r="Y22" i="50"/>
  <c r="U22" i="50"/>
  <c r="W25" i="50"/>
  <c r="Y25" i="50"/>
  <c r="U25" i="50"/>
  <c r="R44" i="50"/>
  <c r="S5" i="50"/>
  <c r="W31" i="50"/>
  <c r="Y31" i="50"/>
  <c r="U31" i="50"/>
  <c r="W32" i="50"/>
  <c r="Y32" i="50"/>
  <c r="U32" i="50"/>
  <c r="Y21" i="50"/>
  <c r="U21" i="50"/>
  <c r="W21" i="50"/>
  <c r="W8" i="50"/>
  <c r="U8" i="50"/>
  <c r="Y8" i="50"/>
  <c r="Y30" i="50"/>
  <c r="W30" i="50"/>
  <c r="U30" i="50"/>
  <c r="W13" i="50"/>
  <c r="Y13" i="50"/>
  <c r="U13" i="50"/>
  <c r="W33" i="50"/>
  <c r="U33" i="50"/>
  <c r="Y33" i="50"/>
  <c r="W10" i="50"/>
  <c r="Y10" i="50"/>
  <c r="U10" i="50"/>
  <c r="W26" i="50"/>
  <c r="Y26" i="50"/>
  <c r="U26" i="50"/>
  <c r="W42" i="50"/>
  <c r="U42" i="50"/>
  <c r="Y42" i="50"/>
  <c r="Y19" i="50"/>
  <c r="W19" i="50"/>
  <c r="U19" i="50"/>
  <c r="Y35" i="50"/>
  <c r="W35" i="50"/>
  <c r="U35" i="50"/>
  <c r="U11" i="8"/>
  <c r="Y11" i="8"/>
  <c r="W11" i="8"/>
  <c r="Y27" i="8"/>
  <c r="U27" i="8"/>
  <c r="W27" i="8"/>
  <c r="U43" i="8"/>
  <c r="W43" i="8"/>
  <c r="Y43" i="8"/>
  <c r="U23" i="8"/>
  <c r="Y23" i="8"/>
  <c r="W23" i="8"/>
  <c r="U39" i="8"/>
  <c r="Y39" i="8"/>
  <c r="W39" i="8"/>
  <c r="W40" i="8"/>
  <c r="U40" i="8"/>
  <c r="Y40" i="8"/>
  <c r="Y34" i="8"/>
  <c r="U34" i="8"/>
  <c r="W34" i="8"/>
  <c r="U29" i="8"/>
  <c r="W29" i="8"/>
  <c r="Y29" i="8"/>
  <c r="W24" i="8"/>
  <c r="U24" i="8"/>
  <c r="Y24" i="8"/>
  <c r="W18" i="8"/>
  <c r="Y18" i="8"/>
  <c r="U18" i="8"/>
  <c r="Y13" i="8"/>
  <c r="U13" i="8"/>
  <c r="W13" i="8"/>
  <c r="Y8" i="8"/>
  <c r="W8" i="8"/>
  <c r="U8" i="8"/>
  <c r="Y41" i="8"/>
  <c r="W41" i="8"/>
  <c r="U41" i="8"/>
  <c r="Y36" i="8"/>
  <c r="U36" i="8"/>
  <c r="W36" i="8"/>
  <c r="W30" i="8"/>
  <c r="U30" i="8"/>
  <c r="Y30" i="8"/>
  <c r="Y25" i="8"/>
  <c r="W25" i="8"/>
  <c r="U25" i="8"/>
  <c r="Y20" i="8"/>
  <c r="W20" i="8"/>
  <c r="U20" i="8"/>
  <c r="W14" i="8"/>
  <c r="U14" i="8"/>
  <c r="Y14" i="8"/>
  <c r="Y9" i="8"/>
  <c r="W9" i="8"/>
  <c r="U9" i="8"/>
  <c r="W7" i="8"/>
  <c r="U7" i="8"/>
  <c r="Y7" i="8"/>
  <c r="R6" i="27"/>
  <c r="S6" i="27" s="1"/>
  <c r="R14" i="27"/>
  <c r="S14" i="27" s="1"/>
  <c r="R22" i="27"/>
  <c r="S22" i="27" s="1"/>
  <c r="R30" i="27"/>
  <c r="S30" i="27" s="1"/>
  <c r="R38" i="27"/>
  <c r="S38" i="27" s="1"/>
  <c r="R10" i="27"/>
  <c r="S10" i="27" s="1"/>
  <c r="R20" i="27"/>
  <c r="S20" i="27" s="1"/>
  <c r="R32" i="27"/>
  <c r="S32" i="27" s="1"/>
  <c r="R42" i="27"/>
  <c r="S42" i="27" s="1"/>
  <c r="R5" i="27"/>
  <c r="R16" i="27"/>
  <c r="S16" i="27" s="1"/>
  <c r="R26" i="27"/>
  <c r="S26" i="27" s="1"/>
  <c r="R36" i="27"/>
  <c r="S36" i="27" s="1"/>
  <c r="R24" i="27"/>
  <c r="S24" i="27" s="1"/>
  <c r="R12" i="27"/>
  <c r="S12" i="27" s="1"/>
  <c r="R34" i="27"/>
  <c r="S34" i="27" s="1"/>
  <c r="R28" i="27"/>
  <c r="S28" i="27" s="1"/>
  <c r="R8" i="27"/>
  <c r="S8" i="27" s="1"/>
  <c r="R40" i="27"/>
  <c r="S40" i="27" s="1"/>
  <c r="R18" i="27"/>
  <c r="S18" i="27" s="1"/>
  <c r="R37" i="27"/>
  <c r="S37" i="27" s="1"/>
  <c r="R29" i="27"/>
  <c r="S29" i="27" s="1"/>
  <c r="R21" i="27"/>
  <c r="S21" i="27" s="1"/>
  <c r="R13" i="27"/>
  <c r="S13" i="27" s="1"/>
  <c r="R7" i="27"/>
  <c r="S7" i="27" s="1"/>
  <c r="R35" i="27"/>
  <c r="S35" i="27" s="1"/>
  <c r="R25" i="27"/>
  <c r="S25" i="27" s="1"/>
  <c r="R15" i="27"/>
  <c r="S15" i="27" s="1"/>
  <c r="R41" i="27"/>
  <c r="S41" i="27" s="1"/>
  <c r="R31" i="27"/>
  <c r="S31" i="27" s="1"/>
  <c r="R19" i="27"/>
  <c r="S19" i="27" s="1"/>
  <c r="R9" i="27"/>
  <c r="S9" i="27" s="1"/>
  <c r="R33" i="27"/>
  <c r="S33" i="27" s="1"/>
  <c r="R11" i="27"/>
  <c r="S11" i="27" s="1"/>
  <c r="R27" i="27"/>
  <c r="S27" i="27" s="1"/>
  <c r="R43" i="27"/>
  <c r="S43" i="27" s="1"/>
  <c r="R23" i="27"/>
  <c r="S23" i="27" s="1"/>
  <c r="R17" i="27"/>
  <c r="S17" i="27" s="1"/>
  <c r="R39" i="27"/>
  <c r="S39" i="27" s="1"/>
  <c r="Y7" i="26"/>
  <c r="W7" i="26"/>
  <c r="U7" i="26"/>
  <c r="W31" i="26"/>
  <c r="Y31" i="26"/>
  <c r="U31" i="26"/>
  <c r="Y37" i="26"/>
  <c r="U37" i="26"/>
  <c r="W37" i="26"/>
  <c r="W41" i="26"/>
  <c r="Y41" i="26"/>
  <c r="U41" i="26"/>
  <c r="W29" i="26"/>
  <c r="Y29" i="26"/>
  <c r="U29" i="26"/>
  <c r="W13" i="26"/>
  <c r="U13" i="26"/>
  <c r="Y13" i="26"/>
  <c r="U33" i="26"/>
  <c r="Y33" i="26"/>
  <c r="W33" i="26"/>
  <c r="U19" i="26"/>
  <c r="Y19" i="26"/>
  <c r="W19" i="26"/>
  <c r="Y35" i="26"/>
  <c r="U35" i="26"/>
  <c r="W35" i="26"/>
  <c r="W20" i="26"/>
  <c r="U20" i="26"/>
  <c r="Y20" i="26"/>
  <c r="W8" i="26"/>
  <c r="U8" i="26"/>
  <c r="Y8" i="26"/>
  <c r="W36" i="26"/>
  <c r="U36" i="26"/>
  <c r="Y36" i="26"/>
  <c r="Y24" i="26"/>
  <c r="U24" i="26"/>
  <c r="W24" i="26"/>
  <c r="Y38" i="26"/>
  <c r="U38" i="26"/>
  <c r="W38" i="26"/>
  <c r="W16" i="26"/>
  <c r="Y16" i="26"/>
  <c r="U16" i="26"/>
  <c r="W32" i="26"/>
  <c r="Y32" i="26"/>
  <c r="U32" i="26"/>
  <c r="Y12" i="26"/>
  <c r="U12" i="26"/>
  <c r="W12" i="26"/>
  <c r="W34" i="26"/>
  <c r="U34" i="26"/>
  <c r="Y34" i="26"/>
  <c r="Y18" i="26"/>
  <c r="U18" i="26"/>
  <c r="W18" i="26"/>
  <c r="R44" i="25"/>
  <c r="S5" i="25"/>
  <c r="Y20" i="25"/>
  <c r="U20" i="25"/>
  <c r="W20" i="25"/>
  <c r="U42" i="25"/>
  <c r="Y42" i="25"/>
  <c r="W42" i="25"/>
  <c r="Y32" i="25"/>
  <c r="U32" i="25"/>
  <c r="W32" i="25"/>
  <c r="W36" i="25"/>
  <c r="U36" i="25"/>
  <c r="Y36" i="25"/>
  <c r="W10" i="25"/>
  <c r="U10" i="25"/>
  <c r="Y10" i="25"/>
  <c r="W28" i="25"/>
  <c r="U28" i="25"/>
  <c r="Y28" i="25"/>
  <c r="Y8" i="25"/>
  <c r="W8" i="25"/>
  <c r="U8" i="25"/>
  <c r="W30" i="25"/>
  <c r="U30" i="25"/>
  <c r="Y30" i="25"/>
  <c r="W14" i="25"/>
  <c r="Y14" i="25"/>
  <c r="U14" i="25"/>
  <c r="Y21" i="25"/>
  <c r="U21" i="25"/>
  <c r="W21" i="25"/>
  <c r="Y7" i="25"/>
  <c r="U7" i="25"/>
  <c r="W7" i="25"/>
  <c r="W9" i="25"/>
  <c r="U9" i="25"/>
  <c r="Y9" i="25"/>
  <c r="Y15" i="25"/>
  <c r="W15" i="25"/>
  <c r="U15" i="25"/>
  <c r="W13" i="25"/>
  <c r="U13" i="25"/>
  <c r="Y13" i="25"/>
  <c r="U33" i="25"/>
  <c r="Y33" i="25"/>
  <c r="W33" i="25"/>
  <c r="Y29" i="25"/>
  <c r="U29" i="25"/>
  <c r="W29" i="25"/>
  <c r="Y11" i="25"/>
  <c r="W11" i="25"/>
  <c r="U11" i="25"/>
  <c r="U27" i="25"/>
  <c r="W27" i="25"/>
  <c r="Y27" i="25"/>
  <c r="U43" i="25"/>
  <c r="W43" i="25"/>
  <c r="Y43" i="25"/>
  <c r="W38" i="19"/>
  <c r="U38" i="19"/>
  <c r="Y38" i="19"/>
  <c r="W22" i="19"/>
  <c r="U22" i="19"/>
  <c r="Y22" i="19"/>
  <c r="W6" i="19"/>
  <c r="U6" i="19"/>
  <c r="Y6" i="19"/>
  <c r="W34" i="19"/>
  <c r="U34" i="19"/>
  <c r="Y34" i="19"/>
  <c r="W18" i="19"/>
  <c r="U18" i="19"/>
  <c r="Y18" i="19"/>
  <c r="Y19" i="19"/>
  <c r="W19" i="19"/>
  <c r="U19" i="19"/>
  <c r="Y25" i="19"/>
  <c r="U25" i="19"/>
  <c r="W25" i="19"/>
  <c r="W31" i="19"/>
  <c r="U31" i="19"/>
  <c r="Y31" i="19"/>
  <c r="Y35" i="19"/>
  <c r="W35" i="19"/>
  <c r="U35" i="19"/>
  <c r="U23" i="19"/>
  <c r="Y23" i="19"/>
  <c r="W23" i="19"/>
  <c r="Y43" i="19"/>
  <c r="U43" i="19"/>
  <c r="W43" i="19"/>
  <c r="U27" i="19"/>
  <c r="Y27" i="19"/>
  <c r="W27" i="19"/>
  <c r="W7" i="19"/>
  <c r="Y7" i="19"/>
  <c r="U7" i="19"/>
  <c r="Y21" i="19"/>
  <c r="W21" i="19"/>
  <c r="U21" i="19"/>
  <c r="W37" i="19"/>
  <c r="U37" i="19"/>
  <c r="Y37" i="19"/>
  <c r="W32" i="19"/>
  <c r="U32" i="19"/>
  <c r="Y32" i="19"/>
  <c r="Y40" i="19"/>
  <c r="W40" i="19"/>
  <c r="U40" i="19"/>
  <c r="U28" i="19"/>
  <c r="W28" i="19"/>
  <c r="Y28" i="19"/>
  <c r="W36" i="19"/>
  <c r="U36" i="19"/>
  <c r="Y36" i="19"/>
  <c r="R44" i="21"/>
  <c r="S5" i="21"/>
  <c r="Y32" i="21"/>
  <c r="W32" i="21"/>
  <c r="U32" i="21"/>
  <c r="W16" i="21"/>
  <c r="Y16" i="21"/>
  <c r="U16" i="21"/>
  <c r="Y41" i="21"/>
  <c r="W41" i="21"/>
  <c r="U41" i="21"/>
  <c r="W38" i="21"/>
  <c r="Y38" i="21"/>
  <c r="U38" i="21"/>
  <c r="U23" i="21"/>
  <c r="W23" i="21"/>
  <c r="Y23" i="21"/>
  <c r="Y15" i="21"/>
  <c r="W15" i="21"/>
  <c r="U15" i="21"/>
  <c r="W7" i="21"/>
  <c r="Y7" i="21"/>
  <c r="U7" i="21"/>
  <c r="Y39" i="21"/>
  <c r="W39" i="21"/>
  <c r="U39" i="21"/>
  <c r="U21" i="21"/>
  <c r="W21" i="21"/>
  <c r="Y21" i="21"/>
  <c r="W37" i="21"/>
  <c r="U37" i="21"/>
  <c r="Y37" i="21"/>
  <c r="W13" i="21"/>
  <c r="Y13" i="21"/>
  <c r="U13" i="21"/>
  <c r="Y29" i="21"/>
  <c r="W29" i="21"/>
  <c r="U29" i="21"/>
  <c r="Y6" i="21"/>
  <c r="W6" i="21"/>
  <c r="U6" i="21"/>
  <c r="W30" i="21"/>
  <c r="Y30" i="21"/>
  <c r="U30" i="21"/>
  <c r="Y42" i="21"/>
  <c r="W42" i="21"/>
  <c r="U42" i="21"/>
  <c r="W10" i="21"/>
  <c r="U10" i="21"/>
  <c r="Y10" i="21"/>
  <c r="W18" i="21"/>
  <c r="U18" i="21"/>
  <c r="Y18" i="21"/>
  <c r="Y28" i="21"/>
  <c r="U28" i="21"/>
  <c r="W28" i="21"/>
  <c r="Y12" i="21"/>
  <c r="U12" i="21"/>
  <c r="W12" i="21"/>
  <c r="Y20" i="43"/>
  <c r="U20" i="43"/>
  <c r="W20" i="43"/>
  <c r="Y37" i="43"/>
  <c r="W37" i="43"/>
  <c r="U37" i="43"/>
  <c r="Y9" i="43"/>
  <c r="U9" i="43"/>
  <c r="W9" i="43"/>
  <c r="W10" i="43"/>
  <c r="Y10" i="43"/>
  <c r="U10" i="43"/>
  <c r="Y42" i="43"/>
  <c r="W42" i="43"/>
  <c r="U42" i="43"/>
  <c r="W35" i="43"/>
  <c r="Y35" i="43"/>
  <c r="U35" i="43"/>
  <c r="Y33" i="43"/>
  <c r="W33" i="43"/>
  <c r="U33" i="43"/>
  <c r="W23" i="43"/>
  <c r="U23" i="43"/>
  <c r="Y23" i="43"/>
  <c r="W38" i="43"/>
  <c r="Y38" i="43"/>
  <c r="U38" i="43"/>
  <c r="Y41" i="43"/>
  <c r="U41" i="43"/>
  <c r="W41" i="43"/>
  <c r="U34" i="43"/>
  <c r="W34" i="43"/>
  <c r="Y34" i="43"/>
  <c r="Y27" i="43"/>
  <c r="U27" i="43"/>
  <c r="W27" i="43"/>
  <c r="U12" i="43"/>
  <c r="Y12" i="43"/>
  <c r="W12" i="43"/>
  <c r="W30" i="43"/>
  <c r="Y30" i="43"/>
  <c r="U30" i="43"/>
  <c r="W29" i="43"/>
  <c r="U29" i="43"/>
  <c r="Y29" i="43"/>
  <c r="W8" i="43"/>
  <c r="U8" i="43"/>
  <c r="Y8" i="43"/>
  <c r="W13" i="43"/>
  <c r="Y13" i="43"/>
  <c r="U13" i="43"/>
  <c r="W6" i="43"/>
  <c r="Y6" i="43"/>
  <c r="U6" i="43"/>
  <c r="Y36" i="43"/>
  <c r="U36" i="43"/>
  <c r="W36" i="43"/>
  <c r="Y34" i="41"/>
  <c r="U34" i="41"/>
  <c r="W34" i="41"/>
  <c r="W9" i="41"/>
  <c r="U9" i="41"/>
  <c r="Y9" i="41"/>
  <c r="Y39" i="41"/>
  <c r="W39" i="41"/>
  <c r="U39" i="41"/>
  <c r="W42" i="41"/>
  <c r="U42" i="41"/>
  <c r="Y42" i="41"/>
  <c r="W26" i="41"/>
  <c r="U26" i="41"/>
  <c r="Y26" i="41"/>
  <c r="Y16" i="41"/>
  <c r="W16" i="41"/>
  <c r="U16" i="41"/>
  <c r="Y7" i="41"/>
  <c r="U7" i="41"/>
  <c r="W7" i="41"/>
  <c r="W35" i="41"/>
  <c r="U35" i="41"/>
  <c r="Y35" i="41"/>
  <c r="U24" i="41"/>
  <c r="Y24" i="41"/>
  <c r="W24" i="41"/>
  <c r="Y15" i="41"/>
  <c r="U15" i="41"/>
  <c r="W15" i="41"/>
  <c r="W41" i="41"/>
  <c r="U41" i="41"/>
  <c r="Y41" i="41"/>
  <c r="W18" i="41"/>
  <c r="U18" i="41"/>
  <c r="Y18" i="41"/>
  <c r="W40" i="41"/>
  <c r="Y40" i="41"/>
  <c r="U40" i="41"/>
  <c r="Y23" i="41"/>
  <c r="W23" i="41"/>
  <c r="U23" i="41"/>
  <c r="Y43" i="41"/>
  <c r="W43" i="41"/>
  <c r="U43" i="41"/>
  <c r="Y20" i="41"/>
  <c r="U20" i="41"/>
  <c r="W20" i="41"/>
  <c r="W36" i="41"/>
  <c r="Y36" i="41"/>
  <c r="U36" i="41"/>
  <c r="U13" i="41"/>
  <c r="Y13" i="41"/>
  <c r="W13" i="41"/>
  <c r="W29" i="41"/>
  <c r="U29" i="41"/>
  <c r="Y29" i="41"/>
  <c r="W6" i="41"/>
  <c r="U6" i="41"/>
  <c r="Y6" i="41"/>
  <c r="Y29" i="40"/>
  <c r="W29" i="40"/>
  <c r="U29" i="40"/>
  <c r="R44" i="40"/>
  <c r="S5" i="40"/>
  <c r="W37" i="40"/>
  <c r="Y37" i="40"/>
  <c r="U37" i="40"/>
  <c r="Y16" i="40"/>
  <c r="U16" i="40"/>
  <c r="W16" i="40"/>
  <c r="Y30" i="40"/>
  <c r="U30" i="40"/>
  <c r="W30" i="40"/>
  <c r="Y24" i="40"/>
  <c r="W24" i="40"/>
  <c r="U24" i="40"/>
  <c r="Y41" i="40"/>
  <c r="W41" i="40"/>
  <c r="U41" i="40"/>
  <c r="W38" i="40"/>
  <c r="Y38" i="40"/>
  <c r="U38" i="40"/>
  <c r="W14" i="40"/>
  <c r="Y14" i="40"/>
  <c r="U14" i="40"/>
  <c r="Y40" i="40"/>
  <c r="U40" i="40"/>
  <c r="W40" i="40"/>
  <c r="U31" i="40"/>
  <c r="W31" i="40"/>
  <c r="Y31" i="40"/>
  <c r="Y18" i="40"/>
  <c r="U18" i="40"/>
  <c r="W18" i="40"/>
  <c r="W9" i="40"/>
  <c r="U9" i="40"/>
  <c r="Y9" i="40"/>
  <c r="Y39" i="40"/>
  <c r="W39" i="40"/>
  <c r="U39" i="40"/>
  <c r="U22" i="40"/>
  <c r="Y22" i="40"/>
  <c r="W22" i="40"/>
  <c r="Y42" i="40"/>
  <c r="U42" i="40"/>
  <c r="W42" i="40"/>
  <c r="Y25" i="40"/>
  <c r="U25" i="40"/>
  <c r="W25" i="40"/>
  <c r="W12" i="40"/>
  <c r="U12" i="40"/>
  <c r="Y12" i="40"/>
  <c r="W28" i="40"/>
  <c r="Y28" i="40"/>
  <c r="U28" i="40"/>
  <c r="R28" i="16"/>
  <c r="S28" i="16" s="1"/>
  <c r="R41" i="16"/>
  <c r="S41" i="16" s="1"/>
  <c r="R33" i="16"/>
  <c r="S33" i="16" s="1"/>
  <c r="R25" i="16"/>
  <c r="S25" i="16" s="1"/>
  <c r="R17" i="16"/>
  <c r="S17" i="16" s="1"/>
  <c r="R9" i="16"/>
  <c r="S9" i="16" s="1"/>
  <c r="R39" i="16"/>
  <c r="S39" i="16" s="1"/>
  <c r="R29" i="16"/>
  <c r="S29" i="16" s="1"/>
  <c r="R19" i="16"/>
  <c r="S19" i="16" s="1"/>
  <c r="R35" i="16"/>
  <c r="S35" i="16" s="1"/>
  <c r="R23" i="16"/>
  <c r="S23" i="16" s="1"/>
  <c r="R13" i="16"/>
  <c r="S13" i="16" s="1"/>
  <c r="R27" i="16"/>
  <c r="S27" i="16" s="1"/>
  <c r="R7" i="16"/>
  <c r="S7" i="16" s="1"/>
  <c r="R43" i="16"/>
  <c r="S43" i="16" s="1"/>
  <c r="R21" i="16"/>
  <c r="S21" i="16" s="1"/>
  <c r="R37" i="16"/>
  <c r="S37" i="16" s="1"/>
  <c r="R15" i="16"/>
  <c r="S15" i="16" s="1"/>
  <c r="R31" i="16"/>
  <c r="S31" i="16" s="1"/>
  <c r="R11" i="16"/>
  <c r="S11" i="16" s="1"/>
  <c r="R6" i="16"/>
  <c r="S6" i="16" s="1"/>
  <c r="R14" i="16"/>
  <c r="S14" i="16" s="1"/>
  <c r="R22" i="16"/>
  <c r="S22" i="16" s="1"/>
  <c r="R30" i="16"/>
  <c r="S30" i="16" s="1"/>
  <c r="R38" i="16"/>
  <c r="S38" i="16" s="1"/>
  <c r="R10" i="16"/>
  <c r="S10" i="16" s="1"/>
  <c r="R18" i="16"/>
  <c r="S18" i="16" s="1"/>
  <c r="R26" i="16"/>
  <c r="S26" i="16" s="1"/>
  <c r="R34" i="16"/>
  <c r="S34" i="16" s="1"/>
  <c r="R42" i="16"/>
  <c r="S42" i="16" s="1"/>
  <c r="R8" i="16"/>
  <c r="S8" i="16" s="1"/>
  <c r="R24" i="16"/>
  <c r="S24" i="16" s="1"/>
  <c r="R40" i="16"/>
  <c r="S40" i="16" s="1"/>
  <c r="R16" i="16"/>
  <c r="S16" i="16" s="1"/>
  <c r="R32" i="16"/>
  <c r="S32" i="16" s="1"/>
  <c r="R12" i="16"/>
  <c r="S12" i="16" s="1"/>
  <c r="R20" i="16"/>
  <c r="S20" i="16" s="1"/>
  <c r="R36" i="16"/>
  <c r="S36" i="16" s="1"/>
  <c r="R5" i="16"/>
  <c r="Y26" i="23"/>
  <c r="U26" i="23"/>
  <c r="W26" i="23"/>
  <c r="Y20" i="23"/>
  <c r="W20" i="23"/>
  <c r="U20" i="23"/>
  <c r="W22" i="23"/>
  <c r="Y22" i="23"/>
  <c r="U22" i="23"/>
  <c r="Y40" i="23"/>
  <c r="W40" i="23"/>
  <c r="U40" i="23"/>
  <c r="Y32" i="23"/>
  <c r="U32" i="23"/>
  <c r="W32" i="23"/>
  <c r="Y30" i="23"/>
  <c r="U30" i="23"/>
  <c r="W30" i="23"/>
  <c r="W17" i="23"/>
  <c r="U17" i="23"/>
  <c r="Y17" i="23"/>
  <c r="U21" i="23"/>
  <c r="Y21" i="23"/>
  <c r="W21" i="23"/>
  <c r="U7" i="23"/>
  <c r="W7" i="23"/>
  <c r="Y7" i="23"/>
  <c r="W11" i="23"/>
  <c r="Y11" i="23"/>
  <c r="U11" i="23"/>
  <c r="Y9" i="23"/>
  <c r="W9" i="23"/>
  <c r="U9" i="23"/>
  <c r="U29" i="23"/>
  <c r="Y29" i="23"/>
  <c r="W29" i="23"/>
  <c r="Y13" i="23"/>
  <c r="W13" i="23"/>
  <c r="U13" i="23"/>
  <c r="W35" i="23"/>
  <c r="U35" i="23"/>
  <c r="Y35" i="23"/>
  <c r="W23" i="23"/>
  <c r="U23" i="23"/>
  <c r="Y23" i="23"/>
  <c r="Y39" i="23"/>
  <c r="U39" i="23"/>
  <c r="W39" i="23"/>
  <c r="U36" i="23"/>
  <c r="Y36" i="23"/>
  <c r="W36" i="23"/>
  <c r="Y28" i="23"/>
  <c r="U28" i="23"/>
  <c r="W28" i="23"/>
  <c r="Y34" i="23"/>
  <c r="W34" i="23"/>
  <c r="U34" i="23"/>
  <c r="W23" i="38"/>
  <c r="U23" i="38"/>
  <c r="Y23" i="38"/>
  <c r="W40" i="38"/>
  <c r="U40" i="38"/>
  <c r="Y40" i="38"/>
  <c r="Y32" i="38"/>
  <c r="W32" i="38"/>
  <c r="U32" i="38"/>
  <c r="W10" i="38"/>
  <c r="U10" i="38"/>
  <c r="Y10" i="38"/>
  <c r="Y8" i="38"/>
  <c r="U8" i="38"/>
  <c r="W8" i="38"/>
  <c r="W7" i="38"/>
  <c r="Y7" i="38"/>
  <c r="U7" i="38"/>
  <c r="W43" i="38"/>
  <c r="Y43" i="38"/>
  <c r="U43" i="38"/>
  <c r="Y34" i="38"/>
  <c r="W34" i="38"/>
  <c r="U34" i="38"/>
  <c r="W35" i="38"/>
  <c r="U35" i="38"/>
  <c r="Y35" i="38"/>
  <c r="Y30" i="38"/>
  <c r="W30" i="38"/>
  <c r="U30" i="38"/>
  <c r="W17" i="38"/>
  <c r="Y17" i="38"/>
  <c r="U17" i="38"/>
  <c r="W6" i="38"/>
  <c r="U6" i="38"/>
  <c r="Y6" i="38"/>
  <c r="Y26" i="38"/>
  <c r="U26" i="38"/>
  <c r="W26" i="38"/>
  <c r="Y9" i="38"/>
  <c r="W9" i="38"/>
  <c r="U9" i="38"/>
  <c r="Y31" i="38"/>
  <c r="W31" i="38"/>
  <c r="U31" i="38"/>
  <c r="Y12" i="38"/>
  <c r="W12" i="38"/>
  <c r="U12" i="38"/>
  <c r="Y28" i="38"/>
  <c r="U28" i="38"/>
  <c r="W28" i="38"/>
  <c r="R44" i="38"/>
  <c r="S5" i="38"/>
  <c r="Y21" i="38"/>
  <c r="W21" i="38"/>
  <c r="U21" i="38"/>
  <c r="W37" i="38"/>
  <c r="U37" i="38"/>
  <c r="Y37" i="38"/>
  <c r="R44" i="31"/>
  <c r="S5" i="31"/>
  <c r="W22" i="31"/>
  <c r="Y22" i="31"/>
  <c r="U22" i="31"/>
  <c r="W40" i="31"/>
  <c r="U40" i="31"/>
  <c r="Y40" i="31"/>
  <c r="W24" i="31"/>
  <c r="U24" i="31"/>
  <c r="Y24" i="31"/>
  <c r="W8" i="31"/>
  <c r="U8" i="31"/>
  <c r="Y8" i="31"/>
  <c r="U41" i="31"/>
  <c r="Y41" i="31"/>
  <c r="W41" i="31"/>
  <c r="W9" i="31"/>
  <c r="U9" i="31"/>
  <c r="Y9" i="31"/>
  <c r="Y15" i="31"/>
  <c r="W15" i="31"/>
  <c r="U15" i="31"/>
  <c r="U11" i="31"/>
  <c r="W11" i="31"/>
  <c r="Y11" i="31"/>
  <c r="W33" i="31"/>
  <c r="Y33" i="31"/>
  <c r="U33" i="31"/>
  <c r="Y17" i="31"/>
  <c r="W17" i="31"/>
  <c r="U17" i="31"/>
  <c r="W39" i="31"/>
  <c r="Y39" i="31"/>
  <c r="U39" i="31"/>
  <c r="W13" i="31"/>
  <c r="Y13" i="31"/>
  <c r="U13" i="31"/>
  <c r="U29" i="31"/>
  <c r="Y29" i="31"/>
  <c r="W29" i="31"/>
  <c r="Y28" i="31"/>
  <c r="U28" i="31"/>
  <c r="W28" i="31"/>
  <c r="W20" i="31"/>
  <c r="U20" i="31"/>
  <c r="Y20" i="31"/>
  <c r="W42" i="31"/>
  <c r="Y42" i="31"/>
  <c r="U42" i="31"/>
  <c r="W6" i="31"/>
  <c r="Y6" i="31"/>
  <c r="U6" i="31"/>
  <c r="W14" i="31"/>
  <c r="Y14" i="31"/>
  <c r="U14" i="31"/>
  <c r="W18" i="31"/>
  <c r="U18" i="31"/>
  <c r="Y18" i="31"/>
  <c r="U27" i="34"/>
  <c r="Y27" i="34"/>
  <c r="W27" i="34"/>
  <c r="U29" i="34"/>
  <c r="Y29" i="34"/>
  <c r="W29" i="34"/>
  <c r="W6" i="34"/>
  <c r="Y6" i="34"/>
  <c r="U6" i="34"/>
  <c r="U38" i="34"/>
  <c r="W38" i="34"/>
  <c r="Y38" i="34"/>
  <c r="Y14" i="34"/>
  <c r="U14" i="34"/>
  <c r="W14" i="34"/>
  <c r="Y8" i="34"/>
  <c r="U8" i="34"/>
  <c r="W8" i="34"/>
  <c r="Y12" i="34"/>
  <c r="W12" i="34"/>
  <c r="U12" i="34"/>
  <c r="W39" i="34"/>
  <c r="U39" i="34"/>
  <c r="Y39" i="34"/>
  <c r="W37" i="34"/>
  <c r="U37" i="34"/>
  <c r="Y37" i="34"/>
  <c r="W24" i="34"/>
  <c r="Y24" i="34"/>
  <c r="U24" i="34"/>
  <c r="U22" i="34"/>
  <c r="W22" i="34"/>
  <c r="Y22" i="34"/>
  <c r="W40" i="34"/>
  <c r="U40" i="34"/>
  <c r="Y40" i="34"/>
  <c r="W36" i="34"/>
  <c r="Y36" i="34"/>
  <c r="U36" i="34"/>
  <c r="Y5" i="34"/>
  <c r="W5" i="34"/>
  <c r="U5" i="34"/>
  <c r="Y31" i="34"/>
  <c r="W31" i="34"/>
  <c r="U31" i="34"/>
  <c r="W35" i="34"/>
  <c r="Y35" i="34"/>
  <c r="U35" i="34"/>
  <c r="U41" i="34"/>
  <c r="Y41" i="34"/>
  <c r="W41" i="34"/>
  <c r="U11" i="34"/>
  <c r="Y11" i="34"/>
  <c r="W11" i="34"/>
  <c r="W33" i="34"/>
  <c r="Y33" i="34"/>
  <c r="U33" i="34"/>
  <c r="U29" i="24"/>
  <c r="W29" i="24"/>
  <c r="Y29" i="24"/>
  <c r="U35" i="24"/>
  <c r="Y35" i="24"/>
  <c r="W35" i="24"/>
  <c r="U39" i="24"/>
  <c r="Y39" i="24"/>
  <c r="W39" i="24"/>
  <c r="W11" i="24"/>
  <c r="Y11" i="24"/>
  <c r="U11" i="24"/>
  <c r="U31" i="24"/>
  <c r="W31" i="24"/>
  <c r="Y31" i="24"/>
  <c r="W7" i="24"/>
  <c r="Y7" i="24"/>
  <c r="U7" i="24"/>
  <c r="Y27" i="24"/>
  <c r="W27" i="24"/>
  <c r="U27" i="24"/>
  <c r="Y9" i="24"/>
  <c r="U9" i="24"/>
  <c r="W9" i="24"/>
  <c r="W25" i="24"/>
  <c r="Y25" i="24"/>
  <c r="U25" i="24"/>
  <c r="Y41" i="24"/>
  <c r="U41" i="24"/>
  <c r="W41" i="24"/>
  <c r="W36" i="24"/>
  <c r="U36" i="24"/>
  <c r="Y36" i="24"/>
  <c r="W28" i="24"/>
  <c r="U28" i="24"/>
  <c r="Y28" i="24"/>
  <c r="W32" i="24"/>
  <c r="U32" i="24"/>
  <c r="Y32" i="24"/>
  <c r="R44" i="24"/>
  <c r="S5" i="24"/>
  <c r="W24" i="24"/>
  <c r="Y24" i="24"/>
  <c r="U24" i="24"/>
  <c r="Y40" i="24"/>
  <c r="U40" i="24"/>
  <c r="W40" i="24"/>
  <c r="Y20" i="24"/>
  <c r="W20" i="24"/>
  <c r="U20" i="24"/>
  <c r="W42" i="24"/>
  <c r="U42" i="24"/>
  <c r="Y42" i="24"/>
  <c r="Y26" i="24"/>
  <c r="U26" i="24"/>
  <c r="W26" i="24"/>
  <c r="W10" i="24"/>
  <c r="Y10" i="24"/>
  <c r="U10" i="24"/>
  <c r="Y29" i="28"/>
  <c r="W29" i="28"/>
  <c r="U29" i="28"/>
  <c r="Y41" i="28"/>
  <c r="U41" i="28"/>
  <c r="W41" i="28"/>
  <c r="W33" i="28"/>
  <c r="Y33" i="28"/>
  <c r="U33" i="28"/>
  <c r="Y27" i="28"/>
  <c r="W27" i="28"/>
  <c r="U27" i="28"/>
  <c r="W31" i="28"/>
  <c r="Y31" i="28"/>
  <c r="U31" i="28"/>
  <c r="U6" i="28"/>
  <c r="Y6" i="28"/>
  <c r="W6" i="28"/>
  <c r="Y22" i="28"/>
  <c r="W22" i="28"/>
  <c r="U22" i="28"/>
  <c r="U9" i="28"/>
  <c r="Y9" i="28"/>
  <c r="W9" i="28"/>
  <c r="W19" i="28"/>
  <c r="Y19" i="28"/>
  <c r="U19" i="28"/>
  <c r="Y21" i="28"/>
  <c r="W21" i="28"/>
  <c r="U21" i="28"/>
  <c r="Y17" i="28"/>
  <c r="U17" i="28"/>
  <c r="W17" i="28"/>
  <c r="U23" i="28"/>
  <c r="W23" i="28"/>
  <c r="Y23" i="28"/>
  <c r="Y38" i="28"/>
  <c r="W38" i="28"/>
  <c r="U38" i="28"/>
  <c r="W12" i="28"/>
  <c r="U12" i="28"/>
  <c r="Y12" i="28"/>
  <c r="Y14" i="28"/>
  <c r="U14" i="28"/>
  <c r="W14" i="28"/>
  <c r="U40" i="28"/>
  <c r="W40" i="28"/>
  <c r="Y40" i="28"/>
  <c r="W20" i="28"/>
  <c r="Y20" i="28"/>
  <c r="U20" i="28"/>
  <c r="U42" i="28"/>
  <c r="W42" i="28"/>
  <c r="Y42" i="28"/>
  <c r="W26" i="28"/>
  <c r="Y26" i="28"/>
  <c r="U26" i="28"/>
  <c r="Y10" i="28"/>
  <c r="W10" i="28"/>
  <c r="U10" i="28"/>
  <c r="Y19" i="36"/>
  <c r="W19" i="36"/>
  <c r="U19" i="36"/>
  <c r="W12" i="36"/>
  <c r="U12" i="36"/>
  <c r="Y12" i="36"/>
  <c r="W11" i="36"/>
  <c r="U11" i="36"/>
  <c r="Y11" i="36"/>
  <c r="W43" i="36"/>
  <c r="U43" i="36"/>
  <c r="Y43" i="36"/>
  <c r="W36" i="36"/>
  <c r="Y36" i="36"/>
  <c r="U36" i="36"/>
  <c r="W23" i="36"/>
  <c r="U23" i="36"/>
  <c r="Y23" i="36"/>
  <c r="Y40" i="36"/>
  <c r="U40" i="36"/>
  <c r="W40" i="36"/>
  <c r="W30" i="36"/>
  <c r="Y30" i="36"/>
  <c r="U30" i="36"/>
  <c r="Y10" i="36"/>
  <c r="W10" i="36"/>
  <c r="U10" i="36"/>
  <c r="Y25" i="36"/>
  <c r="U25" i="36"/>
  <c r="W25" i="36"/>
  <c r="Y26" i="36"/>
  <c r="W26" i="36"/>
  <c r="U26" i="36"/>
  <c r="Y15" i="36"/>
  <c r="W15" i="36"/>
  <c r="U15" i="36"/>
  <c r="W16" i="36"/>
  <c r="Y16" i="36"/>
  <c r="U16" i="36"/>
  <c r="W17" i="36"/>
  <c r="U17" i="36"/>
  <c r="Y17" i="36"/>
  <c r="W8" i="36"/>
  <c r="U8" i="36"/>
  <c r="Y8" i="36"/>
  <c r="U38" i="36"/>
  <c r="W38" i="36"/>
  <c r="Y38" i="36"/>
  <c r="Y21" i="36"/>
  <c r="W21" i="36"/>
  <c r="U21" i="36"/>
  <c r="Y41" i="36"/>
  <c r="U41" i="36"/>
  <c r="W41" i="36"/>
  <c r="Y24" i="36"/>
  <c r="U24" i="36"/>
  <c r="W24" i="36"/>
  <c r="W16" i="52"/>
  <c r="Y16" i="52"/>
  <c r="U16" i="52"/>
  <c r="R44" i="52"/>
  <c r="S5" i="52"/>
  <c r="Y21" i="52"/>
  <c r="W21" i="52"/>
  <c r="U21" i="52"/>
  <c r="Y40" i="52"/>
  <c r="U40" i="52"/>
  <c r="W40" i="52"/>
  <c r="Y28" i="52"/>
  <c r="U28" i="52"/>
  <c r="W28" i="52"/>
  <c r="W20" i="52"/>
  <c r="U20" i="52"/>
  <c r="Y20" i="52"/>
  <c r="Y9" i="52"/>
  <c r="W9" i="52"/>
  <c r="U9" i="52"/>
  <c r="W37" i="52"/>
  <c r="Y37" i="52"/>
  <c r="U37" i="52"/>
  <c r="Y22" i="52"/>
  <c r="U22" i="52"/>
  <c r="W22" i="52"/>
  <c r="Y13" i="52"/>
  <c r="W13" i="52"/>
  <c r="U13" i="52"/>
  <c r="W41" i="52"/>
  <c r="Y41" i="52"/>
  <c r="U41" i="52"/>
  <c r="W24" i="52"/>
  <c r="Y24" i="52"/>
  <c r="U24" i="52"/>
  <c r="Y7" i="52"/>
  <c r="U7" i="52"/>
  <c r="W7" i="52"/>
  <c r="Y29" i="52"/>
  <c r="W29" i="52"/>
  <c r="U29" i="52"/>
  <c r="Y10" i="52"/>
  <c r="W10" i="52"/>
  <c r="U10" i="52"/>
  <c r="W26" i="52"/>
  <c r="Y26" i="52"/>
  <c r="U26" i="52"/>
  <c r="U42" i="52"/>
  <c r="W42" i="52"/>
  <c r="Y42" i="52"/>
  <c r="Y19" i="52"/>
  <c r="U19" i="52"/>
  <c r="W19" i="52"/>
  <c r="W35" i="52"/>
  <c r="Y35" i="52"/>
  <c r="U35" i="52"/>
  <c r="Y6" i="52"/>
  <c r="W6" i="52"/>
  <c r="U6" i="52"/>
  <c r="Y19" i="15"/>
  <c r="W19" i="15"/>
  <c r="U19" i="15"/>
  <c r="W9" i="15"/>
  <c r="U9" i="15"/>
  <c r="Y9" i="15"/>
  <c r="Y13" i="15"/>
  <c r="W13" i="15"/>
  <c r="U13" i="15"/>
  <c r="W8" i="15"/>
  <c r="U8" i="15"/>
  <c r="Y8" i="15"/>
  <c r="W21" i="15"/>
  <c r="U21" i="15"/>
  <c r="Y21" i="15"/>
  <c r="Y43" i="15"/>
  <c r="W43" i="15"/>
  <c r="U43" i="15"/>
  <c r="U17" i="15"/>
  <c r="Y17" i="15"/>
  <c r="W17" i="15"/>
  <c r="Y37" i="15"/>
  <c r="W37" i="15"/>
  <c r="U37" i="15"/>
  <c r="Y23" i="15"/>
  <c r="W23" i="15"/>
  <c r="U23" i="15"/>
  <c r="Y39" i="15"/>
  <c r="W39" i="15"/>
  <c r="U39" i="15"/>
  <c r="W16" i="15"/>
  <c r="Y16" i="15"/>
  <c r="U16" i="15"/>
  <c r="W24" i="15"/>
  <c r="Y24" i="15"/>
  <c r="U24" i="15"/>
  <c r="W12" i="15"/>
  <c r="Y12" i="15"/>
  <c r="U12" i="15"/>
  <c r="Y20" i="15"/>
  <c r="U20" i="15"/>
  <c r="W20" i="15"/>
  <c r="W38" i="15"/>
  <c r="U38" i="15"/>
  <c r="Y38" i="15"/>
  <c r="Y22" i="15"/>
  <c r="U22" i="15"/>
  <c r="W22" i="15"/>
  <c r="W6" i="15"/>
  <c r="U6" i="15"/>
  <c r="Y6" i="15"/>
  <c r="W34" i="15"/>
  <c r="U34" i="15"/>
  <c r="Y34" i="15"/>
  <c r="Y18" i="15"/>
  <c r="W18" i="15"/>
  <c r="U18" i="15"/>
  <c r="Y43" i="33"/>
  <c r="W43" i="33"/>
  <c r="U43" i="33"/>
  <c r="U27" i="33"/>
  <c r="W27" i="33"/>
  <c r="Y27" i="33"/>
  <c r="W33" i="33"/>
  <c r="U33" i="33"/>
  <c r="Y33" i="33"/>
  <c r="Y37" i="33"/>
  <c r="U37" i="33"/>
  <c r="W37" i="33"/>
  <c r="U25" i="33"/>
  <c r="Y25" i="33"/>
  <c r="W25" i="33"/>
  <c r="U9" i="33"/>
  <c r="W9" i="33"/>
  <c r="Y9" i="33"/>
  <c r="W29" i="33"/>
  <c r="Y29" i="33"/>
  <c r="U29" i="33"/>
  <c r="Y7" i="33"/>
  <c r="U7" i="33"/>
  <c r="W7" i="33"/>
  <c r="U23" i="33"/>
  <c r="Y23" i="33"/>
  <c r="W23" i="33"/>
  <c r="U39" i="33"/>
  <c r="W39" i="33"/>
  <c r="Y39" i="33"/>
  <c r="Y26" i="33"/>
  <c r="U26" i="33"/>
  <c r="W26" i="33"/>
  <c r="Y18" i="33"/>
  <c r="U18" i="33"/>
  <c r="W18" i="33"/>
  <c r="U22" i="33"/>
  <c r="W22" i="33"/>
  <c r="Y22" i="33"/>
  <c r="Y34" i="33"/>
  <c r="U34" i="33"/>
  <c r="W34" i="33"/>
  <c r="Y28" i="33"/>
  <c r="U28" i="33"/>
  <c r="W28" i="33"/>
  <c r="Y42" i="33"/>
  <c r="U42" i="33"/>
  <c r="W42" i="33"/>
  <c r="U20" i="33"/>
  <c r="Y20" i="33"/>
  <c r="W20" i="33"/>
  <c r="Y40" i="33"/>
  <c r="W40" i="33"/>
  <c r="U40" i="33"/>
  <c r="W24" i="33"/>
  <c r="U24" i="33"/>
  <c r="Y24" i="33"/>
  <c r="Y8" i="33"/>
  <c r="U8" i="33"/>
  <c r="W8" i="33"/>
  <c r="W19" i="39"/>
  <c r="Y19" i="39"/>
  <c r="U19" i="39"/>
  <c r="Y40" i="39"/>
  <c r="W40" i="39"/>
  <c r="U40" i="39"/>
  <c r="Y30" i="39"/>
  <c r="U30" i="39"/>
  <c r="W30" i="39"/>
  <c r="W10" i="39"/>
  <c r="Y10" i="39"/>
  <c r="U10" i="39"/>
  <c r="U8" i="39"/>
  <c r="Y8" i="39"/>
  <c r="W8" i="39"/>
  <c r="Y42" i="39"/>
  <c r="W42" i="39"/>
  <c r="U42" i="39"/>
  <c r="Y43" i="39"/>
  <c r="U43" i="39"/>
  <c r="W43" i="39"/>
  <c r="W38" i="39"/>
  <c r="U38" i="39"/>
  <c r="Y38" i="39"/>
  <c r="Y33" i="39"/>
  <c r="W33" i="39"/>
  <c r="U33" i="39"/>
  <c r="Y18" i="39"/>
  <c r="W18" i="39"/>
  <c r="U18" i="39"/>
  <c r="W9" i="39"/>
  <c r="U9" i="39"/>
  <c r="Y9" i="39"/>
  <c r="W35" i="39"/>
  <c r="U35" i="39"/>
  <c r="Y35" i="39"/>
  <c r="Y24" i="39"/>
  <c r="W24" i="39"/>
  <c r="U24" i="39"/>
  <c r="Y7" i="39"/>
  <c r="U7" i="39"/>
  <c r="W7" i="39"/>
  <c r="W27" i="39"/>
  <c r="U27" i="39"/>
  <c r="Y27" i="39"/>
  <c r="Y12" i="39"/>
  <c r="U12" i="39"/>
  <c r="W12" i="39"/>
  <c r="Y28" i="39"/>
  <c r="W28" i="39"/>
  <c r="U28" i="39"/>
  <c r="R44" i="39"/>
  <c r="S5" i="39"/>
  <c r="Y21" i="39"/>
  <c r="U21" i="39"/>
  <c r="W21" i="39"/>
  <c r="W37" i="39"/>
  <c r="U37" i="39"/>
  <c r="Y37" i="39"/>
  <c r="Y21" i="37"/>
  <c r="W21" i="37"/>
  <c r="U21" i="37"/>
  <c r="W41" i="37"/>
  <c r="Y41" i="37"/>
  <c r="U41" i="37"/>
  <c r="W31" i="37"/>
  <c r="U31" i="37"/>
  <c r="Y31" i="37"/>
  <c r="W13" i="37"/>
  <c r="U13" i="37"/>
  <c r="Y13" i="37"/>
  <c r="Y25" i="37"/>
  <c r="U25" i="37"/>
  <c r="W25" i="37"/>
  <c r="Y24" i="37"/>
  <c r="W24" i="37"/>
  <c r="U24" i="37"/>
  <c r="U33" i="37"/>
  <c r="Y33" i="37"/>
  <c r="W33" i="37"/>
  <c r="W34" i="37"/>
  <c r="U34" i="37"/>
  <c r="Y34" i="37"/>
  <c r="U23" i="37"/>
  <c r="W23" i="37"/>
  <c r="Y23" i="37"/>
  <c r="Y14" i="37"/>
  <c r="W14" i="37"/>
  <c r="U14" i="37"/>
  <c r="Y40" i="37"/>
  <c r="W40" i="37"/>
  <c r="U40" i="37"/>
  <c r="W17" i="37"/>
  <c r="U17" i="37"/>
  <c r="Y17" i="37"/>
  <c r="W39" i="37"/>
  <c r="U39" i="37"/>
  <c r="Y39" i="37"/>
  <c r="Y22" i="37"/>
  <c r="W22" i="37"/>
  <c r="U22" i="37"/>
  <c r="Y42" i="37"/>
  <c r="W42" i="37"/>
  <c r="U42" i="37"/>
  <c r="Y19" i="37"/>
  <c r="U19" i="37"/>
  <c r="W19" i="37"/>
  <c r="W35" i="37"/>
  <c r="Y35" i="37"/>
  <c r="U35" i="37"/>
  <c r="Y12" i="37"/>
  <c r="W12" i="37"/>
  <c r="U12" i="37"/>
  <c r="W28" i="37"/>
  <c r="U28" i="37"/>
  <c r="Y28" i="37"/>
  <c r="U11" i="30"/>
  <c r="W11" i="30"/>
  <c r="Y11" i="30"/>
  <c r="Y21" i="30"/>
  <c r="W21" i="30"/>
  <c r="U21" i="30"/>
  <c r="Y23" i="30"/>
  <c r="W23" i="30"/>
  <c r="U23" i="30"/>
  <c r="Y37" i="30"/>
  <c r="W37" i="30"/>
  <c r="U37" i="30"/>
  <c r="Y13" i="30"/>
  <c r="U13" i="30"/>
  <c r="W13" i="30"/>
  <c r="R44" i="30"/>
  <c r="S7" i="30"/>
  <c r="S44" i="30" s="1"/>
  <c r="D25" i="7" s="1"/>
  <c r="W29" i="30"/>
  <c r="Y29" i="30"/>
  <c r="U29" i="30"/>
  <c r="W9" i="30"/>
  <c r="Y9" i="30"/>
  <c r="U9" i="30"/>
  <c r="Y25" i="30"/>
  <c r="W25" i="30"/>
  <c r="U25" i="30"/>
  <c r="U41" i="30"/>
  <c r="W41" i="30"/>
  <c r="Y41" i="30"/>
  <c r="W32" i="30"/>
  <c r="U32" i="30"/>
  <c r="Y32" i="30"/>
  <c r="W10" i="30"/>
  <c r="U10" i="30"/>
  <c r="Y10" i="30"/>
  <c r="U42" i="30"/>
  <c r="Y42" i="30"/>
  <c r="W42" i="30"/>
  <c r="W14" i="30"/>
  <c r="U14" i="30"/>
  <c r="Y14" i="30"/>
  <c r="Y22" i="30"/>
  <c r="U22" i="30"/>
  <c r="W22" i="30"/>
  <c r="W38" i="30"/>
  <c r="Y38" i="30"/>
  <c r="U38" i="30"/>
  <c r="Y16" i="30"/>
  <c r="W16" i="30"/>
  <c r="U16" i="30"/>
  <c r="Y36" i="30"/>
  <c r="W36" i="30"/>
  <c r="U36" i="30"/>
  <c r="Y20" i="30"/>
  <c r="U20" i="30"/>
  <c r="W20" i="30"/>
  <c r="U5" i="30"/>
  <c r="Y5" i="30"/>
  <c r="W5" i="30"/>
  <c r="Y28" i="20"/>
  <c r="W28" i="20"/>
  <c r="U28" i="20"/>
  <c r="Y16" i="20"/>
  <c r="U16" i="20"/>
  <c r="W16" i="20"/>
  <c r="W24" i="20"/>
  <c r="U24" i="20"/>
  <c r="Y24" i="20"/>
  <c r="Y42" i="20"/>
  <c r="W42" i="20"/>
  <c r="U42" i="20"/>
  <c r="Y26" i="20"/>
  <c r="U26" i="20"/>
  <c r="W26" i="20"/>
  <c r="W10" i="20"/>
  <c r="Y10" i="20"/>
  <c r="U10" i="20"/>
  <c r="W30" i="20"/>
  <c r="Y30" i="20"/>
  <c r="U30" i="20"/>
  <c r="Y14" i="20"/>
  <c r="U14" i="20"/>
  <c r="W14" i="20"/>
  <c r="Y31" i="20"/>
  <c r="U31" i="20"/>
  <c r="W31" i="20"/>
  <c r="W15" i="20"/>
  <c r="Y15" i="20"/>
  <c r="U15" i="20"/>
  <c r="U19" i="20"/>
  <c r="Y19" i="20"/>
  <c r="W19" i="20"/>
  <c r="W25" i="20"/>
  <c r="U25" i="20"/>
  <c r="Y25" i="20"/>
  <c r="Y23" i="20"/>
  <c r="U23" i="20"/>
  <c r="W23" i="20"/>
  <c r="U43" i="20"/>
  <c r="Y43" i="20"/>
  <c r="W43" i="20"/>
  <c r="U27" i="20"/>
  <c r="W27" i="20"/>
  <c r="Y27" i="20"/>
  <c r="Y7" i="20"/>
  <c r="U7" i="20"/>
  <c r="W7" i="20"/>
  <c r="U21" i="20"/>
  <c r="Y21" i="20"/>
  <c r="W21" i="20"/>
  <c r="U37" i="20"/>
  <c r="W37" i="20"/>
  <c r="Y37" i="20"/>
  <c r="W20" i="20"/>
  <c r="U20" i="20"/>
  <c r="Y20" i="20"/>
  <c r="R44" i="35"/>
  <c r="S5" i="35"/>
  <c r="Y34" i="35"/>
  <c r="U34" i="35"/>
  <c r="W34" i="35"/>
  <c r="W20" i="35"/>
  <c r="U20" i="35"/>
  <c r="Y20" i="35"/>
  <c r="W10" i="35"/>
  <c r="Y10" i="35"/>
  <c r="U10" i="35"/>
  <c r="Y26" i="35"/>
  <c r="W26" i="35"/>
  <c r="U26" i="35"/>
  <c r="Y38" i="35"/>
  <c r="U38" i="35"/>
  <c r="W38" i="35"/>
  <c r="Y18" i="35"/>
  <c r="U18" i="35"/>
  <c r="W18" i="35"/>
  <c r="Y40" i="35"/>
  <c r="U40" i="35"/>
  <c r="W40" i="35"/>
  <c r="W24" i="35"/>
  <c r="U24" i="35"/>
  <c r="Y24" i="35"/>
  <c r="Y8" i="35"/>
  <c r="U8" i="35"/>
  <c r="W8" i="35"/>
  <c r="W39" i="35"/>
  <c r="Y39" i="35"/>
  <c r="U39" i="35"/>
  <c r="W23" i="35"/>
  <c r="Y23" i="35"/>
  <c r="U23" i="35"/>
  <c r="W35" i="35"/>
  <c r="U35" i="35"/>
  <c r="Y35" i="35"/>
  <c r="W11" i="35"/>
  <c r="U11" i="35"/>
  <c r="Y11" i="35"/>
  <c r="Y43" i="35"/>
  <c r="W43" i="35"/>
  <c r="U43" i="35"/>
  <c r="Y13" i="35"/>
  <c r="W13" i="35"/>
  <c r="U13" i="35"/>
  <c r="W29" i="35"/>
  <c r="Y29" i="35"/>
  <c r="U29" i="35"/>
  <c r="W9" i="35"/>
  <c r="U9" i="35"/>
  <c r="Y9" i="35"/>
  <c r="Y25" i="35"/>
  <c r="W25" i="35"/>
  <c r="U25" i="35"/>
  <c r="W41" i="35"/>
  <c r="Y41" i="35"/>
  <c r="U41" i="35"/>
  <c r="U11" i="32"/>
  <c r="Y11" i="32"/>
  <c r="W11" i="32"/>
  <c r="W37" i="32"/>
  <c r="Y37" i="32"/>
  <c r="U37" i="32"/>
  <c r="Y43" i="32"/>
  <c r="W43" i="32"/>
  <c r="U43" i="32"/>
  <c r="W27" i="32"/>
  <c r="Y27" i="32"/>
  <c r="U27" i="32"/>
  <c r="Y25" i="32"/>
  <c r="W25" i="32"/>
  <c r="U25" i="32"/>
  <c r="W9" i="32"/>
  <c r="Y9" i="32"/>
  <c r="U9" i="32"/>
  <c r="Y29" i="32"/>
  <c r="W29" i="32"/>
  <c r="U29" i="32"/>
  <c r="W15" i="32"/>
  <c r="Y15" i="32"/>
  <c r="U15" i="32"/>
  <c r="U31" i="32"/>
  <c r="W31" i="32"/>
  <c r="Y31" i="32"/>
  <c r="W38" i="32"/>
  <c r="Y38" i="32"/>
  <c r="U38" i="32"/>
  <c r="W26" i="32"/>
  <c r="U26" i="32"/>
  <c r="Y26" i="32"/>
  <c r="Y34" i="32"/>
  <c r="U34" i="32"/>
  <c r="W34" i="32"/>
  <c r="W40" i="32"/>
  <c r="Y40" i="32"/>
  <c r="U40" i="32"/>
  <c r="Y6" i="32"/>
  <c r="W6" i="32"/>
  <c r="U6" i="32"/>
  <c r="Y16" i="32"/>
  <c r="U16" i="32"/>
  <c r="W16" i="32"/>
  <c r="Y32" i="32"/>
  <c r="W32" i="32"/>
  <c r="U32" i="32"/>
  <c r="W10" i="32"/>
  <c r="U10" i="32"/>
  <c r="Y10" i="32"/>
  <c r="W28" i="32"/>
  <c r="Y28" i="32"/>
  <c r="U28" i="32"/>
  <c r="W12" i="32"/>
  <c r="U12" i="32"/>
  <c r="Y12" i="32"/>
  <c r="R44" i="17"/>
  <c r="S5" i="17"/>
  <c r="W30" i="17"/>
  <c r="U30" i="17"/>
  <c r="Y30" i="17"/>
  <c r="W42" i="17"/>
  <c r="Y42" i="17"/>
  <c r="U42" i="17"/>
  <c r="W10" i="17"/>
  <c r="U10" i="17"/>
  <c r="Y10" i="17"/>
  <c r="W38" i="17"/>
  <c r="Y38" i="17"/>
  <c r="U38" i="17"/>
  <c r="W6" i="17"/>
  <c r="U6" i="17"/>
  <c r="Y6" i="17"/>
  <c r="Y18" i="17"/>
  <c r="W18" i="17"/>
  <c r="U18" i="17"/>
  <c r="Y29" i="17"/>
  <c r="U29" i="17"/>
  <c r="W29" i="17"/>
  <c r="U33" i="17"/>
  <c r="Y33" i="17"/>
  <c r="W33" i="17"/>
  <c r="U39" i="17"/>
  <c r="W39" i="17"/>
  <c r="Y39" i="17"/>
  <c r="U15" i="17"/>
  <c r="W15" i="17"/>
  <c r="Y15" i="17"/>
  <c r="Y37" i="17"/>
  <c r="U37" i="17"/>
  <c r="W37" i="17"/>
  <c r="W21" i="17"/>
  <c r="Y21" i="17"/>
  <c r="U21" i="17"/>
  <c r="U41" i="17"/>
  <c r="W41" i="17"/>
  <c r="Y41" i="17"/>
  <c r="W19" i="17"/>
  <c r="U19" i="17"/>
  <c r="Y19" i="17"/>
  <c r="W35" i="17"/>
  <c r="U35" i="17"/>
  <c r="Y35" i="17"/>
  <c r="W16" i="17"/>
  <c r="Y16" i="17"/>
  <c r="U16" i="17"/>
  <c r="Y40" i="17"/>
  <c r="W40" i="17"/>
  <c r="U40" i="17"/>
  <c r="W32" i="17"/>
  <c r="U32" i="17"/>
  <c r="Y32" i="17"/>
  <c r="W20" i="17"/>
  <c r="U20" i="17"/>
  <c r="Y20" i="17"/>
  <c r="Y8" i="51"/>
  <c r="W8" i="51"/>
  <c r="U8" i="51"/>
  <c r="Y20" i="51"/>
  <c r="W20" i="51"/>
  <c r="U20" i="51"/>
  <c r="Y22" i="51"/>
  <c r="W22" i="51"/>
  <c r="U22" i="51"/>
  <c r="Y29" i="51"/>
  <c r="U29" i="51"/>
  <c r="W29" i="51"/>
  <c r="Y32" i="51"/>
  <c r="W32" i="51"/>
  <c r="U32" i="51"/>
  <c r="Y7" i="51"/>
  <c r="U7" i="51"/>
  <c r="W7" i="51"/>
  <c r="W37" i="51"/>
  <c r="U37" i="51"/>
  <c r="Y37" i="51"/>
  <c r="W28" i="51"/>
  <c r="U28" i="51"/>
  <c r="Y28" i="51"/>
  <c r="U13" i="51"/>
  <c r="W13" i="51"/>
  <c r="Y13" i="51"/>
  <c r="W39" i="51"/>
  <c r="Y39" i="51"/>
  <c r="U39" i="51"/>
  <c r="Y30" i="51"/>
  <c r="U30" i="51"/>
  <c r="W30" i="51"/>
  <c r="W21" i="51"/>
  <c r="Y21" i="51"/>
  <c r="U21" i="51"/>
  <c r="W43" i="51"/>
  <c r="Y43" i="51"/>
  <c r="U43" i="51"/>
  <c r="W24" i="51"/>
  <c r="Y24" i="51"/>
  <c r="U24" i="51"/>
  <c r="W9" i="51"/>
  <c r="U9" i="51"/>
  <c r="Y9" i="51"/>
  <c r="W25" i="51"/>
  <c r="Y25" i="51"/>
  <c r="U25" i="51"/>
  <c r="W41" i="51"/>
  <c r="Y41" i="51"/>
  <c r="U41" i="51"/>
  <c r="Y18" i="51"/>
  <c r="W18" i="51"/>
  <c r="U18" i="51"/>
  <c r="Y34" i="51"/>
  <c r="U34" i="51"/>
  <c r="W34" i="51"/>
  <c r="U7" i="22"/>
  <c r="W7" i="22"/>
  <c r="Y7" i="22"/>
  <c r="Y17" i="22"/>
  <c r="U17" i="22"/>
  <c r="W17" i="22"/>
  <c r="U9" i="22"/>
  <c r="W9" i="22"/>
  <c r="Y9" i="22"/>
  <c r="Y13" i="22"/>
  <c r="U13" i="22"/>
  <c r="W13" i="22"/>
  <c r="Y23" i="22"/>
  <c r="W23" i="22"/>
  <c r="U23" i="22"/>
  <c r="Y30" i="22"/>
  <c r="U30" i="22"/>
  <c r="W30" i="22"/>
  <c r="W27" i="22"/>
  <c r="Y27" i="22"/>
  <c r="U27" i="22"/>
  <c r="Y37" i="22"/>
  <c r="W37" i="22"/>
  <c r="U37" i="22"/>
  <c r="Y19" i="22"/>
  <c r="W19" i="22"/>
  <c r="U19" i="22"/>
  <c r="U25" i="22"/>
  <c r="Y25" i="22"/>
  <c r="W25" i="22"/>
  <c r="W31" i="22"/>
  <c r="Y31" i="22"/>
  <c r="U31" i="22"/>
  <c r="U8" i="22"/>
  <c r="Y8" i="22"/>
  <c r="W8" i="22"/>
  <c r="R44" i="22"/>
  <c r="S5" i="22"/>
  <c r="W14" i="22"/>
  <c r="Y14" i="22"/>
  <c r="U14" i="22"/>
  <c r="W28" i="22"/>
  <c r="Y28" i="22"/>
  <c r="U28" i="22"/>
  <c r="W6" i="22"/>
  <c r="Y6" i="22"/>
  <c r="U6" i="22"/>
  <c r="Y22" i="22"/>
  <c r="W22" i="22"/>
  <c r="U22" i="22"/>
  <c r="W42" i="22"/>
  <c r="U42" i="22"/>
  <c r="Y42" i="22"/>
  <c r="Y26" i="22"/>
  <c r="W26" i="22"/>
  <c r="U26" i="22"/>
  <c r="W10" i="22"/>
  <c r="Y10" i="22"/>
  <c r="U10" i="22"/>
  <c r="W16" i="42"/>
  <c r="U16" i="42"/>
  <c r="Y16" i="42"/>
  <c r="R44" i="42"/>
  <c r="S5" i="42"/>
  <c r="W37" i="42"/>
  <c r="U37" i="42"/>
  <c r="Y37" i="42"/>
  <c r="W26" i="42"/>
  <c r="Y26" i="42"/>
  <c r="U26" i="42"/>
  <c r="Y40" i="42"/>
  <c r="U40" i="42"/>
  <c r="W40" i="42"/>
  <c r="Y22" i="42"/>
  <c r="U22" i="42"/>
  <c r="W22" i="42"/>
  <c r="W38" i="42"/>
  <c r="Y38" i="42"/>
  <c r="U38" i="42"/>
  <c r="W18" i="42"/>
  <c r="Y18" i="42"/>
  <c r="U18" i="42"/>
  <c r="W42" i="42"/>
  <c r="U42" i="42"/>
  <c r="Y42" i="42"/>
  <c r="W28" i="42"/>
  <c r="U28" i="42"/>
  <c r="Y28" i="42"/>
  <c r="Y13" i="42"/>
  <c r="U13" i="42"/>
  <c r="W13" i="42"/>
  <c r="Y41" i="42"/>
  <c r="W41" i="42"/>
  <c r="U41" i="42"/>
  <c r="Y30" i="42"/>
  <c r="U30" i="42"/>
  <c r="W30" i="42"/>
  <c r="W20" i="42"/>
  <c r="U20" i="42"/>
  <c r="Y20" i="42"/>
  <c r="W9" i="42"/>
  <c r="Y9" i="42"/>
  <c r="U9" i="42"/>
  <c r="Y39" i="42"/>
  <c r="W39" i="42"/>
  <c r="U39" i="42"/>
  <c r="W31" i="42"/>
  <c r="Y31" i="42"/>
  <c r="U31" i="42"/>
  <c r="Y23" i="42"/>
  <c r="U23" i="42"/>
  <c r="W23" i="42"/>
  <c r="W15" i="42"/>
  <c r="U15" i="42"/>
  <c r="Y15" i="42"/>
  <c r="Y7" i="42"/>
  <c r="W7" i="42"/>
  <c r="U7" i="42"/>
  <c r="W26" i="29"/>
  <c r="U26" i="29"/>
  <c r="Y26" i="29"/>
  <c r="Y10" i="29"/>
  <c r="U10" i="29"/>
  <c r="W10" i="29"/>
  <c r="W20" i="29"/>
  <c r="U20" i="29"/>
  <c r="Y20" i="29"/>
  <c r="Y24" i="29"/>
  <c r="W24" i="29"/>
  <c r="U24" i="29"/>
  <c r="W40" i="29"/>
  <c r="U40" i="29"/>
  <c r="Y40" i="29"/>
  <c r="Y18" i="29"/>
  <c r="U18" i="29"/>
  <c r="W18" i="29"/>
  <c r="W38" i="29"/>
  <c r="Y38" i="29"/>
  <c r="U38" i="29"/>
  <c r="W22" i="29"/>
  <c r="Y22" i="29"/>
  <c r="U22" i="29"/>
  <c r="W6" i="29"/>
  <c r="U6" i="29"/>
  <c r="Y6" i="29"/>
  <c r="Y43" i="29"/>
  <c r="W43" i="29"/>
  <c r="U43" i="29"/>
  <c r="W27" i="29"/>
  <c r="Y27" i="29"/>
  <c r="U27" i="29"/>
  <c r="W31" i="29"/>
  <c r="U31" i="29"/>
  <c r="Y31" i="29"/>
  <c r="U37" i="29"/>
  <c r="Y37" i="29"/>
  <c r="W37" i="29"/>
  <c r="W23" i="29"/>
  <c r="U23" i="29"/>
  <c r="Y23" i="29"/>
  <c r="Y19" i="29"/>
  <c r="W19" i="29"/>
  <c r="U19" i="29"/>
  <c r="U39" i="29"/>
  <c r="Y39" i="29"/>
  <c r="W39" i="29"/>
  <c r="Y17" i="29"/>
  <c r="W17" i="29"/>
  <c r="U17" i="29"/>
  <c r="W33" i="29"/>
  <c r="U33" i="29"/>
  <c r="Y33" i="29"/>
  <c r="W16" i="29"/>
  <c r="U16" i="29"/>
  <c r="Y16" i="29"/>
  <c r="W24" i="50"/>
  <c r="U24" i="50"/>
  <c r="Y24" i="50"/>
  <c r="W38" i="50"/>
  <c r="U38" i="50"/>
  <c r="Y38" i="50"/>
  <c r="W36" i="50"/>
  <c r="Y36" i="50"/>
  <c r="U36" i="50"/>
  <c r="Y15" i="50"/>
  <c r="W15" i="50"/>
  <c r="U15" i="50"/>
  <c r="Y29" i="50"/>
  <c r="W29" i="50"/>
  <c r="U29" i="50"/>
  <c r="Y39" i="50"/>
  <c r="W39" i="50"/>
  <c r="U39" i="50"/>
  <c r="W28" i="50"/>
  <c r="U28" i="50"/>
  <c r="Y28" i="50"/>
  <c r="W17" i="50"/>
  <c r="U17" i="50"/>
  <c r="Y17" i="50"/>
  <c r="Y16" i="50"/>
  <c r="W16" i="50"/>
  <c r="U16" i="50"/>
  <c r="W7" i="50"/>
  <c r="Y7" i="50"/>
  <c r="U7" i="50"/>
  <c r="W37" i="50"/>
  <c r="U37" i="50"/>
  <c r="Y37" i="50"/>
  <c r="Y20" i="50"/>
  <c r="W20" i="50"/>
  <c r="U20" i="50"/>
  <c r="Y40" i="50"/>
  <c r="W40" i="50"/>
  <c r="U40" i="50"/>
  <c r="Y23" i="50"/>
  <c r="W23" i="50"/>
  <c r="U23" i="50"/>
  <c r="W6" i="50"/>
  <c r="U6" i="50"/>
  <c r="Y6" i="50"/>
  <c r="Y18" i="50"/>
  <c r="W18" i="50"/>
  <c r="U18" i="50"/>
  <c r="U34" i="50"/>
  <c r="W34" i="50"/>
  <c r="Y34" i="50"/>
  <c r="W11" i="50"/>
  <c r="Y11" i="50"/>
  <c r="U11" i="50"/>
  <c r="Y27" i="50"/>
  <c r="U27" i="50"/>
  <c r="W27" i="50"/>
  <c r="Y43" i="50"/>
  <c r="U43" i="50"/>
  <c r="W43" i="50"/>
  <c r="W19" i="8"/>
  <c r="Y19" i="8"/>
  <c r="U19" i="8"/>
  <c r="Y35" i="8"/>
  <c r="U35" i="8"/>
  <c r="W35" i="8"/>
  <c r="U15" i="8"/>
  <c r="Y15" i="8"/>
  <c r="W15" i="8"/>
  <c r="Y31" i="8"/>
  <c r="W31" i="8"/>
  <c r="U31" i="8"/>
  <c r="Y42" i="8"/>
  <c r="U42" i="8"/>
  <c r="W42" i="8"/>
  <c r="U37" i="8"/>
  <c r="W37" i="8"/>
  <c r="Y37" i="8"/>
  <c r="Y32" i="8"/>
  <c r="W32" i="8"/>
  <c r="U32" i="8"/>
  <c r="W26" i="8"/>
  <c r="U26" i="8"/>
  <c r="Y26" i="8"/>
  <c r="U21" i="8"/>
  <c r="W21" i="8"/>
  <c r="Y21" i="8"/>
  <c r="Y16" i="8"/>
  <c r="W16" i="8"/>
  <c r="U16" i="8"/>
  <c r="Y10" i="8"/>
  <c r="U10" i="8"/>
  <c r="W10" i="8"/>
  <c r="R44" i="8"/>
  <c r="S5" i="8"/>
  <c r="Y38" i="8"/>
  <c r="W38" i="8"/>
  <c r="U38" i="8"/>
  <c r="U33" i="8"/>
  <c r="W33" i="8"/>
  <c r="Y33" i="8"/>
  <c r="W28" i="8"/>
  <c r="U28" i="8"/>
  <c r="Y28" i="8"/>
  <c r="W22" i="8"/>
  <c r="Y22" i="8"/>
  <c r="U22" i="8"/>
  <c r="Y17" i="8"/>
  <c r="U17" i="8"/>
  <c r="W17" i="8"/>
  <c r="U12" i="8"/>
  <c r="Y12" i="8"/>
  <c r="W12" i="8"/>
  <c r="U6" i="8"/>
  <c r="Y6" i="8"/>
  <c r="W6" i="8"/>
  <c r="Y25" i="26"/>
  <c r="W25" i="26"/>
  <c r="U25" i="26"/>
  <c r="Y9" i="26"/>
  <c r="W9" i="26"/>
  <c r="U9" i="26"/>
  <c r="W15" i="26"/>
  <c r="U15" i="26"/>
  <c r="Y15" i="26"/>
  <c r="Y21" i="26"/>
  <c r="W21" i="26"/>
  <c r="U21" i="26"/>
  <c r="W17" i="26"/>
  <c r="Y17" i="26"/>
  <c r="U17" i="26"/>
  <c r="U39" i="26"/>
  <c r="W39" i="26"/>
  <c r="Y39" i="26"/>
  <c r="W23" i="26"/>
  <c r="Y23" i="26"/>
  <c r="U23" i="26"/>
  <c r="U11" i="26"/>
  <c r="Y11" i="26"/>
  <c r="W11" i="26"/>
  <c r="U27" i="26"/>
  <c r="W27" i="26"/>
  <c r="Y27" i="26"/>
  <c r="U43" i="26"/>
  <c r="Y43" i="26"/>
  <c r="W43" i="26"/>
  <c r="W40" i="26"/>
  <c r="U40" i="26"/>
  <c r="Y40" i="26"/>
  <c r="Y30" i="26"/>
  <c r="U30" i="26"/>
  <c r="W30" i="26"/>
  <c r="W14" i="26"/>
  <c r="U14" i="26"/>
  <c r="Y14" i="26"/>
  <c r="R44" i="26"/>
  <c r="S5" i="26"/>
  <c r="Y28" i="26"/>
  <c r="W28" i="26"/>
  <c r="U28" i="26"/>
  <c r="U6" i="26"/>
  <c r="Y6" i="26"/>
  <c r="W6" i="26"/>
  <c r="Y22" i="26"/>
  <c r="U22" i="26"/>
  <c r="W22" i="26"/>
  <c r="W42" i="26"/>
  <c r="Y42" i="26"/>
  <c r="U42" i="26"/>
  <c r="Y26" i="26"/>
  <c r="U26" i="26"/>
  <c r="W26" i="26"/>
  <c r="Y10" i="26"/>
  <c r="U10" i="26"/>
  <c r="W10" i="26"/>
  <c r="W34" i="25"/>
  <c r="U34" i="25"/>
  <c r="Y34" i="25"/>
  <c r="W26" i="25"/>
  <c r="U26" i="25"/>
  <c r="Y26" i="25"/>
  <c r="Y12" i="25"/>
  <c r="U12" i="25"/>
  <c r="W12" i="25"/>
  <c r="Y16" i="25"/>
  <c r="W16" i="25"/>
  <c r="U16" i="25"/>
  <c r="Y24" i="25"/>
  <c r="W24" i="25"/>
  <c r="U24" i="25"/>
  <c r="Y40" i="25"/>
  <c r="U40" i="25"/>
  <c r="W40" i="25"/>
  <c r="Y18" i="25"/>
  <c r="U18" i="25"/>
  <c r="W18" i="25"/>
  <c r="U38" i="25"/>
  <c r="W38" i="25"/>
  <c r="Y38" i="25"/>
  <c r="U22" i="25"/>
  <c r="Y22" i="25"/>
  <c r="W22" i="25"/>
  <c r="W6" i="25"/>
  <c r="U6" i="25"/>
  <c r="Y6" i="25"/>
  <c r="W41" i="25"/>
  <c r="Y41" i="25"/>
  <c r="U41" i="25"/>
  <c r="U25" i="25"/>
  <c r="Y25" i="25"/>
  <c r="W25" i="25"/>
  <c r="Y31" i="25"/>
  <c r="W31" i="25"/>
  <c r="U31" i="25"/>
  <c r="Y37" i="25"/>
  <c r="W37" i="25"/>
  <c r="U37" i="25"/>
  <c r="W23" i="25"/>
  <c r="U23" i="25"/>
  <c r="Y23" i="25"/>
  <c r="U17" i="25"/>
  <c r="Y17" i="25"/>
  <c r="W17" i="25"/>
  <c r="W39" i="25"/>
  <c r="Y39" i="25"/>
  <c r="U39" i="25"/>
  <c r="U19" i="25"/>
  <c r="Y19" i="25"/>
  <c r="W19" i="25"/>
  <c r="Y35" i="25"/>
  <c r="W35" i="25"/>
  <c r="U35" i="25"/>
  <c r="R44" i="19"/>
  <c r="S5" i="19"/>
  <c r="U30" i="19"/>
  <c r="W30" i="19"/>
  <c r="Y30" i="19"/>
  <c r="W14" i="19"/>
  <c r="U14" i="19"/>
  <c r="Y14" i="19"/>
  <c r="U42" i="19"/>
  <c r="Y42" i="19"/>
  <c r="W42" i="19"/>
  <c r="W26" i="19"/>
  <c r="Y26" i="19"/>
  <c r="U26" i="19"/>
  <c r="W10" i="19"/>
  <c r="Y10" i="19"/>
  <c r="U10" i="19"/>
  <c r="U41" i="19"/>
  <c r="W41" i="19"/>
  <c r="Y41" i="19"/>
  <c r="W9" i="19"/>
  <c r="Y9" i="19"/>
  <c r="U9" i="19"/>
  <c r="W15" i="19"/>
  <c r="Y15" i="19"/>
  <c r="U15" i="19"/>
  <c r="Y11" i="19"/>
  <c r="W11" i="19"/>
  <c r="U11" i="19"/>
  <c r="U33" i="19"/>
  <c r="Y33" i="19"/>
  <c r="W33" i="19"/>
  <c r="W17" i="19"/>
  <c r="U17" i="19"/>
  <c r="Y17" i="19"/>
  <c r="Y39" i="19"/>
  <c r="W39" i="19"/>
  <c r="U39" i="19"/>
  <c r="U13" i="19"/>
  <c r="W13" i="19"/>
  <c r="Y13" i="19"/>
  <c r="U29" i="19"/>
  <c r="Y29" i="19"/>
  <c r="W29" i="19"/>
  <c r="Y24" i="19"/>
  <c r="W24" i="19"/>
  <c r="U24" i="19"/>
  <c r="W16" i="19"/>
  <c r="U16" i="19"/>
  <c r="Y16" i="19"/>
  <c r="Y8" i="19"/>
  <c r="W8" i="19"/>
  <c r="U8" i="19"/>
  <c r="Y12" i="19"/>
  <c r="W12" i="19"/>
  <c r="U12" i="19"/>
  <c r="Y20" i="19"/>
  <c r="U20" i="19"/>
  <c r="W20" i="19"/>
  <c r="Y40" i="21"/>
  <c r="U40" i="21"/>
  <c r="W40" i="21"/>
  <c r="Y24" i="21"/>
  <c r="W24" i="21"/>
  <c r="U24" i="21"/>
  <c r="Y8" i="21"/>
  <c r="W8" i="21"/>
  <c r="U8" i="21"/>
  <c r="W9" i="21"/>
  <c r="Y9" i="21"/>
  <c r="U9" i="21"/>
  <c r="Y31" i="21"/>
  <c r="W31" i="21"/>
  <c r="U31" i="21"/>
  <c r="Y33" i="21"/>
  <c r="W33" i="21"/>
  <c r="U33" i="21"/>
  <c r="W25" i="21"/>
  <c r="Y25" i="21"/>
  <c r="U25" i="21"/>
  <c r="Y17" i="21"/>
  <c r="U17" i="21"/>
  <c r="W17" i="21"/>
  <c r="W11" i="21"/>
  <c r="Y11" i="21"/>
  <c r="U11" i="21"/>
  <c r="Y27" i="21"/>
  <c r="U27" i="21"/>
  <c r="W27" i="21"/>
  <c r="W43" i="21"/>
  <c r="U43" i="21"/>
  <c r="Y43" i="21"/>
  <c r="W19" i="21"/>
  <c r="Y19" i="21"/>
  <c r="U19" i="21"/>
  <c r="W35" i="21"/>
  <c r="Y35" i="21"/>
  <c r="U35" i="21"/>
  <c r="W14" i="21"/>
  <c r="U14" i="21"/>
  <c r="Y14" i="21"/>
  <c r="Y22" i="21"/>
  <c r="U22" i="21"/>
  <c r="W22" i="21"/>
  <c r="W26" i="21"/>
  <c r="U26" i="21"/>
  <c r="Y26" i="21"/>
  <c r="W34" i="21"/>
  <c r="U34" i="21"/>
  <c r="Y34" i="21"/>
  <c r="Y36" i="21"/>
  <c r="W36" i="21"/>
  <c r="U36" i="21"/>
  <c r="W20" i="21"/>
  <c r="U20" i="21"/>
  <c r="Y20" i="21"/>
  <c r="Y17" i="43"/>
  <c r="U17" i="43"/>
  <c r="W17" i="43"/>
  <c r="W7" i="43"/>
  <c r="U7" i="43"/>
  <c r="Y7" i="43"/>
  <c r="Y28" i="43"/>
  <c r="W28" i="43"/>
  <c r="U28" i="43"/>
  <c r="Y31" i="43"/>
  <c r="W31" i="43"/>
  <c r="U31" i="43"/>
  <c r="W26" i="43"/>
  <c r="U26" i="43"/>
  <c r="Y26" i="43"/>
  <c r="Y19" i="43"/>
  <c r="W19" i="43"/>
  <c r="U19" i="43"/>
  <c r="R44" i="43"/>
  <c r="S5" i="43"/>
  <c r="Y32" i="43"/>
  <c r="U32" i="43"/>
  <c r="W32" i="43"/>
  <c r="W16" i="43"/>
  <c r="Y16" i="43"/>
  <c r="U16" i="43"/>
  <c r="W21" i="43"/>
  <c r="U21" i="43"/>
  <c r="Y21" i="43"/>
  <c r="Y18" i="43"/>
  <c r="W18" i="43"/>
  <c r="U18" i="43"/>
  <c r="Y11" i="43"/>
  <c r="U11" i="43"/>
  <c r="W11" i="43"/>
  <c r="W43" i="43"/>
  <c r="Y43" i="43"/>
  <c r="U43" i="43"/>
  <c r="Y15" i="43"/>
  <c r="U15" i="43"/>
  <c r="W15" i="43"/>
  <c r="W22" i="43"/>
  <c r="Y22" i="43"/>
  <c r="U22" i="43"/>
  <c r="W40" i="43"/>
  <c r="Y40" i="43"/>
  <c r="U40" i="43"/>
  <c r="W24" i="43"/>
  <c r="Y24" i="43"/>
  <c r="U24" i="43"/>
  <c r="Y39" i="43"/>
  <c r="U39" i="43"/>
  <c r="W39" i="43"/>
  <c r="U14" i="43"/>
  <c r="Y14" i="43"/>
  <c r="W14" i="43"/>
  <c r="Y25" i="43"/>
  <c r="W25" i="43"/>
  <c r="U25" i="43"/>
  <c r="Y25" i="41"/>
  <c r="U25" i="41"/>
  <c r="W25" i="41"/>
  <c r="Y22" i="41"/>
  <c r="W22" i="41"/>
  <c r="U22" i="41"/>
  <c r="U14" i="41"/>
  <c r="W14" i="41"/>
  <c r="Y14" i="41"/>
  <c r="Y31" i="41"/>
  <c r="W31" i="41"/>
  <c r="U31" i="41"/>
  <c r="W17" i="41"/>
  <c r="U17" i="41"/>
  <c r="Y17" i="41"/>
  <c r="W32" i="41"/>
  <c r="U32" i="41"/>
  <c r="Y32" i="41"/>
  <c r="W19" i="41"/>
  <c r="U19" i="41"/>
  <c r="Y19" i="41"/>
  <c r="W10" i="41"/>
  <c r="U10" i="41"/>
  <c r="Y10" i="41"/>
  <c r="Y38" i="41"/>
  <c r="U38" i="41"/>
  <c r="W38" i="41"/>
  <c r="Y27" i="41"/>
  <c r="W27" i="41"/>
  <c r="U27" i="41"/>
  <c r="W8" i="41"/>
  <c r="Y8" i="41"/>
  <c r="U8" i="41"/>
  <c r="W30" i="41"/>
  <c r="Y30" i="41"/>
  <c r="U30" i="41"/>
  <c r="Y11" i="41"/>
  <c r="U11" i="41"/>
  <c r="W11" i="41"/>
  <c r="Y33" i="41"/>
  <c r="W33" i="41"/>
  <c r="U33" i="41"/>
  <c r="Y12" i="41"/>
  <c r="U12" i="41"/>
  <c r="W12" i="41"/>
  <c r="W28" i="41"/>
  <c r="U28" i="41"/>
  <c r="Y28" i="41"/>
  <c r="R44" i="41"/>
  <c r="S5" i="41"/>
  <c r="W21" i="41"/>
  <c r="U21" i="41"/>
  <c r="Y21" i="41"/>
  <c r="Y37" i="41"/>
  <c r="U37" i="41"/>
  <c r="W37" i="41"/>
  <c r="Y13" i="40"/>
  <c r="U13" i="40"/>
  <c r="W13" i="40"/>
  <c r="W6" i="40"/>
  <c r="Y6" i="40"/>
  <c r="U6" i="40"/>
  <c r="W21" i="40"/>
  <c r="U21" i="40"/>
  <c r="Y21" i="40"/>
  <c r="Y33" i="40"/>
  <c r="W33" i="40"/>
  <c r="U33" i="40"/>
  <c r="Y7" i="40"/>
  <c r="U7" i="40"/>
  <c r="W7" i="40"/>
  <c r="Y19" i="40"/>
  <c r="W19" i="40"/>
  <c r="U19" i="40"/>
  <c r="U11" i="40"/>
  <c r="Y11" i="40"/>
  <c r="W11" i="40"/>
  <c r="W8" i="40"/>
  <c r="U8" i="40"/>
  <c r="Y8" i="40"/>
  <c r="W27" i="40"/>
  <c r="U27" i="40"/>
  <c r="Y27" i="40"/>
  <c r="Y26" i="40"/>
  <c r="U26" i="40"/>
  <c r="W26" i="40"/>
  <c r="Y17" i="40"/>
  <c r="W17" i="40"/>
  <c r="U17" i="40"/>
  <c r="W43" i="40"/>
  <c r="Y43" i="40"/>
  <c r="U43" i="40"/>
  <c r="Y34" i="40"/>
  <c r="U34" i="40"/>
  <c r="W34" i="40"/>
  <c r="W23" i="40"/>
  <c r="Y23" i="40"/>
  <c r="U23" i="40"/>
  <c r="W10" i="40"/>
  <c r="Y10" i="40"/>
  <c r="U10" i="40"/>
  <c r="Y32" i="40"/>
  <c r="W32" i="40"/>
  <c r="U32" i="40"/>
  <c r="W15" i="40"/>
  <c r="Y15" i="40"/>
  <c r="U15" i="40"/>
  <c r="W35" i="40"/>
  <c r="U35" i="40"/>
  <c r="Y35" i="40"/>
  <c r="Y20" i="40"/>
  <c r="W20" i="40"/>
  <c r="U20" i="40"/>
  <c r="Y36" i="40"/>
  <c r="W36" i="40"/>
  <c r="U36" i="40"/>
  <c r="U5" i="44"/>
  <c r="U44" i="44" s="1"/>
  <c r="E38" i="7" s="1"/>
  <c r="S44" i="44"/>
  <c r="D38" i="7" s="1"/>
  <c r="W5" i="44"/>
  <c r="W44" i="44" s="1"/>
  <c r="F38" i="7" s="1"/>
  <c r="Y5" i="44"/>
  <c r="Y44" i="44" s="1"/>
  <c r="G38" i="7" s="1"/>
  <c r="R36" i="13"/>
  <c r="S36" i="13" s="1"/>
  <c r="R20" i="13"/>
  <c r="S20" i="13" s="1"/>
  <c r="R43" i="13"/>
  <c r="S43" i="13" s="1"/>
  <c r="R35" i="13"/>
  <c r="S35" i="13" s="1"/>
  <c r="R27" i="13"/>
  <c r="S27" i="13" s="1"/>
  <c r="R19" i="13"/>
  <c r="S19" i="13" s="1"/>
  <c r="R11" i="13"/>
  <c r="S11" i="13" s="1"/>
  <c r="R12" i="13"/>
  <c r="S12" i="13" s="1"/>
  <c r="R33" i="13"/>
  <c r="S33" i="13" s="1"/>
  <c r="R23" i="13"/>
  <c r="S23" i="13" s="1"/>
  <c r="R13" i="13"/>
  <c r="S13" i="13" s="1"/>
  <c r="R39" i="13"/>
  <c r="S39" i="13" s="1"/>
  <c r="R29" i="13"/>
  <c r="S29" i="13" s="1"/>
  <c r="R17" i="13"/>
  <c r="S17" i="13" s="1"/>
  <c r="R31" i="13"/>
  <c r="S31" i="13" s="1"/>
  <c r="R9" i="13"/>
  <c r="S9" i="13" s="1"/>
  <c r="R25" i="13"/>
  <c r="S25" i="13" s="1"/>
  <c r="R7" i="13"/>
  <c r="S7" i="13" s="1"/>
  <c r="R41" i="13"/>
  <c r="S41" i="13" s="1"/>
  <c r="R21" i="13"/>
  <c r="S21" i="13" s="1"/>
  <c r="R37" i="13"/>
  <c r="S37" i="13" s="1"/>
  <c r="R15" i="13"/>
  <c r="S15" i="13" s="1"/>
  <c r="R6" i="13"/>
  <c r="S6" i="13" s="1"/>
  <c r="R14" i="13"/>
  <c r="S14" i="13" s="1"/>
  <c r="R22" i="13"/>
  <c r="S22" i="13" s="1"/>
  <c r="R30" i="13"/>
  <c r="S30" i="13" s="1"/>
  <c r="R38" i="13"/>
  <c r="S38" i="13" s="1"/>
  <c r="R10" i="13"/>
  <c r="S10" i="13" s="1"/>
  <c r="R18" i="13"/>
  <c r="S18" i="13" s="1"/>
  <c r="R26" i="13"/>
  <c r="S26" i="13" s="1"/>
  <c r="R34" i="13"/>
  <c r="S34" i="13" s="1"/>
  <c r="R42" i="13"/>
  <c r="S42" i="13" s="1"/>
  <c r="R8" i="13"/>
  <c r="S8" i="13" s="1"/>
  <c r="R24" i="13"/>
  <c r="S24" i="13" s="1"/>
  <c r="R40" i="13"/>
  <c r="S40" i="13" s="1"/>
  <c r="R16" i="13"/>
  <c r="S16" i="13" s="1"/>
  <c r="R32" i="13"/>
  <c r="S32" i="13" s="1"/>
  <c r="R28" i="13"/>
  <c r="S28" i="13" s="1"/>
  <c r="R5" i="13"/>
  <c r="R44" i="23"/>
  <c r="S5" i="23"/>
  <c r="Y42" i="23"/>
  <c r="U42" i="23"/>
  <c r="W42" i="23"/>
  <c r="W38" i="23"/>
  <c r="U38" i="23"/>
  <c r="Y38" i="23"/>
  <c r="W6" i="23"/>
  <c r="Y6" i="23"/>
  <c r="U6" i="23"/>
  <c r="U12" i="23"/>
  <c r="W12" i="23"/>
  <c r="Y12" i="23"/>
  <c r="Y10" i="23"/>
  <c r="U10" i="23"/>
  <c r="W10" i="23"/>
  <c r="Y14" i="23"/>
  <c r="W14" i="23"/>
  <c r="U14" i="23"/>
  <c r="Y37" i="23"/>
  <c r="W37" i="23"/>
  <c r="U37" i="23"/>
  <c r="Y43" i="23"/>
  <c r="W43" i="23"/>
  <c r="U43" i="23"/>
  <c r="U27" i="23"/>
  <c r="Y27" i="23"/>
  <c r="W27" i="23"/>
  <c r="Y33" i="23"/>
  <c r="W33" i="23"/>
  <c r="U33" i="23"/>
  <c r="W19" i="23"/>
  <c r="Y19" i="23"/>
  <c r="U19" i="23"/>
  <c r="Y41" i="23"/>
  <c r="W41" i="23"/>
  <c r="U41" i="23"/>
  <c r="W25" i="23"/>
  <c r="Y25" i="23"/>
  <c r="U25" i="23"/>
  <c r="Y15" i="23"/>
  <c r="U15" i="23"/>
  <c r="W15" i="23"/>
  <c r="Y31" i="23"/>
  <c r="U31" i="23"/>
  <c r="W31" i="23"/>
  <c r="Y8" i="23"/>
  <c r="U8" i="23"/>
  <c r="W8" i="23"/>
  <c r="W24" i="23"/>
  <c r="Y24" i="23"/>
  <c r="U24" i="23"/>
  <c r="W16" i="23"/>
  <c r="Y16" i="23"/>
  <c r="U16" i="23"/>
  <c r="W18" i="23"/>
  <c r="U18" i="23"/>
  <c r="Y18" i="23"/>
  <c r="W22" i="38"/>
  <c r="U22" i="38"/>
  <c r="Y22" i="38"/>
  <c r="W39" i="38"/>
  <c r="Y39" i="38"/>
  <c r="U39" i="38"/>
  <c r="W27" i="38"/>
  <c r="Y27" i="38"/>
  <c r="U27" i="38"/>
  <c r="W11" i="38"/>
  <c r="U11" i="38"/>
  <c r="Y11" i="38"/>
  <c r="W24" i="38"/>
  <c r="U24" i="38"/>
  <c r="Y24" i="38"/>
  <c r="Y25" i="38"/>
  <c r="U25" i="38"/>
  <c r="W25" i="38"/>
  <c r="Y18" i="38"/>
  <c r="W18" i="38"/>
  <c r="U18" i="38"/>
  <c r="U15" i="38"/>
  <c r="Y15" i="38"/>
  <c r="W15" i="38"/>
  <c r="Y14" i="38"/>
  <c r="U14" i="38"/>
  <c r="W14" i="38"/>
  <c r="U42" i="38"/>
  <c r="W42" i="38"/>
  <c r="Y42" i="38"/>
  <c r="U33" i="38"/>
  <c r="Y33" i="38"/>
  <c r="W33" i="38"/>
  <c r="Y16" i="38"/>
  <c r="U16" i="38"/>
  <c r="W16" i="38"/>
  <c r="Y38" i="38"/>
  <c r="U38" i="38"/>
  <c r="W38" i="38"/>
  <c r="Y19" i="38"/>
  <c r="W19" i="38"/>
  <c r="U19" i="38"/>
  <c r="Y41" i="38"/>
  <c r="W41" i="38"/>
  <c r="U41" i="38"/>
  <c r="W20" i="38"/>
  <c r="U20" i="38"/>
  <c r="Y20" i="38"/>
  <c r="W36" i="38"/>
  <c r="U36" i="38"/>
  <c r="Y36" i="38"/>
  <c r="W13" i="38"/>
  <c r="U13" i="38"/>
  <c r="Y13" i="38"/>
  <c r="Y29" i="38"/>
  <c r="W29" i="38"/>
  <c r="U29" i="38"/>
  <c r="R34" i="49"/>
  <c r="S34" i="49" s="1"/>
  <c r="R24" i="49"/>
  <c r="S24" i="49" s="1"/>
  <c r="R12" i="49"/>
  <c r="S12" i="49" s="1"/>
  <c r="R6" i="49"/>
  <c r="S6" i="49" s="1"/>
  <c r="R33" i="49"/>
  <c r="S33" i="49" s="1"/>
  <c r="R19" i="49"/>
  <c r="S19" i="49" s="1"/>
  <c r="R42" i="49"/>
  <c r="S42" i="49" s="1"/>
  <c r="R28" i="49"/>
  <c r="S28" i="49" s="1"/>
  <c r="R16" i="49"/>
  <c r="S16" i="49" s="1"/>
  <c r="R43" i="49"/>
  <c r="S43" i="49" s="1"/>
  <c r="R29" i="49"/>
  <c r="S29" i="49" s="1"/>
  <c r="R13" i="49"/>
  <c r="S13" i="49" s="1"/>
  <c r="R40" i="49"/>
  <c r="S40" i="49" s="1"/>
  <c r="R26" i="49"/>
  <c r="S26" i="49" s="1"/>
  <c r="R10" i="49"/>
  <c r="S10" i="49" s="1"/>
  <c r="R21" i="49"/>
  <c r="S21" i="49" s="1"/>
  <c r="R32" i="49"/>
  <c r="S32" i="49" s="1"/>
  <c r="R35" i="49"/>
  <c r="S35" i="49" s="1"/>
  <c r="R9" i="49"/>
  <c r="S9" i="49" s="1"/>
  <c r="R18" i="49"/>
  <c r="S18" i="49" s="1"/>
  <c r="R36" i="49"/>
  <c r="S36" i="49" s="1"/>
  <c r="R25" i="49"/>
  <c r="S25" i="49" s="1"/>
  <c r="R8" i="49"/>
  <c r="S8" i="49" s="1"/>
  <c r="R11" i="49"/>
  <c r="S11" i="49" s="1"/>
  <c r="R41" i="49"/>
  <c r="S41" i="49" s="1"/>
  <c r="R20" i="49"/>
  <c r="S20" i="49" s="1"/>
  <c r="R39" i="49"/>
  <c r="S39" i="49" s="1"/>
  <c r="R23" i="49"/>
  <c r="S23" i="49" s="1"/>
  <c r="R7" i="49"/>
  <c r="S7" i="49" s="1"/>
  <c r="R30" i="49"/>
  <c r="S30" i="49" s="1"/>
  <c r="R14" i="49"/>
  <c r="S14" i="49" s="1"/>
  <c r="R27" i="49"/>
  <c r="S27" i="49" s="1"/>
  <c r="R5" i="49"/>
  <c r="R31" i="49"/>
  <c r="S31" i="49" s="1"/>
  <c r="R15" i="49"/>
  <c r="S15" i="49" s="1"/>
  <c r="R38" i="49"/>
  <c r="S38" i="49" s="1"/>
  <c r="R22" i="49"/>
  <c r="S22" i="49" s="1"/>
  <c r="R37" i="49"/>
  <c r="S37" i="49" s="1"/>
  <c r="R17" i="49"/>
  <c r="S17" i="49" s="1"/>
  <c r="C39" i="46" l="1"/>
  <c r="C7" i="46"/>
  <c r="C38" i="46"/>
  <c r="C32" i="46"/>
  <c r="C14" i="46"/>
  <c r="C12" i="46"/>
  <c r="Y17" i="49"/>
  <c r="U17" i="49"/>
  <c r="W17" i="49"/>
  <c r="Y22" i="49"/>
  <c r="W22" i="49"/>
  <c r="U22" i="49"/>
  <c r="W15" i="49"/>
  <c r="U15" i="49"/>
  <c r="Y15" i="49"/>
  <c r="R44" i="49"/>
  <c r="S5" i="49"/>
  <c r="Y14" i="49"/>
  <c r="W14" i="49"/>
  <c r="U14" i="49"/>
  <c r="W7" i="49"/>
  <c r="U7" i="49"/>
  <c r="Y7" i="49"/>
  <c r="W39" i="49"/>
  <c r="Y39" i="49"/>
  <c r="U39" i="49"/>
  <c r="W41" i="49"/>
  <c r="Y41" i="49"/>
  <c r="U41" i="49"/>
  <c r="W8" i="49"/>
  <c r="U8" i="49"/>
  <c r="Y8" i="49"/>
  <c r="Y36" i="49"/>
  <c r="W36" i="49"/>
  <c r="U36" i="49"/>
  <c r="Y9" i="49"/>
  <c r="W9" i="49"/>
  <c r="U9" i="49"/>
  <c r="W32" i="49"/>
  <c r="U32" i="49"/>
  <c r="Y32" i="49"/>
  <c r="Y10" i="49"/>
  <c r="U10" i="49"/>
  <c r="W10" i="49"/>
  <c r="W40" i="49"/>
  <c r="U40" i="49"/>
  <c r="Y40" i="49"/>
  <c r="Y29" i="49"/>
  <c r="W29" i="49"/>
  <c r="U29" i="49"/>
  <c r="Y16" i="49"/>
  <c r="W16" i="49"/>
  <c r="U16" i="49"/>
  <c r="U42" i="49"/>
  <c r="Y42" i="49"/>
  <c r="W42" i="49"/>
  <c r="Y33" i="49"/>
  <c r="W33" i="49"/>
  <c r="U33" i="49"/>
  <c r="Y12" i="49"/>
  <c r="W12" i="49"/>
  <c r="U12" i="49"/>
  <c r="Y34" i="49"/>
  <c r="U34" i="49"/>
  <c r="W34" i="49"/>
  <c r="Y28" i="13"/>
  <c r="U28" i="13"/>
  <c r="W28" i="13"/>
  <c r="W16" i="13"/>
  <c r="Y16" i="13"/>
  <c r="U16" i="13"/>
  <c r="Y24" i="13"/>
  <c r="W24" i="13"/>
  <c r="U24" i="13"/>
  <c r="W42" i="13"/>
  <c r="U42" i="13"/>
  <c r="Y42" i="13"/>
  <c r="W26" i="13"/>
  <c r="U26" i="13"/>
  <c r="Y26" i="13"/>
  <c r="Y10" i="13"/>
  <c r="U10" i="13"/>
  <c r="W10" i="13"/>
  <c r="Y30" i="13"/>
  <c r="U30" i="13"/>
  <c r="W30" i="13"/>
  <c r="W14" i="13"/>
  <c r="U14" i="13"/>
  <c r="Y14" i="13"/>
  <c r="U15" i="13"/>
  <c r="W15" i="13"/>
  <c r="Y15" i="13"/>
  <c r="U21" i="13"/>
  <c r="W21" i="13"/>
  <c r="Y21" i="13"/>
  <c r="Y7" i="13"/>
  <c r="U7" i="13"/>
  <c r="W7" i="13"/>
  <c r="W9" i="13"/>
  <c r="U9" i="13"/>
  <c r="Y9" i="13"/>
  <c r="Y17" i="13"/>
  <c r="W17" i="13"/>
  <c r="U17" i="13"/>
  <c r="U39" i="13"/>
  <c r="Y39" i="13"/>
  <c r="W39" i="13"/>
  <c r="Y23" i="13"/>
  <c r="U23" i="13"/>
  <c r="W23" i="13"/>
  <c r="W12" i="13"/>
  <c r="U12" i="13"/>
  <c r="Y12" i="13"/>
  <c r="U19" i="13"/>
  <c r="Y19" i="13"/>
  <c r="W19" i="13"/>
  <c r="Y35" i="13"/>
  <c r="W35" i="13"/>
  <c r="U35" i="13"/>
  <c r="W20" i="13"/>
  <c r="U20" i="13"/>
  <c r="Y20" i="13"/>
  <c r="Y5" i="41"/>
  <c r="Y44" i="41" s="1"/>
  <c r="G36" i="7" s="1"/>
  <c r="S44" i="41"/>
  <c r="D36" i="7" s="1"/>
  <c r="W5" i="41"/>
  <c r="W44" i="41" s="1"/>
  <c r="F36" i="7" s="1"/>
  <c r="U5" i="41"/>
  <c r="U44" i="41" s="1"/>
  <c r="E36" i="7" s="1"/>
  <c r="S44" i="26"/>
  <c r="D21" i="7" s="1"/>
  <c r="W5" i="26"/>
  <c r="W44" i="26" s="1"/>
  <c r="F21" i="7" s="1"/>
  <c r="U5" i="26"/>
  <c r="U44" i="26" s="1"/>
  <c r="E21" i="7" s="1"/>
  <c r="Y5" i="26"/>
  <c r="Y44" i="26" s="1"/>
  <c r="G21" i="7" s="1"/>
  <c r="C13" i="46"/>
  <c r="C18" i="46"/>
  <c r="C23" i="46"/>
  <c r="C29" i="46"/>
  <c r="C34" i="46"/>
  <c r="C11" i="46"/>
  <c r="C17" i="46"/>
  <c r="C22" i="46"/>
  <c r="C27" i="46"/>
  <c r="C33" i="46"/>
  <c r="C43" i="46"/>
  <c r="C16" i="46"/>
  <c r="C36" i="46"/>
  <c r="C20" i="46"/>
  <c r="S44" i="42"/>
  <c r="D37" i="7" s="1"/>
  <c r="U5" i="42"/>
  <c r="U44" i="42" s="1"/>
  <c r="E37" i="7" s="1"/>
  <c r="Y5" i="42"/>
  <c r="Y44" i="42" s="1"/>
  <c r="G37" i="7" s="1"/>
  <c r="W5" i="42"/>
  <c r="W44" i="42" s="1"/>
  <c r="F37" i="7" s="1"/>
  <c r="Y5" i="22"/>
  <c r="Y44" i="22" s="1"/>
  <c r="G17" i="7" s="1"/>
  <c r="W5" i="22"/>
  <c r="W44" i="22" s="1"/>
  <c r="F17" i="7" s="1"/>
  <c r="S44" i="22"/>
  <c r="D17" i="7" s="1"/>
  <c r="U5" i="22"/>
  <c r="U44" i="22" s="1"/>
  <c r="E17" i="7" s="1"/>
  <c r="Y5" i="17"/>
  <c r="Y44" i="17" s="1"/>
  <c r="G12" i="7" s="1"/>
  <c r="W5" i="17"/>
  <c r="W44" i="17" s="1"/>
  <c r="F12" i="7" s="1"/>
  <c r="U5" i="17"/>
  <c r="U44" i="17" s="1"/>
  <c r="E12" i="7" s="1"/>
  <c r="S44" i="17"/>
  <c r="D12" i="7" s="1"/>
  <c r="U5" i="35"/>
  <c r="U44" i="35" s="1"/>
  <c r="E30" i="7" s="1"/>
  <c r="S44" i="35"/>
  <c r="D30" i="7" s="1"/>
  <c r="Y5" i="35"/>
  <c r="Y44" i="35" s="1"/>
  <c r="G30" i="7" s="1"/>
  <c r="W5" i="35"/>
  <c r="W44" i="35" s="1"/>
  <c r="F30" i="7" s="1"/>
  <c r="Y7" i="30"/>
  <c r="Y44" i="30" s="1"/>
  <c r="G25" i="7" s="1"/>
  <c r="W7" i="30"/>
  <c r="W44" i="30" s="1"/>
  <c r="F25" i="7" s="1"/>
  <c r="U7" i="30"/>
  <c r="U44" i="30" s="1"/>
  <c r="E25" i="7" s="1"/>
  <c r="W5" i="39"/>
  <c r="W44" i="39" s="1"/>
  <c r="F34" i="7" s="1"/>
  <c r="S44" i="39"/>
  <c r="D34" i="7" s="1"/>
  <c r="U5" i="39"/>
  <c r="U44" i="39" s="1"/>
  <c r="E34" i="7" s="1"/>
  <c r="Y5" i="39"/>
  <c r="Y44" i="39" s="1"/>
  <c r="G34" i="7" s="1"/>
  <c r="W5" i="52"/>
  <c r="W44" i="52" s="1"/>
  <c r="F40" i="7" s="1"/>
  <c r="Y5" i="52"/>
  <c r="Y44" i="52" s="1"/>
  <c r="G40" i="7" s="1"/>
  <c r="S44" i="52"/>
  <c r="D40" i="7" s="1"/>
  <c r="U5" i="52"/>
  <c r="U44" i="52" s="1"/>
  <c r="E40" i="7" s="1"/>
  <c r="S44" i="24"/>
  <c r="D19" i="7" s="1"/>
  <c r="W5" i="24"/>
  <c r="W44" i="24" s="1"/>
  <c r="F19" i="7" s="1"/>
  <c r="Y5" i="24"/>
  <c r="Y44" i="24" s="1"/>
  <c r="G19" i="7" s="1"/>
  <c r="U5" i="24"/>
  <c r="U44" i="24" s="1"/>
  <c r="E19" i="7" s="1"/>
  <c r="W5" i="31"/>
  <c r="W44" i="31" s="1"/>
  <c r="F26" i="7" s="1"/>
  <c r="S44" i="31"/>
  <c r="D26" i="7" s="1"/>
  <c r="Y5" i="31"/>
  <c r="Y44" i="31" s="1"/>
  <c r="G26" i="7" s="1"/>
  <c r="U5" i="31"/>
  <c r="U44" i="31" s="1"/>
  <c r="E26" i="7" s="1"/>
  <c r="U5" i="38"/>
  <c r="U44" i="38" s="1"/>
  <c r="E33" i="7" s="1"/>
  <c r="S44" i="38"/>
  <c r="D33" i="7" s="1"/>
  <c r="W5" i="38"/>
  <c r="W44" i="38" s="1"/>
  <c r="F33" i="7" s="1"/>
  <c r="Y5" i="38"/>
  <c r="Y44" i="38" s="1"/>
  <c r="G33" i="7" s="1"/>
  <c r="R44" i="16"/>
  <c r="S5" i="16"/>
  <c r="W20" i="16"/>
  <c r="U20" i="16"/>
  <c r="Y20" i="16"/>
  <c r="Y32" i="16"/>
  <c r="U32" i="16"/>
  <c r="W32" i="16"/>
  <c r="W40" i="16"/>
  <c r="Y40" i="16"/>
  <c r="U40" i="16"/>
  <c r="Y8" i="16"/>
  <c r="U8" i="16"/>
  <c r="W8" i="16"/>
  <c r="Y34" i="16"/>
  <c r="U34" i="16"/>
  <c r="W34" i="16"/>
  <c r="Y18" i="16"/>
  <c r="W18" i="16"/>
  <c r="U18" i="16"/>
  <c r="W38" i="16"/>
  <c r="U38" i="16"/>
  <c r="Y38" i="16"/>
  <c r="W22" i="16"/>
  <c r="U22" i="16"/>
  <c r="Y22" i="16"/>
  <c r="W6" i="16"/>
  <c r="Y6" i="16"/>
  <c r="U6" i="16"/>
  <c r="Y31" i="16"/>
  <c r="W31" i="16"/>
  <c r="U31" i="16"/>
  <c r="Y37" i="16"/>
  <c r="W37" i="16"/>
  <c r="U37" i="16"/>
  <c r="W43" i="16"/>
  <c r="U43" i="16"/>
  <c r="Y43" i="16"/>
  <c r="Y27" i="16"/>
  <c r="W27" i="16"/>
  <c r="U27" i="16"/>
  <c r="Y23" i="16"/>
  <c r="U23" i="16"/>
  <c r="W23" i="16"/>
  <c r="U19" i="16"/>
  <c r="W19" i="16"/>
  <c r="Y19" i="16"/>
  <c r="U39" i="16"/>
  <c r="Y39" i="16"/>
  <c r="W39" i="16"/>
  <c r="W17" i="16"/>
  <c r="Y17" i="16"/>
  <c r="U17" i="16"/>
  <c r="U33" i="16"/>
  <c r="W33" i="16"/>
  <c r="Y33" i="16"/>
  <c r="W28" i="16"/>
  <c r="Y28" i="16"/>
  <c r="U28" i="16"/>
  <c r="Y5" i="40"/>
  <c r="Y44" i="40" s="1"/>
  <c r="G35" i="7" s="1"/>
  <c r="U5" i="40"/>
  <c r="U44" i="40" s="1"/>
  <c r="E35" i="7" s="1"/>
  <c r="W5" i="40"/>
  <c r="W44" i="40" s="1"/>
  <c r="F35" i="7" s="1"/>
  <c r="S44" i="40"/>
  <c r="D35" i="7" s="1"/>
  <c r="U39" i="27"/>
  <c r="W39" i="27"/>
  <c r="Y39" i="27"/>
  <c r="Y23" i="27"/>
  <c r="W23" i="27"/>
  <c r="U23" i="27"/>
  <c r="U27" i="27"/>
  <c r="Y27" i="27"/>
  <c r="W27" i="27"/>
  <c r="Y33" i="27"/>
  <c r="W33" i="27"/>
  <c r="U33" i="27"/>
  <c r="W19" i="27"/>
  <c r="Y19" i="27"/>
  <c r="U19" i="27"/>
  <c r="Y41" i="27"/>
  <c r="U41" i="27"/>
  <c r="W41" i="27"/>
  <c r="U25" i="27"/>
  <c r="Y25" i="27"/>
  <c r="W25" i="27"/>
  <c r="U7" i="27"/>
  <c r="Y7" i="27"/>
  <c r="W7" i="27"/>
  <c r="W21" i="27"/>
  <c r="Y21" i="27"/>
  <c r="U21" i="27"/>
  <c r="Y37" i="27"/>
  <c r="U37" i="27"/>
  <c r="W37" i="27"/>
  <c r="Y40" i="27"/>
  <c r="U40" i="27"/>
  <c r="W40" i="27"/>
  <c r="W28" i="27"/>
  <c r="Y28" i="27"/>
  <c r="U28" i="27"/>
  <c r="Y12" i="27"/>
  <c r="U12" i="27"/>
  <c r="W12" i="27"/>
  <c r="Y36" i="27"/>
  <c r="W36" i="27"/>
  <c r="U36" i="27"/>
  <c r="U16" i="27"/>
  <c r="Y16" i="27"/>
  <c r="W16" i="27"/>
  <c r="W42" i="27"/>
  <c r="Y42" i="27"/>
  <c r="U42" i="27"/>
  <c r="Y20" i="27"/>
  <c r="U20" i="27"/>
  <c r="W20" i="27"/>
  <c r="W38" i="27"/>
  <c r="U38" i="27"/>
  <c r="Y38" i="27"/>
  <c r="Y22" i="27"/>
  <c r="U22" i="27"/>
  <c r="W22" i="27"/>
  <c r="W6" i="27"/>
  <c r="Y6" i="27"/>
  <c r="U6" i="27"/>
  <c r="C8" i="46"/>
  <c r="C10" i="46"/>
  <c r="C15" i="46"/>
  <c r="C21" i="46"/>
  <c r="C26" i="46"/>
  <c r="C31" i="46"/>
  <c r="C37" i="46"/>
  <c r="C42" i="46"/>
  <c r="C9" i="46"/>
  <c r="C19" i="46"/>
  <c r="C25" i="46"/>
  <c r="C30" i="46"/>
  <c r="C35" i="46"/>
  <c r="C41" i="46"/>
  <c r="C40" i="46"/>
  <c r="C24" i="46"/>
  <c r="C44" i="46"/>
  <c r="C28" i="46"/>
  <c r="S44" i="29"/>
  <c r="D24" i="7" s="1"/>
  <c r="Y5" i="29"/>
  <c r="Y44" i="29" s="1"/>
  <c r="G24" i="7" s="1"/>
  <c r="U5" i="29"/>
  <c r="U44" i="29" s="1"/>
  <c r="E24" i="7" s="1"/>
  <c r="W5" i="29"/>
  <c r="W44" i="29" s="1"/>
  <c r="F24" i="7" s="1"/>
  <c r="W5" i="51"/>
  <c r="W44" i="51" s="1"/>
  <c r="F41" i="7" s="1"/>
  <c r="S44" i="51"/>
  <c r="D41" i="7" s="1"/>
  <c r="Y5" i="51"/>
  <c r="Y44" i="51" s="1"/>
  <c r="G41" i="7" s="1"/>
  <c r="U5" i="51"/>
  <c r="U44" i="51" s="1"/>
  <c r="E41" i="7" s="1"/>
  <c r="S44" i="32"/>
  <c r="D27" i="7" s="1"/>
  <c r="Y5" i="32"/>
  <c r="Y44" i="32" s="1"/>
  <c r="G27" i="7" s="1"/>
  <c r="W5" i="32"/>
  <c r="W44" i="32" s="1"/>
  <c r="F27" i="7" s="1"/>
  <c r="U5" i="32"/>
  <c r="U44" i="32" s="1"/>
  <c r="E27" i="7" s="1"/>
  <c r="Y5" i="37"/>
  <c r="Y44" i="37" s="1"/>
  <c r="G32" i="7" s="1"/>
  <c r="W5" i="37"/>
  <c r="W44" i="37" s="1"/>
  <c r="F32" i="7" s="1"/>
  <c r="S44" i="37"/>
  <c r="D32" i="7" s="1"/>
  <c r="U5" i="37"/>
  <c r="U44" i="37" s="1"/>
  <c r="E32" i="7" s="1"/>
  <c r="Y13" i="18"/>
  <c r="U13" i="18"/>
  <c r="W13" i="18"/>
  <c r="Y23" i="18"/>
  <c r="W23" i="18"/>
  <c r="U23" i="18"/>
  <c r="Y41" i="18"/>
  <c r="U41" i="18"/>
  <c r="W41" i="18"/>
  <c r="U33" i="18"/>
  <c r="W33" i="18"/>
  <c r="Y33" i="18"/>
  <c r="U9" i="18"/>
  <c r="W9" i="18"/>
  <c r="Y9" i="18"/>
  <c r="R44" i="18"/>
  <c r="S5" i="18"/>
  <c r="U15" i="18"/>
  <c r="Y15" i="18"/>
  <c r="W15" i="18"/>
  <c r="W37" i="18"/>
  <c r="U37" i="18"/>
  <c r="Y37" i="18"/>
  <c r="U19" i="18"/>
  <c r="Y19" i="18"/>
  <c r="W19" i="18"/>
  <c r="W35" i="18"/>
  <c r="U35" i="18"/>
  <c r="Y35" i="18"/>
  <c r="W36" i="18"/>
  <c r="Y36" i="18"/>
  <c r="U36" i="18"/>
  <c r="W28" i="18"/>
  <c r="Y28" i="18"/>
  <c r="U28" i="18"/>
  <c r="Y40" i="18"/>
  <c r="U40" i="18"/>
  <c r="W40" i="18"/>
  <c r="Y8" i="18"/>
  <c r="W8" i="18"/>
  <c r="U8" i="18"/>
  <c r="W16" i="18"/>
  <c r="Y16" i="18"/>
  <c r="U16" i="18"/>
  <c r="W34" i="18"/>
  <c r="U34" i="18"/>
  <c r="Y34" i="18"/>
  <c r="Y18" i="18"/>
  <c r="U18" i="18"/>
  <c r="W18" i="18"/>
  <c r="Y38" i="18"/>
  <c r="W38" i="18"/>
  <c r="U38" i="18"/>
  <c r="U22" i="18"/>
  <c r="W22" i="18"/>
  <c r="Y22" i="18"/>
  <c r="Y6" i="18"/>
  <c r="W6" i="18"/>
  <c r="U6" i="18"/>
  <c r="Y31" i="14"/>
  <c r="U31" i="14"/>
  <c r="W31" i="14"/>
  <c r="U37" i="14"/>
  <c r="Y37" i="14"/>
  <c r="W37" i="14"/>
  <c r="Y41" i="14"/>
  <c r="W41" i="14"/>
  <c r="U41" i="14"/>
  <c r="Y25" i="14"/>
  <c r="U25" i="14"/>
  <c r="W25" i="14"/>
  <c r="W23" i="14"/>
  <c r="U23" i="14"/>
  <c r="Y23" i="14"/>
  <c r="U17" i="14"/>
  <c r="W17" i="14"/>
  <c r="Y17" i="14"/>
  <c r="U39" i="14"/>
  <c r="Y39" i="14"/>
  <c r="W39" i="14"/>
  <c r="U19" i="14"/>
  <c r="W19" i="14"/>
  <c r="Y19" i="14"/>
  <c r="W35" i="14"/>
  <c r="U35" i="14"/>
  <c r="Y35" i="14"/>
  <c r="Y20" i="14"/>
  <c r="W20" i="14"/>
  <c r="U20" i="14"/>
  <c r="Y12" i="14"/>
  <c r="W12" i="14"/>
  <c r="U12" i="14"/>
  <c r="R44" i="14"/>
  <c r="S5" i="14"/>
  <c r="W24" i="14"/>
  <c r="U24" i="14"/>
  <c r="Y24" i="14"/>
  <c r="Y32" i="14"/>
  <c r="U32" i="14"/>
  <c r="W32" i="14"/>
  <c r="Y42" i="14"/>
  <c r="W42" i="14"/>
  <c r="U42" i="14"/>
  <c r="W26" i="14"/>
  <c r="Y26" i="14"/>
  <c r="U26" i="14"/>
  <c r="W10" i="14"/>
  <c r="U10" i="14"/>
  <c r="Y10" i="14"/>
  <c r="Y30" i="14"/>
  <c r="U30" i="14"/>
  <c r="W30" i="14"/>
  <c r="W14" i="14"/>
  <c r="Y14" i="14"/>
  <c r="U14" i="14"/>
  <c r="U5" i="33"/>
  <c r="U44" i="33" s="1"/>
  <c r="E28" i="7" s="1"/>
  <c r="Y5" i="33"/>
  <c r="Y44" i="33" s="1"/>
  <c r="G28" i="7" s="1"/>
  <c r="S44" i="33"/>
  <c r="D28" i="7" s="1"/>
  <c r="W5" i="33"/>
  <c r="W44" i="33" s="1"/>
  <c r="F28" i="7" s="1"/>
  <c r="Y28" i="48"/>
  <c r="W28" i="48"/>
  <c r="U28" i="48"/>
  <c r="W25" i="48"/>
  <c r="U25" i="48"/>
  <c r="Y25" i="48"/>
  <c r="W12" i="48"/>
  <c r="Y12" i="48"/>
  <c r="U12" i="48"/>
  <c r="W18" i="48"/>
  <c r="U18" i="48"/>
  <c r="Y18" i="48"/>
  <c r="W35" i="48"/>
  <c r="Y35" i="48"/>
  <c r="U35" i="48"/>
  <c r="W13" i="48"/>
  <c r="U13" i="48"/>
  <c r="Y13" i="48"/>
  <c r="Y14" i="48"/>
  <c r="W14" i="48"/>
  <c r="U14" i="48"/>
  <c r="Y31" i="48"/>
  <c r="U31" i="48"/>
  <c r="W31" i="48"/>
  <c r="Y24" i="48"/>
  <c r="W24" i="48"/>
  <c r="U24" i="48"/>
  <c r="Y6" i="48"/>
  <c r="U6" i="48"/>
  <c r="W6" i="48"/>
  <c r="W7" i="48"/>
  <c r="U7" i="48"/>
  <c r="Y7" i="48"/>
  <c r="Y20" i="48"/>
  <c r="W20" i="48"/>
  <c r="U20" i="48"/>
  <c r="W30" i="48"/>
  <c r="Y30" i="48"/>
  <c r="U30" i="48"/>
  <c r="W34" i="48"/>
  <c r="Y34" i="48"/>
  <c r="U34" i="48"/>
  <c r="W10" i="48"/>
  <c r="U10" i="48"/>
  <c r="Y10" i="48"/>
  <c r="W21" i="48"/>
  <c r="Y21" i="48"/>
  <c r="U21" i="48"/>
  <c r="Y26" i="48"/>
  <c r="W26" i="48"/>
  <c r="U26" i="48"/>
  <c r="Y39" i="48"/>
  <c r="U39" i="48"/>
  <c r="W39" i="48"/>
  <c r="W32" i="48"/>
  <c r="U32" i="48"/>
  <c r="Y32" i="48"/>
  <c r="W5" i="28"/>
  <c r="W44" i="28" s="1"/>
  <c r="F23" i="7" s="1"/>
  <c r="U5" i="28"/>
  <c r="U44" i="28" s="1"/>
  <c r="E23" i="7" s="1"/>
  <c r="Y5" i="28"/>
  <c r="Y44" i="28" s="1"/>
  <c r="G23" i="7" s="1"/>
  <c r="S44" i="28"/>
  <c r="D23" i="7" s="1"/>
  <c r="W7" i="34"/>
  <c r="W44" i="34" s="1"/>
  <c r="F29" i="7" s="1"/>
  <c r="Y7" i="34"/>
  <c r="Y44" i="34" s="1"/>
  <c r="G29" i="7" s="1"/>
  <c r="U7" i="34"/>
  <c r="U44" i="34" s="1"/>
  <c r="E29" i="7" s="1"/>
  <c r="Y37" i="49"/>
  <c r="U37" i="49"/>
  <c r="W37" i="49"/>
  <c r="U38" i="49"/>
  <c r="W38" i="49"/>
  <c r="Y38" i="49"/>
  <c r="Y31" i="49"/>
  <c r="W31" i="49"/>
  <c r="U31" i="49"/>
  <c r="W27" i="49"/>
  <c r="Y27" i="49"/>
  <c r="U27" i="49"/>
  <c r="Y30" i="49"/>
  <c r="U30" i="49"/>
  <c r="W30" i="49"/>
  <c r="W23" i="49"/>
  <c r="Y23" i="49"/>
  <c r="U23" i="49"/>
  <c r="W20" i="49"/>
  <c r="U20" i="49"/>
  <c r="Y20" i="49"/>
  <c r="W11" i="49"/>
  <c r="Y11" i="49"/>
  <c r="U11" i="49"/>
  <c r="W25" i="49"/>
  <c r="Y25" i="49"/>
  <c r="U25" i="49"/>
  <c r="Y18" i="49"/>
  <c r="W18" i="49"/>
  <c r="U18" i="49"/>
  <c r="Y35" i="49"/>
  <c r="U35" i="49"/>
  <c r="W35" i="49"/>
  <c r="Y21" i="49"/>
  <c r="W21" i="49"/>
  <c r="U21" i="49"/>
  <c r="W26" i="49"/>
  <c r="Y26" i="49"/>
  <c r="U26" i="49"/>
  <c r="W13" i="49"/>
  <c r="U13" i="49"/>
  <c r="Y13" i="49"/>
  <c r="W43" i="49"/>
  <c r="U43" i="49"/>
  <c r="Y43" i="49"/>
  <c r="Y28" i="49"/>
  <c r="W28" i="49"/>
  <c r="U28" i="49"/>
  <c r="Y19" i="49"/>
  <c r="W19" i="49"/>
  <c r="U19" i="49"/>
  <c r="W6" i="49"/>
  <c r="Y6" i="49"/>
  <c r="U6" i="49"/>
  <c r="Y24" i="49"/>
  <c r="U24" i="49"/>
  <c r="W24" i="49"/>
  <c r="Y5" i="23"/>
  <c r="Y44" i="23" s="1"/>
  <c r="G18" i="7" s="1"/>
  <c r="S44" i="23"/>
  <c r="D18" i="7" s="1"/>
  <c r="W5" i="23"/>
  <c r="W44" i="23" s="1"/>
  <c r="F18" i="7" s="1"/>
  <c r="U5" i="23"/>
  <c r="U44" i="23" s="1"/>
  <c r="E18" i="7" s="1"/>
  <c r="R44" i="13"/>
  <c r="S5" i="13"/>
  <c r="Y32" i="13"/>
  <c r="W32" i="13"/>
  <c r="U32" i="13"/>
  <c r="W40" i="13"/>
  <c r="U40" i="13"/>
  <c r="Y40" i="13"/>
  <c r="W8" i="13"/>
  <c r="U8" i="13"/>
  <c r="Y8" i="13"/>
  <c r="W34" i="13"/>
  <c r="Y34" i="13"/>
  <c r="U34" i="13"/>
  <c r="Y18" i="13"/>
  <c r="U18" i="13"/>
  <c r="W18" i="13"/>
  <c r="W38" i="13"/>
  <c r="U38" i="13"/>
  <c r="Y38" i="13"/>
  <c r="Y22" i="13"/>
  <c r="U22" i="13"/>
  <c r="W22" i="13"/>
  <c r="U6" i="13"/>
  <c r="W6" i="13"/>
  <c r="Y6" i="13"/>
  <c r="Y37" i="13"/>
  <c r="U37" i="13"/>
  <c r="W37" i="13"/>
  <c r="W41" i="13"/>
  <c r="U41" i="13"/>
  <c r="Y41" i="13"/>
  <c r="W25" i="13"/>
  <c r="Y25" i="13"/>
  <c r="U25" i="13"/>
  <c r="Y31" i="13"/>
  <c r="W31" i="13"/>
  <c r="U31" i="13"/>
  <c r="W29" i="13"/>
  <c r="Y29" i="13"/>
  <c r="U29" i="13"/>
  <c r="U13" i="13"/>
  <c r="Y13" i="13"/>
  <c r="W13" i="13"/>
  <c r="W33" i="13"/>
  <c r="Y33" i="13"/>
  <c r="U33" i="13"/>
  <c r="W11" i="13"/>
  <c r="U11" i="13"/>
  <c r="Y11" i="13"/>
  <c r="U27" i="13"/>
  <c r="W27" i="13"/>
  <c r="Y27" i="13"/>
  <c r="W43" i="13"/>
  <c r="U43" i="13"/>
  <c r="Y43" i="13"/>
  <c r="Y36" i="13"/>
  <c r="U36" i="13"/>
  <c r="W36" i="13"/>
  <c r="U5" i="43"/>
  <c r="U44" i="43" s="1"/>
  <c r="E39" i="7" s="1"/>
  <c r="S44" i="43"/>
  <c r="D39" i="7" s="1"/>
  <c r="Y5" i="43"/>
  <c r="Y44" i="43" s="1"/>
  <c r="G39" i="7" s="1"/>
  <c r="W5" i="43"/>
  <c r="W44" i="43" s="1"/>
  <c r="F39" i="7" s="1"/>
  <c r="W5" i="19"/>
  <c r="W44" i="19" s="1"/>
  <c r="F14" i="7" s="1"/>
  <c r="Y5" i="19"/>
  <c r="Y44" i="19" s="1"/>
  <c r="G14" i="7" s="1"/>
  <c r="U5" i="19"/>
  <c r="U44" i="19" s="1"/>
  <c r="E14" i="7" s="1"/>
  <c r="S44" i="19"/>
  <c r="D14" i="7" s="1"/>
  <c r="Y5" i="8"/>
  <c r="S44" i="8"/>
  <c r="D6" i="7" s="1"/>
  <c r="W5" i="8"/>
  <c r="U5" i="8"/>
  <c r="S44" i="34"/>
  <c r="D29" i="7" s="1"/>
  <c r="W36" i="16"/>
  <c r="U36" i="16"/>
  <c r="Y36" i="16"/>
  <c r="W12" i="16"/>
  <c r="U12" i="16"/>
  <c r="Y12" i="16"/>
  <c r="Y16" i="16"/>
  <c r="U16" i="16"/>
  <c r="W16" i="16"/>
  <c r="W24" i="16"/>
  <c r="U24" i="16"/>
  <c r="Y24" i="16"/>
  <c r="Y42" i="16"/>
  <c r="W42" i="16"/>
  <c r="U42" i="16"/>
  <c r="W26" i="16"/>
  <c r="U26" i="16"/>
  <c r="Y26" i="16"/>
  <c r="Y10" i="16"/>
  <c r="U10" i="16"/>
  <c r="W10" i="16"/>
  <c r="W30" i="16"/>
  <c r="Y30" i="16"/>
  <c r="U30" i="16"/>
  <c r="W14" i="16"/>
  <c r="U14" i="16"/>
  <c r="Y14" i="16"/>
  <c r="Y11" i="16"/>
  <c r="W11" i="16"/>
  <c r="U11" i="16"/>
  <c r="W15" i="16"/>
  <c r="U15" i="16"/>
  <c r="Y15" i="16"/>
  <c r="W21" i="16"/>
  <c r="U21" i="16"/>
  <c r="Y21" i="16"/>
  <c r="Y7" i="16"/>
  <c r="U7" i="16"/>
  <c r="W7" i="16"/>
  <c r="W13" i="16"/>
  <c r="Y13" i="16"/>
  <c r="U13" i="16"/>
  <c r="W35" i="16"/>
  <c r="Y35" i="16"/>
  <c r="U35" i="16"/>
  <c r="Y29" i="16"/>
  <c r="U29" i="16"/>
  <c r="W29" i="16"/>
  <c r="W9" i="16"/>
  <c r="Y9" i="16"/>
  <c r="U9" i="16"/>
  <c r="W25" i="16"/>
  <c r="U25" i="16"/>
  <c r="Y25" i="16"/>
  <c r="U41" i="16"/>
  <c r="Y41" i="16"/>
  <c r="W41" i="16"/>
  <c r="S44" i="21"/>
  <c r="D16" i="7" s="1"/>
  <c r="W5" i="21"/>
  <c r="W44" i="21" s="1"/>
  <c r="F16" i="7" s="1"/>
  <c r="Y5" i="21"/>
  <c r="Y44" i="21" s="1"/>
  <c r="G16" i="7" s="1"/>
  <c r="U5" i="21"/>
  <c r="U44" i="21" s="1"/>
  <c r="E16" i="7" s="1"/>
  <c r="Y5" i="25"/>
  <c r="Y44" i="25" s="1"/>
  <c r="G20" i="7" s="1"/>
  <c r="W5" i="25"/>
  <c r="W44" i="25" s="1"/>
  <c r="F20" i="7" s="1"/>
  <c r="S44" i="25"/>
  <c r="D20" i="7" s="1"/>
  <c r="U5" i="25"/>
  <c r="U44" i="25" s="1"/>
  <c r="E20" i="7" s="1"/>
  <c r="U17" i="27"/>
  <c r="W17" i="27"/>
  <c r="Y17" i="27"/>
  <c r="Y43" i="27"/>
  <c r="U43" i="27"/>
  <c r="W43" i="27"/>
  <c r="Y11" i="27"/>
  <c r="W11" i="27"/>
  <c r="U11" i="27"/>
  <c r="W9" i="27"/>
  <c r="U9" i="27"/>
  <c r="Y9" i="27"/>
  <c r="U31" i="27"/>
  <c r="W31" i="27"/>
  <c r="Y31" i="27"/>
  <c r="U15" i="27"/>
  <c r="W15" i="27"/>
  <c r="Y15" i="27"/>
  <c r="Y35" i="27"/>
  <c r="U35" i="27"/>
  <c r="W35" i="27"/>
  <c r="W13" i="27"/>
  <c r="Y13" i="27"/>
  <c r="U13" i="27"/>
  <c r="U29" i="27"/>
  <c r="Y29" i="27"/>
  <c r="W29" i="27"/>
  <c r="Y18" i="27"/>
  <c r="U18" i="27"/>
  <c r="W18" i="27"/>
  <c r="Y8" i="27"/>
  <c r="U8" i="27"/>
  <c r="W8" i="27"/>
  <c r="Y34" i="27"/>
  <c r="U34" i="27"/>
  <c r="W34" i="27"/>
  <c r="W24" i="27"/>
  <c r="U24" i="27"/>
  <c r="Y24" i="27"/>
  <c r="W26" i="27"/>
  <c r="Y26" i="27"/>
  <c r="U26" i="27"/>
  <c r="R44" i="27"/>
  <c r="S5" i="27"/>
  <c r="Y32" i="27"/>
  <c r="U32" i="27"/>
  <c r="W32" i="27"/>
  <c r="W10" i="27"/>
  <c r="U10" i="27"/>
  <c r="Y10" i="27"/>
  <c r="W30" i="27"/>
  <c r="U30" i="27"/>
  <c r="Y30" i="27"/>
  <c r="W14" i="27"/>
  <c r="U14" i="27"/>
  <c r="Y14" i="27"/>
  <c r="U5" i="50"/>
  <c r="U44" i="50" s="1"/>
  <c r="E42" i="7" s="1"/>
  <c r="S44" i="50"/>
  <c r="D42" i="7" s="1"/>
  <c r="Y5" i="50"/>
  <c r="Y44" i="50" s="1"/>
  <c r="G42" i="7" s="1"/>
  <c r="W5" i="50"/>
  <c r="W44" i="50" s="1"/>
  <c r="F42" i="7" s="1"/>
  <c r="S44" i="20"/>
  <c r="D15" i="7" s="1"/>
  <c r="W5" i="20"/>
  <c r="W44" i="20" s="1"/>
  <c r="F15" i="7" s="1"/>
  <c r="Y5" i="20"/>
  <c r="Y44" i="20" s="1"/>
  <c r="G15" i="7" s="1"/>
  <c r="U5" i="20"/>
  <c r="U44" i="20" s="1"/>
  <c r="E15" i="7" s="1"/>
  <c r="W17" i="18"/>
  <c r="Y17" i="18"/>
  <c r="U17" i="18"/>
  <c r="U21" i="18"/>
  <c r="Y21" i="18"/>
  <c r="W21" i="18"/>
  <c r="Y29" i="18"/>
  <c r="W29" i="18"/>
  <c r="U29" i="18"/>
  <c r="Y39" i="18"/>
  <c r="W39" i="18"/>
  <c r="U39" i="18"/>
  <c r="W31" i="18"/>
  <c r="Y31" i="18"/>
  <c r="U31" i="18"/>
  <c r="U7" i="18"/>
  <c r="W7" i="18"/>
  <c r="Y7" i="18"/>
  <c r="Y25" i="18"/>
  <c r="W25" i="18"/>
  <c r="U25" i="18"/>
  <c r="Y11" i="18"/>
  <c r="W11" i="18"/>
  <c r="U11" i="18"/>
  <c r="Y27" i="18"/>
  <c r="W27" i="18"/>
  <c r="U27" i="18"/>
  <c r="W43" i="18"/>
  <c r="U43" i="18"/>
  <c r="Y43" i="18"/>
  <c r="W12" i="18"/>
  <c r="Y12" i="18"/>
  <c r="U12" i="18"/>
  <c r="Y20" i="18"/>
  <c r="U20" i="18"/>
  <c r="W20" i="18"/>
  <c r="W24" i="18"/>
  <c r="U24" i="18"/>
  <c r="Y24" i="18"/>
  <c r="W32" i="18"/>
  <c r="Y32" i="18"/>
  <c r="U32" i="18"/>
  <c r="U42" i="18"/>
  <c r="W42" i="18"/>
  <c r="Y42" i="18"/>
  <c r="W26" i="18"/>
  <c r="U26" i="18"/>
  <c r="Y26" i="18"/>
  <c r="Y10" i="18"/>
  <c r="U10" i="18"/>
  <c r="W10" i="18"/>
  <c r="Y30" i="18"/>
  <c r="W30" i="18"/>
  <c r="U30" i="18"/>
  <c r="W14" i="18"/>
  <c r="Y14" i="18"/>
  <c r="U14" i="18"/>
  <c r="W9" i="14"/>
  <c r="U9" i="14"/>
  <c r="Y9" i="14"/>
  <c r="Y15" i="14"/>
  <c r="U15" i="14"/>
  <c r="W15" i="14"/>
  <c r="U21" i="14"/>
  <c r="W21" i="14"/>
  <c r="Y21" i="14"/>
  <c r="Y7" i="14"/>
  <c r="U7" i="14"/>
  <c r="W7" i="14"/>
  <c r="W13" i="14"/>
  <c r="U13" i="14"/>
  <c r="Y13" i="14"/>
  <c r="W33" i="14"/>
  <c r="Y33" i="14"/>
  <c r="U33" i="14"/>
  <c r="Y29" i="14"/>
  <c r="U29" i="14"/>
  <c r="W29" i="14"/>
  <c r="Y11" i="14"/>
  <c r="W11" i="14"/>
  <c r="U11" i="14"/>
  <c r="W27" i="14"/>
  <c r="Y27" i="14"/>
  <c r="U27" i="14"/>
  <c r="U43" i="14"/>
  <c r="Y43" i="14"/>
  <c r="W43" i="14"/>
  <c r="Y28" i="14"/>
  <c r="U28" i="14"/>
  <c r="W28" i="14"/>
  <c r="Y36" i="14"/>
  <c r="U36" i="14"/>
  <c r="W36" i="14"/>
  <c r="Y40" i="14"/>
  <c r="W40" i="14"/>
  <c r="U40" i="14"/>
  <c r="Y8" i="14"/>
  <c r="W8" i="14"/>
  <c r="U8" i="14"/>
  <c r="Y16" i="14"/>
  <c r="U16" i="14"/>
  <c r="W16" i="14"/>
  <c r="Y34" i="14"/>
  <c r="U34" i="14"/>
  <c r="W34" i="14"/>
  <c r="W18" i="14"/>
  <c r="U18" i="14"/>
  <c r="Y18" i="14"/>
  <c r="Y38" i="14"/>
  <c r="U38" i="14"/>
  <c r="W38" i="14"/>
  <c r="Y22" i="14"/>
  <c r="U22" i="14"/>
  <c r="W22" i="14"/>
  <c r="W6" i="14"/>
  <c r="U6" i="14"/>
  <c r="Y6" i="14"/>
  <c r="W5" i="15"/>
  <c r="W44" i="15" s="1"/>
  <c r="F10" i="7" s="1"/>
  <c r="S44" i="15"/>
  <c r="D10" i="7" s="1"/>
  <c r="Y5" i="15"/>
  <c r="Y44" i="15" s="1"/>
  <c r="G10" i="7" s="1"/>
  <c r="U5" i="15"/>
  <c r="U44" i="15" s="1"/>
  <c r="E10" i="7" s="1"/>
  <c r="S44" i="36"/>
  <c r="D31" i="7" s="1"/>
  <c r="W5" i="36"/>
  <c r="W44" i="36" s="1"/>
  <c r="F31" i="7" s="1"/>
  <c r="U5" i="36"/>
  <c r="U44" i="36" s="1"/>
  <c r="E31" i="7" s="1"/>
  <c r="Y5" i="36"/>
  <c r="Y44" i="36" s="1"/>
  <c r="G31" i="7" s="1"/>
  <c r="Y11" i="48"/>
  <c r="W11" i="48"/>
  <c r="U11" i="48"/>
  <c r="W41" i="48"/>
  <c r="Y41" i="48"/>
  <c r="U41" i="48"/>
  <c r="W15" i="48"/>
  <c r="Y15" i="48"/>
  <c r="U15" i="48"/>
  <c r="W17" i="48"/>
  <c r="Y17" i="48"/>
  <c r="U17" i="48"/>
  <c r="Y9" i="48"/>
  <c r="U9" i="48"/>
  <c r="W9" i="48"/>
  <c r="Y22" i="48"/>
  <c r="W22" i="48"/>
  <c r="U22" i="48"/>
  <c r="Y33" i="48"/>
  <c r="W33" i="48"/>
  <c r="U33" i="48"/>
  <c r="W36" i="48"/>
  <c r="Y36" i="48"/>
  <c r="U36" i="48"/>
  <c r="W8" i="48"/>
  <c r="U8" i="48"/>
  <c r="Y8" i="48"/>
  <c r="W40" i="48"/>
  <c r="U40" i="48"/>
  <c r="Y40" i="48"/>
  <c r="Y27" i="48"/>
  <c r="W27" i="48"/>
  <c r="U27" i="48"/>
  <c r="U42" i="48"/>
  <c r="W42" i="48"/>
  <c r="Y42" i="48"/>
  <c r="Y29" i="48"/>
  <c r="W29" i="48"/>
  <c r="U29" i="48"/>
  <c r="Y37" i="48"/>
  <c r="U37" i="48"/>
  <c r="W37" i="48"/>
  <c r="U19" i="48"/>
  <c r="W19" i="48"/>
  <c r="Y19" i="48"/>
  <c r="Y38" i="48"/>
  <c r="U38" i="48"/>
  <c r="W38" i="48"/>
  <c r="W43" i="48"/>
  <c r="Y43" i="48"/>
  <c r="U43" i="48"/>
  <c r="Y23" i="48"/>
  <c r="U23" i="48"/>
  <c r="D24" i="46" s="1"/>
  <c r="W23" i="48"/>
  <c r="Y16" i="48"/>
  <c r="W16" i="48"/>
  <c r="U16" i="48"/>
  <c r="R44" i="48"/>
  <c r="S5" i="48"/>
  <c r="D44" i="46" l="1"/>
  <c r="D7" i="46"/>
  <c r="F27" i="46"/>
  <c r="D8" i="46"/>
  <c r="F21" i="46"/>
  <c r="D32" i="46"/>
  <c r="D19" i="46"/>
  <c r="F29" i="46"/>
  <c r="D20" i="46"/>
  <c r="D40" i="46"/>
  <c r="E19" i="46"/>
  <c r="D33" i="46"/>
  <c r="E35" i="46"/>
  <c r="F35" i="46"/>
  <c r="F38" i="46"/>
  <c r="E25" i="46"/>
  <c r="D30" i="46"/>
  <c r="F26" i="46"/>
  <c r="E8" i="46"/>
  <c r="E31" i="46"/>
  <c r="F28" i="46"/>
  <c r="F9" i="46"/>
  <c r="F37" i="46"/>
  <c r="F14" i="46"/>
  <c r="E21" i="46"/>
  <c r="D17" i="46"/>
  <c r="D34" i="46"/>
  <c r="F42" i="46"/>
  <c r="E29" i="46"/>
  <c r="E14" i="46"/>
  <c r="F22" i="46"/>
  <c r="F8" i="46"/>
  <c r="E22" i="46"/>
  <c r="E15" i="46"/>
  <c r="F39" i="46"/>
  <c r="E41" i="46"/>
  <c r="F41" i="46"/>
  <c r="D37" i="46"/>
  <c r="F44" i="46"/>
  <c r="E28" i="46"/>
  <c r="E12" i="46"/>
  <c r="F34" i="46"/>
  <c r="D16" i="46"/>
  <c r="F10" i="46"/>
  <c r="E10" i="46"/>
  <c r="E43" i="46"/>
  <c r="D12" i="46"/>
  <c r="F18" i="46"/>
  <c r="E27" i="46"/>
  <c r="E37" i="46"/>
  <c r="D28" i="46"/>
  <c r="E34" i="46"/>
  <c r="E30" i="46"/>
  <c r="E32" i="46"/>
  <c r="D26" i="46"/>
  <c r="E26" i="46"/>
  <c r="D42" i="46"/>
  <c r="E38" i="46"/>
  <c r="E7" i="46"/>
  <c r="F23" i="46"/>
  <c r="D39" i="46"/>
  <c r="F19" i="46"/>
  <c r="E9" i="46"/>
  <c r="D41" i="46"/>
  <c r="F33" i="46"/>
  <c r="J14" i="46"/>
  <c r="J15" i="46" s="1"/>
  <c r="D15" i="46"/>
  <c r="D31" i="46"/>
  <c r="D43" i="46"/>
  <c r="F25" i="46"/>
  <c r="F40" i="46"/>
  <c r="D18" i="46"/>
  <c r="E42" i="46"/>
  <c r="D38" i="46"/>
  <c r="E20" i="46"/>
  <c r="E24" i="46"/>
  <c r="F32" i="46"/>
  <c r="F7" i="46"/>
  <c r="E23" i="46"/>
  <c r="F17" i="46"/>
  <c r="F30" i="46"/>
  <c r="D23" i="46"/>
  <c r="D9" i="46"/>
  <c r="F16" i="46"/>
  <c r="D10" i="46"/>
  <c r="D14" i="46"/>
  <c r="E36" i="46"/>
  <c r="E16" i="46"/>
  <c r="F31" i="46"/>
  <c r="E11" i="46"/>
  <c r="D13" i="46"/>
  <c r="E44" i="46"/>
  <c r="F12" i="46"/>
  <c r="E39" i="46"/>
  <c r="D35" i="46"/>
  <c r="E33" i="46"/>
  <c r="D11" i="46"/>
  <c r="D25" i="46"/>
  <c r="F24" i="46"/>
  <c r="D21" i="46"/>
  <c r="D36" i="46"/>
  <c r="F36" i="46"/>
  <c r="F20" i="46"/>
  <c r="F13" i="46"/>
  <c r="E13" i="46"/>
  <c r="E40" i="46"/>
  <c r="E18" i="46"/>
  <c r="D22" i="46"/>
  <c r="F15" i="46"/>
  <c r="F11" i="46"/>
  <c r="D27" i="46"/>
  <c r="F43" i="46"/>
  <c r="E17" i="46"/>
  <c r="D29" i="46"/>
  <c r="W5" i="48"/>
  <c r="W44" i="48" s="1"/>
  <c r="F44" i="7" s="1"/>
  <c r="U5" i="48"/>
  <c r="U44" i="48" s="1"/>
  <c r="E44" i="7" s="1"/>
  <c r="Y5" i="48"/>
  <c r="Y44" i="48" s="1"/>
  <c r="G44" i="7" s="1"/>
  <c r="S44" i="48"/>
  <c r="D44" i="7" s="1"/>
  <c r="W5" i="27"/>
  <c r="W44" i="27" s="1"/>
  <c r="F22" i="7" s="1"/>
  <c r="Y5" i="27"/>
  <c r="Y44" i="27" s="1"/>
  <c r="G22" i="7" s="1"/>
  <c r="S44" i="27"/>
  <c r="D22" i="7" s="1"/>
  <c r="U5" i="27"/>
  <c r="U44" i="27" s="1"/>
  <c r="E22" i="7" s="1"/>
  <c r="U44" i="8"/>
  <c r="E6" i="7" s="1"/>
  <c r="Y5" i="18"/>
  <c r="Y44" i="18" s="1"/>
  <c r="G13" i="7" s="1"/>
  <c r="S44" i="18"/>
  <c r="D13" i="7" s="1"/>
  <c r="W5" i="18"/>
  <c r="W44" i="18" s="1"/>
  <c r="F13" i="7" s="1"/>
  <c r="U5" i="18"/>
  <c r="U44" i="18" s="1"/>
  <c r="E13" i="7" s="1"/>
  <c r="W5" i="16"/>
  <c r="W44" i="16" s="1"/>
  <c r="F11" i="7" s="1"/>
  <c r="Y5" i="16"/>
  <c r="Y44" i="16" s="1"/>
  <c r="G11" i="7" s="1"/>
  <c r="U5" i="16"/>
  <c r="U44" i="16" s="1"/>
  <c r="E11" i="7" s="1"/>
  <c r="S44" i="16"/>
  <c r="D11" i="7" s="1"/>
  <c r="W5" i="49"/>
  <c r="W44" i="49" s="1"/>
  <c r="F43" i="7" s="1"/>
  <c r="Y5" i="49"/>
  <c r="Y44" i="49" s="1"/>
  <c r="G43" i="7" s="1"/>
  <c r="S44" i="49"/>
  <c r="D43" i="7" s="1"/>
  <c r="U5" i="49"/>
  <c r="U44" i="49" s="1"/>
  <c r="E43" i="7" s="1"/>
  <c r="C6" i="46"/>
  <c r="C45" i="46" s="1"/>
  <c r="J6" i="46" s="1"/>
  <c r="J8" i="46" s="1"/>
  <c r="W44" i="8"/>
  <c r="F6" i="7" s="1"/>
  <c r="Y44" i="8"/>
  <c r="G6" i="7" s="1"/>
  <c r="U5" i="13"/>
  <c r="U44" i="13" s="1"/>
  <c r="E7" i="7" s="1"/>
  <c r="S44" i="13"/>
  <c r="D7" i="7" s="1"/>
  <c r="Y5" i="13"/>
  <c r="Y44" i="13" s="1"/>
  <c r="G7" i="7" s="1"/>
  <c r="W5" i="13"/>
  <c r="W44" i="13" s="1"/>
  <c r="F7" i="7" s="1"/>
  <c r="U5" i="14"/>
  <c r="U44" i="14" s="1"/>
  <c r="E9" i="7" s="1"/>
  <c r="S44" i="14"/>
  <c r="D9" i="7" s="1"/>
  <c r="W5" i="14"/>
  <c r="W44" i="14" s="1"/>
  <c r="F9" i="7" s="1"/>
  <c r="Y5" i="14"/>
  <c r="Y44" i="14" s="1"/>
  <c r="G9" i="7" s="1"/>
  <c r="D45" i="7" l="1"/>
  <c r="G45" i="7"/>
  <c r="F45" i="7"/>
  <c r="E45" i="7"/>
  <c r="F6" i="46"/>
  <c r="F45" i="46" s="1"/>
  <c r="M6" i="46" s="1"/>
  <c r="E6" i="46"/>
  <c r="E45" i="46" s="1"/>
  <c r="L6" i="46" s="1"/>
  <c r="D6" i="46"/>
  <c r="D45" i="46" s="1"/>
  <c r="K6" i="46" s="1"/>
  <c r="K8" i="46" s="1"/>
</calcChain>
</file>

<file path=xl/sharedStrings.xml><?xml version="1.0" encoding="utf-8"?>
<sst xmlns="http://schemas.openxmlformats.org/spreadsheetml/2006/main" count="7817" uniqueCount="613">
  <si>
    <t>（単位：百万円）</t>
  </si>
  <si>
    <t>　</t>
  </si>
  <si>
    <t>10</t>
  </si>
  <si>
    <t>11</t>
  </si>
  <si>
    <t>12</t>
  </si>
  <si>
    <t>13</t>
  </si>
  <si>
    <t>14</t>
  </si>
  <si>
    <t>15</t>
  </si>
  <si>
    <t>16</t>
  </si>
  <si>
    <t>17</t>
  </si>
  <si>
    <t>18</t>
  </si>
  <si>
    <t>19</t>
  </si>
  <si>
    <t>20</t>
  </si>
  <si>
    <t>21</t>
  </si>
  <si>
    <t>22</t>
  </si>
  <si>
    <t>23</t>
  </si>
  <si>
    <t>24</t>
  </si>
  <si>
    <t>25</t>
  </si>
  <si>
    <t>26</t>
  </si>
  <si>
    <t>27</t>
  </si>
  <si>
    <t>28</t>
  </si>
  <si>
    <t>29</t>
  </si>
  <si>
    <t>30</t>
  </si>
  <si>
    <t>31</t>
  </si>
  <si>
    <t>32</t>
  </si>
  <si>
    <t>33</t>
  </si>
  <si>
    <t>34</t>
  </si>
  <si>
    <t>鉱業</t>
  </si>
  <si>
    <t>繊維製品</t>
  </si>
  <si>
    <t>化学製品</t>
  </si>
  <si>
    <t>石油・石炭製品</t>
  </si>
  <si>
    <t>窯業・土石製品</t>
  </si>
  <si>
    <t>鉄鋼</t>
  </si>
  <si>
    <t>非鉄金属</t>
  </si>
  <si>
    <t>金属製品</t>
  </si>
  <si>
    <t>電気機械</t>
  </si>
  <si>
    <t>建設</t>
  </si>
  <si>
    <t>金融・保険</t>
  </si>
  <si>
    <t>不動産</t>
  </si>
  <si>
    <t>公務</t>
  </si>
  <si>
    <t>教育・研究</t>
  </si>
  <si>
    <t>対事業所サービス</t>
  </si>
  <si>
    <t>対個人サービス</t>
  </si>
  <si>
    <t>内生部門計</t>
  </si>
  <si>
    <t>民間消費支出</t>
  </si>
  <si>
    <t>一般政府消費支出</t>
  </si>
  <si>
    <t>在庫純増</t>
  </si>
  <si>
    <t>最終需要計</t>
  </si>
  <si>
    <t>需要合計</t>
  </si>
  <si>
    <t>最終需要部門計</t>
  </si>
  <si>
    <t>その他の製造工業製品</t>
  </si>
  <si>
    <t>35</t>
  </si>
  <si>
    <t>家計外消費支出（行）</t>
  </si>
  <si>
    <t>雇用者所得</t>
  </si>
  <si>
    <t>営業余剰</t>
  </si>
  <si>
    <t>資本減耗引当</t>
  </si>
  <si>
    <t>間接税(除関税)</t>
  </si>
  <si>
    <t>（控除）経常補助金</t>
  </si>
  <si>
    <t>粗付加価値部門計</t>
  </si>
  <si>
    <t>各種係数表</t>
  </si>
  <si>
    <t>第８表　その他の分析係数表（その３）　粗付加価値率・雇用者所得率</t>
  </si>
  <si>
    <t>第８表　その他の分析係数表（その４）　民間消費支出構成比</t>
  </si>
  <si>
    <t>※取引基本表より</t>
    <rPh sb="1" eb="3">
      <t>トリヒキ</t>
    </rPh>
    <rPh sb="3" eb="6">
      <t>キホンヒョウ</t>
    </rPh>
    <phoneticPr fontId="5"/>
  </si>
  <si>
    <t>※就業・雇用者・・・雇用表より、県内生産額・・・取引基本表より</t>
    <rPh sb="1" eb="3">
      <t>シュウギョウ</t>
    </rPh>
    <rPh sb="4" eb="6">
      <t>コヨウ</t>
    </rPh>
    <rPh sb="6" eb="7">
      <t>シャ</t>
    </rPh>
    <rPh sb="10" eb="12">
      <t>コヨウ</t>
    </rPh>
    <rPh sb="12" eb="13">
      <t>ヒョウ</t>
    </rPh>
    <rPh sb="16" eb="18">
      <t>ケンナイ</t>
    </rPh>
    <rPh sb="18" eb="21">
      <t>セイサンガク</t>
    </rPh>
    <rPh sb="24" eb="26">
      <t>トリヒキ</t>
    </rPh>
    <rPh sb="26" eb="29">
      <t>キホンヒョウ</t>
    </rPh>
    <phoneticPr fontId="5"/>
  </si>
  <si>
    <t>※取引基本表より</t>
  </si>
  <si>
    <t>※粗付加価値率は、SNAに合わせるため家計外消費を除いている。</t>
    <rPh sb="1" eb="4">
      <t>ソフカ</t>
    </rPh>
    <rPh sb="4" eb="6">
      <t>カチ</t>
    </rPh>
    <rPh sb="6" eb="7">
      <t>リツ</t>
    </rPh>
    <rPh sb="13" eb="14">
      <t>ア</t>
    </rPh>
    <rPh sb="19" eb="22">
      <t>カケイガイ</t>
    </rPh>
    <rPh sb="22" eb="24">
      <t>ショウヒ</t>
    </rPh>
    <rPh sb="25" eb="26">
      <t>ノゾ</t>
    </rPh>
    <phoneticPr fontId="5"/>
  </si>
  <si>
    <t>（百万円）</t>
  </si>
  <si>
    <t>（人／百万円）</t>
  </si>
  <si>
    <t>粗付加価値率</t>
  </si>
  <si>
    <t>雇用者所得率</t>
  </si>
  <si>
    <t>民間消費支出構成比</t>
  </si>
  <si>
    <t>移輸入計</t>
  </si>
  <si>
    <t>移輸入率</t>
  </si>
  <si>
    <t>粗付加価値率</t>
    <rPh sb="0" eb="3">
      <t>ソフカ</t>
    </rPh>
    <rPh sb="3" eb="5">
      <t>カチ</t>
    </rPh>
    <rPh sb="5" eb="6">
      <t>リツ</t>
    </rPh>
    <phoneticPr fontId="5"/>
  </si>
  <si>
    <t>雇用者所得率</t>
    <rPh sb="0" eb="3">
      <t>コヨウシャ</t>
    </rPh>
    <rPh sb="3" eb="6">
      <t>ショトクリツ</t>
    </rPh>
    <phoneticPr fontId="5"/>
  </si>
  <si>
    <t>民間消費支出構成比</t>
    <rPh sb="0" eb="2">
      <t>ミンカン</t>
    </rPh>
    <rPh sb="2" eb="4">
      <t>ショウヒ</t>
    </rPh>
    <rPh sb="4" eb="6">
      <t>シシュツ</t>
    </rPh>
    <rPh sb="6" eb="9">
      <t>コウセイヒ</t>
    </rPh>
    <phoneticPr fontId="5"/>
  </si>
  <si>
    <t>Ａ</t>
  </si>
  <si>
    <t>Ｂ</t>
  </si>
  <si>
    <t>Ｃ＝Ｂ／Ａ</t>
  </si>
  <si>
    <t>Ｄ＝１－Ｃ</t>
  </si>
  <si>
    <t>Ｃ</t>
    <phoneticPr fontId="5"/>
  </si>
  <si>
    <t>Ｄ＝Ａ／Ｃ</t>
    <phoneticPr fontId="5"/>
  </si>
  <si>
    <t>Ｅ＝Ｂ／Ｃ</t>
    <phoneticPr fontId="5"/>
  </si>
  <si>
    <t>合計</t>
    <rPh sb="0" eb="2">
      <t>ゴウケイ</t>
    </rPh>
    <phoneticPr fontId="5"/>
  </si>
  <si>
    <t>A</t>
    <phoneticPr fontId="5"/>
  </si>
  <si>
    <t>B</t>
    <phoneticPr fontId="5"/>
  </si>
  <si>
    <t>C</t>
    <phoneticPr fontId="5"/>
  </si>
  <si>
    <t>D</t>
    <phoneticPr fontId="5"/>
  </si>
  <si>
    <t>E</t>
    <phoneticPr fontId="5"/>
  </si>
  <si>
    <t>F</t>
    <phoneticPr fontId="5"/>
  </si>
  <si>
    <t>G=Σ(A:E)/Ｆ</t>
    <phoneticPr fontId="5"/>
  </si>
  <si>
    <t>H=A/F</t>
    <phoneticPr fontId="5"/>
  </si>
  <si>
    <t>B=A/ΣA</t>
    <phoneticPr fontId="5"/>
  </si>
  <si>
    <t>ﾜｰｸｼｰﾄ名</t>
  </si>
  <si>
    <t>説明</t>
  </si>
  <si>
    <t>備考</t>
  </si>
  <si>
    <t>③ 企業に過剰在庫が存在せず、需要に対しては、常に生産を行って供給する。</t>
  </si>
  <si>
    <t>④ 企業の生産能力に限界がなく、あらゆる需要にこたえられる。</t>
  </si>
  <si>
    <t>⑤ 一つの生産物は、ただ一つの生産部門（産業）から供給される。</t>
  </si>
  <si>
    <t>⑥ 原材料等の投入量は、その部門の生産量に比例する。</t>
  </si>
  <si>
    <t>⑧ 生産波及効果が達成される期間は、不明である。</t>
  </si>
  <si>
    <t>（４）その他</t>
  </si>
  <si>
    <t>平成9年平均</t>
  </si>
  <si>
    <t>利用上の注意</t>
    <rPh sb="0" eb="3">
      <t>リヨウジョウ</t>
    </rPh>
    <rPh sb="4" eb="6">
      <t>チュウイ</t>
    </rPh>
    <phoneticPr fontId="5"/>
  </si>
  <si>
    <t>推計フロー図</t>
    <rPh sb="0" eb="2">
      <t>スイケイ</t>
    </rPh>
    <rPh sb="5" eb="6">
      <t>ズ</t>
    </rPh>
    <phoneticPr fontId="5"/>
  </si>
  <si>
    <t>最終需要推計＿まとめ</t>
    <rPh sb="0" eb="2">
      <t>サイシュウ</t>
    </rPh>
    <rPh sb="2" eb="4">
      <t>ジュヨウ</t>
    </rPh>
    <rPh sb="4" eb="6">
      <t>スイケイ</t>
    </rPh>
    <phoneticPr fontId="5"/>
  </si>
  <si>
    <t>データ入力</t>
    <rPh sb="3" eb="5">
      <t>ニュウリョク</t>
    </rPh>
    <phoneticPr fontId="5"/>
  </si>
  <si>
    <t>経済波及効果推計値</t>
    <rPh sb="0" eb="2">
      <t>ケイザイ</t>
    </rPh>
    <rPh sb="2" eb="4">
      <t>ハキュウ</t>
    </rPh>
    <rPh sb="4" eb="6">
      <t>コウカ</t>
    </rPh>
    <rPh sb="6" eb="8">
      <t>スイケイ</t>
    </rPh>
    <rPh sb="8" eb="9">
      <t>アタイ</t>
    </rPh>
    <phoneticPr fontId="5"/>
  </si>
  <si>
    <t>投入係数表</t>
    <rPh sb="0" eb="2">
      <t>トウニュウ</t>
    </rPh>
    <rPh sb="2" eb="4">
      <t>ケイスウ</t>
    </rPh>
    <rPh sb="4" eb="5">
      <t>ヒョウ</t>
    </rPh>
    <phoneticPr fontId="5"/>
  </si>
  <si>
    <t>逆行列係数表</t>
    <rPh sb="0" eb="3">
      <t>ギャクギョウレツ</t>
    </rPh>
    <rPh sb="3" eb="5">
      <t>ケイスウ</t>
    </rPh>
    <rPh sb="5" eb="6">
      <t>ヒョウ</t>
    </rPh>
    <phoneticPr fontId="5"/>
  </si>
  <si>
    <t>分析係数</t>
    <rPh sb="0" eb="2">
      <t>ブンセキ</t>
    </rPh>
    <rPh sb="2" eb="4">
      <t>ケイスウ</t>
    </rPh>
    <phoneticPr fontId="5"/>
  </si>
  <si>
    <t>産業連関分析上の留意点</t>
    <rPh sb="0" eb="2">
      <t>サンギョウ</t>
    </rPh>
    <rPh sb="2" eb="4">
      <t>レンカン</t>
    </rPh>
    <phoneticPr fontId="5"/>
  </si>
  <si>
    <t xml:space="preserve">産業連関表による経済波及効果の分析は、あくまでも経済モデル分析の一つであり、そこにはいくつかの基本的仮定・前提条件などの留意点がある。 </t>
    <rPh sb="47" eb="50">
      <t>キホンテキ</t>
    </rPh>
    <rPh sb="50" eb="52">
      <t>カテイ</t>
    </rPh>
    <rPh sb="53" eb="55">
      <t>ゼンテイ</t>
    </rPh>
    <rPh sb="55" eb="57">
      <t>ジョウケン</t>
    </rPh>
    <rPh sb="60" eb="63">
      <t>リュウイテン</t>
    </rPh>
    <phoneticPr fontId="5"/>
  </si>
  <si>
    <t>（２）分析の基本的仮定</t>
    <rPh sb="3" eb="5">
      <t>ブンセキ</t>
    </rPh>
    <phoneticPr fontId="5"/>
  </si>
  <si>
    <t>（３）分析の前提条件</t>
    <rPh sb="3" eb="5">
      <t>ブンセキ</t>
    </rPh>
    <phoneticPr fontId="5"/>
  </si>
  <si>
    <r>
      <t>①</t>
    </r>
    <r>
      <rPr>
        <sz val="10.5"/>
        <color indexed="8"/>
        <rFont val="ＭＳ 明朝"/>
        <family val="1"/>
        <charset val="128"/>
      </rPr>
      <t>本事例では、各産業部門の平均的な投入構造によることとする。例えば、建設業であれば「建設部門」を１部門とする「投入係数」を用いて推計する。</t>
    </r>
    <rPh sb="7" eb="8">
      <t>カク</t>
    </rPh>
    <rPh sb="8" eb="10">
      <t>サンギョウ</t>
    </rPh>
    <rPh sb="10" eb="12">
      <t>ブモン</t>
    </rPh>
    <rPh sb="30" eb="31">
      <t>タト</t>
    </rPh>
    <rPh sb="34" eb="36">
      <t>ケンセツ</t>
    </rPh>
    <rPh sb="36" eb="37">
      <t>ギョウ</t>
    </rPh>
    <phoneticPr fontId="5"/>
  </si>
  <si>
    <r>
      <t>④</t>
    </r>
    <r>
      <rPr>
        <sz val="10.5"/>
        <color indexed="8"/>
        <rFont val="ＭＳ 明朝"/>
        <family val="1"/>
        <charset val="128"/>
      </rPr>
      <t>粗付加価値については、雇用者報酬の一定割合が、最終需要（消費）にまわるものとする。</t>
    </r>
    <rPh sb="15" eb="17">
      <t>ホウシュウ</t>
    </rPh>
    <phoneticPr fontId="5"/>
  </si>
  <si>
    <t>（注）雇用者報酬の消費への転換比率は、一般的に使われる「平均消費性向」（資料：総務省「家計調査」）を用いた。</t>
    <rPh sb="6" eb="8">
      <t>ホウシュウ</t>
    </rPh>
    <rPh sb="36" eb="38">
      <t>シリョウ</t>
    </rPh>
    <rPh sb="39" eb="42">
      <t>ソウムショウ</t>
    </rPh>
    <rPh sb="43" eb="45">
      <t>カケイ</t>
    </rPh>
    <rPh sb="45" eb="47">
      <t>チョウサ</t>
    </rPh>
    <phoneticPr fontId="5"/>
  </si>
  <si>
    <r>
      <t>②</t>
    </r>
    <r>
      <rPr>
        <sz val="10.5"/>
        <color indexed="8"/>
        <rFont val="ＭＳ 明朝"/>
        <family val="1"/>
        <charset val="128"/>
      </rPr>
      <t>雇用者報酬の外に営業余剰なども、一部、消費や投資に向って新たな需要を喚起する。</t>
    </r>
    <rPh sb="4" eb="6">
      <t>ホウシュウ</t>
    </rPh>
    <phoneticPr fontId="5"/>
  </si>
  <si>
    <t>部門別最終需要額</t>
    <rPh sb="0" eb="3">
      <t>ブモンベツ</t>
    </rPh>
    <rPh sb="3" eb="5">
      <t>サイシュウ</t>
    </rPh>
    <rPh sb="5" eb="7">
      <t>ジュヨウ</t>
    </rPh>
    <rPh sb="7" eb="8">
      <t>ガク</t>
    </rPh>
    <phoneticPr fontId="5"/>
  </si>
  <si>
    <t>ﾃﾞｰﾀ入力欄</t>
    <rPh sb="4" eb="6">
      <t>ニュウリョク</t>
    </rPh>
    <rPh sb="6" eb="7">
      <t>ラン</t>
    </rPh>
    <phoneticPr fontId="5"/>
  </si>
  <si>
    <t>雇用者報酬への転換比率</t>
    <rPh sb="0" eb="3">
      <t>コヨウシャ</t>
    </rPh>
    <rPh sb="3" eb="5">
      <t>ホウシュウ</t>
    </rPh>
    <rPh sb="7" eb="9">
      <t>テンカン</t>
    </rPh>
    <rPh sb="9" eb="11">
      <t>ヒリツ</t>
    </rPh>
    <phoneticPr fontId="5"/>
  </si>
  <si>
    <t>最終需要額</t>
    <rPh sb="0" eb="2">
      <t>サイシュウ</t>
    </rPh>
    <rPh sb="2" eb="5">
      <t>ジュヨウガク</t>
    </rPh>
    <phoneticPr fontId="5"/>
  </si>
  <si>
    <t>経済波及効果（まとめ）</t>
    <rPh sb="0" eb="2">
      <t>ケイザイ</t>
    </rPh>
    <rPh sb="2" eb="4">
      <t>ハキュウ</t>
    </rPh>
    <rPh sb="4" eb="6">
      <t>コウカ</t>
    </rPh>
    <phoneticPr fontId="5"/>
  </si>
  <si>
    <t>（百万円、人）</t>
    <rPh sb="1" eb="2">
      <t>ヒャク</t>
    </rPh>
    <rPh sb="2" eb="4">
      <t>マンエン</t>
    </rPh>
    <rPh sb="5" eb="6">
      <t>ニン</t>
    </rPh>
    <phoneticPr fontId="5"/>
  </si>
  <si>
    <t>備考</t>
    <rPh sb="0" eb="2">
      <t>ビコウ</t>
    </rPh>
    <phoneticPr fontId="5"/>
  </si>
  <si>
    <t>平均消費性向（勤労者世帯）</t>
    <rPh sb="0" eb="2">
      <t>ヘイキン</t>
    </rPh>
    <rPh sb="7" eb="10">
      <t>キンロウシャ</t>
    </rPh>
    <rPh sb="10" eb="12">
      <t>セタイ</t>
    </rPh>
    <phoneticPr fontId="5"/>
  </si>
  <si>
    <t>（百万円）</t>
    <rPh sb="1" eb="2">
      <t>ヒャク</t>
    </rPh>
    <rPh sb="2" eb="4">
      <t>マンエン</t>
    </rPh>
    <phoneticPr fontId="5"/>
  </si>
  <si>
    <t>生産誘発額</t>
    <rPh sb="0" eb="2">
      <t>セイサン</t>
    </rPh>
    <rPh sb="2" eb="5">
      <t>ユウハツガク</t>
    </rPh>
    <phoneticPr fontId="5"/>
  </si>
  <si>
    <t>付加価値誘発額</t>
    <rPh sb="0" eb="2">
      <t>フカ</t>
    </rPh>
    <rPh sb="2" eb="4">
      <t>カチ</t>
    </rPh>
    <rPh sb="4" eb="7">
      <t>ユウハツガク</t>
    </rPh>
    <phoneticPr fontId="5"/>
  </si>
  <si>
    <t>就業者誘発数</t>
    <rPh sb="0" eb="3">
      <t>シュウギョウシャ</t>
    </rPh>
    <rPh sb="3" eb="5">
      <t>ユウハツ</t>
    </rPh>
    <rPh sb="5" eb="6">
      <t>スウ</t>
    </rPh>
    <phoneticPr fontId="5"/>
  </si>
  <si>
    <t>雇用者誘発数</t>
    <rPh sb="0" eb="3">
      <t>コヨウシャ</t>
    </rPh>
    <rPh sb="3" eb="5">
      <t>ユウハツ</t>
    </rPh>
    <rPh sb="5" eb="6">
      <t>スウ</t>
    </rPh>
    <phoneticPr fontId="5"/>
  </si>
  <si>
    <t>ﾜｰｸｼｰﾄ</t>
    <phoneticPr fontId="5"/>
  </si>
  <si>
    <t>神戸市</t>
    <rPh sb="0" eb="3">
      <t>コウベシ</t>
    </rPh>
    <phoneticPr fontId="5"/>
  </si>
  <si>
    <t>近畿</t>
    <rPh sb="0" eb="2">
      <t>キンキ</t>
    </rPh>
    <phoneticPr fontId="5"/>
  </si>
  <si>
    <t>平成10年平均</t>
    <rPh sb="0" eb="2">
      <t>ヘイセイ</t>
    </rPh>
    <rPh sb="4" eb="5">
      <t>ネン</t>
    </rPh>
    <rPh sb="5" eb="7">
      <t>ヘイキン</t>
    </rPh>
    <phoneticPr fontId="5"/>
  </si>
  <si>
    <t>平成11年平均</t>
    <rPh sb="0" eb="2">
      <t>ヘイセイ</t>
    </rPh>
    <rPh sb="4" eb="5">
      <t>ネン</t>
    </rPh>
    <rPh sb="5" eb="7">
      <t>ヘイキン</t>
    </rPh>
    <phoneticPr fontId="5"/>
  </si>
  <si>
    <t>平成12年平均</t>
    <rPh sb="0" eb="2">
      <t>ヘイセイ</t>
    </rPh>
    <rPh sb="4" eb="5">
      <t>ネン</t>
    </rPh>
    <rPh sb="5" eb="7">
      <t>ヘイキン</t>
    </rPh>
    <phoneticPr fontId="5"/>
  </si>
  <si>
    <t>平成13年平均</t>
    <rPh sb="0" eb="2">
      <t>ヘイセイ</t>
    </rPh>
    <rPh sb="4" eb="5">
      <t>ネン</t>
    </rPh>
    <rPh sb="5" eb="7">
      <t>ヘイキン</t>
    </rPh>
    <phoneticPr fontId="5"/>
  </si>
  <si>
    <t>平成14年平均</t>
    <rPh sb="0" eb="2">
      <t>ヘイセイ</t>
    </rPh>
    <rPh sb="4" eb="5">
      <t>ネン</t>
    </rPh>
    <rPh sb="5" eb="7">
      <t>ヘイキン</t>
    </rPh>
    <phoneticPr fontId="5"/>
  </si>
  <si>
    <t>平成15年平均</t>
    <rPh sb="0" eb="2">
      <t>ヘイセイ</t>
    </rPh>
    <rPh sb="4" eb="5">
      <t>ネン</t>
    </rPh>
    <rPh sb="5" eb="7">
      <t>ヘイキン</t>
    </rPh>
    <phoneticPr fontId="5"/>
  </si>
  <si>
    <t>（資料）総務省「家計調査」</t>
    <rPh sb="1" eb="3">
      <t>シリョウ</t>
    </rPh>
    <rPh sb="4" eb="7">
      <t>ソウムショウ</t>
    </rPh>
    <rPh sb="8" eb="10">
      <t>カケイ</t>
    </rPh>
    <rPh sb="10" eb="12">
      <t>チョウサ</t>
    </rPh>
    <phoneticPr fontId="5"/>
  </si>
  <si>
    <t>需要増加額</t>
  </si>
  <si>
    <t>1次間接
波及効果</t>
  </si>
  <si>
    <t>直接+1次間接波及効果</t>
  </si>
  <si>
    <t>雇用者
所得率</t>
  </si>
  <si>
    <t>雇用者所得誘発額（直接+1次間接波及効果）</t>
  </si>
  <si>
    <t>民間消費による需要
増加額</t>
  </si>
  <si>
    <t>2次間接
波及効果</t>
  </si>
  <si>
    <t>総合効果（直接+1次+2次間接波及効果）</t>
  </si>
  <si>
    <t>合計</t>
  </si>
  <si>
    <t>※四捨五入の関係で合計と内訳が一致しない場合があります。</t>
  </si>
  <si>
    <t>生産誘発額</t>
    <rPh sb="0" eb="2">
      <t>セイサン</t>
    </rPh>
    <rPh sb="2" eb="4">
      <t>ユウハツ</t>
    </rPh>
    <rPh sb="4" eb="5">
      <t>ガク</t>
    </rPh>
    <phoneticPr fontId="5"/>
  </si>
  <si>
    <t>雇用誘発数</t>
    <rPh sb="0" eb="2">
      <t>コヨウ</t>
    </rPh>
    <rPh sb="2" eb="4">
      <t>ユウハツ</t>
    </rPh>
    <rPh sb="4" eb="5">
      <t>スウ</t>
    </rPh>
    <phoneticPr fontId="5"/>
  </si>
  <si>
    <t>就業者創出（人）</t>
    <rPh sb="0" eb="3">
      <t>シュウギョウシャ</t>
    </rPh>
    <phoneticPr fontId="5"/>
  </si>
  <si>
    <t>雇用係数（百万円当り）</t>
    <rPh sb="0" eb="2">
      <t>コヨウ</t>
    </rPh>
    <rPh sb="2" eb="4">
      <t>ケイスウ</t>
    </rPh>
    <phoneticPr fontId="5"/>
  </si>
  <si>
    <t>雇用者創出（人）</t>
    <rPh sb="0" eb="3">
      <t>コヨウシャ</t>
    </rPh>
    <rPh sb="3" eb="5">
      <t>ソウシュツ</t>
    </rPh>
    <phoneticPr fontId="5"/>
  </si>
  <si>
    <t>C=A×B</t>
    <phoneticPr fontId="5"/>
  </si>
  <si>
    <t>E=C×D</t>
    <phoneticPr fontId="5"/>
  </si>
  <si>
    <t>F=逆行列係数×E</t>
    <rPh sb="2" eb="5">
      <t>ギャクギョウレツ</t>
    </rPh>
    <rPh sb="5" eb="7">
      <t>ケイスウ</t>
    </rPh>
    <phoneticPr fontId="5"/>
  </si>
  <si>
    <t>G=A+F</t>
    <phoneticPr fontId="5"/>
  </si>
  <si>
    <t>H</t>
    <phoneticPr fontId="5"/>
  </si>
  <si>
    <t>I=G×H</t>
    <phoneticPr fontId="5"/>
  </si>
  <si>
    <t>J</t>
    <phoneticPr fontId="5"/>
  </si>
  <si>
    <t>Ｋ=I×J</t>
    <phoneticPr fontId="5"/>
  </si>
  <si>
    <t>L</t>
    <phoneticPr fontId="5"/>
  </si>
  <si>
    <t>M=K×L</t>
    <phoneticPr fontId="5"/>
  </si>
  <si>
    <t>N</t>
    <phoneticPr fontId="5"/>
  </si>
  <si>
    <t>O=M×N</t>
    <phoneticPr fontId="5"/>
  </si>
  <si>
    <t>P=逆行列係数×O</t>
    <rPh sb="2" eb="5">
      <t>ギャクギョウレツ</t>
    </rPh>
    <rPh sb="5" eb="7">
      <t>ケイスウ</t>
    </rPh>
    <phoneticPr fontId="5"/>
  </si>
  <si>
    <t>Q=G+P</t>
    <phoneticPr fontId="5"/>
  </si>
  <si>
    <t>R</t>
    <phoneticPr fontId="5"/>
  </si>
  <si>
    <t>S=Q×R</t>
    <phoneticPr fontId="5"/>
  </si>
  <si>
    <t>T</t>
    <phoneticPr fontId="5"/>
  </si>
  <si>
    <t>U=Q×T</t>
    <phoneticPr fontId="5"/>
  </si>
  <si>
    <t>V</t>
    <phoneticPr fontId="5"/>
  </si>
  <si>
    <t>W=Q×V</t>
    <phoneticPr fontId="5"/>
  </si>
  <si>
    <t xml:space="preserve"> </t>
    <phoneticPr fontId="5"/>
  </si>
  <si>
    <t>備考（参照WS)</t>
    <rPh sb="0" eb="2">
      <t>ビコウ</t>
    </rPh>
    <rPh sb="3" eb="5">
      <t>サンショウ</t>
    </rPh>
    <phoneticPr fontId="5"/>
  </si>
  <si>
    <t>最終需要推計</t>
    <rPh sb="0" eb="2">
      <t>サイシュウ</t>
    </rPh>
    <rPh sb="2" eb="4">
      <t>ジュヨウ</t>
    </rPh>
    <rPh sb="4" eb="6">
      <t>スイケイ</t>
    </rPh>
    <phoneticPr fontId="5"/>
  </si>
  <si>
    <t xml:space="preserve"> </t>
    <phoneticPr fontId="5"/>
  </si>
  <si>
    <t xml:space="preserve"> </t>
    <phoneticPr fontId="5"/>
  </si>
  <si>
    <t xml:space="preserve"> </t>
    <phoneticPr fontId="5"/>
  </si>
  <si>
    <t xml:space="preserve"> </t>
    <phoneticPr fontId="5"/>
  </si>
  <si>
    <t xml:space="preserve"> </t>
    <phoneticPr fontId="5"/>
  </si>
  <si>
    <t xml:space="preserve"> </t>
    <phoneticPr fontId="5"/>
  </si>
  <si>
    <t xml:space="preserve"> </t>
    <phoneticPr fontId="5"/>
  </si>
  <si>
    <t xml:space="preserve"> </t>
    <phoneticPr fontId="5"/>
  </si>
  <si>
    <t>第８表　その他の分析係数表（その１）　県内自給率・移輸入係数表</t>
    <rPh sb="10" eb="12">
      <t>ケイスウ</t>
    </rPh>
    <phoneticPr fontId="5"/>
  </si>
  <si>
    <t>逆行列係数表</t>
  </si>
  <si>
    <t>飲食料品　　　　　　　</t>
  </si>
  <si>
    <t>輸送機械  　　　　　</t>
  </si>
  <si>
    <t>電力・ガス・熱供給　</t>
  </si>
  <si>
    <t>情報通信</t>
  </si>
  <si>
    <t>36</t>
  </si>
  <si>
    <t>平成16年平均</t>
    <rPh sb="0" eb="2">
      <t>ヘイセイ</t>
    </rPh>
    <rPh sb="4" eb="5">
      <t>ネン</t>
    </rPh>
    <rPh sb="5" eb="7">
      <t>ヘイキン</t>
    </rPh>
    <phoneticPr fontId="5"/>
  </si>
  <si>
    <t>平成17年平均</t>
    <rPh sb="0" eb="2">
      <t>ヘイセイ</t>
    </rPh>
    <rPh sb="4" eb="5">
      <t>ネン</t>
    </rPh>
    <rPh sb="5" eb="7">
      <t>ヘイキン</t>
    </rPh>
    <phoneticPr fontId="5"/>
  </si>
  <si>
    <t>平成18年平均</t>
    <rPh sb="0" eb="2">
      <t>ヘイセイ</t>
    </rPh>
    <rPh sb="4" eb="5">
      <t>ネン</t>
    </rPh>
    <rPh sb="5" eb="7">
      <t>ヘイキン</t>
    </rPh>
    <phoneticPr fontId="5"/>
  </si>
  <si>
    <t>平成19年平均</t>
    <rPh sb="0" eb="2">
      <t>ヘイセイ</t>
    </rPh>
    <rPh sb="4" eb="5">
      <t>ネン</t>
    </rPh>
    <rPh sb="5" eb="7">
      <t>ヘイキン</t>
    </rPh>
    <phoneticPr fontId="5"/>
  </si>
  <si>
    <t>平成20年平均</t>
    <rPh sb="0" eb="2">
      <t>ヘイセイ</t>
    </rPh>
    <rPh sb="4" eb="5">
      <t>ネン</t>
    </rPh>
    <rPh sb="5" eb="7">
      <t>ヘイキン</t>
    </rPh>
    <phoneticPr fontId="5"/>
  </si>
  <si>
    <t>37</t>
  </si>
  <si>
    <t>38</t>
  </si>
  <si>
    <t>39</t>
  </si>
  <si>
    <t>40</t>
  </si>
  <si>
    <t>(控除)補助金</t>
  </si>
  <si>
    <t>37</t>
    <phoneticPr fontId="5"/>
  </si>
  <si>
    <t>輸送機械  　　　　　</t>
    <phoneticPr fontId="5"/>
  </si>
  <si>
    <t>投入係数表</t>
  </si>
  <si>
    <t>粗付加価値　　　　　　　　　　率</t>
    <rPh sb="0" eb="1">
      <t>ソ</t>
    </rPh>
    <rPh sb="1" eb="3">
      <t>フカ</t>
    </rPh>
    <rPh sb="3" eb="5">
      <t>カチ</t>
    </rPh>
    <rPh sb="15" eb="16">
      <t>リツ</t>
    </rPh>
    <phoneticPr fontId="5"/>
  </si>
  <si>
    <t>粗付加価値誘発額</t>
    <rPh sb="0" eb="1">
      <t>ソ</t>
    </rPh>
    <rPh sb="1" eb="3">
      <t>フカ</t>
    </rPh>
    <rPh sb="3" eb="5">
      <t>カチ</t>
    </rPh>
    <rPh sb="5" eb="8">
      <t>ユウハツガク</t>
    </rPh>
    <phoneticPr fontId="5"/>
  </si>
  <si>
    <t>就業係数（百万円当り）</t>
    <rPh sb="0" eb="2">
      <t>シュウギョウ</t>
    </rPh>
    <rPh sb="2" eb="4">
      <t>ケイスウ</t>
    </rPh>
    <phoneticPr fontId="5"/>
  </si>
  <si>
    <t>就業係数</t>
    <phoneticPr fontId="5"/>
  </si>
  <si>
    <t>雇用係数</t>
    <phoneticPr fontId="5"/>
  </si>
  <si>
    <t>雇用係数</t>
    <rPh sb="0" eb="2">
      <t>コヨウ</t>
    </rPh>
    <phoneticPr fontId="5"/>
  </si>
  <si>
    <t>第８表　その他の分析係数表（その２）　就業・雇用係数表</t>
    <phoneticPr fontId="5"/>
  </si>
  <si>
    <t>平成21年平均</t>
    <rPh sb="0" eb="2">
      <t>ヘイセイ</t>
    </rPh>
    <rPh sb="4" eb="5">
      <t>ネン</t>
    </rPh>
    <rPh sb="5" eb="7">
      <t>ヘイキン</t>
    </rPh>
    <phoneticPr fontId="5"/>
  </si>
  <si>
    <t>平成22年平均</t>
    <rPh sb="0" eb="2">
      <t>ヘイセイ</t>
    </rPh>
    <rPh sb="4" eb="5">
      <t>ネン</t>
    </rPh>
    <rPh sb="5" eb="7">
      <t>ヘイキン</t>
    </rPh>
    <phoneticPr fontId="5"/>
  </si>
  <si>
    <t>平成23年平均</t>
    <rPh sb="0" eb="2">
      <t>ヘイセイ</t>
    </rPh>
    <rPh sb="4" eb="5">
      <t>ネン</t>
    </rPh>
    <rPh sb="5" eb="7">
      <t>ヘイキン</t>
    </rPh>
    <phoneticPr fontId="5"/>
  </si>
  <si>
    <t>平成24年平均</t>
    <rPh sb="0" eb="2">
      <t>ヘイセイ</t>
    </rPh>
    <rPh sb="4" eb="5">
      <t>ネン</t>
    </rPh>
    <rPh sb="5" eb="7">
      <t>ヘイキン</t>
    </rPh>
    <phoneticPr fontId="5"/>
  </si>
  <si>
    <t>2</t>
  </si>
  <si>
    <t>3</t>
  </si>
  <si>
    <t>4</t>
  </si>
  <si>
    <t>5</t>
  </si>
  <si>
    <t>6</t>
  </si>
  <si>
    <t>7</t>
  </si>
  <si>
    <t>8</t>
  </si>
  <si>
    <t>9</t>
  </si>
  <si>
    <t>域内最終需要増加額
（直接効果）</t>
    <rPh sb="0" eb="1">
      <t>イキ</t>
    </rPh>
    <phoneticPr fontId="5"/>
  </si>
  <si>
    <t>投入係数（対事業所サービス）</t>
    <rPh sb="5" eb="6">
      <t>タイ</t>
    </rPh>
    <rPh sb="6" eb="9">
      <t>ジギョウショ</t>
    </rPh>
    <phoneticPr fontId="5"/>
  </si>
  <si>
    <t>投入係数（教育・研究）</t>
    <rPh sb="5" eb="7">
      <t>キョウイク</t>
    </rPh>
    <rPh sb="8" eb="10">
      <t>ケンキュウ</t>
    </rPh>
    <phoneticPr fontId="5"/>
  </si>
  <si>
    <t>投入係数（公務）</t>
    <rPh sb="5" eb="7">
      <t>コウム</t>
    </rPh>
    <phoneticPr fontId="5"/>
  </si>
  <si>
    <t>投入係数（情報通信）</t>
    <rPh sb="5" eb="7">
      <t>ジョウホウ</t>
    </rPh>
    <rPh sb="7" eb="9">
      <t>ツウシン</t>
    </rPh>
    <phoneticPr fontId="5"/>
  </si>
  <si>
    <t>投入係数（不動産）</t>
    <rPh sb="5" eb="8">
      <t>フドウサン</t>
    </rPh>
    <phoneticPr fontId="5"/>
  </si>
  <si>
    <t>投入係数（金融・保険）</t>
    <rPh sb="5" eb="7">
      <t>キンユウ</t>
    </rPh>
    <rPh sb="8" eb="10">
      <t>ホケン</t>
    </rPh>
    <phoneticPr fontId="5"/>
  </si>
  <si>
    <t>投入係数（その他の製造工業製品）</t>
    <rPh sb="7" eb="8">
      <t>タ</t>
    </rPh>
    <rPh sb="9" eb="11">
      <t>セイゾウ</t>
    </rPh>
    <rPh sb="11" eb="13">
      <t>コウギョウ</t>
    </rPh>
    <rPh sb="13" eb="15">
      <t>セイヒン</t>
    </rPh>
    <phoneticPr fontId="5"/>
  </si>
  <si>
    <t>投入係数（建設）</t>
    <rPh sb="5" eb="7">
      <t>ケンセツ</t>
    </rPh>
    <phoneticPr fontId="5"/>
  </si>
  <si>
    <t>投入係数（輸送機械）</t>
    <rPh sb="5" eb="7">
      <t>ユソウ</t>
    </rPh>
    <rPh sb="7" eb="9">
      <t>キカイ</t>
    </rPh>
    <phoneticPr fontId="5"/>
  </si>
  <si>
    <t>投入係数（電子部品）</t>
    <rPh sb="5" eb="7">
      <t>デンシ</t>
    </rPh>
    <rPh sb="7" eb="9">
      <t>ブヒン</t>
    </rPh>
    <phoneticPr fontId="5"/>
  </si>
  <si>
    <t>投入係数（金属製品）</t>
    <rPh sb="5" eb="7">
      <t>キンゾク</t>
    </rPh>
    <rPh sb="7" eb="9">
      <t>セイヒン</t>
    </rPh>
    <phoneticPr fontId="5"/>
  </si>
  <si>
    <t>投入係数（非鉄金属）</t>
    <rPh sb="5" eb="7">
      <t>ヒテツ</t>
    </rPh>
    <rPh sb="7" eb="9">
      <t>キンゾク</t>
    </rPh>
    <phoneticPr fontId="5"/>
  </si>
  <si>
    <t>投入係数（鉄鋼）</t>
    <rPh sb="5" eb="7">
      <t>テッコウ</t>
    </rPh>
    <phoneticPr fontId="5"/>
  </si>
  <si>
    <t>窯業・土石製品</t>
    <phoneticPr fontId="5"/>
  </si>
  <si>
    <t>投入係数（窯業・土石製品）</t>
    <rPh sb="5" eb="7">
      <t>ヨウギョウ</t>
    </rPh>
    <rPh sb="8" eb="10">
      <t>ドセキ</t>
    </rPh>
    <rPh sb="10" eb="12">
      <t>セイヒン</t>
    </rPh>
    <phoneticPr fontId="5"/>
  </si>
  <si>
    <t>投入係数（石油・石炭製品）</t>
    <rPh sb="5" eb="7">
      <t>セキユ</t>
    </rPh>
    <rPh sb="8" eb="10">
      <t>セキタン</t>
    </rPh>
    <rPh sb="10" eb="12">
      <t>セイヒン</t>
    </rPh>
    <phoneticPr fontId="5"/>
  </si>
  <si>
    <t>化学製品</t>
    <phoneticPr fontId="5"/>
  </si>
  <si>
    <t>投入係数（化学製品）</t>
    <rPh sb="5" eb="7">
      <t>カガク</t>
    </rPh>
    <rPh sb="7" eb="9">
      <t>セイヒン</t>
    </rPh>
    <phoneticPr fontId="5"/>
  </si>
  <si>
    <t>投入係数（繊維製品）</t>
    <rPh sb="5" eb="7">
      <t>センイ</t>
    </rPh>
    <rPh sb="7" eb="9">
      <t>セイヒン</t>
    </rPh>
    <phoneticPr fontId="5"/>
  </si>
  <si>
    <t>飲食料品　　　　　　　</t>
    <phoneticPr fontId="5"/>
  </si>
  <si>
    <t>投入係数（鉱業）</t>
    <rPh sb="5" eb="7">
      <t>コウギョウ</t>
    </rPh>
    <phoneticPr fontId="5"/>
  </si>
  <si>
    <t>漁業</t>
    <rPh sb="0" eb="2">
      <t>ギョギョウ</t>
    </rPh>
    <phoneticPr fontId="5"/>
  </si>
  <si>
    <t>投入係数（漁業）</t>
    <rPh sb="5" eb="7">
      <t>ギョギョウ</t>
    </rPh>
    <phoneticPr fontId="5"/>
  </si>
  <si>
    <t>・2次波及試算にあたっては、域内産品自給率（純粋の域内への波及効果）を考慮</t>
    <rPh sb="14" eb="16">
      <t>イキナイ</t>
    </rPh>
    <rPh sb="25" eb="26">
      <t>イキ</t>
    </rPh>
    <phoneticPr fontId="5"/>
  </si>
  <si>
    <t>平成25年平均</t>
    <rPh sb="0" eb="2">
      <t>ヘイセイ</t>
    </rPh>
    <rPh sb="4" eb="5">
      <t>ネン</t>
    </rPh>
    <rPh sb="5" eb="7">
      <t>ヘイキン</t>
    </rPh>
    <phoneticPr fontId="5"/>
  </si>
  <si>
    <t>経済波及効果まとめ</t>
    <rPh sb="0" eb="2">
      <t>ケイザイ</t>
    </rPh>
    <rPh sb="2" eb="4">
      <t>ハキュウ</t>
    </rPh>
    <rPh sb="4" eb="6">
      <t>コウカ</t>
    </rPh>
    <phoneticPr fontId="5"/>
  </si>
  <si>
    <t>うち雇用者誘発数</t>
    <rPh sb="2" eb="5">
      <t>コヨウシャ</t>
    </rPh>
    <rPh sb="5" eb="7">
      <t>ユウハツ</t>
    </rPh>
    <rPh sb="7" eb="8">
      <t>スウ</t>
    </rPh>
    <phoneticPr fontId="5"/>
  </si>
  <si>
    <t>（人）</t>
    <rPh sb="1" eb="2">
      <t>ニン</t>
    </rPh>
    <phoneticPr fontId="5"/>
  </si>
  <si>
    <t>経済波及効果(A)</t>
    <rPh sb="0" eb="2">
      <t>ケイザイ</t>
    </rPh>
    <rPh sb="2" eb="4">
      <t>ハキュウ</t>
    </rPh>
    <rPh sb="4" eb="6">
      <t>コウカ</t>
    </rPh>
    <phoneticPr fontId="5"/>
  </si>
  <si>
    <t>当初需要額・域内GDP(B)</t>
    <rPh sb="0" eb="2">
      <t>トウショ</t>
    </rPh>
    <rPh sb="2" eb="4">
      <t>ジュヨウ</t>
    </rPh>
    <rPh sb="4" eb="5">
      <t>ガク</t>
    </rPh>
    <rPh sb="6" eb="8">
      <t>イキナイ</t>
    </rPh>
    <phoneticPr fontId="5"/>
  </si>
  <si>
    <t>－</t>
    <phoneticPr fontId="5"/>
  </si>
  <si>
    <t>当初比（C=A/B）</t>
    <rPh sb="0" eb="2">
      <t>トウショ</t>
    </rPh>
    <rPh sb="2" eb="3">
      <t>ヒ</t>
    </rPh>
    <phoneticPr fontId="5"/>
  </si>
  <si>
    <t>（資料）兵庫県統計課「市町民経済計算」</t>
    <rPh sb="1" eb="3">
      <t>シリョウ</t>
    </rPh>
    <rPh sb="4" eb="7">
      <t>ヒョウゴケン</t>
    </rPh>
    <rPh sb="7" eb="9">
      <t>トウケイ</t>
    </rPh>
    <rPh sb="9" eb="10">
      <t>カ</t>
    </rPh>
    <rPh sb="11" eb="13">
      <t>シチョウ</t>
    </rPh>
    <rPh sb="13" eb="14">
      <t>ミン</t>
    </rPh>
    <rPh sb="14" eb="16">
      <t>ケイザイ</t>
    </rPh>
    <rPh sb="16" eb="18">
      <t>ケイサン</t>
    </rPh>
    <phoneticPr fontId="5"/>
  </si>
  <si>
    <t>－</t>
    <phoneticPr fontId="5"/>
  </si>
  <si>
    <t>平成26年平均</t>
    <rPh sb="0" eb="2">
      <t>ヘイセイ</t>
    </rPh>
    <rPh sb="4" eb="5">
      <t>ネン</t>
    </rPh>
    <rPh sb="5" eb="7">
      <t>ヘイキン</t>
    </rPh>
    <phoneticPr fontId="5"/>
  </si>
  <si>
    <t>１</t>
  </si>
  <si>
    <t>農業</t>
    <rPh sb="0" eb="2">
      <t>ノウギョウ</t>
    </rPh>
    <phoneticPr fontId="2"/>
  </si>
  <si>
    <t>林業</t>
    <rPh sb="0" eb="2">
      <t>リンギョウ</t>
    </rPh>
    <phoneticPr fontId="8"/>
  </si>
  <si>
    <t>漁業</t>
    <rPh sb="0" eb="2">
      <t>ギョギョウ</t>
    </rPh>
    <phoneticPr fontId="8"/>
  </si>
  <si>
    <t>パルプ・紙・木製品</t>
  </si>
  <si>
    <t>はん用機械</t>
  </si>
  <si>
    <t>生産用機械</t>
  </si>
  <si>
    <t>業務用機械</t>
  </si>
  <si>
    <t>電子部品</t>
    <rPh sb="0" eb="2">
      <t>デンシ</t>
    </rPh>
    <rPh sb="2" eb="4">
      <t>ブヒン</t>
    </rPh>
    <phoneticPr fontId="8"/>
  </si>
  <si>
    <t>水道　　</t>
  </si>
  <si>
    <t>廃棄物処理</t>
    <rPh sb="0" eb="3">
      <t>ハイキブツ</t>
    </rPh>
    <rPh sb="3" eb="5">
      <t>ショリ</t>
    </rPh>
    <phoneticPr fontId="8"/>
  </si>
  <si>
    <t>商業</t>
    <rPh sb="0" eb="2">
      <t>ショウギョウ</t>
    </rPh>
    <phoneticPr fontId="8"/>
  </si>
  <si>
    <t>運輸、郵便</t>
    <rPh sb="3" eb="5">
      <t>ユウビン</t>
    </rPh>
    <phoneticPr fontId="8"/>
  </si>
  <si>
    <t>医療・福祉</t>
    <rPh sb="3" eb="5">
      <t>フクシ</t>
    </rPh>
    <phoneticPr fontId="8"/>
  </si>
  <si>
    <t>その他対個人サービス</t>
    <rPh sb="2" eb="3">
      <t>タ</t>
    </rPh>
    <phoneticPr fontId="8"/>
  </si>
  <si>
    <t>事務用品</t>
    <rPh sb="0" eb="2">
      <t>ジム</t>
    </rPh>
    <rPh sb="2" eb="4">
      <t>ヨウヒン</t>
    </rPh>
    <phoneticPr fontId="8"/>
  </si>
  <si>
    <t>分類不明</t>
    <rPh sb="0" eb="2">
      <t>ブンルイ</t>
    </rPh>
    <rPh sb="2" eb="4">
      <t>フメイ</t>
    </rPh>
    <phoneticPr fontId="8"/>
  </si>
  <si>
    <t>電子部品</t>
    <rPh sb="0" eb="2">
      <t>デンシ</t>
    </rPh>
    <rPh sb="2" eb="4">
      <t>ブヒン</t>
    </rPh>
    <phoneticPr fontId="5"/>
  </si>
  <si>
    <t>廃棄物処理</t>
    <rPh sb="0" eb="3">
      <t>ハイキブツ</t>
    </rPh>
    <rPh sb="3" eb="5">
      <t>ショリ</t>
    </rPh>
    <phoneticPr fontId="5"/>
  </si>
  <si>
    <t>事務用品</t>
    <rPh sb="0" eb="2">
      <t>ジム</t>
    </rPh>
    <rPh sb="2" eb="4">
      <t>ヨウヒン</t>
    </rPh>
    <phoneticPr fontId="5"/>
  </si>
  <si>
    <t>分類不明</t>
    <rPh sb="0" eb="2">
      <t>ブンルイ</t>
    </rPh>
    <rPh sb="2" eb="4">
      <t>フメイ</t>
    </rPh>
    <phoneticPr fontId="5"/>
  </si>
  <si>
    <t>パルプ・紙・木製品</t>
    <phoneticPr fontId="5"/>
  </si>
  <si>
    <t>水道　　</t>
    <phoneticPr fontId="5"/>
  </si>
  <si>
    <t>対事業所サービス</t>
    <phoneticPr fontId="5"/>
  </si>
  <si>
    <t>教育・研究</t>
    <phoneticPr fontId="5"/>
  </si>
  <si>
    <t>公務</t>
    <phoneticPr fontId="5"/>
  </si>
  <si>
    <t>情報通信</t>
    <rPh sb="0" eb="2">
      <t>ジョウホウ</t>
    </rPh>
    <phoneticPr fontId="5"/>
  </si>
  <si>
    <t>不動産</t>
    <phoneticPr fontId="5"/>
  </si>
  <si>
    <t>金融・保険</t>
    <phoneticPr fontId="5"/>
  </si>
  <si>
    <t>電力・ガス・熱供給　</t>
    <phoneticPr fontId="5"/>
  </si>
  <si>
    <t>建設</t>
    <phoneticPr fontId="5"/>
  </si>
  <si>
    <t>その他の製造工業製品</t>
    <phoneticPr fontId="5"/>
  </si>
  <si>
    <t>電気機械</t>
    <rPh sb="0" eb="2">
      <t>デンキ</t>
    </rPh>
    <phoneticPr fontId="5"/>
  </si>
  <si>
    <t>業務用機械</t>
    <phoneticPr fontId="5"/>
  </si>
  <si>
    <t>生産用機械</t>
    <phoneticPr fontId="5"/>
  </si>
  <si>
    <t>はん用機械</t>
    <phoneticPr fontId="5"/>
  </si>
  <si>
    <t>金属製品</t>
    <phoneticPr fontId="5"/>
  </si>
  <si>
    <t>非鉄金属</t>
    <phoneticPr fontId="5"/>
  </si>
  <si>
    <t>鉄鋼</t>
    <phoneticPr fontId="5"/>
  </si>
  <si>
    <t>石油・石炭製品</t>
    <phoneticPr fontId="5"/>
  </si>
  <si>
    <t>繊維製品</t>
    <phoneticPr fontId="5"/>
  </si>
  <si>
    <t>鉱業</t>
    <phoneticPr fontId="5"/>
  </si>
  <si>
    <t>農業</t>
    <rPh sb="0" eb="2">
      <t>ノウギョウ</t>
    </rPh>
    <phoneticPr fontId="3"/>
  </si>
  <si>
    <t>投入係数（農業）</t>
    <rPh sb="5" eb="7">
      <t>ノウギョウ</t>
    </rPh>
    <phoneticPr fontId="5"/>
  </si>
  <si>
    <t>投入係数（林業）</t>
    <rPh sb="5" eb="7">
      <t>リンギョウ</t>
    </rPh>
    <phoneticPr fontId="5"/>
  </si>
  <si>
    <t>投入係数（飲食料品）</t>
    <rPh sb="5" eb="7">
      <t>インショク</t>
    </rPh>
    <rPh sb="7" eb="8">
      <t>リョウ</t>
    </rPh>
    <rPh sb="8" eb="9">
      <t>ヒン</t>
    </rPh>
    <phoneticPr fontId="5"/>
  </si>
  <si>
    <t>投入係数（パルプ・紙・木製品）</t>
    <rPh sb="9" eb="10">
      <t>カミ</t>
    </rPh>
    <rPh sb="11" eb="12">
      <t>キ</t>
    </rPh>
    <rPh sb="12" eb="14">
      <t>セイヒン</t>
    </rPh>
    <phoneticPr fontId="5"/>
  </si>
  <si>
    <t>投入係数（はん用機械）</t>
    <rPh sb="7" eb="8">
      <t>ヨウ</t>
    </rPh>
    <rPh sb="8" eb="10">
      <t>キカイ</t>
    </rPh>
    <phoneticPr fontId="5"/>
  </si>
  <si>
    <t>投入係数（生産用機械）</t>
    <rPh sb="5" eb="8">
      <t>セイサンヨウ</t>
    </rPh>
    <rPh sb="8" eb="10">
      <t>キカイ</t>
    </rPh>
    <phoneticPr fontId="5"/>
  </si>
  <si>
    <t>投入係数（業務用機械）</t>
    <rPh sb="5" eb="8">
      <t>ギョウムヨウ</t>
    </rPh>
    <rPh sb="8" eb="10">
      <t>キカイ</t>
    </rPh>
    <phoneticPr fontId="5"/>
  </si>
  <si>
    <t>投入係数（電気機械）</t>
    <rPh sb="5" eb="7">
      <t>デンキ</t>
    </rPh>
    <rPh sb="7" eb="9">
      <t>キカイ</t>
    </rPh>
    <phoneticPr fontId="5"/>
  </si>
  <si>
    <t>投入係数（電気・ガス・熱供給）</t>
    <rPh sb="5" eb="7">
      <t>デンキ</t>
    </rPh>
    <rPh sb="11" eb="12">
      <t>ネツ</t>
    </rPh>
    <rPh sb="12" eb="14">
      <t>キョウキュウ</t>
    </rPh>
    <phoneticPr fontId="5"/>
  </si>
  <si>
    <t>投入係数（水道）</t>
    <rPh sb="5" eb="7">
      <t>スイドウ</t>
    </rPh>
    <phoneticPr fontId="5"/>
  </si>
  <si>
    <t>投入係数（廃棄物処理）</t>
    <rPh sb="5" eb="8">
      <t>ハイキブツ</t>
    </rPh>
    <rPh sb="8" eb="10">
      <t>ショリ</t>
    </rPh>
    <phoneticPr fontId="5"/>
  </si>
  <si>
    <t>投入係数（医療・福祉）</t>
    <rPh sb="5" eb="7">
      <t>イリョウ</t>
    </rPh>
    <rPh sb="8" eb="10">
      <t>フクシ</t>
    </rPh>
    <phoneticPr fontId="5"/>
  </si>
  <si>
    <t>投入係数（事務用品）</t>
    <rPh sb="5" eb="7">
      <t>ジム</t>
    </rPh>
    <rPh sb="7" eb="9">
      <t>ヨウヒン</t>
    </rPh>
    <phoneticPr fontId="5"/>
  </si>
  <si>
    <t>直接効果</t>
    <rPh sb="0" eb="2">
      <t>チョクセツ</t>
    </rPh>
    <rPh sb="2" eb="4">
      <t>コウカ</t>
    </rPh>
    <phoneticPr fontId="5"/>
  </si>
  <si>
    <t>第一次間接効果</t>
    <rPh sb="0" eb="3">
      <t>ダイイチジ</t>
    </rPh>
    <rPh sb="3" eb="5">
      <t>カンセツ</t>
    </rPh>
    <rPh sb="5" eb="7">
      <t>コウカ</t>
    </rPh>
    <phoneticPr fontId="5"/>
  </si>
  <si>
    <t>第二次間接効果</t>
    <rPh sb="0" eb="3">
      <t>ダイニジ</t>
    </rPh>
    <rPh sb="3" eb="5">
      <t>カンセツ</t>
    </rPh>
    <rPh sb="5" eb="7">
      <t>コウカ</t>
    </rPh>
    <phoneticPr fontId="5"/>
  </si>
  <si>
    <t>計</t>
    <rPh sb="0" eb="1">
      <t>ケイ</t>
    </rPh>
    <phoneticPr fontId="5"/>
  </si>
  <si>
    <t>（１）「生産波及効果」とは</t>
    <phoneticPr fontId="5"/>
  </si>
  <si>
    <t xml:space="preserve">  ある産業部門の生産物に対する最終需要（投資・消費・移輸出）の変化が、直接・間接のルートを通じて、他の産業部門の生産に影響を及ぼしていくことを「生産波及効果」という。</t>
    <phoneticPr fontId="5"/>
  </si>
  <si>
    <t>生産波及効果分析では、産業間の因果連鎖に起因する生産波及効果のメカニズムを基に、最終的に各産業部門において誘発される生産額を測定する。</t>
    <phoneticPr fontId="5"/>
  </si>
  <si>
    <t>測定の道具として、「投入係数」と「逆行列係数」を使用する。</t>
    <phoneticPr fontId="5"/>
  </si>
  <si>
    <t>　生産波及効果には、「生産誘発効果」と「粗付加価値誘発効果」とがある。</t>
    <phoneticPr fontId="5"/>
  </si>
  <si>
    <t>このうち「生産誘発効果」には、原材料消費による誘発効果と雇用者所得（賃金・給与等）など家計を通じて消費支出される最終需要の増加による誘発効果などがある。</t>
    <phoneticPr fontId="5"/>
  </si>
  <si>
    <t xml:space="preserve">  波及効果（誘発効果）は、直接効果と間接波及効果（第１次、第２次……）に分けられる。</t>
    <phoneticPr fontId="5"/>
  </si>
  <si>
    <t>例えば、ある産業で 100億円の生産があった場合、直接効果は 100億円の生産そのものであり、間接波及効果は 100億円の生産活動に伴う原材料消費や民間消費支出による誘発効果である。</t>
    <phoneticPr fontId="5"/>
  </si>
  <si>
    <t>⑦ 各部門が生産活動を個別に行った効果の和は、それら部門が同時に行ったときの総効果に等しい。</t>
    <phoneticPr fontId="5"/>
  </si>
  <si>
    <r>
      <t>③</t>
    </r>
    <r>
      <rPr>
        <sz val="10.5"/>
        <color indexed="8"/>
        <rFont val="ＭＳ 明朝"/>
        <family val="1"/>
        <charset val="128"/>
      </rPr>
      <t>就業者数は、生産額に比例して増加することとする。</t>
    </r>
    <phoneticPr fontId="5"/>
  </si>
  <si>
    <t>　これを所得の消費への転換と呼び、その一定割合を「消費への転換比率」という。</t>
    <phoneticPr fontId="5"/>
  </si>
  <si>
    <t>①生産波及効果分析では、新しく生み出された雇用者所得が、新たに消費需要の増加となって再び生産を誘発する過程を対象にした。</t>
    <phoneticPr fontId="5"/>
  </si>
  <si>
    <t>　計算上は次々に効果が波及していき、誘発される生産額が０になるまで分析は可能である。</t>
    <phoneticPr fontId="5"/>
  </si>
  <si>
    <t>　　実際には、生産波及過程で、「波及の中断」やタイム・ラグの問題などもあると考えられるが、分析の対象を、第２次間接波及効果までに限定した。</t>
    <phoneticPr fontId="5"/>
  </si>
  <si>
    <t>　その転換比率となる指標に資料上の制約があり、比率が明確か、推定可能な特別の場合を除き、あまり計算されないため、計測の対象外とした。</t>
    <phoneticPr fontId="5"/>
  </si>
  <si>
    <t xml:space="preserve"> </t>
    <phoneticPr fontId="5"/>
  </si>
  <si>
    <t>平成27年平均</t>
    <rPh sb="0" eb="2">
      <t>ヘイセイ</t>
    </rPh>
    <rPh sb="4" eb="5">
      <t>ネン</t>
    </rPh>
    <rPh sb="5" eb="7">
      <t>ヘイキン</t>
    </rPh>
    <phoneticPr fontId="5"/>
  </si>
  <si>
    <t>37</t>
    <phoneticPr fontId="5"/>
  </si>
  <si>
    <t>38</t>
    <phoneticPr fontId="5"/>
  </si>
  <si>
    <t>39</t>
    <phoneticPr fontId="5"/>
  </si>
  <si>
    <t>経済波及効果計算プロセス</t>
    <phoneticPr fontId="5"/>
  </si>
  <si>
    <t>対個人サービス</t>
    <rPh sb="0" eb="1">
      <t>タイ</t>
    </rPh>
    <rPh sb="1" eb="3">
      <t>コジン</t>
    </rPh>
    <phoneticPr fontId="5"/>
  </si>
  <si>
    <t>対個人サービス</t>
    <phoneticPr fontId="8"/>
  </si>
  <si>
    <t>投入係数（対個人サービス）</t>
    <rPh sb="5" eb="6">
      <t>タイ</t>
    </rPh>
    <rPh sb="6" eb="8">
      <t>コジン</t>
    </rPh>
    <phoneticPr fontId="5"/>
  </si>
  <si>
    <t>40</t>
    <phoneticPr fontId="5"/>
  </si>
  <si>
    <t>投入係数表</t>
    <rPh sb="0" eb="2">
      <t>トウニュウ</t>
    </rPh>
    <rPh sb="2" eb="4">
      <t>ケイスウ</t>
    </rPh>
    <phoneticPr fontId="5"/>
  </si>
  <si>
    <t>統合大分類（39部門）</t>
    <rPh sb="2" eb="3">
      <t>ダイ</t>
    </rPh>
    <phoneticPr fontId="5"/>
  </si>
  <si>
    <t>従業者</t>
    <rPh sb="0" eb="3">
      <t>ジュウギョウシャ</t>
    </rPh>
    <phoneticPr fontId="5"/>
  </si>
  <si>
    <t>雇用者</t>
    <rPh sb="0" eb="3">
      <t>コヨウシャ</t>
    </rPh>
    <phoneticPr fontId="5"/>
  </si>
  <si>
    <t>移輸出計</t>
    <rPh sb="0" eb="1">
      <t>イ</t>
    </rPh>
    <rPh sb="1" eb="3">
      <t>ユシュツ</t>
    </rPh>
    <rPh sb="3" eb="4">
      <t>ケイ</t>
    </rPh>
    <phoneticPr fontId="5"/>
  </si>
  <si>
    <t>投入係数（分類不明）</t>
    <rPh sb="5" eb="7">
      <t>ブンルイ</t>
    </rPh>
    <rPh sb="7" eb="9">
      <t>フメイ</t>
    </rPh>
    <phoneticPr fontId="5"/>
  </si>
  <si>
    <t xml:space="preserve"> </t>
    <phoneticPr fontId="5"/>
  </si>
  <si>
    <t>県内需要
増加額</t>
    <rPh sb="0" eb="1">
      <t>ケン</t>
    </rPh>
    <phoneticPr fontId="5"/>
  </si>
  <si>
    <t>民間消費による県内需要増加額</t>
    <rPh sb="7" eb="8">
      <t>ケン</t>
    </rPh>
    <phoneticPr fontId="5"/>
  </si>
  <si>
    <t>各部門(39部門）の生産額（最終需要額）が増加した場合の域内への経済波及効果</t>
    <rPh sb="0" eb="3">
      <t>カクブモン</t>
    </rPh>
    <rPh sb="6" eb="8">
      <t>ブモン</t>
    </rPh>
    <rPh sb="10" eb="12">
      <t>セイサン</t>
    </rPh>
    <rPh sb="12" eb="13">
      <t>ガク</t>
    </rPh>
    <rPh sb="14" eb="16">
      <t>サイシュウ</t>
    </rPh>
    <rPh sb="16" eb="19">
      <t>ジュヨウガク</t>
    </rPh>
    <rPh sb="21" eb="23">
      <t>ゾウカ</t>
    </rPh>
    <rPh sb="25" eb="27">
      <t>バアイ</t>
    </rPh>
    <rPh sb="28" eb="29">
      <t>イキ</t>
    </rPh>
    <rPh sb="29" eb="30">
      <t>ナイ</t>
    </rPh>
    <rPh sb="32" eb="34">
      <t>ケイザイ</t>
    </rPh>
    <rPh sb="34" eb="36">
      <t>ハキュウ</t>
    </rPh>
    <rPh sb="36" eb="38">
      <t>コウカ</t>
    </rPh>
    <phoneticPr fontId="5"/>
  </si>
  <si>
    <t>事例1　産業連関分析（39部門別ワークシート）</t>
    <rPh sb="0" eb="2">
      <t>ジレイ</t>
    </rPh>
    <rPh sb="4" eb="6">
      <t>サンギョウ</t>
    </rPh>
    <rPh sb="6" eb="8">
      <t>レンカン</t>
    </rPh>
    <rPh sb="8" eb="10">
      <t>ブンセキ</t>
    </rPh>
    <rPh sb="13" eb="16">
      <t>ブモンベツ</t>
    </rPh>
    <phoneticPr fontId="5"/>
  </si>
  <si>
    <t>事例1　産業連関分析（39部門別ワークシート）目次</t>
    <rPh sb="0" eb="2">
      <t>ジレイ</t>
    </rPh>
    <rPh sb="4" eb="6">
      <t>サンギョウ</t>
    </rPh>
    <rPh sb="6" eb="8">
      <t>レンカン</t>
    </rPh>
    <rPh sb="8" eb="10">
      <t>ブンセキ</t>
    </rPh>
    <rPh sb="13" eb="16">
      <t>ブモンベツ</t>
    </rPh>
    <rPh sb="23" eb="25">
      <t>モクジ</t>
    </rPh>
    <phoneticPr fontId="5"/>
  </si>
  <si>
    <t>対個人サービス</t>
    <phoneticPr fontId="8"/>
  </si>
  <si>
    <t>① 平成27年の産業構造において分析しており、「投入係数」「逆行列係数」を一定と仮定している。</t>
    <phoneticPr fontId="5"/>
  </si>
  <si>
    <r>
      <t>②</t>
    </r>
    <r>
      <rPr>
        <sz val="10.5"/>
        <color indexed="8"/>
        <rFont val="ＭＳ 明朝"/>
        <family val="1"/>
        <charset val="128"/>
      </rPr>
      <t>波及効果の測定には、39部門表（平成27年表）を用い、最終需要増加に伴う原材料による波及効果、付加価値による波及効果の２段階に分けて行う。</t>
    </r>
    <rPh sb="28" eb="30">
      <t>サイシュウ</t>
    </rPh>
    <rPh sb="30" eb="32">
      <t>ジュヨウ</t>
    </rPh>
    <rPh sb="32" eb="34">
      <t>ゾウカ</t>
    </rPh>
    <rPh sb="35" eb="36">
      <t>トモナ</t>
    </rPh>
    <phoneticPr fontId="5"/>
  </si>
  <si>
    <t>② 価格は平成27年価格である。</t>
    <phoneticPr fontId="5"/>
  </si>
  <si>
    <t>プラスチック・ゴム製品</t>
    <rPh sb="9" eb="11">
      <t>セイヒン</t>
    </rPh>
    <phoneticPr fontId="5"/>
  </si>
  <si>
    <t>情報通信機器</t>
  </si>
  <si>
    <t>情報通信機器</t>
    <phoneticPr fontId="5"/>
  </si>
  <si>
    <t>他に分類されない会員制団体</t>
    <rPh sb="0" eb="1">
      <t>ホカ</t>
    </rPh>
    <rPh sb="2" eb="4">
      <t>ブンルイ</t>
    </rPh>
    <rPh sb="8" eb="11">
      <t>カイインセイ</t>
    </rPh>
    <rPh sb="11" eb="13">
      <t>ダンタイ</t>
    </rPh>
    <phoneticPr fontId="8"/>
  </si>
  <si>
    <t>平成28年平均</t>
    <rPh sb="0" eb="2">
      <t>ヘイセイ</t>
    </rPh>
    <rPh sb="4" eb="5">
      <t>ネン</t>
    </rPh>
    <rPh sb="5" eb="7">
      <t>ヘイキン</t>
    </rPh>
    <phoneticPr fontId="5"/>
  </si>
  <si>
    <t>平成29年平均</t>
    <rPh sb="0" eb="2">
      <t>ヘイセイ</t>
    </rPh>
    <rPh sb="4" eb="5">
      <t>ネン</t>
    </rPh>
    <rPh sb="5" eb="7">
      <t>ヘイキン</t>
    </rPh>
    <phoneticPr fontId="5"/>
  </si>
  <si>
    <t>平成30年平均</t>
    <rPh sb="0" eb="2">
      <t>ヘイセイ</t>
    </rPh>
    <rPh sb="4" eb="5">
      <t>ネン</t>
    </rPh>
    <rPh sb="5" eb="7">
      <t>ヘイキン</t>
    </rPh>
    <phoneticPr fontId="5"/>
  </si>
  <si>
    <t>37</t>
    <phoneticPr fontId="5"/>
  </si>
  <si>
    <t>38</t>
    <phoneticPr fontId="5"/>
  </si>
  <si>
    <t>39</t>
    <phoneticPr fontId="5"/>
  </si>
  <si>
    <t>プラスチック・ゴム製品</t>
    <rPh sb="9" eb="11">
      <t>セイヒン</t>
    </rPh>
    <phoneticPr fontId="5"/>
  </si>
  <si>
    <t>情報通信機器</t>
    <phoneticPr fontId="5"/>
  </si>
  <si>
    <t>情報通信機器</t>
    <phoneticPr fontId="5"/>
  </si>
  <si>
    <t>運輸・郵便</t>
    <rPh sb="3" eb="5">
      <t>ユウビン</t>
    </rPh>
    <phoneticPr fontId="8"/>
  </si>
  <si>
    <t>投入係数（プラスチック・ゴム製品）</t>
    <rPh sb="14" eb="16">
      <t>セイヒン</t>
    </rPh>
    <phoneticPr fontId="5"/>
  </si>
  <si>
    <t>投入係数（情報通信機器）</t>
    <rPh sb="5" eb="7">
      <t>ジョウホウ</t>
    </rPh>
    <rPh sb="7" eb="9">
      <t>ツウシン</t>
    </rPh>
    <rPh sb="9" eb="11">
      <t>キキ</t>
    </rPh>
    <phoneticPr fontId="5"/>
  </si>
  <si>
    <t>投入係数（商業）</t>
    <rPh sb="5" eb="7">
      <t>ショウギョウ</t>
    </rPh>
    <phoneticPr fontId="5"/>
  </si>
  <si>
    <t>投入係数（運輸・郵便）</t>
    <rPh sb="5" eb="7">
      <t>ウンユ</t>
    </rPh>
    <rPh sb="8" eb="10">
      <t>ユウビン</t>
    </rPh>
    <phoneticPr fontId="5"/>
  </si>
  <si>
    <t>投入係数（他に分類されない会員制団体）</t>
    <rPh sb="5" eb="6">
      <t>ホカ</t>
    </rPh>
    <rPh sb="7" eb="9">
      <t>ブンルイ</t>
    </rPh>
    <rPh sb="13" eb="16">
      <t>カイインセイ</t>
    </rPh>
    <rPh sb="16" eb="18">
      <t>ダンタイ</t>
    </rPh>
    <phoneticPr fontId="5"/>
  </si>
  <si>
    <t>情報通信機器</t>
    <rPh sb="0" eb="2">
      <t>ジョウホウ</t>
    </rPh>
    <phoneticPr fontId="5"/>
  </si>
  <si>
    <t>商業</t>
    <rPh sb="0" eb="2">
      <t>ショウギョウ</t>
    </rPh>
    <phoneticPr fontId="5"/>
  </si>
  <si>
    <t>(単位：百万円）</t>
    <rPh sb="1" eb="3">
      <t>タンイ</t>
    </rPh>
    <rPh sb="4" eb="5">
      <t>ヒャク</t>
    </rPh>
    <rPh sb="5" eb="7">
      <t>マンエン</t>
    </rPh>
    <phoneticPr fontId="5"/>
  </si>
  <si>
    <t>　</t>
    <phoneticPr fontId="5"/>
  </si>
  <si>
    <t>A</t>
    <phoneticPr fontId="5"/>
  </si>
  <si>
    <t>B</t>
    <phoneticPr fontId="5"/>
  </si>
  <si>
    <t>C</t>
    <phoneticPr fontId="5"/>
  </si>
  <si>
    <t>D=B-C</t>
    <phoneticPr fontId="5"/>
  </si>
  <si>
    <t>E=C/A</t>
    <phoneticPr fontId="5"/>
  </si>
  <si>
    <t>F=1-E</t>
    <phoneticPr fontId="5"/>
  </si>
  <si>
    <t>製造業</t>
    <rPh sb="0" eb="3">
      <t>セイゾウギョウ</t>
    </rPh>
    <phoneticPr fontId="5"/>
  </si>
  <si>
    <t>非製造業</t>
    <rPh sb="0" eb="1">
      <t>ヒ</t>
    </rPh>
    <rPh sb="1" eb="4">
      <t>セイゾウギョウ</t>
    </rPh>
    <phoneticPr fontId="5"/>
  </si>
  <si>
    <t xml:space="preserve"> </t>
    <phoneticPr fontId="5"/>
  </si>
  <si>
    <t>部門別最終需要額（39部門別）</t>
    <rPh sb="0" eb="3">
      <t>ブモンベツ</t>
    </rPh>
    <rPh sb="3" eb="5">
      <t>サイシュウ</t>
    </rPh>
    <rPh sb="5" eb="7">
      <t>ジュヨウ</t>
    </rPh>
    <rPh sb="7" eb="8">
      <t>ガク</t>
    </rPh>
    <rPh sb="11" eb="14">
      <t>ブモンベツ</t>
    </rPh>
    <phoneticPr fontId="5"/>
  </si>
  <si>
    <t>2015年産業連関表（試算表）</t>
    <rPh sb="5" eb="7">
      <t>サンギョウ</t>
    </rPh>
    <rPh sb="11" eb="13">
      <t>シサン</t>
    </rPh>
    <rPh sb="13" eb="14">
      <t>ヒョウ</t>
    </rPh>
    <phoneticPr fontId="9"/>
  </si>
  <si>
    <t>2015年地域産業連関表（試算表）</t>
    <rPh sb="5" eb="7">
      <t>チイキ</t>
    </rPh>
    <rPh sb="7" eb="9">
      <t>サンギョウ</t>
    </rPh>
    <rPh sb="13" eb="15">
      <t>シサン</t>
    </rPh>
    <rPh sb="15" eb="16">
      <t>ヒョウ</t>
    </rPh>
    <phoneticPr fontId="9"/>
  </si>
  <si>
    <t>2015年地域産業連関表（試算表）</t>
    <rPh sb="4" eb="5">
      <t>ネン</t>
    </rPh>
    <rPh sb="5" eb="7">
      <t>チイキ</t>
    </rPh>
    <rPh sb="7" eb="9">
      <t>サンギョウ</t>
    </rPh>
    <rPh sb="13" eb="15">
      <t>シサン</t>
    </rPh>
    <rPh sb="15" eb="16">
      <t>ヒョウ</t>
    </rPh>
    <phoneticPr fontId="9"/>
  </si>
  <si>
    <t>取引基本表（生産者価格表）</t>
    <phoneticPr fontId="9"/>
  </si>
  <si>
    <t>域内自給率</t>
    <rPh sb="0" eb="2">
      <t>イキナイ</t>
    </rPh>
    <phoneticPr fontId="9"/>
  </si>
  <si>
    <t>域際収支</t>
    <rPh sb="0" eb="1">
      <t>イキ</t>
    </rPh>
    <rPh sb="1" eb="2">
      <t>サイ</t>
    </rPh>
    <rPh sb="2" eb="4">
      <t>シュウシ</t>
    </rPh>
    <phoneticPr fontId="5"/>
  </si>
  <si>
    <t>01</t>
  </si>
  <si>
    <t>02</t>
  </si>
  <si>
    <t>03</t>
  </si>
  <si>
    <t>04</t>
  </si>
  <si>
    <t>05</t>
  </si>
  <si>
    <t>06</t>
  </si>
  <si>
    <t>07</t>
  </si>
  <si>
    <t>08</t>
  </si>
  <si>
    <t>09</t>
  </si>
  <si>
    <t>地域内需要合計</t>
    <rPh sb="0" eb="2">
      <t>チイキ</t>
    </rPh>
    <phoneticPr fontId="9"/>
  </si>
  <si>
    <t>域内自給率</t>
    <rPh sb="0" eb="2">
      <t>イキナイ</t>
    </rPh>
    <rPh sb="2" eb="5">
      <t>ジキュウリツ</t>
    </rPh>
    <phoneticPr fontId="5"/>
  </si>
  <si>
    <t>移輸出</t>
    <rPh sb="0" eb="1">
      <t>ウツリ</t>
    </rPh>
    <rPh sb="1" eb="3">
      <t>ユシュツ</t>
    </rPh>
    <phoneticPr fontId="5"/>
  </si>
  <si>
    <t>移輸入</t>
    <rPh sb="0" eb="1">
      <t>ウツリ</t>
    </rPh>
    <rPh sb="1" eb="3">
      <t>ユニュウ</t>
    </rPh>
    <phoneticPr fontId="5"/>
  </si>
  <si>
    <t>統合大分類（39部門）</t>
    <rPh sb="0" eb="2">
      <t>トウゴウ</t>
    </rPh>
    <rPh sb="2" eb="3">
      <t>ダイ</t>
    </rPh>
    <rPh sb="3" eb="5">
      <t>ブンルイ</t>
    </rPh>
    <phoneticPr fontId="5"/>
  </si>
  <si>
    <t>農業</t>
  </si>
  <si>
    <t>林業</t>
    <rPh sb="0" eb="2">
      <t>リンギョウ</t>
    </rPh>
    <phoneticPr fontId="2"/>
  </si>
  <si>
    <t>漁業</t>
    <rPh sb="0" eb="2">
      <t>ギョギョウ</t>
    </rPh>
    <phoneticPr fontId="2"/>
  </si>
  <si>
    <t>飲食料品</t>
  </si>
  <si>
    <t>プラスチック・ゴム製品</t>
    <rPh sb="9" eb="11">
      <t>セイヒン</t>
    </rPh>
    <phoneticPr fontId="9"/>
  </si>
  <si>
    <t>電子部品</t>
  </si>
  <si>
    <t>輸送機械</t>
  </si>
  <si>
    <t>電力・ガス・熱供給</t>
  </si>
  <si>
    <t>水道</t>
  </si>
  <si>
    <t>廃棄物処理</t>
  </si>
  <si>
    <t>商業</t>
  </si>
  <si>
    <t>運輸・郵便</t>
  </si>
  <si>
    <t>医療・福祉</t>
  </si>
  <si>
    <t>他に分類されない会員制団体</t>
    <rPh sb="0" eb="1">
      <t>ホカ</t>
    </rPh>
    <rPh sb="2" eb="4">
      <t>ブンルイ</t>
    </rPh>
    <rPh sb="8" eb="11">
      <t>カイインセイ</t>
    </rPh>
    <rPh sb="11" eb="13">
      <t>ダンタイ</t>
    </rPh>
    <phoneticPr fontId="9"/>
  </si>
  <si>
    <t>事務用品</t>
  </si>
  <si>
    <t>分類不明</t>
  </si>
  <si>
    <t>域内総固定資本形成（公的）</t>
    <rPh sb="0" eb="1">
      <t>イキ</t>
    </rPh>
    <phoneticPr fontId="5"/>
  </si>
  <si>
    <t>域内総固定資本形成（民間）</t>
    <rPh sb="0" eb="1">
      <t>イキ</t>
    </rPh>
    <phoneticPr fontId="5"/>
  </si>
  <si>
    <t>域内最終需要計</t>
    <rPh sb="0" eb="1">
      <t>イキ</t>
    </rPh>
    <phoneticPr fontId="5"/>
  </si>
  <si>
    <t>域内需要合計</t>
    <rPh sb="0" eb="1">
      <t>イキ</t>
    </rPh>
    <phoneticPr fontId="5"/>
  </si>
  <si>
    <t>移輸出</t>
    <rPh sb="1" eb="2">
      <t>ユ</t>
    </rPh>
    <phoneticPr fontId="5"/>
  </si>
  <si>
    <t>（控除）移輸入</t>
    <rPh sb="5" eb="6">
      <t>ユ</t>
    </rPh>
    <phoneticPr fontId="5"/>
  </si>
  <si>
    <t>域内生産額</t>
    <rPh sb="0" eb="1">
      <t>イキ</t>
    </rPh>
    <phoneticPr fontId="5"/>
  </si>
  <si>
    <t>D=1-C</t>
    <phoneticPr fontId="5"/>
  </si>
  <si>
    <t>C=A-B</t>
    <phoneticPr fontId="5"/>
  </si>
  <si>
    <t>１</t>
    <phoneticPr fontId="5"/>
  </si>
  <si>
    <t>農業</t>
    <rPh sb="0" eb="2">
      <t>ノウギョウ</t>
    </rPh>
    <phoneticPr fontId="5"/>
  </si>
  <si>
    <t>2</t>
    <phoneticPr fontId="5"/>
  </si>
  <si>
    <t>林業</t>
    <rPh sb="0" eb="2">
      <t>リンギョウ</t>
    </rPh>
    <phoneticPr fontId="5"/>
  </si>
  <si>
    <t>3</t>
    <phoneticPr fontId="5"/>
  </si>
  <si>
    <t>4</t>
    <phoneticPr fontId="5"/>
  </si>
  <si>
    <t>5</t>
    <phoneticPr fontId="5"/>
  </si>
  <si>
    <t>6</t>
    <phoneticPr fontId="5"/>
  </si>
  <si>
    <t>7</t>
    <phoneticPr fontId="5"/>
  </si>
  <si>
    <t>8</t>
    <phoneticPr fontId="5"/>
  </si>
  <si>
    <t>9</t>
    <phoneticPr fontId="5"/>
  </si>
  <si>
    <t>10</t>
    <phoneticPr fontId="5"/>
  </si>
  <si>
    <t>プラスチック・ゴム</t>
    <phoneticPr fontId="5"/>
  </si>
  <si>
    <t>11</t>
    <phoneticPr fontId="5"/>
  </si>
  <si>
    <t>12</t>
    <phoneticPr fontId="5"/>
  </si>
  <si>
    <t>13</t>
    <phoneticPr fontId="5"/>
  </si>
  <si>
    <t>14</t>
    <phoneticPr fontId="5"/>
  </si>
  <si>
    <t>15</t>
    <phoneticPr fontId="5"/>
  </si>
  <si>
    <t>16</t>
    <phoneticPr fontId="5"/>
  </si>
  <si>
    <t>17</t>
    <phoneticPr fontId="5"/>
  </si>
  <si>
    <t>18</t>
    <phoneticPr fontId="5"/>
  </si>
  <si>
    <t>19</t>
    <phoneticPr fontId="5"/>
  </si>
  <si>
    <t>20</t>
    <phoneticPr fontId="5"/>
  </si>
  <si>
    <t>情報・通信機器</t>
  </si>
  <si>
    <t>21</t>
    <phoneticPr fontId="5"/>
  </si>
  <si>
    <t>22</t>
    <phoneticPr fontId="5"/>
  </si>
  <si>
    <t>23</t>
    <phoneticPr fontId="5"/>
  </si>
  <si>
    <t>24</t>
    <phoneticPr fontId="5"/>
  </si>
  <si>
    <t>25</t>
    <phoneticPr fontId="5"/>
  </si>
  <si>
    <t>26</t>
    <phoneticPr fontId="5"/>
  </si>
  <si>
    <t>27</t>
    <phoneticPr fontId="5"/>
  </si>
  <si>
    <t>28</t>
    <phoneticPr fontId="5"/>
  </si>
  <si>
    <t>29</t>
    <phoneticPr fontId="5"/>
  </si>
  <si>
    <t>30</t>
    <phoneticPr fontId="5"/>
  </si>
  <si>
    <t>運輸、郵便</t>
    <rPh sb="3" eb="5">
      <t>ユウビン</t>
    </rPh>
    <phoneticPr fontId="5"/>
  </si>
  <si>
    <t>31</t>
    <phoneticPr fontId="5"/>
  </si>
  <si>
    <t>32</t>
    <phoneticPr fontId="5"/>
  </si>
  <si>
    <t>33</t>
    <phoneticPr fontId="5"/>
  </si>
  <si>
    <t>34</t>
    <phoneticPr fontId="5"/>
  </si>
  <si>
    <t>医療・福祉</t>
    <rPh sb="3" eb="5">
      <t>フクシ</t>
    </rPh>
    <phoneticPr fontId="5"/>
  </si>
  <si>
    <t>35</t>
    <phoneticPr fontId="5"/>
  </si>
  <si>
    <t>その他の非営利団体サービス</t>
    <rPh sb="2" eb="3">
      <t>タ</t>
    </rPh>
    <rPh sb="4" eb="7">
      <t>ヒエイリ</t>
    </rPh>
    <rPh sb="7" eb="9">
      <t>ダンタイ</t>
    </rPh>
    <phoneticPr fontId="5"/>
  </si>
  <si>
    <t>36</t>
    <phoneticPr fontId="5"/>
  </si>
  <si>
    <t>(出所）兵庫県立大学地域経済指標研究会(2023)</t>
    <rPh sb="1" eb="3">
      <t>シュッショ</t>
    </rPh>
    <rPh sb="4" eb="6">
      <t>ヒョウゴ</t>
    </rPh>
    <rPh sb="6" eb="8">
      <t>ケンリツ</t>
    </rPh>
    <rPh sb="8" eb="10">
      <t>ダイガク</t>
    </rPh>
    <rPh sb="10" eb="12">
      <t>チイキ</t>
    </rPh>
    <rPh sb="12" eb="14">
      <t>ケイザイ</t>
    </rPh>
    <rPh sb="14" eb="16">
      <t>シヒョウ</t>
    </rPh>
    <rPh sb="16" eb="19">
      <t>ケンキュウカイ</t>
    </rPh>
    <phoneticPr fontId="5"/>
  </si>
  <si>
    <r>
      <t>逆行列係数　〔I-(I-M)A〕</t>
    </r>
    <r>
      <rPr>
        <vertAlign val="superscript"/>
        <sz val="10"/>
        <rFont val="ＭＳ Ｐゴシック"/>
        <family val="3"/>
        <charset val="128"/>
      </rPr>
      <t>-1</t>
    </r>
    <r>
      <rPr>
        <sz val="10"/>
        <rFont val="ＭＳ Ｐゴシック"/>
        <family val="3"/>
        <charset val="128"/>
      </rPr>
      <t>型</t>
    </r>
    <phoneticPr fontId="5"/>
  </si>
  <si>
    <t>2015年尼崎市産業連関表</t>
  </si>
  <si>
    <t>平成27年市町雇用表(兵庫県雇用表調整後）</t>
    <rPh sb="5" eb="7">
      <t>シチョウ</t>
    </rPh>
    <rPh sb="7" eb="9">
      <t>コヨウ</t>
    </rPh>
    <rPh sb="9" eb="10">
      <t>ヒョウ</t>
    </rPh>
    <rPh sb="11" eb="14">
      <t>ヒョウゴケン</t>
    </rPh>
    <rPh sb="14" eb="16">
      <t>コヨウ</t>
    </rPh>
    <rPh sb="16" eb="17">
      <t>ヒョウ</t>
    </rPh>
    <rPh sb="17" eb="19">
      <t>チョウセイ</t>
    </rPh>
    <rPh sb="19" eb="20">
      <t>ゴ</t>
    </rPh>
    <phoneticPr fontId="5"/>
  </si>
  <si>
    <t>（単位：人）</t>
    <rPh sb="1" eb="3">
      <t>タンイ</t>
    </rPh>
    <rPh sb="4" eb="5">
      <t>ニン</t>
    </rPh>
    <phoneticPr fontId="5"/>
  </si>
  <si>
    <t>統合大分類（39部門）</t>
    <rPh sb="0" eb="2">
      <t>トウゴウ</t>
    </rPh>
    <rPh sb="2" eb="5">
      <t>ダイブンルイ</t>
    </rPh>
    <rPh sb="8" eb="10">
      <t>ブモン</t>
    </rPh>
    <phoneticPr fontId="5"/>
  </si>
  <si>
    <t>兵庫県</t>
    <rPh sb="0" eb="3">
      <t>ヒョウゴケン</t>
    </rPh>
    <phoneticPr fontId="5"/>
  </si>
  <si>
    <t>姫路市</t>
    <rPh sb="0" eb="3">
      <t>ヒメジシ</t>
    </rPh>
    <phoneticPr fontId="5"/>
  </si>
  <si>
    <t>尼崎市</t>
    <rPh sb="0" eb="3">
      <t>アマガサキシ</t>
    </rPh>
    <phoneticPr fontId="5"/>
  </si>
  <si>
    <t>明石市</t>
    <rPh sb="0" eb="3">
      <t>アカシシ</t>
    </rPh>
    <phoneticPr fontId="5"/>
  </si>
  <si>
    <t>西宮市</t>
    <rPh sb="0" eb="3">
      <t>ニシノミヤシ</t>
    </rPh>
    <phoneticPr fontId="5"/>
  </si>
  <si>
    <t>洲本市</t>
    <rPh sb="0" eb="3">
      <t>スモトシ</t>
    </rPh>
    <phoneticPr fontId="5"/>
  </si>
  <si>
    <t>芦屋市</t>
    <rPh sb="0" eb="3">
      <t>アシヤシ</t>
    </rPh>
    <phoneticPr fontId="5"/>
  </si>
  <si>
    <t>伊丹市</t>
    <rPh sb="0" eb="3">
      <t>イタミシ</t>
    </rPh>
    <phoneticPr fontId="5"/>
  </si>
  <si>
    <t>相生市</t>
    <rPh sb="0" eb="3">
      <t>アイオイシ</t>
    </rPh>
    <phoneticPr fontId="5"/>
  </si>
  <si>
    <t>豊岡市</t>
    <rPh sb="0" eb="3">
      <t>トヨオカシ</t>
    </rPh>
    <phoneticPr fontId="5"/>
  </si>
  <si>
    <t>加古川市</t>
    <rPh sb="0" eb="4">
      <t>カコガワシ</t>
    </rPh>
    <phoneticPr fontId="5"/>
  </si>
  <si>
    <t>赤穂市</t>
    <rPh sb="0" eb="3">
      <t>アコウシ</t>
    </rPh>
    <phoneticPr fontId="5"/>
  </si>
  <si>
    <t>西脇市</t>
    <rPh sb="0" eb="3">
      <t>ニシワキシ</t>
    </rPh>
    <phoneticPr fontId="5"/>
  </si>
  <si>
    <t>宝塚市</t>
    <rPh sb="0" eb="3">
      <t>タカラヅカシ</t>
    </rPh>
    <phoneticPr fontId="5"/>
  </si>
  <si>
    <t>三木市</t>
    <rPh sb="0" eb="3">
      <t>ミキシ</t>
    </rPh>
    <phoneticPr fontId="5"/>
  </si>
  <si>
    <t>高砂市</t>
    <rPh sb="0" eb="3">
      <t>タカサゴシ</t>
    </rPh>
    <phoneticPr fontId="5"/>
  </si>
  <si>
    <t>川西市</t>
    <rPh sb="0" eb="3">
      <t>カワニシシ</t>
    </rPh>
    <phoneticPr fontId="5"/>
  </si>
  <si>
    <t>小野市</t>
    <rPh sb="0" eb="3">
      <t>オノシ</t>
    </rPh>
    <phoneticPr fontId="5"/>
  </si>
  <si>
    <t>三田市</t>
    <rPh sb="0" eb="3">
      <t>サンダシ</t>
    </rPh>
    <phoneticPr fontId="5"/>
  </si>
  <si>
    <t>加西市</t>
    <rPh sb="0" eb="2">
      <t>カサイ</t>
    </rPh>
    <rPh sb="2" eb="3">
      <t>シ</t>
    </rPh>
    <phoneticPr fontId="5"/>
  </si>
  <si>
    <t>篠山市</t>
    <rPh sb="0" eb="3">
      <t>ササヤマシ</t>
    </rPh>
    <phoneticPr fontId="5"/>
  </si>
  <si>
    <t>養父市</t>
    <rPh sb="0" eb="3">
      <t>ヤブシ</t>
    </rPh>
    <phoneticPr fontId="5"/>
  </si>
  <si>
    <t>丹波市</t>
    <rPh sb="0" eb="3">
      <t>タンバシ</t>
    </rPh>
    <phoneticPr fontId="5"/>
  </si>
  <si>
    <t>南あわじ市</t>
    <rPh sb="0" eb="1">
      <t>ミナミ</t>
    </rPh>
    <rPh sb="4" eb="5">
      <t>シ</t>
    </rPh>
    <phoneticPr fontId="5"/>
  </si>
  <si>
    <t>朝来市</t>
    <rPh sb="0" eb="1">
      <t>アサ</t>
    </rPh>
    <rPh sb="1" eb="2">
      <t>ク</t>
    </rPh>
    <rPh sb="2" eb="3">
      <t>シ</t>
    </rPh>
    <phoneticPr fontId="5"/>
  </si>
  <si>
    <t>淡路市</t>
    <rPh sb="0" eb="3">
      <t>アワジシ</t>
    </rPh>
    <phoneticPr fontId="5"/>
  </si>
  <si>
    <t>宍粟市</t>
    <rPh sb="0" eb="2">
      <t>シソウ</t>
    </rPh>
    <rPh sb="2" eb="3">
      <t>シ</t>
    </rPh>
    <phoneticPr fontId="5"/>
  </si>
  <si>
    <t>加東市</t>
    <rPh sb="0" eb="2">
      <t>カトウ</t>
    </rPh>
    <rPh sb="2" eb="3">
      <t>シ</t>
    </rPh>
    <phoneticPr fontId="5"/>
  </si>
  <si>
    <t>たつの市</t>
    <rPh sb="3" eb="4">
      <t>シ</t>
    </rPh>
    <phoneticPr fontId="5"/>
  </si>
  <si>
    <t>猪名川町</t>
    <rPh sb="0" eb="3">
      <t>イナガワ</t>
    </rPh>
    <rPh sb="3" eb="4">
      <t>チョウ</t>
    </rPh>
    <phoneticPr fontId="5"/>
  </si>
  <si>
    <t>多可町</t>
    <rPh sb="0" eb="2">
      <t>タカ</t>
    </rPh>
    <rPh sb="2" eb="3">
      <t>チョウ</t>
    </rPh>
    <phoneticPr fontId="5"/>
  </si>
  <si>
    <t>稲美町</t>
    <rPh sb="0" eb="2">
      <t>イナミ</t>
    </rPh>
    <rPh sb="2" eb="3">
      <t>チョウ</t>
    </rPh>
    <phoneticPr fontId="5"/>
  </si>
  <si>
    <t>播磨町</t>
    <rPh sb="0" eb="2">
      <t>ハリマ</t>
    </rPh>
    <rPh sb="2" eb="3">
      <t>チョウ</t>
    </rPh>
    <phoneticPr fontId="5"/>
  </si>
  <si>
    <t>市川町</t>
    <rPh sb="0" eb="2">
      <t>イチカワ</t>
    </rPh>
    <rPh sb="2" eb="3">
      <t>チョウ</t>
    </rPh>
    <phoneticPr fontId="5"/>
  </si>
  <si>
    <t>福崎町</t>
    <rPh sb="0" eb="2">
      <t>フクサキ</t>
    </rPh>
    <rPh sb="2" eb="3">
      <t>チョウ</t>
    </rPh>
    <phoneticPr fontId="5"/>
  </si>
  <si>
    <t>神河町</t>
    <rPh sb="0" eb="1">
      <t>カミ</t>
    </rPh>
    <rPh sb="1" eb="2">
      <t>カワ</t>
    </rPh>
    <rPh sb="2" eb="3">
      <t>チョウ</t>
    </rPh>
    <phoneticPr fontId="5"/>
  </si>
  <si>
    <t>太子町</t>
    <rPh sb="0" eb="2">
      <t>タイシ</t>
    </rPh>
    <rPh sb="2" eb="3">
      <t>チョウ</t>
    </rPh>
    <phoneticPr fontId="5"/>
  </si>
  <si>
    <t>上郡町</t>
    <rPh sb="0" eb="2">
      <t>カミゴオリ</t>
    </rPh>
    <rPh sb="2" eb="3">
      <t>チョウ</t>
    </rPh>
    <phoneticPr fontId="5"/>
  </si>
  <si>
    <t>佐用町</t>
    <rPh sb="0" eb="2">
      <t>サヨウ</t>
    </rPh>
    <rPh sb="2" eb="3">
      <t>チョウ</t>
    </rPh>
    <phoneticPr fontId="5"/>
  </si>
  <si>
    <t>香美町</t>
    <rPh sb="0" eb="2">
      <t>カミ</t>
    </rPh>
    <rPh sb="2" eb="3">
      <t>チョウ</t>
    </rPh>
    <phoneticPr fontId="5"/>
  </si>
  <si>
    <t>新温泉町</t>
    <rPh sb="0" eb="1">
      <t>シン</t>
    </rPh>
    <rPh sb="1" eb="4">
      <t>オンセンチョウ</t>
    </rPh>
    <phoneticPr fontId="5"/>
  </si>
  <si>
    <t>従業者数</t>
    <rPh sb="3" eb="4">
      <t>スウ</t>
    </rPh>
    <phoneticPr fontId="24"/>
  </si>
  <si>
    <t>農業</t>
    <rPh sb="0" eb="2">
      <t>ノウギョウ</t>
    </rPh>
    <phoneticPr fontId="21"/>
  </si>
  <si>
    <t>プラスチック・ゴム製品</t>
    <rPh sb="9" eb="11">
      <t>セイヒン</t>
    </rPh>
    <phoneticPr fontId="21"/>
  </si>
  <si>
    <t>運輸・郵便</t>
    <rPh sb="3" eb="5">
      <t>ユウビン</t>
    </rPh>
    <phoneticPr fontId="5"/>
  </si>
  <si>
    <t>他に分類されない会員制団体</t>
    <rPh sb="0" eb="1">
      <t>ホカ</t>
    </rPh>
    <rPh sb="2" eb="4">
      <t>ブンルイ</t>
    </rPh>
    <rPh sb="8" eb="11">
      <t>カイインセイ</t>
    </rPh>
    <rPh sb="11" eb="13">
      <t>ダンタイ</t>
    </rPh>
    <phoneticPr fontId="5"/>
  </si>
  <si>
    <t xml:space="preserve"> </t>
    <phoneticPr fontId="24"/>
  </si>
  <si>
    <t>合計</t>
    <rPh sb="0" eb="2">
      <t>ゴウケイ</t>
    </rPh>
    <phoneticPr fontId="21"/>
  </si>
  <si>
    <t>調整項目</t>
    <rPh sb="0" eb="2">
      <t>チョウセイ</t>
    </rPh>
    <rPh sb="2" eb="4">
      <t>コウモク</t>
    </rPh>
    <phoneticPr fontId="24"/>
  </si>
  <si>
    <t>平成27年市町雇用表</t>
    <rPh sb="5" eb="7">
      <t>シチョウ</t>
    </rPh>
    <rPh sb="7" eb="9">
      <t>コヨウ</t>
    </rPh>
    <rPh sb="9" eb="10">
      <t>ヒョウ</t>
    </rPh>
    <phoneticPr fontId="5"/>
  </si>
  <si>
    <t>有給役員・雇用者</t>
    <rPh sb="0" eb="2">
      <t>ユウキュウ</t>
    </rPh>
    <rPh sb="2" eb="4">
      <t>ヤクイン</t>
    </rPh>
    <rPh sb="5" eb="8">
      <t>コヨウシャ</t>
    </rPh>
    <phoneticPr fontId="5"/>
  </si>
  <si>
    <t>有給役員雇用者</t>
    <rPh sb="0" eb="2">
      <t>ユウキュウ</t>
    </rPh>
    <rPh sb="2" eb="4">
      <t>ヤクイン</t>
    </rPh>
    <rPh sb="6" eb="7">
      <t>シャ</t>
    </rPh>
    <phoneticPr fontId="24"/>
  </si>
  <si>
    <t>2015年兵庫県市町産業連関表</t>
    <rPh sb="4" eb="5">
      <t>ネン</t>
    </rPh>
    <rPh sb="5" eb="8">
      <t>ヒョウゴケン</t>
    </rPh>
    <rPh sb="8" eb="10">
      <t>シチョウ</t>
    </rPh>
    <rPh sb="10" eb="12">
      <t>サンギョウ</t>
    </rPh>
    <rPh sb="12" eb="15">
      <t>レンカンヒョウ</t>
    </rPh>
    <phoneticPr fontId="5"/>
  </si>
  <si>
    <t>地域内需要合計</t>
    <rPh sb="0" eb="2">
      <t>チイキ</t>
    </rPh>
    <phoneticPr fontId="5"/>
  </si>
  <si>
    <t>地域際収支</t>
    <rPh sb="0" eb="2">
      <t>チイキ</t>
    </rPh>
    <rPh sb="2" eb="3">
      <t>サイ</t>
    </rPh>
    <rPh sb="3" eb="5">
      <t>シュウシ</t>
    </rPh>
    <phoneticPr fontId="5"/>
  </si>
  <si>
    <t>地域内自給率</t>
    <rPh sb="0" eb="2">
      <t>チイキ</t>
    </rPh>
    <phoneticPr fontId="5"/>
  </si>
  <si>
    <t>2015年兵庫県市産業連関表</t>
    <rPh sb="4" eb="5">
      <t>ネン</t>
    </rPh>
    <rPh sb="5" eb="8">
      <t>ヒョウゴケン</t>
    </rPh>
    <rPh sb="8" eb="9">
      <t>シ</t>
    </rPh>
    <rPh sb="9" eb="11">
      <t>サンギョウ</t>
    </rPh>
    <phoneticPr fontId="5"/>
  </si>
  <si>
    <t>地域内生産額</t>
    <rPh sb="0" eb="2">
      <t>チイキ</t>
    </rPh>
    <phoneticPr fontId="5"/>
  </si>
  <si>
    <t>令和元年平均</t>
    <rPh sb="0" eb="2">
      <t>レイワ</t>
    </rPh>
    <rPh sb="2" eb="4">
      <t>ガンネン</t>
    </rPh>
    <rPh sb="4" eb="6">
      <t>ヘイキン</t>
    </rPh>
    <phoneticPr fontId="5"/>
  </si>
  <si>
    <t>令和２年平均</t>
    <rPh sb="0" eb="2">
      <t>レイワ</t>
    </rPh>
    <rPh sb="3" eb="4">
      <t>ネン</t>
    </rPh>
    <rPh sb="4" eb="6">
      <t>ヘイキン</t>
    </rPh>
    <phoneticPr fontId="5"/>
  </si>
  <si>
    <t>令和3年平均</t>
    <rPh sb="0" eb="2">
      <t>レイワ</t>
    </rPh>
    <rPh sb="3" eb="4">
      <t>ネン</t>
    </rPh>
    <rPh sb="4" eb="6">
      <t>ヘイキン</t>
    </rPh>
    <phoneticPr fontId="5"/>
  </si>
  <si>
    <t>令和4年平均</t>
    <rPh sb="0" eb="2">
      <t>レイワ</t>
    </rPh>
    <rPh sb="3" eb="4">
      <t>ネン</t>
    </rPh>
    <rPh sb="4" eb="6">
      <t>ヘイキン</t>
    </rPh>
    <phoneticPr fontId="5"/>
  </si>
  <si>
    <t>域内自給率</t>
    <rPh sb="0" eb="1">
      <t>イキ</t>
    </rPh>
    <rPh sb="1" eb="2">
      <t>ナイ</t>
    </rPh>
    <rPh sb="2" eb="5">
      <t>ジキュウリツ</t>
    </rPh>
    <phoneticPr fontId="5"/>
  </si>
  <si>
    <t>平均消費
性向
（R2_R4/近畿）</t>
    <rPh sb="15" eb="17">
      <t>キンキ</t>
    </rPh>
    <phoneticPr fontId="5"/>
  </si>
  <si>
    <t>・雇用者誘発数の基礎となる雇用係数は、「2015年兵庫県産業連関表・雇用表（39部門分類）」を使用</t>
    <rPh sb="24" eb="25">
      <t>ネン</t>
    </rPh>
    <rPh sb="25" eb="28">
      <t>ヒョウゴケン</t>
    </rPh>
    <rPh sb="28" eb="30">
      <t>サンギョウ</t>
    </rPh>
    <phoneticPr fontId="5"/>
  </si>
  <si>
    <t>・平均消費性向は家計調査年報近畿の値を使用し、波及効果の試算は2次波及まで</t>
    <phoneticPr fontId="5"/>
  </si>
  <si>
    <t>（単位：百万円）</t>
    <rPh sb="1" eb="3">
      <t>タンイ</t>
    </rPh>
    <rPh sb="4" eb="5">
      <t>ヒャク</t>
    </rPh>
    <rPh sb="5" eb="7">
      <t>マンエン</t>
    </rPh>
    <phoneticPr fontId="5"/>
  </si>
  <si>
    <t>　　　　　区分</t>
    <rPh sb="5" eb="7">
      <t>クブン</t>
    </rPh>
    <phoneticPr fontId="5"/>
  </si>
  <si>
    <t>市町名</t>
  </si>
  <si>
    <t>県計</t>
  </si>
  <si>
    <t>神戸市</t>
  </si>
  <si>
    <t>阪神南地域</t>
    <rPh sb="0" eb="2">
      <t>ハンシン</t>
    </rPh>
    <rPh sb="2" eb="3">
      <t>ミナミ</t>
    </rPh>
    <rPh sb="3" eb="5">
      <t>チイキ</t>
    </rPh>
    <phoneticPr fontId="5"/>
  </si>
  <si>
    <t>阪神北地域</t>
    <rPh sb="0" eb="2">
      <t>ハンシン</t>
    </rPh>
    <rPh sb="2" eb="3">
      <t>キタ</t>
    </rPh>
    <rPh sb="3" eb="5">
      <t>チイキ</t>
    </rPh>
    <phoneticPr fontId="5"/>
  </si>
  <si>
    <t>東播磨地域</t>
  </si>
  <si>
    <t>北播磨地域</t>
    <rPh sb="0" eb="1">
      <t>キタ</t>
    </rPh>
    <rPh sb="1" eb="3">
      <t>ハリマ</t>
    </rPh>
    <rPh sb="3" eb="5">
      <t>チイキ</t>
    </rPh>
    <phoneticPr fontId="5"/>
  </si>
  <si>
    <t>中播磨地域</t>
    <rPh sb="0" eb="1">
      <t>ナカ</t>
    </rPh>
    <rPh sb="1" eb="3">
      <t>ハリマ</t>
    </rPh>
    <rPh sb="3" eb="5">
      <t>チイキ</t>
    </rPh>
    <phoneticPr fontId="5"/>
  </si>
  <si>
    <t>西播磨地域</t>
    <rPh sb="0" eb="1">
      <t>ニシ</t>
    </rPh>
    <rPh sb="1" eb="3">
      <t>ハリマ</t>
    </rPh>
    <rPh sb="3" eb="5">
      <t>チイキ</t>
    </rPh>
    <phoneticPr fontId="5"/>
  </si>
  <si>
    <t>但馬地域</t>
  </si>
  <si>
    <t>丹波地域</t>
  </si>
  <si>
    <t>淡路地域</t>
  </si>
  <si>
    <t>阪神南地域</t>
    <rPh sb="2" eb="3">
      <t>ミナミ</t>
    </rPh>
    <phoneticPr fontId="5"/>
  </si>
  <si>
    <t>尼崎市</t>
  </si>
  <si>
    <t>西宮市</t>
  </si>
  <si>
    <t>芦屋市</t>
  </si>
  <si>
    <t>伊丹市</t>
  </si>
  <si>
    <t>宝塚市</t>
  </si>
  <si>
    <t>川西市</t>
  </si>
  <si>
    <t>三田市</t>
  </si>
  <si>
    <t>猪名川町</t>
  </si>
  <si>
    <t>明石市</t>
  </si>
  <si>
    <t>加古川市</t>
  </si>
  <si>
    <t>高砂市</t>
  </si>
  <si>
    <t>稲美町</t>
  </si>
  <si>
    <t>播磨町</t>
  </si>
  <si>
    <t>西脇市</t>
    <phoneticPr fontId="5"/>
  </si>
  <si>
    <t>三木市</t>
    <phoneticPr fontId="5"/>
  </si>
  <si>
    <t>小野市</t>
  </si>
  <si>
    <t>加西市</t>
  </si>
  <si>
    <t>中播磨地域</t>
    <rPh sb="0" eb="1">
      <t>ナカ</t>
    </rPh>
    <phoneticPr fontId="5"/>
  </si>
  <si>
    <t>市川町</t>
  </si>
  <si>
    <t>福崎町</t>
  </si>
  <si>
    <t>相生市</t>
  </si>
  <si>
    <t>赤穂市</t>
  </si>
  <si>
    <t>太子町</t>
  </si>
  <si>
    <t>上郡町</t>
  </si>
  <si>
    <t>佐用町</t>
    <phoneticPr fontId="5"/>
  </si>
  <si>
    <t>豊岡市</t>
    <phoneticPr fontId="5"/>
  </si>
  <si>
    <t>養父市</t>
    <rPh sb="2" eb="3">
      <t>シ</t>
    </rPh>
    <phoneticPr fontId="5"/>
  </si>
  <si>
    <t>朝来市</t>
    <rPh sb="0" eb="2">
      <t>アサゴ</t>
    </rPh>
    <rPh sb="2" eb="3">
      <t>シ</t>
    </rPh>
    <phoneticPr fontId="5"/>
  </si>
  <si>
    <t>新温泉町</t>
    <rPh sb="0" eb="1">
      <t>シン</t>
    </rPh>
    <rPh sb="1" eb="3">
      <t>オンセン</t>
    </rPh>
    <rPh sb="3" eb="4">
      <t>チョウ</t>
    </rPh>
    <phoneticPr fontId="5"/>
  </si>
  <si>
    <t>丹波篠山市</t>
    <rPh sb="0" eb="2">
      <t>タンバ</t>
    </rPh>
    <rPh sb="4" eb="5">
      <t>シ</t>
    </rPh>
    <phoneticPr fontId="25"/>
  </si>
  <si>
    <t>丹波市</t>
    <rPh sb="0" eb="2">
      <t>タンバ</t>
    </rPh>
    <rPh sb="2" eb="3">
      <t>シ</t>
    </rPh>
    <phoneticPr fontId="5"/>
  </si>
  <si>
    <t>洲本市</t>
    <phoneticPr fontId="5"/>
  </si>
  <si>
    <t>淡路市</t>
    <rPh sb="0" eb="2">
      <t>アワジ</t>
    </rPh>
    <rPh sb="2" eb="3">
      <t>シ</t>
    </rPh>
    <phoneticPr fontId="5"/>
  </si>
  <si>
    <t>市町内総生産（名目）</t>
    <rPh sb="0" eb="2">
      <t>シチョウ</t>
    </rPh>
    <rPh sb="2" eb="3">
      <t>ナイ</t>
    </rPh>
    <rPh sb="3" eb="4">
      <t>ソウ</t>
    </rPh>
    <rPh sb="7" eb="9">
      <t>メイモク</t>
    </rPh>
    <phoneticPr fontId="5"/>
  </si>
  <si>
    <t>令和元年度</t>
    <rPh sb="0" eb="2">
      <t>レイワ</t>
    </rPh>
    <rPh sb="2" eb="5">
      <t>ガンネンド</t>
    </rPh>
    <phoneticPr fontId="5"/>
  </si>
  <si>
    <t>令和2年度</t>
    <rPh sb="0" eb="2">
      <t>レイワ</t>
    </rPh>
    <rPh sb="3" eb="5">
      <t>ネンド</t>
    </rPh>
    <phoneticPr fontId="5"/>
  </si>
  <si>
    <t>2019市町ＧＤＰ（名目値）</t>
    <rPh sb="4" eb="6">
      <t>シチョウ</t>
    </rPh>
    <rPh sb="10" eb="13">
      <t>メイモクチ</t>
    </rPh>
    <phoneticPr fontId="5"/>
  </si>
  <si>
    <t>(出所）兵庫県統計課「市町民経済計算」</t>
    <rPh sb="1" eb="3">
      <t>シュッショ</t>
    </rPh>
    <rPh sb="4" eb="7">
      <t>ヒョウゴケン</t>
    </rPh>
    <rPh sb="7" eb="9">
      <t>トウケイ</t>
    </rPh>
    <rPh sb="9" eb="10">
      <t>カ</t>
    </rPh>
    <rPh sb="11" eb="12">
      <t>シ</t>
    </rPh>
    <rPh sb="12" eb="14">
      <t>チョウミン</t>
    </rPh>
    <rPh sb="14" eb="16">
      <t>ケイザイ</t>
    </rPh>
    <rPh sb="16" eb="18">
      <t>ケイサン</t>
    </rPh>
    <phoneticPr fontId="5"/>
  </si>
  <si>
    <t xml:space="preserve"> </t>
    <phoneticPr fontId="5"/>
  </si>
  <si>
    <t>2015年多可町産業連関表</t>
  </si>
  <si>
    <t>雇用者報酬転換比率</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</si>
</sst>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1">
    <numFmt numFmtId="176" formatCode="0.000000"/>
    <numFmt numFmtId="177" formatCode="0_ "/>
    <numFmt numFmtId="178" formatCode="#,##0.000_ ;[Red]\-#,##0.000\ "/>
    <numFmt numFmtId="179" formatCode="0_);[Red]\(0\)"/>
    <numFmt numFmtId="180" formatCode="#,##0.00_ ;[Red]\-#,##0.00\ "/>
    <numFmt numFmtId="181" formatCode="0.00_);[Red]\(0.00\)"/>
    <numFmt numFmtId="182" formatCode="#,##0_ ;[Red]\-#,##0\ "/>
    <numFmt numFmtId="183" formatCode="0.000000_);[Red]\(0.000000\)"/>
    <numFmt numFmtId="184" formatCode="#,##0.000000_ ;[Red]\-#,##0.000000\ "/>
    <numFmt numFmtId="185" formatCode="0.000000_ ;[Red]\-0.000000\ "/>
    <numFmt numFmtId="186" formatCode="0.000_);[Red]\(0.000\)"/>
    <numFmt numFmtId="187" formatCode="0_ ;[Red]\-0\ "/>
    <numFmt numFmtId="188" formatCode="#,##0.0;[Red]\-#,##0.0"/>
    <numFmt numFmtId="189" formatCode="#,##0.000;[Red]\-#,##0.000"/>
    <numFmt numFmtId="190" formatCode="#,##0.000000;[Red]\-#,##0.000000"/>
    <numFmt numFmtId="191" formatCode="#,##0.00000;[Red]\-#,##0.00000"/>
    <numFmt numFmtId="192" formatCode="#,##0.0;&quot;▲ &quot;#,##0.0"/>
    <numFmt numFmtId="193" formatCode="#,##0;&quot;▲ &quot;#,##0"/>
    <numFmt numFmtId="194" formatCode="0.00000"/>
    <numFmt numFmtId="195" formatCode="0.0_);[Red]\(0.0\)"/>
    <numFmt numFmtId="196" formatCode="0;&quot;▲ &quot;0"/>
  </numFmts>
  <fonts count="28" x14ac:knownFonts="1">
    <font>
      <sz val="11"/>
      <name val="ＭＳ Ｐゴシック"/>
      <family val="3"/>
      <charset val="128"/>
    </font>
    <font>
      <sz val="11"/>
      <name val="ＭＳ Ｐゴシック"/>
      <family val="3"/>
      <charset val="128"/>
    </font>
    <font>
      <u/>
      <sz val="11"/>
      <color indexed="12"/>
      <name val="ＭＳ Ｐゴシック"/>
      <family val="3"/>
      <charset val="128"/>
    </font>
    <font>
      <u/>
      <sz val="11"/>
      <color indexed="36"/>
      <name val="ＭＳ Ｐゴシック"/>
      <family val="3"/>
      <charset val="128"/>
    </font>
    <font>
      <sz val="14"/>
      <name val="ＭＳ Ｐゴシック"/>
      <family val="3"/>
      <charset val="128"/>
    </font>
    <font>
      <sz val="6"/>
      <name val="ＭＳ Ｐゴシック"/>
      <family val="3"/>
      <charset val="128"/>
    </font>
    <font>
      <sz val="10"/>
      <name val="ＭＳ Ｐゴシック"/>
      <family val="3"/>
      <charset val="128"/>
    </font>
    <font>
      <sz val="9"/>
      <name val="ＭＳ Ｐゴシック"/>
      <family val="3"/>
      <charset val="128"/>
    </font>
    <font>
      <vertAlign val="superscript"/>
      <sz val="11"/>
      <name val="ＭＳ Ｐゴシック"/>
      <family val="3"/>
      <charset val="128"/>
    </font>
    <font>
      <b/>
      <sz val="11"/>
      <name val="ＭＳ Ｐゴシック"/>
      <family val="3"/>
      <charset val="128"/>
    </font>
    <font>
      <b/>
      <sz val="12"/>
      <color indexed="8"/>
      <name val="ＭＳ 明朝"/>
      <family val="1"/>
      <charset val="128"/>
    </font>
    <font>
      <sz val="10.5"/>
      <color indexed="8"/>
      <name val="ＭＳ 明朝"/>
      <family val="1"/>
      <charset val="128"/>
    </font>
    <font>
      <sz val="10.5"/>
      <color indexed="8"/>
      <name val="Century"/>
      <family val="1"/>
    </font>
    <font>
      <b/>
      <sz val="10.5"/>
      <color indexed="8"/>
      <name val="ＭＳ 明朝"/>
      <family val="1"/>
      <charset val="128"/>
    </font>
    <font>
      <sz val="10.5"/>
      <color indexed="8"/>
      <name val="ＭＳ Ｐ明朝"/>
      <family val="1"/>
      <charset val="128"/>
    </font>
    <font>
      <sz val="10"/>
      <color indexed="8"/>
      <name val="ＭＳ 明朝"/>
      <family val="1"/>
      <charset val="128"/>
    </font>
    <font>
      <b/>
      <sz val="10"/>
      <name val="ＭＳ Ｐゴシック"/>
      <family val="3"/>
      <charset val="128"/>
    </font>
    <font>
      <sz val="8"/>
      <name val="ＭＳ Ｐゴシック"/>
      <family val="3"/>
      <charset val="128"/>
    </font>
    <font>
      <sz val="11"/>
      <name val="ＭＳ Ｐゴシック"/>
      <family val="3"/>
      <charset val="128"/>
    </font>
    <font>
      <sz val="10.5"/>
      <name val="ＭＳ Ｐゴシック"/>
      <family val="3"/>
      <charset val="128"/>
      <scheme val="minor"/>
    </font>
    <font>
      <vertAlign val="superscript"/>
      <sz val="10"/>
      <name val="ＭＳ Ｐゴシック"/>
      <family val="3"/>
      <charset val="128"/>
    </font>
    <font>
      <sz val="11"/>
      <color theme="1"/>
      <name val="ＭＳ Ｐゴシック"/>
      <family val="3"/>
      <charset val="128"/>
    </font>
    <font>
      <sz val="10"/>
      <color theme="1"/>
      <name val="ＭＳ Ｐゴシック"/>
      <family val="3"/>
      <charset val="128"/>
    </font>
    <font>
      <sz val="11"/>
      <color theme="1"/>
      <name val="ＭＳ Ｐゴシック"/>
      <family val="3"/>
      <charset val="128"/>
      <scheme val="minor"/>
    </font>
    <font>
      <sz val="6"/>
      <name val="ＭＳ Ｐゴシック"/>
      <family val="2"/>
      <charset val="128"/>
      <scheme val="minor"/>
    </font>
    <font>
      <sz val="6"/>
      <name val="ＭＳ Ｐ明朝"/>
      <family val="1"/>
      <charset val="128"/>
    </font>
    <font>
      <sz val="11"/>
      <color indexed="8"/>
      <name val="ＭＳ Ｐゴシック"/>
      <family val="3"/>
      <charset val="128"/>
    </font>
    <font>
      <b/>
      <sz val="11"/>
      <color indexed="8"/>
      <name val="ＭＳ Ｐゴシック"/>
      <family val="3"/>
      <charset val="128"/>
    </font>
  </fonts>
  <fills count="14">
    <fill>
      <patternFill patternType="none"/>
    </fill>
    <fill>
      <patternFill patternType="gray125"/>
    </fill>
    <fill>
      <patternFill patternType="solid">
        <fgColor indexed="42"/>
        <bgColor indexed="64"/>
      </patternFill>
    </fill>
    <fill>
      <patternFill patternType="solid">
        <fgColor indexed="9"/>
        <bgColor indexed="64"/>
      </patternFill>
    </fill>
    <fill>
      <patternFill patternType="solid">
        <fgColor indexed="43"/>
        <bgColor indexed="64"/>
      </patternFill>
    </fill>
    <fill>
      <patternFill patternType="solid">
        <fgColor indexed="13"/>
        <bgColor indexed="64"/>
      </patternFill>
    </fill>
    <fill>
      <patternFill patternType="solid">
        <fgColor theme="0"/>
        <bgColor indexed="64"/>
      </patternFill>
    </fill>
    <fill>
      <patternFill patternType="solid">
        <fgColor rgb="FFFFFF99"/>
        <bgColor indexed="64"/>
      </patternFill>
    </fill>
    <fill>
      <patternFill patternType="solid">
        <fgColor rgb="FFCCFFCC"/>
        <bgColor indexed="64"/>
      </patternFill>
    </fill>
    <fill>
      <patternFill patternType="solid">
        <fgColor theme="9" tint="0.79998168889431442"/>
        <bgColor indexed="64"/>
      </patternFill>
    </fill>
    <fill>
      <patternFill patternType="solid">
        <fgColor theme="5" tint="0.79998168889431442"/>
        <bgColor indexed="64"/>
      </patternFill>
    </fill>
    <fill>
      <patternFill patternType="solid">
        <fgColor theme="7" tint="0.79998168889431442"/>
        <bgColor indexed="64"/>
      </patternFill>
    </fill>
    <fill>
      <patternFill patternType="solid">
        <fgColor theme="9" tint="0.59999389629810485"/>
        <bgColor indexed="64"/>
      </patternFill>
    </fill>
    <fill>
      <patternFill patternType="solid">
        <fgColor theme="8" tint="0.79998168889431442"/>
        <bgColor indexed="64"/>
      </patternFill>
    </fill>
  </fills>
  <borders count="16">
    <border>
      <left/>
      <right/>
      <top/>
      <bottom/>
      <diagonal/>
    </border>
    <border>
      <left style="thin">
        <color indexed="64"/>
      </left>
      <right/>
      <top style="thin">
        <color indexed="64"/>
      </top>
      <bottom/>
      <diagonal/>
    </border>
    <border>
      <left/>
      <right style="thin">
        <color indexed="64"/>
      </right>
      <top style="thin">
        <color indexed="64"/>
      </top>
      <bottom/>
      <diagonal/>
    </border>
    <border>
      <left/>
      <right/>
      <top style="thin">
        <color indexed="64"/>
      </top>
      <bottom/>
      <diagonal/>
    </border>
    <border>
      <left style="thin">
        <color indexed="64"/>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right/>
      <top/>
      <bottom style="thin">
        <color indexed="64"/>
      </bottom>
      <diagonal/>
    </border>
    <border>
      <left style="thin">
        <color indexed="64"/>
      </left>
      <right style="thin">
        <color indexed="64"/>
      </right>
      <top/>
      <bottom style="thin">
        <color indexed="64"/>
      </bottom>
      <diagonal/>
    </border>
    <border>
      <left/>
      <right style="thin">
        <color indexed="64"/>
      </right>
      <top/>
      <bottom/>
      <diagonal/>
    </border>
    <border>
      <left style="thin">
        <color indexed="64"/>
      </left>
      <right style="thin">
        <color indexed="64"/>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bottom/>
      <diagonal/>
    </border>
    <border>
      <left style="thin">
        <color indexed="64"/>
      </left>
      <right/>
      <top style="thin">
        <color indexed="64"/>
      </top>
      <bottom style="thin">
        <color indexed="64"/>
      </bottom>
      <diagonal/>
    </border>
  </borders>
  <cellStyleXfs count="5">
    <xf numFmtId="0" fontId="0" fillId="0" borderId="0"/>
    <xf numFmtId="38" fontId="1" fillId="0" borderId="0" applyFont="0" applyFill="0" applyBorder="0" applyAlignment="0" applyProtection="0"/>
    <xf numFmtId="0" fontId="4" fillId="0" borderId="0"/>
    <xf numFmtId="0" fontId="23" fillId="0" borderId="0">
      <alignment vertical="center"/>
    </xf>
    <xf numFmtId="38" fontId="1" fillId="0" borderId="0" applyFont="0" applyFill="0" applyBorder="0" applyAlignment="0" applyProtection="0"/>
  </cellStyleXfs>
  <cellXfs count="466">
    <xf numFmtId="0" fontId="0" fillId="0" borderId="0" xfId="0"/>
    <xf numFmtId="49" fontId="6" fillId="0" borderId="0" xfId="0" applyNumberFormat="1" applyFont="1"/>
    <xf numFmtId="49" fontId="7" fillId="0" borderId="1" xfId="0" applyNumberFormat="1" applyFont="1" applyBorder="1"/>
    <xf numFmtId="0" fontId="7" fillId="0" borderId="0" xfId="0" applyFont="1"/>
    <xf numFmtId="49" fontId="7" fillId="0" borderId="4" xfId="0" applyNumberFormat="1" applyFont="1" applyBorder="1"/>
    <xf numFmtId="0" fontId="7" fillId="0" borderId="9" xfId="0" applyFont="1" applyBorder="1"/>
    <xf numFmtId="49" fontId="7" fillId="0" borderId="10" xfId="0" applyNumberFormat="1" applyFont="1" applyBorder="1"/>
    <xf numFmtId="0" fontId="7" fillId="0" borderId="12" xfId="0" applyFont="1" applyBorder="1"/>
    <xf numFmtId="0" fontId="7" fillId="0" borderId="2" xfId="0" applyFont="1" applyBorder="1"/>
    <xf numFmtId="0" fontId="7" fillId="0" borderId="6" xfId="0" applyFont="1" applyBorder="1"/>
    <xf numFmtId="0" fontId="7" fillId="0" borderId="3" xfId="0" applyFont="1" applyBorder="1"/>
    <xf numFmtId="49" fontId="7" fillId="0" borderId="5" xfId="0" applyNumberFormat="1" applyFont="1" applyBorder="1"/>
    <xf numFmtId="0" fontId="7" fillId="0" borderId="7" xfId="0" applyFont="1" applyBorder="1"/>
    <xf numFmtId="0" fontId="7" fillId="0" borderId="11" xfId="0" applyFont="1" applyBorder="1"/>
    <xf numFmtId="0" fontId="7" fillId="0" borderId="15" xfId="0" applyFont="1" applyBorder="1"/>
    <xf numFmtId="0" fontId="9" fillId="0" borderId="0" xfId="0" applyFont="1"/>
    <xf numFmtId="0" fontId="0" fillId="0" borderId="1" xfId="0" applyBorder="1"/>
    <xf numFmtId="0" fontId="0" fillId="0" borderId="3" xfId="0" applyBorder="1"/>
    <xf numFmtId="0" fontId="0" fillId="0" borderId="4" xfId="0" applyBorder="1"/>
    <xf numFmtId="0" fontId="0" fillId="0" borderId="5" xfId="0" applyBorder="1"/>
    <xf numFmtId="0" fontId="0" fillId="0" borderId="7" xfId="0" applyBorder="1"/>
    <xf numFmtId="0" fontId="0" fillId="0" borderId="8" xfId="0" applyBorder="1"/>
    <xf numFmtId="0" fontId="6" fillId="2" borderId="14" xfId="0" applyFont="1" applyFill="1" applyBorder="1" applyAlignment="1">
      <alignment vertical="top" wrapText="1"/>
    </xf>
    <xf numFmtId="0" fontId="0" fillId="2" borderId="0" xfId="0" applyFill="1" applyAlignment="1">
      <alignment vertical="center"/>
    </xf>
    <xf numFmtId="0" fontId="0" fillId="0" borderId="10" xfId="0" applyBorder="1"/>
    <xf numFmtId="0" fontId="0" fillId="0" borderId="14" xfId="0" applyBorder="1"/>
    <xf numFmtId="0" fontId="7" fillId="3" borderId="0" xfId="0" applyFont="1" applyFill="1"/>
    <xf numFmtId="0" fontId="0" fillId="4" borderId="14" xfId="0" applyFill="1" applyBorder="1"/>
    <xf numFmtId="0" fontId="0" fillId="4" borderId="5" xfId="0" applyFill="1" applyBorder="1"/>
    <xf numFmtId="0" fontId="10" fillId="0" borderId="0" xfId="0" applyFont="1" applyAlignment="1">
      <alignment horizontal="left"/>
    </xf>
    <xf numFmtId="0" fontId="11" fillId="0" borderId="3" xfId="0" applyFont="1" applyBorder="1" applyAlignment="1">
      <alignment horizontal="left"/>
    </xf>
    <xf numFmtId="0" fontId="0" fillId="0" borderId="2" xfId="0" applyBorder="1"/>
    <xf numFmtId="0" fontId="12" fillId="0" borderId="0" xfId="0" applyFont="1" applyAlignment="1">
      <alignment horizontal="left"/>
    </xf>
    <xf numFmtId="0" fontId="0" fillId="0" borderId="9" xfId="0" applyBorder="1"/>
    <xf numFmtId="0" fontId="13" fillId="0" borderId="14" xfId="0" applyFont="1" applyBorder="1" applyAlignment="1">
      <alignment horizontal="left"/>
    </xf>
    <xf numFmtId="0" fontId="11" fillId="0" borderId="0" xfId="0" applyFont="1" applyAlignment="1">
      <alignment horizontal="left"/>
    </xf>
    <xf numFmtId="0" fontId="11" fillId="0" borderId="0" xfId="0" applyFont="1" applyAlignment="1">
      <alignment vertical="top"/>
    </xf>
    <xf numFmtId="0" fontId="12" fillId="0" borderId="0" xfId="0" applyFont="1" applyAlignment="1">
      <alignment vertical="top"/>
    </xf>
    <xf numFmtId="0" fontId="13" fillId="0" borderId="14" xfId="0" applyFont="1" applyBorder="1"/>
    <xf numFmtId="0" fontId="14" fillId="0" borderId="0" xfId="0" applyFont="1" applyAlignment="1">
      <alignment vertical="top"/>
    </xf>
    <xf numFmtId="0" fontId="15" fillId="0" borderId="0" xfId="0" applyFont="1" applyAlignment="1">
      <alignment vertical="top"/>
    </xf>
    <xf numFmtId="0" fontId="12" fillId="0" borderId="7" xfId="0" applyFont="1" applyBorder="1" applyAlignment="1">
      <alignment horizontal="left"/>
    </xf>
    <xf numFmtId="0" fontId="0" fillId="0" borderId="6" xfId="0" applyBorder="1"/>
    <xf numFmtId="0" fontId="0" fillId="4" borderId="15" xfId="0" applyFill="1" applyBorder="1"/>
    <xf numFmtId="0" fontId="0" fillId="4" borderId="13" xfId="0" applyFill="1" applyBorder="1"/>
    <xf numFmtId="0" fontId="0" fillId="4" borderId="12" xfId="0" applyFill="1" applyBorder="1"/>
    <xf numFmtId="0" fontId="0" fillId="3" borderId="0" xfId="0" applyFill="1"/>
    <xf numFmtId="0" fontId="16" fillId="5" borderId="0" xfId="0" applyFont="1" applyFill="1"/>
    <xf numFmtId="0" fontId="6" fillId="0" borderId="0" xfId="0" applyFont="1"/>
    <xf numFmtId="0" fontId="1" fillId="0" borderId="0" xfId="0" applyFont="1"/>
    <xf numFmtId="0" fontId="16" fillId="0" borderId="1" xfId="0" applyFont="1" applyBorder="1"/>
    <xf numFmtId="0" fontId="6" fillId="0" borderId="3" xfId="0" applyFont="1" applyBorder="1"/>
    <xf numFmtId="0" fontId="6" fillId="2" borderId="1" xfId="0" applyFont="1" applyFill="1" applyBorder="1"/>
    <xf numFmtId="0" fontId="1" fillId="0" borderId="2" xfId="0" applyFont="1" applyBorder="1"/>
    <xf numFmtId="0" fontId="6" fillId="0" borderId="5" xfId="0" applyFont="1" applyBorder="1"/>
    <xf numFmtId="0" fontId="1" fillId="0" borderId="8" xfId="0" applyFont="1" applyBorder="1"/>
    <xf numFmtId="182" fontId="0" fillId="0" borderId="0" xfId="0" applyNumberFormat="1"/>
    <xf numFmtId="0" fontId="16" fillId="0" borderId="0" xfId="0" applyFont="1"/>
    <xf numFmtId="178" fontId="1" fillId="4" borderId="11" xfId="1" applyNumberFormat="1" applyFont="1" applyFill="1" applyBorder="1"/>
    <xf numFmtId="0" fontId="6" fillId="0" borderId="0" xfId="0" applyFont="1" applyAlignment="1">
      <alignment horizontal="left"/>
    </xf>
    <xf numFmtId="0" fontId="6" fillId="3" borderId="0" xfId="0" applyFont="1" applyFill="1"/>
    <xf numFmtId="177" fontId="9" fillId="0" borderId="0" xfId="0" applyNumberFormat="1" applyFont="1" applyAlignment="1">
      <alignment vertical="top"/>
    </xf>
    <xf numFmtId="0" fontId="7" fillId="0" borderId="0" xfId="0" applyFont="1" applyAlignment="1">
      <alignment vertical="top"/>
    </xf>
    <xf numFmtId="0" fontId="7" fillId="0" borderId="0" xfId="0" applyFont="1" applyAlignment="1">
      <alignment horizontal="centerContinuous"/>
    </xf>
    <xf numFmtId="0" fontId="17" fillId="0" borderId="0" xfId="0" applyFont="1"/>
    <xf numFmtId="0" fontId="7" fillId="0" borderId="15" xfId="0" applyFont="1" applyBorder="1" applyAlignment="1">
      <alignment horizontal="center" vertical="center"/>
    </xf>
    <xf numFmtId="0" fontId="7" fillId="0" borderId="13" xfId="0" applyFont="1" applyBorder="1" applyAlignment="1">
      <alignment horizontal="center" vertical="center" wrapText="1"/>
    </xf>
    <xf numFmtId="0" fontId="7" fillId="0" borderId="12" xfId="0" applyFont="1" applyBorder="1" applyAlignment="1">
      <alignment horizontal="center" vertical="center" wrapText="1"/>
    </xf>
    <xf numFmtId="0" fontId="7" fillId="4" borderId="13" xfId="0" applyFont="1" applyFill="1" applyBorder="1" applyAlignment="1">
      <alignment horizontal="center" vertical="center" wrapText="1"/>
    </xf>
    <xf numFmtId="0" fontId="7" fillId="0" borderId="15" xfId="0" applyFont="1" applyBorder="1" applyAlignment="1">
      <alignment horizontal="center" vertical="center" wrapText="1"/>
    </xf>
    <xf numFmtId="0" fontId="7" fillId="4" borderId="12" xfId="0" applyFont="1" applyFill="1" applyBorder="1" applyAlignment="1">
      <alignment horizontal="center" vertical="center" wrapText="1"/>
    </xf>
    <xf numFmtId="0" fontId="7" fillId="0" borderId="14" xfId="0" applyFont="1" applyBorder="1" applyAlignment="1">
      <alignment horizontal="center" vertical="center"/>
    </xf>
    <xf numFmtId="0" fontId="17" fillId="0" borderId="0" xfId="0" applyFont="1" applyAlignment="1">
      <alignment horizontal="center" vertical="center" wrapText="1"/>
    </xf>
    <xf numFmtId="0" fontId="17" fillId="0" borderId="9" xfId="0" applyFont="1" applyBorder="1" applyAlignment="1">
      <alignment horizontal="center" vertical="center" wrapText="1"/>
    </xf>
    <xf numFmtId="0" fontId="17" fillId="0" borderId="0" xfId="0" applyFont="1" applyAlignment="1">
      <alignment horizontal="center" vertical="center"/>
    </xf>
    <xf numFmtId="179" fontId="7" fillId="4" borderId="0" xfId="0" applyNumberFormat="1" applyFont="1" applyFill="1"/>
    <xf numFmtId="183" fontId="7" fillId="0" borderId="0" xfId="0" applyNumberFormat="1" applyFont="1"/>
    <xf numFmtId="181" fontId="7" fillId="0" borderId="0" xfId="0" applyNumberFormat="1" applyFont="1"/>
    <xf numFmtId="181" fontId="7" fillId="0" borderId="9" xfId="0" applyNumberFormat="1" applyFont="1" applyBorder="1"/>
    <xf numFmtId="186" fontId="7" fillId="2" borderId="0" xfId="0" applyNumberFormat="1" applyFont="1" applyFill="1" applyAlignment="1">
      <alignment horizontal="right" vertical="center"/>
    </xf>
    <xf numFmtId="181" fontId="7" fillId="2" borderId="0" xfId="0" applyNumberFormat="1" applyFont="1" applyFill="1" applyAlignment="1">
      <alignment horizontal="right" vertical="center"/>
    </xf>
    <xf numFmtId="185" fontId="7" fillId="0" borderId="0" xfId="0" applyNumberFormat="1" applyFont="1" applyAlignment="1">
      <alignment horizontal="right" vertical="center"/>
    </xf>
    <xf numFmtId="180" fontId="7" fillId="0" borderId="0" xfId="0" applyNumberFormat="1" applyFont="1" applyAlignment="1">
      <alignment horizontal="right" vertical="center"/>
    </xf>
    <xf numFmtId="181" fontId="7" fillId="0" borderId="0" xfId="0" applyNumberFormat="1" applyFont="1" applyAlignment="1">
      <alignment horizontal="right" vertical="center"/>
    </xf>
    <xf numFmtId="181" fontId="7" fillId="4" borderId="0" xfId="0" applyNumberFormat="1" applyFont="1" applyFill="1"/>
    <xf numFmtId="184" fontId="7" fillId="0" borderId="0" xfId="0" applyNumberFormat="1" applyFont="1"/>
    <xf numFmtId="180" fontId="7" fillId="4" borderId="9" xfId="0" applyNumberFormat="1" applyFont="1" applyFill="1" applyBorder="1"/>
    <xf numFmtId="176" fontId="7" fillId="0" borderId="14" xfId="0" applyNumberFormat="1" applyFont="1" applyBorder="1"/>
    <xf numFmtId="187" fontId="7" fillId="4" borderId="0" xfId="0" applyNumberFormat="1" applyFont="1" applyFill="1"/>
    <xf numFmtId="187" fontId="7" fillId="4" borderId="9" xfId="0" applyNumberFormat="1" applyFont="1" applyFill="1" applyBorder="1"/>
    <xf numFmtId="179" fontId="7" fillId="0" borderId="0" xfId="0" applyNumberFormat="1" applyFont="1"/>
    <xf numFmtId="181" fontId="7" fillId="0" borderId="13" xfId="0" applyNumberFormat="1" applyFont="1" applyBorder="1"/>
    <xf numFmtId="183" fontId="7" fillId="0" borderId="13" xfId="0" applyNumberFormat="1" applyFont="1" applyBorder="1"/>
    <xf numFmtId="181" fontId="7" fillId="0" borderId="12" xfId="0" applyNumberFormat="1" applyFont="1" applyBorder="1"/>
    <xf numFmtId="0" fontId="7" fillId="0" borderId="13" xfId="0" applyFont="1" applyBorder="1"/>
    <xf numFmtId="185" fontId="7" fillId="0" borderId="13" xfId="0" applyNumberFormat="1" applyFont="1" applyBorder="1" applyAlignment="1">
      <alignment horizontal="right" vertical="center"/>
    </xf>
    <xf numFmtId="180" fontId="7" fillId="0" borderId="13" xfId="0" applyNumberFormat="1" applyFont="1" applyBorder="1"/>
    <xf numFmtId="181" fontId="7" fillId="4" borderId="13" xfId="0" applyNumberFormat="1" applyFont="1" applyFill="1" applyBorder="1"/>
    <xf numFmtId="184" fontId="7" fillId="0" borderId="13" xfId="0" applyNumberFormat="1" applyFont="1" applyBorder="1"/>
    <xf numFmtId="180" fontId="7" fillId="4" borderId="12" xfId="0" applyNumberFormat="1" applyFont="1" applyFill="1" applyBorder="1"/>
    <xf numFmtId="176" fontId="7" fillId="0" borderId="15" xfId="0" applyNumberFormat="1" applyFont="1" applyBorder="1"/>
    <xf numFmtId="187" fontId="7" fillId="4" borderId="13" xfId="0" applyNumberFormat="1" applyFont="1" applyFill="1" applyBorder="1"/>
    <xf numFmtId="187" fontId="7" fillId="4" borderId="12" xfId="0" applyNumberFormat="1" applyFont="1" applyFill="1" applyBorder="1"/>
    <xf numFmtId="0" fontId="6" fillId="0" borderId="14" xfId="0" applyFont="1" applyBorder="1"/>
    <xf numFmtId="0" fontId="6" fillId="0" borderId="1" xfId="0" applyFont="1" applyBorder="1"/>
    <xf numFmtId="0" fontId="6" fillId="0" borderId="2" xfId="0" applyFont="1" applyBorder="1"/>
    <xf numFmtId="0" fontId="0" fillId="0" borderId="15" xfId="0" applyBorder="1"/>
    <xf numFmtId="190" fontId="7" fillId="0" borderId="0" xfId="1" applyNumberFormat="1" applyFont="1" applyBorder="1"/>
    <xf numFmtId="190" fontId="7" fillId="0" borderId="13" xfId="1" applyNumberFormat="1" applyFont="1" applyBorder="1"/>
    <xf numFmtId="180" fontId="7" fillId="0" borderId="13" xfId="0" applyNumberFormat="1" applyFont="1" applyBorder="1" applyAlignment="1">
      <alignment horizontal="right" vertical="center"/>
    </xf>
    <xf numFmtId="180" fontId="7" fillId="0" borderId="0" xfId="0" applyNumberFormat="1" applyFont="1"/>
    <xf numFmtId="180" fontId="7" fillId="0" borderId="9" xfId="0" applyNumberFormat="1" applyFont="1" applyBorder="1"/>
    <xf numFmtId="180" fontId="7" fillId="0" borderId="12" xfId="0" applyNumberFormat="1" applyFont="1" applyBorder="1"/>
    <xf numFmtId="0" fontId="6" fillId="2" borderId="2" xfId="0" applyFont="1" applyFill="1" applyBorder="1"/>
    <xf numFmtId="0" fontId="6" fillId="0" borderId="4" xfId="0" applyFont="1" applyBorder="1"/>
    <xf numFmtId="0" fontId="6" fillId="0" borderId="8" xfId="0" applyFont="1" applyBorder="1"/>
    <xf numFmtId="0" fontId="1" fillId="0" borderId="4" xfId="0" applyFont="1" applyBorder="1"/>
    <xf numFmtId="0" fontId="1" fillId="0" borderId="10" xfId="0" applyFont="1" applyBorder="1"/>
    <xf numFmtId="0" fontId="0" fillId="0" borderId="11" xfId="0" applyBorder="1"/>
    <xf numFmtId="38" fontId="1" fillId="2" borderId="3" xfId="1" applyFont="1" applyFill="1" applyBorder="1"/>
    <xf numFmtId="38" fontId="1" fillId="2" borderId="0" xfId="1" applyFont="1" applyFill="1" applyBorder="1"/>
    <xf numFmtId="38" fontId="1" fillId="2" borderId="7" xfId="1" applyFont="1" applyFill="1" applyBorder="1"/>
    <xf numFmtId="0" fontId="6" fillId="2" borderId="3" xfId="0" applyFont="1" applyFill="1" applyBorder="1"/>
    <xf numFmtId="0" fontId="7" fillId="2" borderId="1" xfId="0" applyFont="1" applyFill="1" applyBorder="1"/>
    <xf numFmtId="0" fontId="7" fillId="2" borderId="4" xfId="0" applyFont="1" applyFill="1" applyBorder="1"/>
    <xf numFmtId="0" fontId="7" fillId="2" borderId="3" xfId="0" applyFont="1" applyFill="1" applyBorder="1"/>
    <xf numFmtId="0" fontId="6" fillId="0" borderId="7" xfId="0" applyFont="1" applyBorder="1"/>
    <xf numFmtId="188" fontId="1" fillId="2" borderId="3" xfId="1" applyNumberFormat="1" applyFont="1" applyFill="1" applyBorder="1"/>
    <xf numFmtId="188" fontId="1" fillId="2" borderId="0" xfId="1" applyNumberFormat="1" applyFont="1" applyFill="1" applyBorder="1"/>
    <xf numFmtId="188" fontId="1" fillId="2" borderId="7" xfId="1" applyNumberFormat="1" applyFont="1" applyFill="1" applyBorder="1"/>
    <xf numFmtId="0" fontId="6" fillId="4" borderId="4" xfId="0" applyFont="1" applyFill="1" applyBorder="1"/>
    <xf numFmtId="0" fontId="6" fillId="4" borderId="10" xfId="0" applyFont="1" applyFill="1" applyBorder="1" applyAlignment="1">
      <alignment horizontal="center"/>
    </xf>
    <xf numFmtId="188" fontId="0" fillId="4" borderId="4" xfId="1" applyNumberFormat="1" applyFont="1" applyFill="1" applyBorder="1"/>
    <xf numFmtId="188" fontId="0" fillId="4" borderId="10" xfId="1" applyNumberFormat="1" applyFont="1" applyFill="1" applyBorder="1"/>
    <xf numFmtId="188" fontId="0" fillId="4" borderId="8" xfId="1" applyNumberFormat="1" applyFont="1" applyFill="1" applyBorder="1"/>
    <xf numFmtId="188" fontId="0" fillId="4" borderId="11" xfId="1" applyNumberFormat="1" applyFont="1" applyFill="1" applyBorder="1"/>
    <xf numFmtId="0" fontId="0" fillId="3" borderId="1" xfId="0" applyFill="1" applyBorder="1"/>
    <xf numFmtId="0" fontId="7" fillId="3" borderId="1" xfId="0" applyFont="1" applyFill="1" applyBorder="1" applyAlignment="1">
      <alignment horizontal="center"/>
    </xf>
    <xf numFmtId="0" fontId="7" fillId="3" borderId="4" xfId="0" applyFont="1" applyFill="1" applyBorder="1" applyAlignment="1">
      <alignment horizontal="center"/>
    </xf>
    <xf numFmtId="0" fontId="7" fillId="3" borderId="3" xfId="0" applyFont="1" applyFill="1" applyBorder="1" applyAlignment="1">
      <alignment horizontal="center"/>
    </xf>
    <xf numFmtId="0" fontId="0" fillId="3" borderId="5" xfId="0" applyFill="1" applyBorder="1"/>
    <xf numFmtId="0" fontId="7" fillId="3" borderId="5" xfId="0" applyFont="1" applyFill="1" applyBorder="1" applyAlignment="1">
      <alignment horizontal="center"/>
    </xf>
    <xf numFmtId="0" fontId="7" fillId="3" borderId="8" xfId="0" applyFont="1" applyFill="1" applyBorder="1" applyAlignment="1">
      <alignment horizontal="center"/>
    </xf>
    <xf numFmtId="0" fontId="7" fillId="3" borderId="7" xfId="0" applyFont="1" applyFill="1" applyBorder="1" applyAlignment="1">
      <alignment horizontal="center"/>
    </xf>
    <xf numFmtId="0" fontId="7" fillId="3" borderId="14" xfId="0" applyFont="1" applyFill="1" applyBorder="1"/>
    <xf numFmtId="188" fontId="6" fillId="3" borderId="14" xfId="1" applyNumberFormat="1" applyFont="1" applyFill="1" applyBorder="1"/>
    <xf numFmtId="38" fontId="6" fillId="3" borderId="14" xfId="1" applyFont="1" applyFill="1" applyBorder="1"/>
    <xf numFmtId="38" fontId="6" fillId="3" borderId="10" xfId="1" applyFont="1" applyFill="1" applyBorder="1"/>
    <xf numFmtId="38" fontId="6" fillId="3" borderId="0" xfId="1" applyFont="1" applyFill="1" applyBorder="1" applyAlignment="1">
      <alignment horizontal="center"/>
    </xf>
    <xf numFmtId="38" fontId="6" fillId="3" borderId="10" xfId="1" applyFont="1" applyFill="1" applyBorder="1" applyAlignment="1">
      <alignment horizontal="center"/>
    </xf>
    <xf numFmtId="10" fontId="6" fillId="3" borderId="8" xfId="1" applyNumberFormat="1" applyFont="1" applyFill="1" applyBorder="1"/>
    <xf numFmtId="38" fontId="6" fillId="3" borderId="8" xfId="1" applyFont="1" applyFill="1" applyBorder="1" applyAlignment="1">
      <alignment horizontal="center"/>
    </xf>
    <xf numFmtId="0" fontId="7" fillId="3" borderId="15" xfId="0" applyFont="1" applyFill="1" applyBorder="1"/>
    <xf numFmtId="38" fontId="18" fillId="3" borderId="13" xfId="1" applyFont="1" applyFill="1" applyBorder="1"/>
    <xf numFmtId="38" fontId="18" fillId="3" borderId="12" xfId="1" applyFont="1" applyFill="1" applyBorder="1"/>
    <xf numFmtId="0" fontId="6" fillId="0" borderId="3" xfId="0" applyFont="1" applyBorder="1" applyAlignment="1">
      <alignment horizontal="center"/>
    </xf>
    <xf numFmtId="0" fontId="1" fillId="0" borderId="9" xfId="0" applyFont="1" applyBorder="1"/>
    <xf numFmtId="0" fontId="1" fillId="0" borderId="6" xfId="0" applyFont="1" applyBorder="1"/>
    <xf numFmtId="0" fontId="6" fillId="0" borderId="9" xfId="0" applyFont="1" applyBorder="1"/>
    <xf numFmtId="49" fontId="7" fillId="0" borderId="14" xfId="0" applyNumberFormat="1" applyFont="1" applyBorder="1"/>
    <xf numFmtId="0" fontId="0" fillId="0" borderId="12" xfId="0" applyBorder="1"/>
    <xf numFmtId="189" fontId="0" fillId="0" borderId="10" xfId="1" applyNumberFormat="1" applyFont="1" applyBorder="1"/>
    <xf numFmtId="0" fontId="1" fillId="0" borderId="5" xfId="0" applyFont="1" applyBorder="1"/>
    <xf numFmtId="179" fontId="7" fillId="6" borderId="0" xfId="0" applyNumberFormat="1" applyFont="1" applyFill="1"/>
    <xf numFmtId="38" fontId="7" fillId="4" borderId="13" xfId="1" applyFont="1" applyFill="1" applyBorder="1"/>
    <xf numFmtId="38" fontId="7" fillId="4" borderId="12" xfId="1" applyFont="1" applyFill="1" applyBorder="1"/>
    <xf numFmtId="38" fontId="7" fillId="4" borderId="9" xfId="1" applyFont="1" applyFill="1" applyBorder="1"/>
    <xf numFmtId="38" fontId="7" fillId="4" borderId="0" xfId="1" applyFont="1" applyFill="1" applyBorder="1"/>
    <xf numFmtId="188" fontId="1" fillId="2" borderId="4" xfId="1" applyNumberFormat="1" applyFont="1" applyFill="1" applyBorder="1"/>
    <xf numFmtId="188" fontId="1" fillId="2" borderId="10" xfId="1" applyNumberFormat="1" applyFont="1" applyFill="1" applyBorder="1"/>
    <xf numFmtId="188" fontId="1" fillId="2" borderId="8" xfId="1" applyNumberFormat="1" applyFont="1" applyFill="1" applyBorder="1"/>
    <xf numFmtId="38" fontId="1" fillId="2" borderId="4" xfId="1" applyFont="1" applyFill="1" applyBorder="1"/>
    <xf numFmtId="38" fontId="1" fillId="2" borderId="10" xfId="1" applyFont="1" applyFill="1" applyBorder="1"/>
    <xf numFmtId="38" fontId="1" fillId="2" borderId="8" xfId="1" applyFont="1" applyFill="1" applyBorder="1"/>
    <xf numFmtId="192" fontId="1" fillId="2" borderId="10" xfId="1" applyNumberFormat="1" applyFont="1" applyFill="1" applyBorder="1"/>
    <xf numFmtId="192" fontId="1" fillId="2" borderId="4" xfId="1" applyNumberFormat="1" applyFont="1" applyFill="1" applyBorder="1"/>
    <xf numFmtId="192" fontId="1" fillId="2" borderId="8" xfId="1" applyNumberFormat="1" applyFont="1" applyFill="1" applyBorder="1"/>
    <xf numFmtId="0" fontId="7" fillId="3" borderId="3" xfId="0" applyFont="1" applyFill="1" applyBorder="1"/>
    <xf numFmtId="0" fontId="7" fillId="3" borderId="7" xfId="0" applyFont="1" applyFill="1" applyBorder="1"/>
    <xf numFmtId="0" fontId="7" fillId="3" borderId="13" xfId="0" applyFont="1" applyFill="1" applyBorder="1"/>
    <xf numFmtId="188" fontId="0" fillId="0" borderId="0" xfId="1" applyNumberFormat="1" applyFont="1"/>
    <xf numFmtId="188" fontId="0" fillId="0" borderId="0" xfId="0" applyNumberFormat="1"/>
    <xf numFmtId="188" fontId="0" fillId="0" borderId="13" xfId="1" applyNumberFormat="1" applyFont="1" applyBorder="1"/>
    <xf numFmtId="188" fontId="0" fillId="0" borderId="3" xfId="1" applyNumberFormat="1" applyFont="1" applyBorder="1"/>
    <xf numFmtId="188" fontId="0" fillId="0" borderId="7" xfId="1" applyNumberFormat="1" applyFont="1" applyBorder="1"/>
    <xf numFmtId="189" fontId="18" fillId="0" borderId="4" xfId="1" applyNumberFormat="1" applyFont="1" applyBorder="1"/>
    <xf numFmtId="189" fontId="0" fillId="0" borderId="2" xfId="1" applyNumberFormat="1" applyFont="1" applyBorder="1"/>
    <xf numFmtId="189" fontId="18" fillId="0" borderId="10" xfId="1" applyNumberFormat="1" applyFont="1" applyBorder="1"/>
    <xf numFmtId="189" fontId="18" fillId="0" borderId="9" xfId="1" applyNumberFormat="1" applyFont="1" applyBorder="1"/>
    <xf numFmtId="189" fontId="0" fillId="0" borderId="9" xfId="1" applyNumberFormat="1" applyFont="1" applyBorder="1"/>
    <xf numFmtId="0" fontId="6" fillId="6" borderId="14" xfId="0" applyFont="1" applyFill="1" applyBorder="1"/>
    <xf numFmtId="0" fontId="18" fillId="0" borderId="0" xfId="0" applyFont="1"/>
    <xf numFmtId="0" fontId="7" fillId="0" borderId="0" xfId="0" applyFont="1" applyAlignment="1">
      <alignment horizontal="left"/>
    </xf>
    <xf numFmtId="192" fontId="1" fillId="2" borderId="9" xfId="1" applyNumberFormat="1" applyFont="1" applyFill="1" applyBorder="1"/>
    <xf numFmtId="192" fontId="1" fillId="2" borderId="2" xfId="1" applyNumberFormat="1" applyFont="1" applyFill="1" applyBorder="1"/>
    <xf numFmtId="192" fontId="1" fillId="2" borderId="6" xfId="1" applyNumberFormat="1" applyFont="1" applyFill="1" applyBorder="1"/>
    <xf numFmtId="0" fontId="0" fillId="0" borderId="1" xfId="0" applyBorder="1" applyAlignment="1">
      <alignment horizontal="left"/>
    </xf>
    <xf numFmtId="188" fontId="7" fillId="0" borderId="13" xfId="1" applyNumberFormat="1" applyFont="1" applyBorder="1"/>
    <xf numFmtId="0" fontId="0" fillId="4" borderId="1" xfId="0" applyFill="1" applyBorder="1"/>
    <xf numFmtId="0" fontId="6" fillId="6" borderId="5" xfId="0" applyFont="1" applyFill="1" applyBorder="1"/>
    <xf numFmtId="0" fontId="6" fillId="0" borderId="10" xfId="0" applyFont="1" applyBorder="1"/>
    <xf numFmtId="179" fontId="7" fillId="7" borderId="0" xfId="0" applyNumberFormat="1" applyFont="1" applyFill="1"/>
    <xf numFmtId="188" fontId="0" fillId="8" borderId="13" xfId="1" applyNumberFormat="1" applyFont="1" applyFill="1" applyBorder="1"/>
    <xf numFmtId="188" fontId="0" fillId="8" borderId="11" xfId="1" applyNumberFormat="1" applyFont="1" applyFill="1" applyBorder="1"/>
    <xf numFmtId="38" fontId="0" fillId="8" borderId="13" xfId="1" applyFont="1" applyFill="1" applyBorder="1"/>
    <xf numFmtId="38" fontId="0" fillId="8" borderId="11" xfId="1" applyFont="1" applyFill="1" applyBorder="1"/>
    <xf numFmtId="192" fontId="0" fillId="8" borderId="5" xfId="1" applyNumberFormat="1" applyFont="1" applyFill="1" applyBorder="1"/>
    <xf numFmtId="192" fontId="0" fillId="8" borderId="11" xfId="1" applyNumberFormat="1" applyFont="1" applyFill="1" applyBorder="1"/>
    <xf numFmtId="192" fontId="6" fillId="0" borderId="0" xfId="0" applyNumberFormat="1" applyFont="1"/>
    <xf numFmtId="0" fontId="6" fillId="6" borderId="0" xfId="0" applyFont="1" applyFill="1"/>
    <xf numFmtId="49" fontId="16" fillId="0" borderId="0" xfId="0" applyNumberFormat="1" applyFont="1"/>
    <xf numFmtId="49" fontId="6" fillId="0" borderId="1" xfId="0" applyNumberFormat="1" applyFont="1" applyBorder="1"/>
    <xf numFmtId="0" fontId="6" fillId="0" borderId="4" xfId="0" applyFont="1" applyBorder="1" applyAlignment="1">
      <alignment horizontal="center"/>
    </xf>
    <xf numFmtId="49" fontId="6" fillId="0" borderId="14" xfId="0" applyNumberFormat="1" applyFont="1" applyBorder="1"/>
    <xf numFmtId="0" fontId="6" fillId="0" borderId="14" xfId="0" applyFont="1" applyBorder="1" applyAlignment="1">
      <alignment horizontal="center" vertical="center" wrapText="1"/>
    </xf>
    <xf numFmtId="0" fontId="6" fillId="0" borderId="0" xfId="0" applyFont="1" applyAlignment="1">
      <alignment horizontal="center" vertical="center" wrapText="1"/>
    </xf>
    <xf numFmtId="0" fontId="6" fillId="0" borderId="9" xfId="0" applyFont="1" applyBorder="1" applyAlignment="1">
      <alignment horizontal="center" vertical="center" wrapText="1"/>
    </xf>
    <xf numFmtId="0" fontId="6" fillId="0" borderId="10" xfId="0" applyFont="1" applyBorder="1" applyAlignment="1">
      <alignment horizontal="center" vertical="center" wrapText="1"/>
    </xf>
    <xf numFmtId="0" fontId="6" fillId="0" borderId="4" xfId="0" applyFont="1" applyBorder="1" applyAlignment="1">
      <alignment horizontal="center" vertical="center" wrapText="1"/>
    </xf>
    <xf numFmtId="49" fontId="6" fillId="0" borderId="5" xfId="0" applyNumberFormat="1" applyFont="1" applyBorder="1"/>
    <xf numFmtId="0" fontId="6" fillId="0" borderId="6" xfId="0" applyFont="1" applyBorder="1"/>
    <xf numFmtId="0" fontId="6" fillId="0" borderId="8" xfId="0" applyFont="1" applyBorder="1" applyAlignment="1">
      <alignment horizontal="center"/>
    </xf>
    <xf numFmtId="0" fontId="6" fillId="0" borderId="7" xfId="0" applyFont="1" applyBorder="1" applyAlignment="1">
      <alignment horizontal="center"/>
    </xf>
    <xf numFmtId="0" fontId="6" fillId="0" borderId="6" xfId="0" applyFont="1" applyBorder="1" applyAlignment="1">
      <alignment horizontal="center"/>
    </xf>
    <xf numFmtId="49" fontId="6" fillId="0" borderId="4" xfId="0" applyNumberFormat="1" applyFont="1" applyBorder="1"/>
    <xf numFmtId="49" fontId="6" fillId="0" borderId="10" xfId="0" applyNumberFormat="1" applyFont="1" applyBorder="1"/>
    <xf numFmtId="49" fontId="6" fillId="0" borderId="11" xfId="0" applyNumberFormat="1" applyFont="1" applyBorder="1"/>
    <xf numFmtId="0" fontId="6" fillId="0" borderId="11" xfId="0" applyFont="1" applyBorder="1"/>
    <xf numFmtId="0" fontId="6" fillId="0" borderId="12" xfId="0" applyFont="1" applyBorder="1"/>
    <xf numFmtId="0" fontId="6" fillId="0" borderId="15" xfId="0" applyFont="1" applyBorder="1"/>
    <xf numFmtId="191" fontId="6" fillId="0" borderId="0" xfId="1" applyNumberFormat="1" applyFont="1"/>
    <xf numFmtId="193" fontId="6" fillId="0" borderId="0" xfId="0" applyNumberFormat="1" applyFont="1"/>
    <xf numFmtId="38" fontId="6" fillId="0" borderId="0" xfId="0" applyNumberFormat="1" applyFont="1"/>
    <xf numFmtId="49" fontId="6" fillId="0" borderId="2" xfId="0" applyNumberFormat="1" applyFont="1" applyBorder="1"/>
    <xf numFmtId="0" fontId="6" fillId="0" borderId="5" xfId="0" applyFont="1" applyBorder="1" applyAlignment="1">
      <alignment vertical="top"/>
    </xf>
    <xf numFmtId="0" fontId="6" fillId="0" borderId="6" xfId="0" applyFont="1" applyBorder="1" applyAlignment="1">
      <alignment vertical="top"/>
    </xf>
    <xf numFmtId="182" fontId="9" fillId="0" borderId="0" xfId="0" applyNumberFormat="1" applyFont="1"/>
    <xf numFmtId="182" fontId="6" fillId="6" borderId="0" xfId="0" quotePrefix="1" applyNumberFormat="1" applyFont="1" applyFill="1"/>
    <xf numFmtId="182" fontId="6" fillId="6" borderId="0" xfId="0" applyNumberFormat="1" applyFont="1" applyFill="1"/>
    <xf numFmtId="182" fontId="0" fillId="0" borderId="0" xfId="0" applyNumberFormat="1" applyAlignment="1">
      <alignment horizontal="right"/>
    </xf>
    <xf numFmtId="182" fontId="19" fillId="0" borderId="1" xfId="0" applyNumberFormat="1" applyFont="1" applyBorder="1"/>
    <xf numFmtId="182" fontId="19" fillId="0" borderId="2" xfId="0" applyNumberFormat="1" applyFont="1" applyBorder="1"/>
    <xf numFmtId="0" fontId="19" fillId="3" borderId="3" xfId="0" applyFont="1" applyFill="1" applyBorder="1" applyAlignment="1">
      <alignment horizontal="center"/>
    </xf>
    <xf numFmtId="0" fontId="19" fillId="0" borderId="3" xfId="0" applyFont="1" applyBorder="1" applyAlignment="1">
      <alignment horizontal="center"/>
    </xf>
    <xf numFmtId="182" fontId="19" fillId="0" borderId="4" xfId="0" applyNumberFormat="1" applyFont="1" applyBorder="1" applyAlignment="1">
      <alignment horizontal="center"/>
    </xf>
    <xf numFmtId="182" fontId="19" fillId="0" borderId="3" xfId="0" applyNumberFormat="1" applyFont="1" applyBorder="1" applyAlignment="1">
      <alignment horizontal="center"/>
    </xf>
    <xf numFmtId="182" fontId="19" fillId="4" borderId="4" xfId="0" applyNumberFormat="1" applyFont="1" applyFill="1" applyBorder="1" applyAlignment="1">
      <alignment horizontal="center"/>
    </xf>
    <xf numFmtId="182" fontId="0" fillId="0" borderId="0" xfId="0" applyNumberFormat="1" applyAlignment="1">
      <alignment horizontal="center"/>
    </xf>
    <xf numFmtId="182" fontId="0" fillId="0" borderId="1" xfId="0" applyNumberFormat="1" applyBorder="1"/>
    <xf numFmtId="182" fontId="0" fillId="0" borderId="2" xfId="0" applyNumberFormat="1" applyBorder="1"/>
    <xf numFmtId="182" fontId="0" fillId="0" borderId="4" xfId="0" applyNumberFormat="1" applyBorder="1"/>
    <xf numFmtId="182" fontId="0" fillId="0" borderId="3" xfId="0" applyNumberFormat="1" applyBorder="1"/>
    <xf numFmtId="182" fontId="0" fillId="9" borderId="4" xfId="0" applyNumberFormat="1" applyFill="1" applyBorder="1"/>
    <xf numFmtId="182" fontId="19" fillId="0" borderId="5" xfId="0" applyNumberFormat="1" applyFont="1" applyBorder="1" applyAlignment="1">
      <alignment vertical="top"/>
    </xf>
    <xf numFmtId="182" fontId="19" fillId="0" borderId="6" xfId="0" applyNumberFormat="1" applyFont="1" applyBorder="1" applyAlignment="1">
      <alignment vertical="top"/>
    </xf>
    <xf numFmtId="0" fontId="19" fillId="3" borderId="7" xfId="0" applyFont="1" applyFill="1" applyBorder="1" applyAlignment="1">
      <alignment horizontal="center" vertical="top" wrapText="1"/>
    </xf>
    <xf numFmtId="0" fontId="19" fillId="0" borderId="7" xfId="0" applyFont="1" applyBorder="1" applyAlignment="1">
      <alignment horizontal="center" vertical="top" wrapText="1"/>
    </xf>
    <xf numFmtId="182" fontId="19" fillId="0" borderId="8" xfId="0" applyNumberFormat="1" applyFont="1" applyBorder="1" applyAlignment="1">
      <alignment horizontal="center" vertical="top" wrapText="1"/>
    </xf>
    <xf numFmtId="182" fontId="19" fillId="0" borderId="7" xfId="0" applyNumberFormat="1" applyFont="1" applyBorder="1" applyAlignment="1">
      <alignment horizontal="center" vertical="top" wrapText="1"/>
    </xf>
    <xf numFmtId="182" fontId="19" fillId="4" borderId="8" xfId="0" applyNumberFormat="1" applyFont="1" applyFill="1" applyBorder="1" applyAlignment="1">
      <alignment horizontal="center" vertical="top" wrapText="1"/>
    </xf>
    <xf numFmtId="182" fontId="0" fillId="0" borderId="0" xfId="0" applyNumberFormat="1" applyAlignment="1">
      <alignment horizontal="center" vertical="top" wrapText="1"/>
    </xf>
    <xf numFmtId="182" fontId="0" fillId="0" borderId="5" xfId="0" applyNumberFormat="1" applyBorder="1" applyAlignment="1">
      <alignment vertical="top"/>
    </xf>
    <xf numFmtId="182" fontId="0" fillId="0" borderId="6" xfId="0" applyNumberFormat="1" applyBorder="1" applyAlignment="1">
      <alignment vertical="top"/>
    </xf>
    <xf numFmtId="182" fontId="0" fillId="0" borderId="8" xfId="0" applyNumberFormat="1" applyBorder="1"/>
    <xf numFmtId="182" fontId="0" fillId="0" borderId="7" xfId="0" applyNumberFormat="1" applyBorder="1"/>
    <xf numFmtId="182" fontId="0" fillId="9" borderId="8" xfId="0" applyNumberFormat="1" applyFill="1" applyBorder="1"/>
    <xf numFmtId="182" fontId="0" fillId="0" borderId="5" xfId="0" applyNumberFormat="1" applyBorder="1"/>
    <xf numFmtId="193" fontId="19" fillId="3" borderId="10" xfId="0" applyNumberFormat="1" applyFont="1" applyFill="1" applyBorder="1"/>
    <xf numFmtId="193" fontId="19" fillId="3" borderId="9" xfId="0" applyNumberFormat="1" applyFont="1" applyFill="1" applyBorder="1"/>
    <xf numFmtId="193" fontId="19" fillId="3" borderId="0" xfId="1" applyNumberFormat="1" applyFont="1" applyFill="1" applyBorder="1" applyAlignment="1"/>
    <xf numFmtId="193" fontId="19" fillId="3" borderId="10" xfId="1" applyNumberFormat="1" applyFont="1" applyFill="1" applyBorder="1" applyAlignment="1"/>
    <xf numFmtId="182" fontId="0" fillId="3" borderId="0" xfId="1" applyNumberFormat="1" applyFont="1" applyFill="1" applyBorder="1" applyAlignment="1"/>
    <xf numFmtId="193" fontId="19" fillId="3" borderId="0" xfId="0" applyNumberFormat="1" applyFont="1" applyFill="1"/>
    <xf numFmtId="182" fontId="0" fillId="0" borderId="10" xfId="1" applyNumberFormat="1" applyFont="1" applyBorder="1" applyAlignment="1"/>
    <xf numFmtId="182" fontId="0" fillId="0" borderId="0" xfId="1" applyNumberFormat="1" applyFont="1" applyBorder="1" applyAlignment="1"/>
    <xf numFmtId="191" fontId="0" fillId="0" borderId="10" xfId="1" applyNumberFormat="1" applyFont="1" applyFill="1" applyBorder="1" applyAlignment="1"/>
    <xf numFmtId="191" fontId="0" fillId="0" borderId="10" xfId="1" applyNumberFormat="1" applyFont="1" applyBorder="1"/>
    <xf numFmtId="182" fontId="0" fillId="0" borderId="0" xfId="1" applyNumberFormat="1" applyFont="1" applyBorder="1"/>
    <xf numFmtId="193" fontId="0" fillId="0" borderId="14" xfId="0" applyNumberFormat="1" applyBorder="1" applyAlignment="1">
      <alignment horizontal="right"/>
    </xf>
    <xf numFmtId="193" fontId="0" fillId="0" borderId="0" xfId="0" applyNumberFormat="1" applyAlignment="1">
      <alignment horizontal="right"/>
    </xf>
    <xf numFmtId="193" fontId="0" fillId="0" borderId="10" xfId="0" applyNumberFormat="1" applyBorder="1" applyAlignment="1">
      <alignment horizontal="right"/>
    </xf>
    <xf numFmtId="193" fontId="19" fillId="0" borderId="10" xfId="0" applyNumberFormat="1" applyFont="1" applyBorder="1"/>
    <xf numFmtId="193" fontId="19" fillId="0" borderId="9" xfId="0" applyNumberFormat="1" applyFont="1" applyBorder="1"/>
    <xf numFmtId="193" fontId="19" fillId="0" borderId="0" xfId="0" applyNumberFormat="1" applyFont="1"/>
    <xf numFmtId="193" fontId="19" fillId="6" borderId="9" xfId="0" applyNumberFormat="1" applyFont="1" applyFill="1" applyBorder="1" applyAlignment="1">
      <alignment vertical="center"/>
    </xf>
    <xf numFmtId="193" fontId="19" fillId="6" borderId="0" xfId="0" applyNumberFormat="1" applyFont="1" applyFill="1" applyAlignment="1">
      <alignment vertical="center"/>
    </xf>
    <xf numFmtId="193" fontId="19" fillId="0" borderId="10" xfId="0" applyNumberFormat="1" applyFont="1" applyBorder="1" applyAlignment="1">
      <alignment horizontal="left"/>
    </xf>
    <xf numFmtId="193" fontId="19" fillId="3" borderId="10" xfId="0" applyNumberFormat="1" applyFont="1" applyFill="1" applyBorder="1" applyAlignment="1">
      <alignment horizontal="left"/>
    </xf>
    <xf numFmtId="193" fontId="19" fillId="0" borderId="11" xfId="0" applyNumberFormat="1" applyFont="1" applyBorder="1" applyAlignment="1">
      <alignment horizontal="left"/>
    </xf>
    <xf numFmtId="193" fontId="19" fillId="0" borderId="12" xfId="0" applyNumberFormat="1" applyFont="1" applyBorder="1"/>
    <xf numFmtId="193" fontId="19" fillId="3" borderId="13" xfId="1" applyNumberFormat="1" applyFont="1" applyFill="1" applyBorder="1" applyAlignment="1"/>
    <xf numFmtId="193" fontId="19" fillId="3" borderId="11" xfId="1" applyNumberFormat="1" applyFont="1" applyFill="1" applyBorder="1" applyAlignment="1"/>
    <xf numFmtId="193" fontId="19" fillId="0" borderId="13" xfId="0" applyNumberFormat="1" applyFont="1" applyBorder="1"/>
    <xf numFmtId="182" fontId="0" fillId="0" borderId="11" xfId="1" applyNumberFormat="1" applyFont="1" applyBorder="1" applyAlignment="1"/>
    <xf numFmtId="182" fontId="0" fillId="0" borderId="13" xfId="1" applyNumberFormat="1" applyFont="1" applyBorder="1" applyAlignment="1"/>
    <xf numFmtId="191" fontId="0" fillId="0" borderId="11" xfId="1" applyNumberFormat="1" applyFont="1" applyFill="1" applyBorder="1" applyAlignment="1"/>
    <xf numFmtId="191" fontId="0" fillId="0" borderId="11" xfId="1" applyNumberFormat="1" applyFont="1" applyBorder="1"/>
    <xf numFmtId="193" fontId="0" fillId="0" borderId="15" xfId="0" applyNumberFormat="1" applyBorder="1" applyAlignment="1">
      <alignment horizontal="right"/>
    </xf>
    <xf numFmtId="193" fontId="0" fillId="0" borderId="13" xfId="0" applyNumberFormat="1" applyBorder="1" applyAlignment="1">
      <alignment horizontal="right"/>
    </xf>
    <xf numFmtId="193" fontId="0" fillId="0" borderId="11" xfId="0" applyNumberFormat="1" applyBorder="1" applyAlignment="1">
      <alignment horizontal="right"/>
    </xf>
    <xf numFmtId="193" fontId="19" fillId="0" borderId="4" xfId="0" applyNumberFormat="1" applyFont="1" applyBorder="1" applyAlignment="1">
      <alignment horizontal="left"/>
    </xf>
    <xf numFmtId="193" fontId="19" fillId="0" borderId="2" xfId="0" applyNumberFormat="1" applyFont="1" applyBorder="1"/>
    <xf numFmtId="193" fontId="19" fillId="3" borderId="3" xfId="1" applyNumberFormat="1" applyFont="1" applyFill="1" applyBorder="1" applyAlignment="1"/>
    <xf numFmtId="193" fontId="19" fillId="3" borderId="4" xfId="1" applyNumberFormat="1" applyFont="1" applyFill="1" applyBorder="1" applyAlignment="1"/>
    <xf numFmtId="193" fontId="19" fillId="0" borderId="8" xfId="0" applyNumberFormat="1" applyFont="1" applyBorder="1" applyAlignment="1">
      <alignment horizontal="left"/>
    </xf>
    <xf numFmtId="193" fontId="19" fillId="0" borderId="6" xfId="0" applyNumberFormat="1" applyFont="1" applyBorder="1"/>
    <xf numFmtId="193" fontId="19" fillId="3" borderId="7" xfId="1" applyNumberFormat="1" applyFont="1" applyFill="1" applyBorder="1" applyAlignment="1"/>
    <xf numFmtId="193" fontId="19" fillId="3" borderId="8" xfId="1" applyNumberFormat="1" applyFont="1" applyFill="1" applyBorder="1" applyAlignment="1"/>
    <xf numFmtId="0" fontId="6" fillId="0" borderId="0" xfId="0" applyFont="1" applyAlignment="1">
      <alignment vertical="center"/>
    </xf>
    <xf numFmtId="57" fontId="0" fillId="0" borderId="0" xfId="0" applyNumberFormat="1"/>
    <xf numFmtId="0" fontId="0" fillId="0" borderId="0" xfId="0" applyAlignment="1">
      <alignment vertical="center"/>
    </xf>
    <xf numFmtId="49" fontId="6" fillId="0" borderId="0" xfId="0" applyNumberFormat="1" applyFont="1" applyAlignment="1">
      <alignment vertical="center"/>
    </xf>
    <xf numFmtId="0" fontId="6" fillId="0" borderId="10" xfId="0" applyFont="1" applyBorder="1" applyAlignment="1">
      <alignment horizontal="center" vertical="top" wrapText="1"/>
    </xf>
    <xf numFmtId="191" fontId="6" fillId="3" borderId="0" xfId="1" applyNumberFormat="1" applyFont="1" applyFill="1" applyBorder="1" applyAlignment="1"/>
    <xf numFmtId="1" fontId="0" fillId="0" borderId="0" xfId="0" applyNumberFormat="1" applyAlignment="1">
      <alignment vertical="center"/>
    </xf>
    <xf numFmtId="0" fontId="6" fillId="9" borderId="4" xfId="0" applyFont="1" applyFill="1" applyBorder="1" applyAlignment="1">
      <alignment horizontal="center"/>
    </xf>
    <xf numFmtId="0" fontId="6" fillId="9" borderId="10" xfId="0" applyFont="1" applyFill="1" applyBorder="1" applyAlignment="1">
      <alignment horizontal="center" vertical="top" wrapText="1"/>
    </xf>
    <xf numFmtId="191" fontId="6" fillId="9" borderId="4" xfId="1" applyNumberFormat="1" applyFont="1" applyFill="1" applyBorder="1"/>
    <xf numFmtId="191" fontId="6" fillId="9" borderId="10" xfId="1" applyNumberFormat="1" applyFont="1" applyFill="1" applyBorder="1"/>
    <xf numFmtId="193" fontId="19" fillId="9" borderId="11" xfId="0" applyNumberFormat="1" applyFont="1" applyFill="1" applyBorder="1" applyAlignment="1">
      <alignment horizontal="left"/>
    </xf>
    <xf numFmtId="193" fontId="19" fillId="9" borderId="13" xfId="0" applyNumberFormat="1" applyFont="1" applyFill="1" applyBorder="1"/>
    <xf numFmtId="191" fontId="6" fillId="9" borderId="15" xfId="1" applyNumberFormat="1" applyFont="1" applyFill="1" applyBorder="1"/>
    <xf numFmtId="191" fontId="6" fillId="9" borderId="13" xfId="1" applyNumberFormat="1" applyFont="1" applyFill="1" applyBorder="1"/>
    <xf numFmtId="191" fontId="6" fillId="9" borderId="11" xfId="1" applyNumberFormat="1" applyFont="1" applyFill="1" applyBorder="1"/>
    <xf numFmtId="194" fontId="6" fillId="0" borderId="0" xfId="0" applyNumberFormat="1" applyFont="1"/>
    <xf numFmtId="0" fontId="9" fillId="6" borderId="0" xfId="0" applyFont="1" applyFill="1"/>
    <xf numFmtId="0" fontId="1" fillId="6" borderId="0" xfId="0" applyFont="1" applyFill="1"/>
    <xf numFmtId="0" fontId="21" fillId="6" borderId="0" xfId="0" applyFont="1" applyFill="1" applyAlignment="1">
      <alignment vertical="center"/>
    </xf>
    <xf numFmtId="14" fontId="22" fillId="10" borderId="0" xfId="0" applyNumberFormat="1" applyFont="1" applyFill="1" applyAlignment="1">
      <alignment vertical="center"/>
    </xf>
    <xf numFmtId="0" fontId="21" fillId="0" borderId="0" xfId="0" applyFont="1" applyAlignment="1">
      <alignment vertical="center"/>
    </xf>
    <xf numFmtId="193" fontId="21" fillId="11" borderId="4" xfId="0" applyNumberFormat="1" applyFont="1" applyFill="1" applyBorder="1" applyAlignment="1">
      <alignment horizontal="center" vertical="center"/>
    </xf>
    <xf numFmtId="193" fontId="21" fillId="6" borderId="1" xfId="0" applyNumberFormat="1" applyFont="1" applyFill="1" applyBorder="1" applyAlignment="1">
      <alignment horizontal="center" vertical="center"/>
    </xf>
    <xf numFmtId="193" fontId="21" fillId="6" borderId="3" xfId="0" applyNumberFormat="1" applyFont="1" applyFill="1" applyBorder="1" applyAlignment="1">
      <alignment horizontal="center" vertical="center"/>
    </xf>
    <xf numFmtId="193" fontId="21" fillId="6" borderId="2" xfId="0" applyNumberFormat="1" applyFont="1" applyFill="1" applyBorder="1" applyAlignment="1">
      <alignment horizontal="center" vertical="center"/>
    </xf>
    <xf numFmtId="193" fontId="21" fillId="6" borderId="4" xfId="0" applyNumberFormat="1" applyFont="1" applyFill="1" applyBorder="1" applyAlignment="1">
      <alignment horizontal="center" vertical="center"/>
    </xf>
    <xf numFmtId="0" fontId="21" fillId="6" borderId="5" xfId="3" applyFont="1" applyFill="1" applyBorder="1">
      <alignment vertical="center"/>
    </xf>
    <xf numFmtId="0" fontId="21" fillId="6" borderId="6" xfId="3" applyFont="1" applyFill="1" applyBorder="1" applyAlignment="1">
      <alignment vertical="center" wrapText="1"/>
    </xf>
    <xf numFmtId="0" fontId="21" fillId="11" borderId="8" xfId="0" applyFont="1" applyFill="1" applyBorder="1" applyAlignment="1">
      <alignment horizontal="center" vertical="center" wrapText="1"/>
    </xf>
    <xf numFmtId="0" fontId="21" fillId="6" borderId="5" xfId="0" applyFont="1" applyFill="1" applyBorder="1" applyAlignment="1">
      <alignment horizontal="center" vertical="center" wrapText="1"/>
    </xf>
    <xf numFmtId="0" fontId="21" fillId="6" borderId="7" xfId="0" applyFont="1" applyFill="1" applyBorder="1" applyAlignment="1">
      <alignment horizontal="center" vertical="center" wrapText="1"/>
    </xf>
    <xf numFmtId="0" fontId="21" fillId="6" borderId="6" xfId="0" applyFont="1" applyFill="1" applyBorder="1" applyAlignment="1">
      <alignment horizontal="center" vertical="center" wrapText="1"/>
    </xf>
    <xf numFmtId="0" fontId="21" fillId="6" borderId="8" xfId="0" applyFont="1" applyFill="1" applyBorder="1" applyAlignment="1">
      <alignment horizontal="center" vertical="center" wrapText="1"/>
    </xf>
    <xf numFmtId="49" fontId="1" fillId="6" borderId="14" xfId="0" applyNumberFormat="1" applyFont="1" applyFill="1" applyBorder="1"/>
    <xf numFmtId="0" fontId="1" fillId="6" borderId="9" xfId="0" applyFont="1" applyFill="1" applyBorder="1"/>
    <xf numFmtId="38" fontId="21" fillId="11" borderId="10" xfId="1" applyFont="1" applyFill="1" applyBorder="1" applyAlignment="1">
      <alignment vertical="center"/>
    </xf>
    <xf numFmtId="38" fontId="21" fillId="6" borderId="14" xfId="1" applyFont="1" applyFill="1" applyBorder="1" applyAlignment="1">
      <alignment vertical="center"/>
    </xf>
    <xf numFmtId="38" fontId="21" fillId="6" borderId="0" xfId="1" applyFont="1" applyFill="1" applyBorder="1" applyAlignment="1">
      <alignment vertical="center"/>
    </xf>
    <xf numFmtId="38" fontId="21" fillId="6" borderId="9" xfId="1" applyFont="1" applyFill="1" applyBorder="1" applyAlignment="1">
      <alignment vertical="center"/>
    </xf>
    <xf numFmtId="38" fontId="21" fillId="6" borderId="10" xfId="1" applyFont="1" applyFill="1" applyBorder="1" applyAlignment="1">
      <alignment vertical="center"/>
    </xf>
    <xf numFmtId="38" fontId="1" fillId="6" borderId="15" xfId="1" applyFont="1" applyFill="1" applyBorder="1" applyAlignment="1">
      <alignment horizontal="center"/>
    </xf>
    <xf numFmtId="38" fontId="1" fillId="6" borderId="12" xfId="1" applyFont="1" applyFill="1" applyBorder="1" applyAlignment="1"/>
    <xf numFmtId="38" fontId="21" fillId="11" borderId="11" xfId="1" applyFont="1" applyFill="1" applyBorder="1" applyAlignment="1">
      <alignment vertical="center"/>
    </xf>
    <xf numFmtId="38" fontId="21" fillId="6" borderId="15" xfId="1" applyFont="1" applyFill="1" applyBorder="1" applyAlignment="1">
      <alignment vertical="center"/>
    </xf>
    <xf numFmtId="38" fontId="21" fillId="6" borderId="13" xfId="1" applyFont="1" applyFill="1" applyBorder="1" applyAlignment="1">
      <alignment vertical="center"/>
    </xf>
    <xf numFmtId="38" fontId="21" fillId="6" borderId="12" xfId="1" applyFont="1" applyFill="1" applyBorder="1" applyAlignment="1">
      <alignment vertical="center"/>
    </xf>
    <xf numFmtId="38" fontId="21" fillId="6" borderId="11" xfId="1" applyFont="1" applyFill="1" applyBorder="1" applyAlignment="1">
      <alignment vertical="center"/>
    </xf>
    <xf numFmtId="38" fontId="1" fillId="6" borderId="0" xfId="1" applyFont="1" applyFill="1" applyBorder="1" applyAlignment="1"/>
    <xf numFmtId="38" fontId="21" fillId="6" borderId="0" xfId="0" applyNumberFormat="1" applyFont="1" applyFill="1" applyAlignment="1">
      <alignment vertical="center"/>
    </xf>
    <xf numFmtId="0" fontId="21" fillId="6" borderId="7" xfId="3" applyFont="1" applyFill="1" applyBorder="1" applyAlignment="1">
      <alignment vertical="center" wrapText="1"/>
    </xf>
    <xf numFmtId="0" fontId="22" fillId="11" borderId="8" xfId="0" applyFont="1" applyFill="1" applyBorder="1" applyAlignment="1">
      <alignment horizontal="center" vertical="center" wrapText="1"/>
    </xf>
    <xf numFmtId="0" fontId="22" fillId="6" borderId="7" xfId="0" applyFont="1" applyFill="1" applyBorder="1" applyAlignment="1">
      <alignment horizontal="center" vertical="center" wrapText="1"/>
    </xf>
    <xf numFmtId="0" fontId="22" fillId="6" borderId="5" xfId="0" applyFont="1" applyFill="1" applyBorder="1" applyAlignment="1">
      <alignment horizontal="center" vertical="center" wrapText="1"/>
    </xf>
    <xf numFmtId="0" fontId="22" fillId="6" borderId="6" xfId="0" applyFont="1" applyFill="1" applyBorder="1" applyAlignment="1">
      <alignment horizontal="center" vertical="center" wrapText="1"/>
    </xf>
    <xf numFmtId="0" fontId="22" fillId="6" borderId="8" xfId="0" applyFont="1" applyFill="1" applyBorder="1" applyAlignment="1">
      <alignment horizontal="center" vertical="center" wrapText="1"/>
    </xf>
    <xf numFmtId="38" fontId="1" fillId="6" borderId="13" xfId="1" applyFont="1" applyFill="1" applyBorder="1" applyAlignment="1"/>
    <xf numFmtId="38" fontId="6" fillId="9" borderId="0" xfId="0" applyNumberFormat="1" applyFont="1" applyFill="1"/>
    <xf numFmtId="38" fontId="6" fillId="9" borderId="15" xfId="0" applyNumberFormat="1" applyFont="1" applyFill="1" applyBorder="1"/>
    <xf numFmtId="38" fontId="6" fillId="9" borderId="0" xfId="1" applyFont="1" applyFill="1" applyBorder="1"/>
    <xf numFmtId="38" fontId="6" fillId="12" borderId="2" xfId="1" applyFont="1" applyFill="1" applyBorder="1"/>
    <xf numFmtId="38" fontId="6" fillId="12" borderId="9" xfId="1" applyFont="1" applyFill="1" applyBorder="1"/>
    <xf numFmtId="38" fontId="6" fillId="12" borderId="12" xfId="1" applyFont="1" applyFill="1" applyBorder="1"/>
    <xf numFmtId="0" fontId="6" fillId="6" borderId="3" xfId="0" applyFont="1" applyFill="1" applyBorder="1"/>
    <xf numFmtId="0" fontId="6" fillId="6" borderId="0" xfId="0" applyFont="1" applyFill="1" applyAlignment="1">
      <alignment horizontal="center" vertical="center" wrapText="1"/>
    </xf>
    <xf numFmtId="0" fontId="6" fillId="6" borderId="0" xfId="0" applyFont="1" applyFill="1" applyAlignment="1">
      <alignment horizontal="center"/>
    </xf>
    <xf numFmtId="0" fontId="6" fillId="6" borderId="1" xfId="0" applyFont="1" applyFill="1" applyBorder="1" applyAlignment="1">
      <alignment horizontal="center"/>
    </xf>
    <xf numFmtId="0" fontId="6" fillId="6" borderId="4" xfId="0" applyFont="1" applyFill="1" applyBorder="1" applyAlignment="1">
      <alignment horizontal="center"/>
    </xf>
    <xf numFmtId="0" fontId="6" fillId="6" borderId="2" xfId="0" applyFont="1" applyFill="1" applyBorder="1" applyAlignment="1">
      <alignment horizontal="center"/>
    </xf>
    <xf numFmtId="0" fontId="6" fillId="6" borderId="14" xfId="0" applyFont="1" applyFill="1" applyBorder="1" applyAlignment="1">
      <alignment horizontal="center" vertical="center" wrapText="1"/>
    </xf>
    <xf numFmtId="38" fontId="6" fillId="6" borderId="10" xfId="1" applyFont="1" applyFill="1" applyBorder="1" applyAlignment="1">
      <alignment horizontal="center" vertical="center"/>
    </xf>
    <xf numFmtId="38" fontId="6" fillId="6" borderId="9" xfId="1" applyFont="1" applyFill="1" applyBorder="1" applyAlignment="1">
      <alignment horizontal="center" vertical="center"/>
    </xf>
    <xf numFmtId="0" fontId="6" fillId="6" borderId="5" xfId="0" applyFont="1" applyFill="1" applyBorder="1" applyAlignment="1">
      <alignment horizontal="center"/>
    </xf>
    <xf numFmtId="0" fontId="6" fillId="6" borderId="8" xfId="0" applyFont="1" applyFill="1" applyBorder="1" applyAlignment="1">
      <alignment horizontal="center"/>
    </xf>
    <xf numFmtId="0" fontId="6" fillId="6" borderId="6" xfId="0" applyFont="1" applyFill="1" applyBorder="1" applyAlignment="1">
      <alignment horizontal="center"/>
    </xf>
    <xf numFmtId="38" fontId="6" fillId="9" borderId="10" xfId="1" applyFont="1" applyFill="1" applyBorder="1"/>
    <xf numFmtId="38" fontId="6" fillId="9" borderId="11" xfId="1" applyFont="1" applyFill="1" applyBorder="1"/>
    <xf numFmtId="38" fontId="6" fillId="9" borderId="12" xfId="1" applyFont="1" applyFill="1" applyBorder="1"/>
    <xf numFmtId="193" fontId="6" fillId="9" borderId="10" xfId="1" applyNumberFormat="1" applyFont="1" applyFill="1" applyBorder="1"/>
    <xf numFmtId="193" fontId="6" fillId="9" borderId="0" xfId="1" applyNumberFormat="1" applyFont="1" applyFill="1" applyBorder="1"/>
    <xf numFmtId="193" fontId="6" fillId="0" borderId="10" xfId="1" applyNumberFormat="1" applyFont="1" applyBorder="1"/>
    <xf numFmtId="193" fontId="6" fillId="9" borderId="11" xfId="1" applyNumberFormat="1" applyFont="1" applyFill="1" applyBorder="1"/>
    <xf numFmtId="193" fontId="6" fillId="9" borderId="13" xfId="1" applyNumberFormat="1" applyFont="1" applyFill="1" applyBorder="1"/>
    <xf numFmtId="193" fontId="6" fillId="9" borderId="12" xfId="1" applyNumberFormat="1" applyFont="1" applyFill="1" applyBorder="1"/>
    <xf numFmtId="193" fontId="6" fillId="0" borderId="11" xfId="1" applyNumberFormat="1" applyFont="1" applyBorder="1"/>
    <xf numFmtId="49" fontId="9" fillId="0" borderId="0" xfId="0" applyNumberFormat="1" applyFont="1"/>
    <xf numFmtId="189" fontId="0" fillId="6" borderId="10" xfId="1" applyNumberFormat="1" applyFont="1" applyFill="1" applyBorder="1"/>
    <xf numFmtId="189" fontId="0" fillId="6" borderId="9" xfId="1" applyNumberFormat="1" applyFont="1" applyFill="1" applyBorder="1"/>
    <xf numFmtId="189" fontId="0" fillId="0" borderId="8" xfId="1" applyNumberFormat="1" applyFont="1" applyBorder="1"/>
    <xf numFmtId="189" fontId="0" fillId="0" borderId="6" xfId="1" applyNumberFormat="1" applyFont="1" applyBorder="1"/>
    <xf numFmtId="182" fontId="6" fillId="9" borderId="0" xfId="0" quotePrefix="1" applyNumberFormat="1" applyFont="1" applyFill="1"/>
    <xf numFmtId="0" fontId="6" fillId="9" borderId="0" xfId="0" applyFont="1" applyFill="1"/>
    <xf numFmtId="0" fontId="0" fillId="9" borderId="0" xfId="0" applyFill="1"/>
    <xf numFmtId="0" fontId="7" fillId="9" borderId="0" xfId="0" applyFont="1" applyFill="1"/>
    <xf numFmtId="191" fontId="6" fillId="0" borderId="1" xfId="1" applyNumberFormat="1" applyFont="1" applyBorder="1"/>
    <xf numFmtId="191" fontId="6" fillId="0" borderId="3" xfId="1" applyNumberFormat="1" applyFont="1" applyBorder="1"/>
    <xf numFmtId="191" fontId="6" fillId="0" borderId="2" xfId="1" applyNumberFormat="1" applyFont="1" applyBorder="1"/>
    <xf numFmtId="191" fontId="6" fillId="0" borderId="14" xfId="1" applyNumberFormat="1" applyFont="1" applyBorder="1"/>
    <xf numFmtId="191" fontId="6" fillId="0" borderId="0" xfId="1" applyNumberFormat="1" applyFont="1" applyBorder="1"/>
    <xf numFmtId="191" fontId="6" fillId="0" borderId="9" xfId="1" applyNumberFormat="1" applyFont="1" applyBorder="1"/>
    <xf numFmtId="191" fontId="6" fillId="0" borderId="15" xfId="1" applyNumberFormat="1" applyFont="1" applyBorder="1"/>
    <xf numFmtId="191" fontId="6" fillId="0" borderId="13" xfId="1" applyNumberFormat="1" applyFont="1" applyBorder="1"/>
    <xf numFmtId="191" fontId="6" fillId="0" borderId="12" xfId="1" applyNumberFormat="1" applyFont="1" applyBorder="1"/>
    <xf numFmtId="191" fontId="6" fillId="0" borderId="10" xfId="1" applyNumberFormat="1" applyFont="1" applyBorder="1"/>
    <xf numFmtId="191" fontId="6" fillId="0" borderId="11" xfId="1" applyNumberFormat="1" applyFont="1" applyBorder="1"/>
    <xf numFmtId="191" fontId="6" fillId="0" borderId="10" xfId="1" applyNumberFormat="1" applyFont="1" applyFill="1" applyBorder="1"/>
    <xf numFmtId="191" fontId="6" fillId="0" borderId="11" xfId="1" applyNumberFormat="1" applyFont="1" applyFill="1" applyBorder="1"/>
    <xf numFmtId="191" fontId="6" fillId="0" borderId="4" xfId="1" applyNumberFormat="1" applyFont="1" applyBorder="1"/>
    <xf numFmtId="189" fontId="0" fillId="9" borderId="10" xfId="1" applyNumberFormat="1" applyFont="1" applyFill="1" applyBorder="1"/>
    <xf numFmtId="189" fontId="0" fillId="9" borderId="9" xfId="1" applyNumberFormat="1" applyFont="1" applyFill="1" applyBorder="1"/>
    <xf numFmtId="182" fontId="6" fillId="6" borderId="3" xfId="0" quotePrefix="1" applyNumberFormat="1" applyFont="1" applyFill="1" applyBorder="1"/>
    <xf numFmtId="182" fontId="6" fillId="6" borderId="7" xfId="0" quotePrefix="1" applyNumberFormat="1" applyFont="1" applyFill="1" applyBorder="1"/>
    <xf numFmtId="0" fontId="1" fillId="0" borderId="11" xfId="0" applyFont="1" applyBorder="1" applyAlignment="1">
      <alignment horizontal="center"/>
    </xf>
    <xf numFmtId="0" fontId="1" fillId="0" borderId="12" xfId="0" applyFont="1" applyBorder="1" applyAlignment="1">
      <alignment horizontal="center"/>
    </xf>
    <xf numFmtId="189" fontId="0" fillId="6" borderId="4" xfId="1" applyNumberFormat="1" applyFont="1" applyFill="1" applyBorder="1"/>
    <xf numFmtId="189" fontId="0" fillId="6" borderId="2" xfId="1" applyNumberFormat="1" applyFont="1" applyFill="1" applyBorder="1"/>
    <xf numFmtId="189" fontId="0" fillId="9" borderId="8" xfId="1" applyNumberFormat="1" applyFont="1" applyFill="1" applyBorder="1"/>
    <xf numFmtId="189" fontId="0" fillId="9" borderId="6" xfId="1" applyNumberFormat="1" applyFont="1" applyFill="1" applyBorder="1"/>
    <xf numFmtId="0" fontId="1" fillId="0" borderId="0" xfId="0" applyFont="1" applyAlignment="1">
      <alignment vertical="center"/>
    </xf>
    <xf numFmtId="38" fontId="26" fillId="0" borderId="0" xfId="1" applyFont="1" applyFill="1" applyBorder="1" applyAlignment="1">
      <alignment vertical="top"/>
    </xf>
    <xf numFmtId="38" fontId="1" fillId="0" borderId="0" xfId="1" applyFont="1" applyFill="1" applyBorder="1" applyAlignment="1">
      <alignment vertical="center" shrinkToFit="1"/>
    </xf>
    <xf numFmtId="38" fontId="1" fillId="0" borderId="0" xfId="1" applyFont="1" applyFill="1" applyBorder="1"/>
    <xf numFmtId="195" fontId="1" fillId="0" borderId="0" xfId="0" applyNumberFormat="1" applyFont="1"/>
    <xf numFmtId="38" fontId="1" fillId="0" borderId="3" xfId="1" applyFont="1" applyFill="1" applyBorder="1"/>
    <xf numFmtId="38" fontId="1" fillId="0" borderId="7" xfId="1" applyFont="1" applyFill="1" applyBorder="1"/>
    <xf numFmtId="38" fontId="0" fillId="0" borderId="3" xfId="1" applyFont="1" applyFill="1" applyBorder="1" applyAlignment="1">
      <alignment horizontal="center" shrinkToFit="1"/>
    </xf>
    <xf numFmtId="38" fontId="27" fillId="0" borderId="0" xfId="1" applyFont="1" applyFill="1" applyBorder="1" applyAlignment="1">
      <alignment vertical="top"/>
    </xf>
    <xf numFmtId="38" fontId="1" fillId="0" borderId="0" xfId="1" applyFont="1" applyFill="1" applyBorder="1" applyProtection="1"/>
    <xf numFmtId="196" fontId="1" fillId="0" borderId="7" xfId="1" applyNumberFormat="1" applyFont="1" applyFill="1" applyBorder="1" applyAlignment="1">
      <alignment horizontal="center"/>
    </xf>
    <xf numFmtId="38" fontId="0" fillId="9" borderId="3" xfId="1" applyFont="1" applyFill="1" applyBorder="1"/>
    <xf numFmtId="196" fontId="1" fillId="9" borderId="7" xfId="1" applyNumberFormat="1" applyFont="1" applyFill="1" applyBorder="1" applyAlignment="1">
      <alignment horizontal="center"/>
    </xf>
    <xf numFmtId="0" fontId="1" fillId="0" borderId="7" xfId="0" applyFont="1" applyBorder="1"/>
    <xf numFmtId="195" fontId="1" fillId="0" borderId="7" xfId="0" applyNumberFormat="1" applyFont="1" applyBorder="1"/>
    <xf numFmtId="40" fontId="6" fillId="13" borderId="14" xfId="1" applyNumberFormat="1" applyFont="1" applyFill="1" applyBorder="1"/>
    <xf numFmtId="176" fontId="6" fillId="3" borderId="0" xfId="1" applyNumberFormat="1" applyFont="1" applyFill="1" applyBorder="1" applyAlignment="1"/>
    <xf numFmtId="176" fontId="6" fillId="3" borderId="10" xfId="1" applyNumberFormat="1" applyFont="1" applyFill="1" applyBorder="1" applyAlignment="1"/>
    <xf numFmtId="176" fontId="6" fillId="3" borderId="13" xfId="1" applyNumberFormat="1" applyFont="1" applyFill="1" applyBorder="1" applyAlignment="1"/>
    <xf numFmtId="176" fontId="6" fillId="3" borderId="11" xfId="1" applyNumberFormat="1" applyFont="1" applyFill="1" applyBorder="1" applyAlignment="1"/>
    <xf numFmtId="38" fontId="6" fillId="13" borderId="10" xfId="0" applyNumberFormat="1" applyFont="1" applyFill="1" applyBorder="1"/>
    <xf numFmtId="38" fontId="6" fillId="13" borderId="0" xfId="0" applyNumberFormat="1" applyFont="1" applyFill="1"/>
    <xf numFmtId="38" fontId="6" fillId="13" borderId="11" xfId="0" applyNumberFormat="1" applyFont="1" applyFill="1" applyBorder="1"/>
    <xf numFmtId="38" fontId="6" fillId="13" borderId="12" xfId="0" applyNumberFormat="1" applyFont="1" applyFill="1" applyBorder="1"/>
    <xf numFmtId="191" fontId="6" fillId="13" borderId="10" xfId="1" applyNumberFormat="1" applyFont="1" applyFill="1" applyBorder="1"/>
    <xf numFmtId="191" fontId="6" fillId="13" borderId="9" xfId="1" applyNumberFormat="1" applyFont="1" applyFill="1" applyBorder="1"/>
    <xf numFmtId="193" fontId="6" fillId="9" borderId="1" xfId="1" applyNumberFormat="1" applyFont="1" applyFill="1" applyBorder="1"/>
    <xf numFmtId="193" fontId="6" fillId="9" borderId="3" xfId="1" applyNumberFormat="1" applyFont="1" applyFill="1" applyBorder="1"/>
    <xf numFmtId="193" fontId="6" fillId="9" borderId="14" xfId="1" applyNumberFormat="1" applyFont="1" applyFill="1" applyBorder="1"/>
    <xf numFmtId="193" fontId="6" fillId="9" borderId="15" xfId="1" applyNumberFormat="1" applyFont="1" applyFill="1" applyBorder="1"/>
    <xf numFmtId="0" fontId="6" fillId="0" borderId="15" xfId="0" applyFont="1" applyBorder="1" applyAlignment="1">
      <alignment horizontal="center"/>
    </xf>
    <xf numFmtId="0" fontId="6" fillId="0" borderId="12" xfId="0" applyFont="1" applyBorder="1" applyAlignment="1">
      <alignment horizontal="center"/>
    </xf>
    <xf numFmtId="0" fontId="7" fillId="3" borderId="15" xfId="0" applyFont="1" applyFill="1" applyBorder="1" applyAlignment="1">
      <alignment horizontal="center"/>
    </xf>
    <xf numFmtId="0" fontId="7" fillId="3" borderId="12" xfId="0" applyFont="1" applyFill="1" applyBorder="1" applyAlignment="1">
      <alignment horizontal="center"/>
    </xf>
    <xf numFmtId="0" fontId="6" fillId="0" borderId="1" xfId="0" applyFont="1" applyBorder="1" applyAlignment="1">
      <alignment horizontal="center"/>
    </xf>
    <xf numFmtId="0" fontId="6" fillId="0" borderId="2" xfId="0" applyFont="1" applyBorder="1" applyAlignment="1">
      <alignment horizontal="center"/>
    </xf>
    <xf numFmtId="0" fontId="21" fillId="6" borderId="1" xfId="3" applyFont="1" applyFill="1" applyBorder="1" applyAlignment="1">
      <alignment horizontal="center" vertical="center" wrapText="1"/>
    </xf>
    <xf numFmtId="0" fontId="21" fillId="6" borderId="2" xfId="3" applyFont="1" applyFill="1" applyBorder="1" applyAlignment="1">
      <alignment horizontal="center" vertical="center" wrapText="1"/>
    </xf>
    <xf numFmtId="0" fontId="21" fillId="6" borderId="3" xfId="3" applyFont="1" applyFill="1" applyBorder="1" applyAlignment="1">
      <alignment horizontal="center" vertical="center" wrapText="1"/>
    </xf>
    <xf numFmtId="14" fontId="0" fillId="9" borderId="4" xfId="0" applyNumberFormat="1" applyFill="1" applyBorder="1"/>
  </cellXfs>
  <cellStyles count="5">
    <cellStyle name="桁区切り" xfId="1" builtinId="6"/>
    <cellStyle name="桁区切り 3" xfId="4" xr:uid="{38D82228-E8AF-4543-A567-3ED84F0E1073}"/>
    <cellStyle name="標準" xfId="0" builtinId="0"/>
    <cellStyle name="標準 10" xfId="3" xr:uid="{7D2D5069-EA0C-4251-A66E-51AA13BC50F8}"/>
    <cellStyle name="未定義" xfId="2" xr:uid="{00000000-0005-0000-0000-000003000000}"/>
  </cellStyles>
  <dxfs count="0"/>
  <tableStyles count="0" defaultTableStyle="TableStyleMedium9" defaultPivotStyle="PivotStyleLight16"/>
  <colors>
    <mruColors>
      <color rgb="FFCCFFCC"/>
      <color rgb="FF99FFCC"/>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styles" Target="styles.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8" Type="http://schemas.openxmlformats.org/officeDocument/2006/relationships/worksheet" Target="worksheets/sheet8.xml"/><Relationship Id="rId51" Type="http://schemas.openxmlformats.org/officeDocument/2006/relationships/sharedStrings" Target="sharedStrings.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20" Type="http://schemas.openxmlformats.org/officeDocument/2006/relationships/worksheet" Target="worksheets/sheet20.xml"/><Relationship Id="rId41" Type="http://schemas.openxmlformats.org/officeDocument/2006/relationships/worksheet" Target="worksheets/sheet41.xml"/><Relationship Id="rId1" Type="http://schemas.openxmlformats.org/officeDocument/2006/relationships/worksheet" Target="worksheets/sheet1.xml"/><Relationship Id="rId6" Type="http://schemas.openxmlformats.org/officeDocument/2006/relationships/worksheet" Target="worksheets/sheet6.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4.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C48"/>
  <sheetViews>
    <sheetView tabSelected="1" workbookViewId="0">
      <pane xSplit="2" ySplit="2" topLeftCell="C33" activePane="bottomRight" state="frozen"/>
      <selection activeCell="D5" sqref="D5"/>
      <selection pane="topRight" activeCell="D5" sqref="D5"/>
      <selection pane="bottomLeft" activeCell="D5" sqref="D5"/>
      <selection pane="bottomRight" activeCell="E41" sqref="E41"/>
    </sheetView>
  </sheetViews>
  <sheetFormatPr defaultRowHeight="13" x14ac:dyDescent="0.2"/>
  <cols>
    <col min="1" max="1" width="12.453125" customWidth="1"/>
    <col min="2" max="2" width="24" customWidth="1"/>
    <col min="3" max="3" width="17.36328125" customWidth="1"/>
  </cols>
  <sheetData>
    <row r="1" spans="1:3" x14ac:dyDescent="0.2">
      <c r="A1" s="15" t="s">
        <v>359</v>
      </c>
    </row>
    <row r="2" spans="1:3" x14ac:dyDescent="0.2">
      <c r="A2" s="16" t="s">
        <v>93</v>
      </c>
      <c r="B2" s="17" t="s">
        <v>94</v>
      </c>
      <c r="C2" s="18" t="s">
        <v>95</v>
      </c>
    </row>
    <row r="3" spans="1:3" x14ac:dyDescent="0.2">
      <c r="A3" s="16" t="s">
        <v>103</v>
      </c>
      <c r="B3" s="17"/>
      <c r="C3" s="18"/>
    </row>
    <row r="4" spans="1:3" x14ac:dyDescent="0.2">
      <c r="A4" s="19" t="s">
        <v>104</v>
      </c>
      <c r="B4" s="20"/>
      <c r="C4" s="21"/>
    </row>
    <row r="5" spans="1:3" ht="24" x14ac:dyDescent="0.2">
      <c r="A5" s="22" t="s">
        <v>105</v>
      </c>
      <c r="B5" s="23" t="s">
        <v>106</v>
      </c>
      <c r="C5" s="24"/>
    </row>
    <row r="6" spans="1:3" x14ac:dyDescent="0.2">
      <c r="A6" s="196" t="s">
        <v>263</v>
      </c>
      <c r="B6" s="177" t="s">
        <v>264</v>
      </c>
      <c r="C6" s="8" t="s">
        <v>107</v>
      </c>
    </row>
    <row r="7" spans="1:3" x14ac:dyDescent="0.2">
      <c r="A7" s="25" t="s">
        <v>219</v>
      </c>
      <c r="B7" s="3" t="s">
        <v>265</v>
      </c>
      <c r="C7" s="5" t="s">
        <v>107</v>
      </c>
    </row>
    <row r="8" spans="1:3" x14ac:dyDescent="0.2">
      <c r="A8" s="25" t="s">
        <v>220</v>
      </c>
      <c r="B8" s="3" t="s">
        <v>266</v>
      </c>
      <c r="C8" s="5" t="s">
        <v>107</v>
      </c>
    </row>
    <row r="9" spans="1:3" x14ac:dyDescent="0.2">
      <c r="A9" s="25" t="s">
        <v>221</v>
      </c>
      <c r="B9" s="3" t="s">
        <v>27</v>
      </c>
      <c r="C9" s="5" t="s">
        <v>107</v>
      </c>
    </row>
    <row r="10" spans="1:3" x14ac:dyDescent="0.2">
      <c r="A10" s="25" t="s">
        <v>222</v>
      </c>
      <c r="B10" s="3" t="s">
        <v>190</v>
      </c>
      <c r="C10" s="5" t="s">
        <v>107</v>
      </c>
    </row>
    <row r="11" spans="1:3" x14ac:dyDescent="0.2">
      <c r="A11" s="25" t="s">
        <v>223</v>
      </c>
      <c r="B11" s="3" t="s">
        <v>28</v>
      </c>
      <c r="C11" s="5" t="s">
        <v>107</v>
      </c>
    </row>
    <row r="12" spans="1:3" x14ac:dyDescent="0.2">
      <c r="A12" s="25" t="s">
        <v>224</v>
      </c>
      <c r="B12" s="3" t="s">
        <v>267</v>
      </c>
      <c r="C12" s="5" t="s">
        <v>107</v>
      </c>
    </row>
    <row r="13" spans="1:3" x14ac:dyDescent="0.2">
      <c r="A13" s="25" t="s">
        <v>225</v>
      </c>
      <c r="B13" s="3" t="s">
        <v>29</v>
      </c>
      <c r="C13" s="5" t="s">
        <v>107</v>
      </c>
    </row>
    <row r="14" spans="1:3" x14ac:dyDescent="0.2">
      <c r="A14" s="25" t="s">
        <v>226</v>
      </c>
      <c r="B14" s="3" t="s">
        <v>30</v>
      </c>
      <c r="C14" s="5" t="s">
        <v>107</v>
      </c>
    </row>
    <row r="15" spans="1:3" x14ac:dyDescent="0.2">
      <c r="A15" s="25" t="s">
        <v>2</v>
      </c>
      <c r="B15" s="3" t="s">
        <v>364</v>
      </c>
      <c r="C15" s="5" t="s">
        <v>107</v>
      </c>
    </row>
    <row r="16" spans="1:3" x14ac:dyDescent="0.2">
      <c r="A16" s="25" t="s">
        <v>3</v>
      </c>
      <c r="B16" s="3" t="s">
        <v>31</v>
      </c>
      <c r="C16" s="5" t="s">
        <v>107</v>
      </c>
    </row>
    <row r="17" spans="1:3" x14ac:dyDescent="0.2">
      <c r="A17" s="25" t="s">
        <v>4</v>
      </c>
      <c r="B17" s="3" t="s">
        <v>32</v>
      </c>
      <c r="C17" s="5" t="s">
        <v>107</v>
      </c>
    </row>
    <row r="18" spans="1:3" x14ac:dyDescent="0.2">
      <c r="A18" s="25" t="s">
        <v>5</v>
      </c>
      <c r="B18" s="3" t="s">
        <v>33</v>
      </c>
      <c r="C18" s="5" t="s">
        <v>107</v>
      </c>
    </row>
    <row r="19" spans="1:3" x14ac:dyDescent="0.2">
      <c r="A19" s="25" t="s">
        <v>6</v>
      </c>
      <c r="B19" s="26" t="s">
        <v>34</v>
      </c>
      <c r="C19" s="5" t="s">
        <v>107</v>
      </c>
    </row>
    <row r="20" spans="1:3" x14ac:dyDescent="0.2">
      <c r="A20" s="25" t="s">
        <v>7</v>
      </c>
      <c r="B20" s="3" t="s">
        <v>268</v>
      </c>
      <c r="C20" s="5" t="s">
        <v>107</v>
      </c>
    </row>
    <row r="21" spans="1:3" x14ac:dyDescent="0.2">
      <c r="A21" s="25" t="s">
        <v>8</v>
      </c>
      <c r="B21" s="3" t="s">
        <v>269</v>
      </c>
      <c r="C21" s="5" t="s">
        <v>107</v>
      </c>
    </row>
    <row r="22" spans="1:3" x14ac:dyDescent="0.2">
      <c r="A22" s="25" t="s">
        <v>9</v>
      </c>
      <c r="B22" s="3" t="s">
        <v>270</v>
      </c>
      <c r="C22" s="5" t="s">
        <v>107</v>
      </c>
    </row>
    <row r="23" spans="1:3" x14ac:dyDescent="0.2">
      <c r="A23" s="25" t="s">
        <v>10</v>
      </c>
      <c r="B23" s="3" t="s">
        <v>271</v>
      </c>
      <c r="C23" s="5" t="s">
        <v>107</v>
      </c>
    </row>
    <row r="24" spans="1:3" x14ac:dyDescent="0.2">
      <c r="A24" s="25" t="s">
        <v>11</v>
      </c>
      <c r="B24" s="3" t="s">
        <v>35</v>
      </c>
      <c r="C24" s="5" t="s">
        <v>107</v>
      </c>
    </row>
    <row r="25" spans="1:3" x14ac:dyDescent="0.2">
      <c r="A25" s="25" t="s">
        <v>12</v>
      </c>
      <c r="B25" s="3" t="s">
        <v>366</v>
      </c>
      <c r="C25" s="5" t="s">
        <v>107</v>
      </c>
    </row>
    <row r="26" spans="1:3" x14ac:dyDescent="0.2">
      <c r="A26" s="25" t="s">
        <v>13</v>
      </c>
      <c r="B26" s="3" t="s">
        <v>191</v>
      </c>
      <c r="C26" s="5" t="s">
        <v>107</v>
      </c>
    </row>
    <row r="27" spans="1:3" x14ac:dyDescent="0.2">
      <c r="A27" s="25" t="s">
        <v>14</v>
      </c>
      <c r="B27" s="3" t="s">
        <v>50</v>
      </c>
      <c r="C27" s="5" t="s">
        <v>107</v>
      </c>
    </row>
    <row r="28" spans="1:3" x14ac:dyDescent="0.2">
      <c r="A28" s="25" t="s">
        <v>15</v>
      </c>
      <c r="B28" s="3" t="s">
        <v>36</v>
      </c>
      <c r="C28" s="5" t="s">
        <v>107</v>
      </c>
    </row>
    <row r="29" spans="1:3" x14ac:dyDescent="0.2">
      <c r="A29" s="25" t="s">
        <v>16</v>
      </c>
      <c r="B29" s="3" t="s">
        <v>192</v>
      </c>
      <c r="C29" s="5" t="s">
        <v>107</v>
      </c>
    </row>
    <row r="30" spans="1:3" x14ac:dyDescent="0.2">
      <c r="A30" s="25" t="s">
        <v>17</v>
      </c>
      <c r="B30" s="3" t="s">
        <v>272</v>
      </c>
      <c r="C30" s="5" t="s">
        <v>107</v>
      </c>
    </row>
    <row r="31" spans="1:3" x14ac:dyDescent="0.2">
      <c r="A31" s="25" t="s">
        <v>18</v>
      </c>
      <c r="B31" s="3" t="s">
        <v>273</v>
      </c>
      <c r="C31" s="5" t="s">
        <v>107</v>
      </c>
    </row>
    <row r="32" spans="1:3" x14ac:dyDescent="0.2">
      <c r="A32" s="25" t="s">
        <v>19</v>
      </c>
      <c r="B32" s="3" t="s">
        <v>274</v>
      </c>
      <c r="C32" s="5" t="s">
        <v>107</v>
      </c>
    </row>
    <row r="33" spans="1:3" x14ac:dyDescent="0.2">
      <c r="A33" s="25" t="s">
        <v>20</v>
      </c>
      <c r="B33" s="3" t="s">
        <v>37</v>
      </c>
      <c r="C33" s="5" t="s">
        <v>107</v>
      </c>
    </row>
    <row r="34" spans="1:3" x14ac:dyDescent="0.2">
      <c r="A34" s="25" t="s">
        <v>21</v>
      </c>
      <c r="B34" s="3" t="s">
        <v>38</v>
      </c>
      <c r="C34" s="5" t="s">
        <v>107</v>
      </c>
    </row>
    <row r="35" spans="1:3" x14ac:dyDescent="0.2">
      <c r="A35" s="25" t="s">
        <v>22</v>
      </c>
      <c r="B35" s="3" t="s">
        <v>275</v>
      </c>
      <c r="C35" s="5" t="s">
        <v>107</v>
      </c>
    </row>
    <row r="36" spans="1:3" x14ac:dyDescent="0.2">
      <c r="A36" s="25" t="s">
        <v>23</v>
      </c>
      <c r="B36" s="3" t="s">
        <v>193</v>
      </c>
      <c r="C36" s="5" t="s">
        <v>107</v>
      </c>
    </row>
    <row r="37" spans="1:3" x14ac:dyDescent="0.2">
      <c r="A37" s="25" t="s">
        <v>24</v>
      </c>
      <c r="B37" s="3" t="s">
        <v>39</v>
      </c>
      <c r="C37" s="5" t="s">
        <v>107</v>
      </c>
    </row>
    <row r="38" spans="1:3" x14ac:dyDescent="0.2">
      <c r="A38" s="25" t="s">
        <v>25</v>
      </c>
      <c r="B38" s="3" t="s">
        <v>40</v>
      </c>
      <c r="C38" s="5" t="s">
        <v>107</v>
      </c>
    </row>
    <row r="39" spans="1:3" x14ac:dyDescent="0.2">
      <c r="A39" s="25" t="s">
        <v>26</v>
      </c>
      <c r="B39" s="3" t="s">
        <v>276</v>
      </c>
      <c r="C39" s="5" t="s">
        <v>107</v>
      </c>
    </row>
    <row r="40" spans="1:3" x14ac:dyDescent="0.2">
      <c r="A40" s="25" t="s">
        <v>51</v>
      </c>
      <c r="B40" s="3" t="s">
        <v>367</v>
      </c>
      <c r="C40" s="5" t="s">
        <v>107</v>
      </c>
    </row>
    <row r="41" spans="1:3" x14ac:dyDescent="0.2">
      <c r="A41" s="25" t="s">
        <v>194</v>
      </c>
      <c r="B41" s="3" t="s">
        <v>41</v>
      </c>
      <c r="C41" s="5" t="s">
        <v>107</v>
      </c>
    </row>
    <row r="42" spans="1:3" x14ac:dyDescent="0.2">
      <c r="A42" s="25" t="s">
        <v>200</v>
      </c>
      <c r="B42" s="3" t="s">
        <v>42</v>
      </c>
      <c r="C42" s="5" t="s">
        <v>107</v>
      </c>
    </row>
    <row r="43" spans="1:3" x14ac:dyDescent="0.2">
      <c r="A43" s="25" t="s">
        <v>201</v>
      </c>
      <c r="B43" s="3" t="s">
        <v>278</v>
      </c>
      <c r="C43" s="5" t="s">
        <v>107</v>
      </c>
    </row>
    <row r="44" spans="1:3" x14ac:dyDescent="0.2">
      <c r="A44" s="19" t="s">
        <v>202</v>
      </c>
      <c r="B44" s="12" t="s">
        <v>279</v>
      </c>
      <c r="C44" s="9" t="s">
        <v>107</v>
      </c>
    </row>
    <row r="45" spans="1:3" x14ac:dyDescent="0.2">
      <c r="A45" s="198" t="s">
        <v>207</v>
      </c>
      <c r="B45" s="418" t="str">
        <f>最終需要_まとめ!A46</f>
        <v>2015年多可町産業連関表</v>
      </c>
      <c r="C45" s="465">
        <v>45158</v>
      </c>
    </row>
    <row r="46" spans="1:3" x14ac:dyDescent="0.2">
      <c r="A46" s="27" t="s">
        <v>189</v>
      </c>
      <c r="B46" s="237" t="str">
        <f>B45</f>
        <v>2015年多可町産業連関表</v>
      </c>
      <c r="C46" s="24"/>
    </row>
    <row r="47" spans="1:3" x14ac:dyDescent="0.2">
      <c r="A47" s="28" t="s">
        <v>110</v>
      </c>
      <c r="B47" s="419" t="str">
        <f>B45</f>
        <v>2015年多可町産業連関表</v>
      </c>
      <c r="C47" s="21"/>
    </row>
    <row r="48" spans="1:3" x14ac:dyDescent="0.2">
      <c r="A48" t="s">
        <v>338</v>
      </c>
    </row>
  </sheetData>
  <phoneticPr fontId="5"/>
  <pageMargins left="0.75" right="0.75" top="1" bottom="1" header="0.51200000000000001" footer="0.51200000000000001"/>
  <pageSetup paperSize="9" orientation="portrait"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R38"/>
  <sheetViews>
    <sheetView workbookViewId="0">
      <selection activeCell="L17" sqref="L17"/>
    </sheetView>
  </sheetViews>
  <sheetFormatPr defaultRowHeight="13" x14ac:dyDescent="0.2"/>
  <cols>
    <col min="1" max="1" width="3.6328125" customWidth="1"/>
    <col min="18" max="18" width="29.6328125" customWidth="1"/>
  </cols>
  <sheetData>
    <row r="1" spans="1:18" ht="14" x14ac:dyDescent="0.2">
      <c r="A1" s="29" t="s">
        <v>111</v>
      </c>
    </row>
    <row r="2" spans="1:18" x14ac:dyDescent="0.2">
      <c r="A2" s="16"/>
      <c r="B2" s="30" t="s">
        <v>112</v>
      </c>
      <c r="C2" s="17"/>
      <c r="D2" s="17"/>
      <c r="E2" s="17"/>
      <c r="F2" s="17"/>
      <c r="G2" s="17"/>
      <c r="H2" s="17"/>
      <c r="I2" s="17"/>
      <c r="J2" s="17"/>
      <c r="K2" s="17"/>
      <c r="L2" s="17"/>
      <c r="M2" s="17"/>
      <c r="N2" s="17"/>
      <c r="O2" s="17"/>
      <c r="P2" s="17"/>
      <c r="Q2" s="17"/>
      <c r="R2" s="31"/>
    </row>
    <row r="3" spans="1:18" ht="14" x14ac:dyDescent="0.3">
      <c r="A3" s="25"/>
      <c r="B3" s="32"/>
      <c r="R3" s="33"/>
    </row>
    <row r="4" spans="1:18" x14ac:dyDescent="0.2">
      <c r="A4" s="34" t="s">
        <v>323</v>
      </c>
      <c r="R4" s="33"/>
    </row>
    <row r="5" spans="1:18" x14ac:dyDescent="0.2">
      <c r="A5" s="25"/>
      <c r="B5" s="35" t="s">
        <v>324</v>
      </c>
      <c r="R5" s="33"/>
    </row>
    <row r="6" spans="1:18" x14ac:dyDescent="0.2">
      <c r="A6" s="25"/>
      <c r="B6" s="35" t="s">
        <v>325</v>
      </c>
      <c r="R6" s="33"/>
    </row>
    <row r="7" spans="1:18" x14ac:dyDescent="0.2">
      <c r="A7" s="25"/>
      <c r="B7" s="35" t="s">
        <v>326</v>
      </c>
      <c r="R7" s="33"/>
    </row>
    <row r="8" spans="1:18" x14ac:dyDescent="0.2">
      <c r="A8" s="25"/>
      <c r="B8" s="35" t="s">
        <v>327</v>
      </c>
      <c r="R8" s="33"/>
    </row>
    <row r="9" spans="1:18" x14ac:dyDescent="0.2">
      <c r="A9" s="25"/>
      <c r="B9" s="35" t="s">
        <v>328</v>
      </c>
      <c r="R9" s="33"/>
    </row>
    <row r="10" spans="1:18" x14ac:dyDescent="0.2">
      <c r="A10" s="25"/>
      <c r="B10" s="35" t="s">
        <v>329</v>
      </c>
      <c r="R10" s="33"/>
    </row>
    <row r="11" spans="1:18" x14ac:dyDescent="0.2">
      <c r="A11" s="25"/>
      <c r="B11" s="35" t="s">
        <v>330</v>
      </c>
      <c r="R11" s="33"/>
    </row>
    <row r="12" spans="1:18" ht="14" x14ac:dyDescent="0.3">
      <c r="A12" s="25"/>
      <c r="B12" s="32"/>
      <c r="R12" s="33"/>
    </row>
    <row r="13" spans="1:18" x14ac:dyDescent="0.2">
      <c r="A13" s="34" t="s">
        <v>113</v>
      </c>
      <c r="R13" s="33"/>
    </row>
    <row r="14" spans="1:18" x14ac:dyDescent="0.2">
      <c r="A14" s="25"/>
      <c r="B14" s="36" t="s">
        <v>361</v>
      </c>
      <c r="R14" s="33"/>
    </row>
    <row r="15" spans="1:18" x14ac:dyDescent="0.2">
      <c r="A15" s="25"/>
      <c r="B15" s="36" t="s">
        <v>363</v>
      </c>
      <c r="R15" s="33"/>
    </row>
    <row r="16" spans="1:18" x14ac:dyDescent="0.2">
      <c r="A16" s="25"/>
      <c r="B16" s="36" t="s">
        <v>96</v>
      </c>
      <c r="R16" s="33"/>
    </row>
    <row r="17" spans="1:18" x14ac:dyDescent="0.2">
      <c r="A17" s="25"/>
      <c r="B17" s="36" t="s">
        <v>97</v>
      </c>
      <c r="R17" s="33"/>
    </row>
    <row r="18" spans="1:18" x14ac:dyDescent="0.2">
      <c r="A18" s="25"/>
      <c r="B18" s="36" t="s">
        <v>98</v>
      </c>
      <c r="R18" s="33"/>
    </row>
    <row r="19" spans="1:18" x14ac:dyDescent="0.2">
      <c r="A19" s="25"/>
      <c r="B19" s="36" t="s">
        <v>99</v>
      </c>
      <c r="R19" s="33"/>
    </row>
    <row r="20" spans="1:18" x14ac:dyDescent="0.2">
      <c r="A20" s="25"/>
      <c r="B20" s="36" t="s">
        <v>331</v>
      </c>
      <c r="R20" s="33"/>
    </row>
    <row r="21" spans="1:18" x14ac:dyDescent="0.2">
      <c r="A21" s="25"/>
      <c r="B21" s="36" t="s">
        <v>100</v>
      </c>
      <c r="R21" s="33"/>
    </row>
    <row r="22" spans="1:18" ht="13.5" x14ac:dyDescent="0.2">
      <c r="A22" s="25"/>
      <c r="B22" s="37"/>
      <c r="R22" s="33"/>
    </row>
    <row r="23" spans="1:18" x14ac:dyDescent="0.2">
      <c r="A23" s="38" t="s">
        <v>114</v>
      </c>
      <c r="R23" s="33"/>
    </row>
    <row r="24" spans="1:18" x14ac:dyDescent="0.2">
      <c r="A24" s="25"/>
      <c r="B24" s="39" t="s">
        <v>115</v>
      </c>
      <c r="R24" s="33"/>
    </row>
    <row r="25" spans="1:18" x14ac:dyDescent="0.2">
      <c r="A25" s="25"/>
      <c r="B25" s="39" t="s">
        <v>362</v>
      </c>
      <c r="R25" s="33"/>
    </row>
    <row r="26" spans="1:18" x14ac:dyDescent="0.2">
      <c r="A26" s="25"/>
      <c r="B26" s="39" t="s">
        <v>332</v>
      </c>
      <c r="R26" s="33"/>
    </row>
    <row r="27" spans="1:18" x14ac:dyDescent="0.2">
      <c r="A27" s="25"/>
      <c r="B27" s="39" t="s">
        <v>116</v>
      </c>
      <c r="R27" s="33"/>
    </row>
    <row r="28" spans="1:18" x14ac:dyDescent="0.2">
      <c r="A28" s="25"/>
      <c r="B28" s="36" t="s">
        <v>333</v>
      </c>
      <c r="R28" s="33"/>
    </row>
    <row r="29" spans="1:18" x14ac:dyDescent="0.2">
      <c r="A29" s="25"/>
      <c r="B29" s="40" t="s">
        <v>117</v>
      </c>
      <c r="R29" s="33"/>
    </row>
    <row r="30" spans="1:18" x14ac:dyDescent="0.2">
      <c r="A30" s="25"/>
      <c r="B30" s="36"/>
      <c r="R30" s="33"/>
    </row>
    <row r="31" spans="1:18" ht="13.5" x14ac:dyDescent="0.2">
      <c r="A31" s="25"/>
      <c r="B31" s="37"/>
      <c r="R31" s="33"/>
    </row>
    <row r="32" spans="1:18" x14ac:dyDescent="0.2">
      <c r="A32" s="38" t="s">
        <v>101</v>
      </c>
      <c r="R32" s="33"/>
    </row>
    <row r="33" spans="1:18" x14ac:dyDescent="0.2">
      <c r="A33" s="25"/>
      <c r="B33" s="36" t="s">
        <v>334</v>
      </c>
      <c r="R33" s="33"/>
    </row>
    <row r="34" spans="1:18" x14ac:dyDescent="0.2">
      <c r="A34" s="25"/>
      <c r="B34" s="36" t="s">
        <v>335</v>
      </c>
      <c r="R34" s="33"/>
    </row>
    <row r="35" spans="1:18" x14ac:dyDescent="0.2">
      <c r="A35" s="25"/>
      <c r="B35" s="36" t="s">
        <v>336</v>
      </c>
      <c r="R35" s="33"/>
    </row>
    <row r="36" spans="1:18" x14ac:dyDescent="0.2">
      <c r="A36" s="25"/>
      <c r="B36" s="39" t="s">
        <v>118</v>
      </c>
      <c r="R36" s="33"/>
    </row>
    <row r="37" spans="1:18" x14ac:dyDescent="0.2">
      <c r="A37" s="25"/>
      <c r="B37" s="36" t="s">
        <v>337</v>
      </c>
      <c r="R37" s="33"/>
    </row>
    <row r="38" spans="1:18" ht="14" x14ac:dyDescent="0.3">
      <c r="A38" s="19"/>
      <c r="B38" s="41"/>
      <c r="C38" s="20"/>
      <c r="D38" s="20"/>
      <c r="E38" s="20"/>
      <c r="F38" s="20"/>
      <c r="G38" s="20"/>
      <c r="H38" s="20"/>
      <c r="I38" s="20"/>
      <c r="J38" s="20"/>
      <c r="K38" s="20"/>
      <c r="L38" s="20"/>
      <c r="M38" s="20"/>
      <c r="N38" s="20"/>
      <c r="O38" s="20"/>
      <c r="P38" s="20"/>
      <c r="Q38" s="20"/>
      <c r="R38" s="42"/>
    </row>
  </sheetData>
  <phoneticPr fontId="5"/>
  <pageMargins left="0.75" right="0.75" top="1" bottom="1" header="0.51200000000000001" footer="0.51200000000000001"/>
  <pageSetup paperSize="9" scale="85" orientation="landscape"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L49"/>
  <sheetViews>
    <sheetView workbookViewId="0">
      <pane xSplit="2" ySplit="5" topLeftCell="C37" activePane="bottomRight" state="frozen"/>
      <selection activeCell="D5" sqref="D5"/>
      <selection pane="topRight" activeCell="D5" sqref="D5"/>
      <selection pane="bottomLeft" activeCell="D5" sqref="D5"/>
      <selection pane="bottomRight" activeCell="J33" sqref="J33:L33"/>
    </sheetView>
  </sheetViews>
  <sheetFormatPr defaultRowHeight="13" x14ac:dyDescent="0.2"/>
  <cols>
    <col min="1" max="1" width="3.08984375" customWidth="1"/>
    <col min="2" max="2" width="23.453125" customWidth="1"/>
    <col min="3" max="3" width="10.08984375" customWidth="1"/>
    <col min="4" max="5" width="10.90625" customWidth="1"/>
    <col min="6" max="7" width="9.08984375" customWidth="1"/>
    <col min="8" max="8" width="6.90625" customWidth="1"/>
    <col min="9" max="9" width="4" customWidth="1"/>
    <col min="10" max="10" width="16.453125" customWidth="1"/>
    <col min="11" max="11" width="11.453125" customWidth="1"/>
    <col min="12" max="12" width="12.453125" customWidth="1"/>
  </cols>
  <sheetData>
    <row r="1" spans="1:12" x14ac:dyDescent="0.2">
      <c r="A1" s="15" t="s">
        <v>358</v>
      </c>
    </row>
    <row r="2" spans="1:12" x14ac:dyDescent="0.2">
      <c r="A2" s="43" t="s">
        <v>357</v>
      </c>
      <c r="B2" s="44"/>
      <c r="C2" s="44"/>
      <c r="D2" s="44"/>
      <c r="E2" s="44"/>
      <c r="F2" s="44"/>
      <c r="G2" s="45"/>
      <c r="H2" s="46"/>
      <c r="I2" s="46"/>
      <c r="J2" s="46"/>
    </row>
    <row r="3" spans="1:12" x14ac:dyDescent="0.2">
      <c r="A3" s="15" t="s">
        <v>119</v>
      </c>
      <c r="C3" s="47" t="s">
        <v>120</v>
      </c>
      <c r="I3" s="48"/>
      <c r="J3" s="15" t="s">
        <v>121</v>
      </c>
      <c r="K3" s="49"/>
      <c r="L3" s="49"/>
    </row>
    <row r="4" spans="1:12" x14ac:dyDescent="0.2">
      <c r="A4" s="50"/>
      <c r="B4" s="51"/>
      <c r="C4" s="130" t="s">
        <v>122</v>
      </c>
      <c r="D4" s="122" t="s">
        <v>123</v>
      </c>
      <c r="E4" s="122"/>
      <c r="F4" s="52" t="s">
        <v>124</v>
      </c>
      <c r="G4" s="113"/>
      <c r="H4" s="105" t="s">
        <v>125</v>
      </c>
      <c r="I4" s="48"/>
      <c r="J4" s="16"/>
      <c r="K4" s="456" t="s">
        <v>126</v>
      </c>
      <c r="L4" s="457"/>
    </row>
    <row r="5" spans="1:12" x14ac:dyDescent="0.2">
      <c r="A5" s="103"/>
      <c r="B5" s="48"/>
      <c r="C5" s="131" t="s">
        <v>127</v>
      </c>
      <c r="D5" s="125" t="s">
        <v>128</v>
      </c>
      <c r="E5" s="124" t="s">
        <v>129</v>
      </c>
      <c r="F5" s="125" t="s">
        <v>130</v>
      </c>
      <c r="G5" s="124" t="s">
        <v>131</v>
      </c>
      <c r="H5" s="158" t="s">
        <v>132</v>
      </c>
      <c r="J5" s="162"/>
      <c r="K5" s="420" t="s">
        <v>133</v>
      </c>
      <c r="L5" s="421" t="s">
        <v>134</v>
      </c>
    </row>
    <row r="6" spans="1:12" x14ac:dyDescent="0.2">
      <c r="A6" s="2" t="s">
        <v>263</v>
      </c>
      <c r="B6" s="10" t="s">
        <v>264</v>
      </c>
      <c r="C6" s="132">
        <v>100</v>
      </c>
      <c r="D6" s="127">
        <f>'1'!S44</f>
        <v>122.78262840950984</v>
      </c>
      <c r="E6" s="168">
        <f>'1'!U44</f>
        <v>56.856592499468178</v>
      </c>
      <c r="F6" s="119">
        <f>'1'!W44</f>
        <v>19</v>
      </c>
      <c r="G6" s="171">
        <f>'1'!Y44</f>
        <v>14</v>
      </c>
      <c r="H6" s="53">
        <v>1</v>
      </c>
      <c r="I6" s="56"/>
      <c r="J6" s="104" t="s">
        <v>102</v>
      </c>
      <c r="K6" s="185">
        <v>0.75600000000000001</v>
      </c>
      <c r="L6" s="186">
        <v>0.73199999999999998</v>
      </c>
    </row>
    <row r="7" spans="1:12" x14ac:dyDescent="0.2">
      <c r="A7" s="159" t="s">
        <v>219</v>
      </c>
      <c r="B7" s="3" t="s">
        <v>265</v>
      </c>
      <c r="C7" s="133">
        <v>100</v>
      </c>
      <c r="D7" s="128">
        <f>'2'!S44</f>
        <v>128.92273851639499</v>
      </c>
      <c r="E7" s="169">
        <f>'2'!U44</f>
        <v>85.564209429133697</v>
      </c>
      <c r="F7" s="120">
        <f>'2'!W44</f>
        <v>21</v>
      </c>
      <c r="G7" s="172">
        <f>'2'!Y44</f>
        <v>14</v>
      </c>
      <c r="H7" s="156">
        <v>2</v>
      </c>
      <c r="I7" s="56"/>
      <c r="J7" s="103" t="s">
        <v>135</v>
      </c>
      <c r="K7" s="187">
        <v>0.74099999999999999</v>
      </c>
      <c r="L7" s="188">
        <v>0.71099999999999997</v>
      </c>
    </row>
    <row r="8" spans="1:12" x14ac:dyDescent="0.2">
      <c r="A8" s="159" t="s">
        <v>220</v>
      </c>
      <c r="B8" s="3" t="s">
        <v>266</v>
      </c>
      <c r="C8" s="133">
        <v>100</v>
      </c>
      <c r="D8" s="128">
        <f>'3'!S44</f>
        <v>100</v>
      </c>
      <c r="E8" s="169">
        <f>'3'!U44</f>
        <v>0</v>
      </c>
      <c r="F8" s="120">
        <f>'3'!W44</f>
        <v>0</v>
      </c>
      <c r="G8" s="172">
        <f>'3'!Y44</f>
        <v>0</v>
      </c>
      <c r="H8" s="156">
        <v>3</v>
      </c>
      <c r="I8" s="56"/>
      <c r="J8" s="103" t="s">
        <v>136</v>
      </c>
      <c r="K8" s="187">
        <v>0.90500000000000003</v>
      </c>
      <c r="L8" s="188">
        <v>0.73599999999999999</v>
      </c>
    </row>
    <row r="9" spans="1:12" x14ac:dyDescent="0.2">
      <c r="A9" s="159" t="s">
        <v>221</v>
      </c>
      <c r="B9" s="3" t="s">
        <v>27</v>
      </c>
      <c r="C9" s="133">
        <v>100</v>
      </c>
      <c r="D9" s="128">
        <f>'4'!S44</f>
        <v>121.54999915523561</v>
      </c>
      <c r="E9" s="169">
        <f>'4'!U44</f>
        <v>113.66298957723779</v>
      </c>
      <c r="F9" s="120">
        <f>'4'!W44</f>
        <v>102</v>
      </c>
      <c r="G9" s="172">
        <f>'4'!Y44</f>
        <v>1</v>
      </c>
      <c r="H9" s="156">
        <v>4</v>
      </c>
      <c r="I9" s="56"/>
      <c r="J9" s="103" t="s">
        <v>137</v>
      </c>
      <c r="K9" s="187">
        <v>0.871</v>
      </c>
      <c r="L9" s="188">
        <v>0.74299999999999999</v>
      </c>
    </row>
    <row r="10" spans="1:12" x14ac:dyDescent="0.2">
      <c r="A10" s="2" t="s">
        <v>222</v>
      </c>
      <c r="B10" s="10" t="s">
        <v>190</v>
      </c>
      <c r="C10" s="132">
        <v>100</v>
      </c>
      <c r="D10" s="127">
        <f>'5'!S44</f>
        <v>130.82348834655323</v>
      </c>
      <c r="E10" s="168">
        <f>'5'!U44</f>
        <v>43.658483352217836</v>
      </c>
      <c r="F10" s="119">
        <f>'5'!W44</f>
        <v>10</v>
      </c>
      <c r="G10" s="171">
        <f>'5'!Y44</f>
        <v>9</v>
      </c>
      <c r="H10" s="53">
        <v>5</v>
      </c>
      <c r="I10" s="56"/>
      <c r="J10" s="103" t="s">
        <v>138</v>
      </c>
      <c r="K10" s="187">
        <v>0.82499999999999996</v>
      </c>
      <c r="L10" s="188">
        <v>0.73499999999999999</v>
      </c>
    </row>
    <row r="11" spans="1:12" x14ac:dyDescent="0.2">
      <c r="A11" s="159" t="s">
        <v>223</v>
      </c>
      <c r="B11" s="3" t="s">
        <v>28</v>
      </c>
      <c r="C11" s="133">
        <v>100</v>
      </c>
      <c r="D11" s="128">
        <f>'6'!S44</f>
        <v>113.51225503116613</v>
      </c>
      <c r="E11" s="169">
        <f>'6'!U44</f>
        <v>46.46214315869809</v>
      </c>
      <c r="F11" s="120">
        <f>'6'!W44</f>
        <v>21</v>
      </c>
      <c r="G11" s="172">
        <f>'6'!Y44</f>
        <v>13</v>
      </c>
      <c r="H11" s="156">
        <v>6</v>
      </c>
      <c r="I11" s="56"/>
      <c r="J11" s="103" t="s">
        <v>139</v>
      </c>
      <c r="K11" s="187">
        <v>0.86899999999999999</v>
      </c>
      <c r="L11" s="188">
        <v>0.76500000000000001</v>
      </c>
    </row>
    <row r="12" spans="1:12" x14ac:dyDescent="0.2">
      <c r="A12" s="159" t="s">
        <v>224</v>
      </c>
      <c r="B12" s="3" t="s">
        <v>267</v>
      </c>
      <c r="C12" s="133">
        <v>100</v>
      </c>
      <c r="D12" s="128">
        <f>'7'!S44</f>
        <v>137.56706066814488</v>
      </c>
      <c r="E12" s="169">
        <f>'7'!U44</f>
        <v>58.486163511690513</v>
      </c>
      <c r="F12" s="120">
        <f>'7'!W44</f>
        <v>9</v>
      </c>
      <c r="G12" s="172">
        <f>'7'!Y44</f>
        <v>6</v>
      </c>
      <c r="H12" s="156">
        <v>7</v>
      </c>
      <c r="I12" s="56"/>
      <c r="J12" s="103" t="s">
        <v>140</v>
      </c>
      <c r="K12" s="187">
        <v>0.80400000000000005</v>
      </c>
      <c r="L12" s="188">
        <v>0.749</v>
      </c>
    </row>
    <row r="13" spans="1:12" x14ac:dyDescent="0.2">
      <c r="A13" s="159" t="s">
        <v>225</v>
      </c>
      <c r="B13" s="3" t="s">
        <v>29</v>
      </c>
      <c r="C13" s="133">
        <v>100</v>
      </c>
      <c r="D13" s="128">
        <f>'8'!S44</f>
        <v>111.25101094422791</v>
      </c>
      <c r="E13" s="169">
        <f>'8'!U44</f>
        <v>36.156312045487972</v>
      </c>
      <c r="F13" s="120">
        <f>'8'!W44</f>
        <v>2</v>
      </c>
      <c r="G13" s="172">
        <f>'8'!Y44</f>
        <v>2</v>
      </c>
      <c r="H13" s="156">
        <v>8</v>
      </c>
      <c r="I13" s="56"/>
      <c r="J13" s="103" t="s">
        <v>195</v>
      </c>
      <c r="K13" s="161">
        <v>0.78600000000000003</v>
      </c>
      <c r="L13" s="189">
        <v>0.73599999999999999</v>
      </c>
    </row>
    <row r="14" spans="1:12" x14ac:dyDescent="0.2">
      <c r="A14" s="159" t="s">
        <v>226</v>
      </c>
      <c r="B14" s="3" t="s">
        <v>30</v>
      </c>
      <c r="C14" s="133">
        <v>100</v>
      </c>
      <c r="D14" s="128">
        <f>'9'!S44</f>
        <v>102.19943445224192</v>
      </c>
      <c r="E14" s="169">
        <f>'9'!U44</f>
        <v>31.379942410945922</v>
      </c>
      <c r="F14" s="120">
        <f>'9'!W44</f>
        <v>0</v>
      </c>
      <c r="G14" s="172">
        <f>'9'!Y44</f>
        <v>0</v>
      </c>
      <c r="H14" s="156">
        <v>9</v>
      </c>
      <c r="I14" s="56"/>
      <c r="J14" s="103" t="s">
        <v>196</v>
      </c>
      <c r="K14" s="161">
        <v>0.69399999999999995</v>
      </c>
      <c r="L14" s="189">
        <v>0.751</v>
      </c>
    </row>
    <row r="15" spans="1:12" x14ac:dyDescent="0.2">
      <c r="A15" s="159" t="s">
        <v>2</v>
      </c>
      <c r="B15" s="3" t="s">
        <v>364</v>
      </c>
      <c r="C15" s="133">
        <v>100</v>
      </c>
      <c r="D15" s="128">
        <f>'10'!S44</f>
        <v>123.57035140876155</v>
      </c>
      <c r="E15" s="169">
        <f>'10'!U44</f>
        <v>43.540090296627881</v>
      </c>
      <c r="F15" s="120">
        <f>'10'!W44</f>
        <v>7</v>
      </c>
      <c r="G15" s="172">
        <f>'10'!Y44</f>
        <v>5</v>
      </c>
      <c r="H15" s="156">
        <v>10</v>
      </c>
      <c r="I15" s="56"/>
      <c r="J15" s="103" t="s">
        <v>197</v>
      </c>
      <c r="K15" s="161">
        <v>0.66300000000000003</v>
      </c>
      <c r="L15" s="189">
        <v>0.73499999999999999</v>
      </c>
    </row>
    <row r="16" spans="1:12" x14ac:dyDescent="0.2">
      <c r="A16" s="159" t="s">
        <v>3</v>
      </c>
      <c r="B16" s="3" t="s">
        <v>31</v>
      </c>
      <c r="C16" s="133">
        <v>100</v>
      </c>
      <c r="D16" s="128">
        <f>'11'!S44</f>
        <v>118.32012724112977</v>
      </c>
      <c r="E16" s="169">
        <f>'11'!U44</f>
        <v>55.934050642214338</v>
      </c>
      <c r="F16" s="120">
        <f>'11'!W44</f>
        <v>9</v>
      </c>
      <c r="G16" s="172">
        <f>'11'!Y44</f>
        <v>9</v>
      </c>
      <c r="H16" s="156">
        <v>11</v>
      </c>
      <c r="I16" s="56"/>
      <c r="J16" s="103" t="s">
        <v>198</v>
      </c>
      <c r="K16" s="161">
        <v>0.66</v>
      </c>
      <c r="L16" s="189">
        <v>0.72199999999999998</v>
      </c>
    </row>
    <row r="17" spans="1:12" x14ac:dyDescent="0.2">
      <c r="A17" s="159" t="s">
        <v>4</v>
      </c>
      <c r="B17" s="3" t="s">
        <v>32</v>
      </c>
      <c r="C17" s="133">
        <v>100</v>
      </c>
      <c r="D17" s="128">
        <f>'12'!S44</f>
        <v>111.63393782966236</v>
      </c>
      <c r="E17" s="169">
        <f>'12'!U44</f>
        <v>28.638090219250589</v>
      </c>
      <c r="F17" s="120">
        <f>'12'!W44</f>
        <v>7</v>
      </c>
      <c r="G17" s="172">
        <f>'12'!Y44</f>
        <v>8</v>
      </c>
      <c r="H17" s="156">
        <v>12</v>
      </c>
      <c r="I17" s="56"/>
      <c r="J17" s="103" t="s">
        <v>199</v>
      </c>
      <c r="K17" s="161">
        <v>0.69299999999999995</v>
      </c>
      <c r="L17" s="189">
        <v>0.73899999999999999</v>
      </c>
    </row>
    <row r="18" spans="1:12" x14ac:dyDescent="0.2">
      <c r="A18" s="159" t="s">
        <v>5</v>
      </c>
      <c r="B18" s="3" t="s">
        <v>33</v>
      </c>
      <c r="C18" s="133">
        <v>100</v>
      </c>
      <c r="D18" s="128">
        <f>'13'!S44</f>
        <v>127.81578299845077</v>
      </c>
      <c r="E18" s="169">
        <f>'13'!U44</f>
        <v>31.69797525873415</v>
      </c>
      <c r="F18" s="120">
        <f>'13'!W44</f>
        <v>3</v>
      </c>
      <c r="G18" s="172">
        <f>'13'!Y44</f>
        <v>3</v>
      </c>
      <c r="H18" s="156">
        <v>13</v>
      </c>
      <c r="I18" s="56"/>
      <c r="J18" s="103" t="s">
        <v>215</v>
      </c>
      <c r="K18" s="161">
        <v>0.75800000000000001</v>
      </c>
      <c r="L18" s="189">
        <v>0.74199999999999999</v>
      </c>
    </row>
    <row r="19" spans="1:12" x14ac:dyDescent="0.2">
      <c r="A19" s="159" t="s">
        <v>6</v>
      </c>
      <c r="B19" s="3" t="s">
        <v>34</v>
      </c>
      <c r="C19" s="133">
        <v>100</v>
      </c>
      <c r="D19" s="128">
        <f>'14'!S44</f>
        <v>122.57394328829997</v>
      </c>
      <c r="E19" s="169">
        <f>'14'!U44</f>
        <v>53.567305083381704</v>
      </c>
      <c r="F19" s="120">
        <f>'14'!W44</f>
        <v>7</v>
      </c>
      <c r="G19" s="172">
        <f>'14'!Y44</f>
        <v>5</v>
      </c>
      <c r="H19" s="156">
        <v>14</v>
      </c>
      <c r="I19" s="56"/>
      <c r="J19" s="103" t="s">
        <v>216</v>
      </c>
      <c r="K19" s="161">
        <v>0.752</v>
      </c>
      <c r="L19" s="189">
        <v>0.72199999999999998</v>
      </c>
    </row>
    <row r="20" spans="1:12" x14ac:dyDescent="0.2">
      <c r="A20" s="159" t="s">
        <v>7</v>
      </c>
      <c r="B20" s="3" t="s">
        <v>268</v>
      </c>
      <c r="C20" s="133">
        <v>100</v>
      </c>
      <c r="D20" s="128">
        <f>'15'!S44</f>
        <v>119.35490471970819</v>
      </c>
      <c r="E20" s="169">
        <f>'15'!U44</f>
        <v>50.952546957152251</v>
      </c>
      <c r="F20" s="120">
        <f>'15'!W44</f>
        <v>6</v>
      </c>
      <c r="G20" s="172">
        <f>'15'!Y44</f>
        <v>6</v>
      </c>
      <c r="H20" s="156">
        <v>15</v>
      </c>
      <c r="I20" s="56"/>
      <c r="J20" s="103" t="s">
        <v>217</v>
      </c>
      <c r="K20" s="161">
        <v>0.71899999999999997</v>
      </c>
      <c r="L20" s="189">
        <v>0.74399999999999999</v>
      </c>
    </row>
    <row r="21" spans="1:12" x14ac:dyDescent="0.2">
      <c r="A21" s="159" t="s">
        <v>8</v>
      </c>
      <c r="B21" s="3" t="s">
        <v>269</v>
      </c>
      <c r="C21" s="133">
        <v>100</v>
      </c>
      <c r="D21" s="128">
        <f>'16'!S44</f>
        <v>116.6156129474135</v>
      </c>
      <c r="E21" s="169">
        <f>'16'!U44</f>
        <v>52.70949991653454</v>
      </c>
      <c r="F21" s="120">
        <f>'16'!W44</f>
        <v>9</v>
      </c>
      <c r="G21" s="172">
        <f>'16'!Y44</f>
        <v>8</v>
      </c>
      <c r="H21" s="156">
        <v>16</v>
      </c>
      <c r="I21" s="56"/>
      <c r="J21" s="103" t="s">
        <v>218</v>
      </c>
      <c r="K21" s="161">
        <v>0.82599999999999996</v>
      </c>
      <c r="L21" s="189">
        <v>0.75</v>
      </c>
    </row>
    <row r="22" spans="1:12" x14ac:dyDescent="0.2">
      <c r="A22" s="159" t="s">
        <v>9</v>
      </c>
      <c r="B22" s="3" t="s">
        <v>270</v>
      </c>
      <c r="C22" s="133">
        <v>100</v>
      </c>
      <c r="D22" s="128">
        <f>'17'!S44</f>
        <v>122.46210741515834</v>
      </c>
      <c r="E22" s="169">
        <f>'17'!U44</f>
        <v>50.879404274691723</v>
      </c>
      <c r="F22" s="120">
        <f>'17'!W44</f>
        <v>115</v>
      </c>
      <c r="G22" s="172">
        <f>'17'!Y44</f>
        <v>114</v>
      </c>
      <c r="H22" s="156">
        <v>17</v>
      </c>
      <c r="I22" s="56"/>
      <c r="J22" s="103" t="s">
        <v>252</v>
      </c>
      <c r="K22" s="161">
        <v>0.84399999999999997</v>
      </c>
      <c r="L22" s="189">
        <v>0.76200000000000001</v>
      </c>
    </row>
    <row r="23" spans="1:12" x14ac:dyDescent="0.2">
      <c r="A23" s="159" t="s">
        <v>10</v>
      </c>
      <c r="B23" s="3" t="s">
        <v>271</v>
      </c>
      <c r="C23" s="133">
        <v>100</v>
      </c>
      <c r="D23" s="128">
        <f>'18'!S44</f>
        <v>122.8836487052039</v>
      </c>
      <c r="E23" s="169">
        <f>'18'!U44</f>
        <v>46.199395900153974</v>
      </c>
      <c r="F23" s="120">
        <f>'18'!W44</f>
        <v>10</v>
      </c>
      <c r="G23" s="172">
        <f>'18'!Y44</f>
        <v>8</v>
      </c>
      <c r="H23" s="156">
        <v>18</v>
      </c>
      <c r="I23" s="56"/>
      <c r="J23" s="190" t="s">
        <v>262</v>
      </c>
      <c r="K23" s="394">
        <v>0.94499999999999995</v>
      </c>
      <c r="L23" s="395">
        <v>0.77200000000000002</v>
      </c>
    </row>
    <row r="24" spans="1:12" x14ac:dyDescent="0.2">
      <c r="A24" s="159" t="s">
        <v>11</v>
      </c>
      <c r="B24" s="3" t="s">
        <v>35</v>
      </c>
      <c r="C24" s="133">
        <v>100</v>
      </c>
      <c r="D24" s="128">
        <f>'19'!S44</f>
        <v>125.56730956251256</v>
      </c>
      <c r="E24" s="169">
        <f>'19'!U44</f>
        <v>45.292040932861703</v>
      </c>
      <c r="F24" s="120">
        <f>'19'!W44</f>
        <v>7</v>
      </c>
      <c r="G24" s="172">
        <f>'19'!Y44</f>
        <v>6</v>
      </c>
      <c r="H24" s="156">
        <v>19</v>
      </c>
      <c r="I24" s="56"/>
      <c r="J24" s="103" t="s">
        <v>339</v>
      </c>
      <c r="K24" s="161">
        <v>0.80800000000000005</v>
      </c>
      <c r="L24" s="189">
        <v>0.74199999999999999</v>
      </c>
    </row>
    <row r="25" spans="1:12" x14ac:dyDescent="0.2">
      <c r="A25" s="159" t="s">
        <v>12</v>
      </c>
      <c r="B25" s="3" t="s">
        <v>366</v>
      </c>
      <c r="C25" s="133">
        <v>100</v>
      </c>
      <c r="D25" s="128">
        <f>'20'!S44</f>
        <v>122.52825548060264</v>
      </c>
      <c r="E25" s="169">
        <f>'20'!U44</f>
        <v>44.570443404760738</v>
      </c>
      <c r="F25" s="120">
        <f>'20'!W44</f>
        <v>0</v>
      </c>
      <c r="G25" s="172">
        <f>'20'!Y44</f>
        <v>0</v>
      </c>
      <c r="H25" s="156">
        <v>20</v>
      </c>
      <c r="I25" s="56"/>
      <c r="J25" s="103" t="s">
        <v>368</v>
      </c>
      <c r="K25" s="161">
        <v>0.82699999999999996</v>
      </c>
      <c r="L25" s="189">
        <v>0.69599999999999995</v>
      </c>
    </row>
    <row r="26" spans="1:12" x14ac:dyDescent="0.2">
      <c r="A26" s="159" t="s">
        <v>13</v>
      </c>
      <c r="B26" s="3" t="s">
        <v>191</v>
      </c>
      <c r="C26" s="133">
        <v>100</v>
      </c>
      <c r="D26" s="128">
        <f>'21'!S44</f>
        <v>117.88489202654907</v>
      </c>
      <c r="E26" s="169">
        <f>'21'!U44</f>
        <v>28.884419988853281</v>
      </c>
      <c r="F26" s="120">
        <f>'21'!W44</f>
        <v>21</v>
      </c>
      <c r="G26" s="172">
        <f>'21'!Y44</f>
        <v>21</v>
      </c>
      <c r="H26" s="156">
        <v>21</v>
      </c>
      <c r="I26" s="56"/>
      <c r="J26" s="200" t="s">
        <v>369</v>
      </c>
      <c r="K26" s="161">
        <v>0.78</v>
      </c>
      <c r="L26" s="189">
        <v>0.71399999999999997</v>
      </c>
    </row>
    <row r="27" spans="1:12" x14ac:dyDescent="0.2">
      <c r="A27" s="11" t="s">
        <v>14</v>
      </c>
      <c r="B27" s="12" t="s">
        <v>50</v>
      </c>
      <c r="C27" s="134">
        <v>100</v>
      </c>
      <c r="D27" s="129">
        <f>'22'!S44</f>
        <v>124.55875142041762</v>
      </c>
      <c r="E27" s="170">
        <f>'22'!U44</f>
        <v>52.628708964824703</v>
      </c>
      <c r="F27" s="121">
        <f>'22'!W44</f>
        <v>20</v>
      </c>
      <c r="G27" s="173">
        <f>'22'!Y44</f>
        <v>10</v>
      </c>
      <c r="H27" s="157">
        <v>22</v>
      </c>
      <c r="I27" s="56"/>
      <c r="J27" s="199" t="s">
        <v>370</v>
      </c>
      <c r="K27" s="396">
        <v>0.82799999999999996</v>
      </c>
      <c r="L27" s="397">
        <v>0.68200000000000005</v>
      </c>
    </row>
    <row r="28" spans="1:12" x14ac:dyDescent="0.2">
      <c r="A28" s="159" t="s">
        <v>15</v>
      </c>
      <c r="B28" s="3" t="s">
        <v>36</v>
      </c>
      <c r="C28" s="133">
        <v>100</v>
      </c>
      <c r="D28" s="128">
        <f>'23'!S44</f>
        <v>130.84295473521917</v>
      </c>
      <c r="E28" s="169">
        <f>'23'!U44</f>
        <v>61.230840077007805</v>
      </c>
      <c r="F28" s="120">
        <f>'23'!W44</f>
        <v>16</v>
      </c>
      <c r="G28" s="172">
        <f>'23'!Y44</f>
        <v>7</v>
      </c>
      <c r="H28" s="156">
        <v>23</v>
      </c>
      <c r="I28" s="56"/>
      <c r="J28" s="114" t="s">
        <v>549</v>
      </c>
      <c r="K28" s="422">
        <v>0.67200000000000004</v>
      </c>
      <c r="L28" s="423">
        <v>0.67900000000000005</v>
      </c>
    </row>
    <row r="29" spans="1:12" x14ac:dyDescent="0.2">
      <c r="A29" s="159" t="s">
        <v>16</v>
      </c>
      <c r="B29" s="3" t="s">
        <v>192</v>
      </c>
      <c r="C29" s="133">
        <v>100</v>
      </c>
      <c r="D29" s="128">
        <f>'24'!S44</f>
        <v>112.32099355154277</v>
      </c>
      <c r="E29" s="169">
        <f>'24'!U44</f>
        <v>42.04013631857336</v>
      </c>
      <c r="F29" s="120">
        <f>'24'!W44</f>
        <v>1</v>
      </c>
      <c r="G29" s="172">
        <f>'24'!Y44</f>
        <v>0</v>
      </c>
      <c r="H29" s="156">
        <v>24</v>
      </c>
      <c r="I29" s="56"/>
      <c r="J29" s="200" t="s">
        <v>550</v>
      </c>
      <c r="K29" s="416">
        <v>0.59799999999999998</v>
      </c>
      <c r="L29" s="417">
        <v>0.61099999999999999</v>
      </c>
    </row>
    <row r="30" spans="1:12" x14ac:dyDescent="0.2">
      <c r="A30" s="159" t="s">
        <v>17</v>
      </c>
      <c r="B30" s="3" t="s">
        <v>272</v>
      </c>
      <c r="C30" s="133">
        <v>100</v>
      </c>
      <c r="D30" s="128">
        <f>'25'!S44</f>
        <v>135.89506665214773</v>
      </c>
      <c r="E30" s="169">
        <f>'25'!U44</f>
        <v>68.083815402783657</v>
      </c>
      <c r="F30" s="120">
        <f>'25'!W44</f>
        <v>3</v>
      </c>
      <c r="G30" s="172">
        <f>'25'!Y44</f>
        <v>4</v>
      </c>
      <c r="H30" s="156">
        <v>25</v>
      </c>
      <c r="I30" s="56"/>
      <c r="J30" s="200" t="s">
        <v>551</v>
      </c>
      <c r="K30" s="416">
        <v>0.71299999999999997</v>
      </c>
      <c r="L30" s="417">
        <v>0.622</v>
      </c>
    </row>
    <row r="31" spans="1:12" x14ac:dyDescent="0.2">
      <c r="A31" s="159" t="s">
        <v>18</v>
      </c>
      <c r="B31" s="3" t="s">
        <v>273</v>
      </c>
      <c r="C31" s="133">
        <v>100</v>
      </c>
      <c r="D31" s="128">
        <f>'26'!S44</f>
        <v>122.65007430205368</v>
      </c>
      <c r="E31" s="169">
        <f>'26'!U44</f>
        <v>77.135584256154345</v>
      </c>
      <c r="F31" s="120">
        <f>'26'!W44</f>
        <v>3</v>
      </c>
      <c r="G31" s="172">
        <f>'26'!Y44</f>
        <v>0</v>
      </c>
      <c r="H31" s="156">
        <v>26</v>
      </c>
      <c r="I31" s="56"/>
      <c r="J31" s="115" t="s">
        <v>552</v>
      </c>
      <c r="K31" s="424">
        <v>0.64</v>
      </c>
      <c r="L31" s="425">
        <v>0.64900000000000002</v>
      </c>
    </row>
    <row r="32" spans="1:12" x14ac:dyDescent="0.2">
      <c r="A32" s="159" t="s">
        <v>19</v>
      </c>
      <c r="B32" s="3" t="s">
        <v>274</v>
      </c>
      <c r="C32" s="133">
        <v>100</v>
      </c>
      <c r="D32" s="128">
        <f>'27'!S44</f>
        <v>121.36334975796387</v>
      </c>
      <c r="E32" s="169">
        <f>'27'!U44</f>
        <v>83.464471572118683</v>
      </c>
      <c r="F32" s="120">
        <f>'27'!W44</f>
        <v>31</v>
      </c>
      <c r="G32" s="172">
        <f>'27'!Y44</f>
        <v>20</v>
      </c>
      <c r="H32" s="156">
        <v>27</v>
      </c>
      <c r="I32" s="56"/>
      <c r="J32" s="191" t="s">
        <v>141</v>
      </c>
      <c r="K32" s="191"/>
      <c r="L32" s="47" t="s">
        <v>120</v>
      </c>
    </row>
    <row r="33" spans="1:12" x14ac:dyDescent="0.2">
      <c r="A33" s="159" t="s">
        <v>20</v>
      </c>
      <c r="B33" s="3" t="s">
        <v>37</v>
      </c>
      <c r="C33" s="133">
        <v>100</v>
      </c>
      <c r="D33" s="128">
        <f>'28'!S44</f>
        <v>120.67519802875329</v>
      </c>
      <c r="E33" s="169">
        <f>'28'!U44</f>
        <v>78.31417209309113</v>
      </c>
      <c r="F33" s="120">
        <f>'28'!W44</f>
        <v>25</v>
      </c>
      <c r="G33" s="172">
        <f>'28'!Y44</f>
        <v>20</v>
      </c>
      <c r="H33" s="156">
        <v>28</v>
      </c>
      <c r="I33" s="56"/>
      <c r="J33" s="57" t="s">
        <v>612</v>
      </c>
      <c r="K33" s="58">
        <v>0.65</v>
      </c>
      <c r="L33" s="58">
        <v>0.627</v>
      </c>
    </row>
    <row r="34" spans="1:12" x14ac:dyDescent="0.2">
      <c r="A34" s="159" t="s">
        <v>21</v>
      </c>
      <c r="B34" s="3" t="s">
        <v>38</v>
      </c>
      <c r="C34" s="133">
        <v>100</v>
      </c>
      <c r="D34" s="128">
        <f>'29'!S44</f>
        <v>103.00450596608542</v>
      </c>
      <c r="E34" s="169">
        <f>'29'!U44</f>
        <v>91.85687655025886</v>
      </c>
      <c r="F34" s="120">
        <f>'29'!W44</f>
        <v>1</v>
      </c>
      <c r="G34" s="172">
        <f>'29'!Y44</f>
        <v>1</v>
      </c>
      <c r="H34" s="156">
        <v>29</v>
      </c>
      <c r="I34" s="56"/>
    </row>
    <row r="35" spans="1:12" x14ac:dyDescent="0.2">
      <c r="A35" s="159" t="s">
        <v>22</v>
      </c>
      <c r="B35" s="3" t="s">
        <v>377</v>
      </c>
      <c r="C35" s="133">
        <v>100</v>
      </c>
      <c r="D35" s="128">
        <f>'30'!S44</f>
        <v>121.02870041744309</v>
      </c>
      <c r="E35" s="169">
        <f>'30'!U44</f>
        <v>84.655284908156602</v>
      </c>
      <c r="F35" s="120">
        <f>'30'!W44</f>
        <v>16</v>
      </c>
      <c r="G35" s="172">
        <f>'30'!Y44</f>
        <v>14</v>
      </c>
      <c r="H35" s="156">
        <v>30</v>
      </c>
      <c r="I35" s="56"/>
    </row>
    <row r="36" spans="1:12" x14ac:dyDescent="0.2">
      <c r="A36" s="159" t="s">
        <v>23</v>
      </c>
      <c r="B36" s="3" t="s">
        <v>193</v>
      </c>
      <c r="C36" s="133">
        <v>100</v>
      </c>
      <c r="D36" s="128">
        <f>'31'!S44</f>
        <v>128.66284785473857</v>
      </c>
      <c r="E36" s="169">
        <f>'31'!U44</f>
        <v>76.728491702819539</v>
      </c>
      <c r="F36" s="120">
        <f>'31'!W44</f>
        <v>23</v>
      </c>
      <c r="G36" s="172">
        <f>'31'!Y44</f>
        <v>19</v>
      </c>
      <c r="H36" s="156">
        <v>31</v>
      </c>
      <c r="I36" s="56"/>
    </row>
    <row r="37" spans="1:12" x14ac:dyDescent="0.2">
      <c r="A37" s="159" t="s">
        <v>24</v>
      </c>
      <c r="B37" s="3" t="s">
        <v>39</v>
      </c>
      <c r="C37" s="133">
        <v>100</v>
      </c>
      <c r="D37" s="128">
        <f>'32'!S44</f>
        <v>121.58403736583907</v>
      </c>
      <c r="E37" s="169">
        <f>'32'!U44</f>
        <v>83.501818572978479</v>
      </c>
      <c r="F37" s="120">
        <f>'32'!W44</f>
        <v>9</v>
      </c>
      <c r="G37" s="172">
        <f>'32'!Y44</f>
        <v>11</v>
      </c>
      <c r="H37" s="156">
        <v>32</v>
      </c>
      <c r="I37" s="56"/>
    </row>
    <row r="38" spans="1:12" x14ac:dyDescent="0.2">
      <c r="A38" s="159" t="s">
        <v>25</v>
      </c>
      <c r="B38" s="3" t="s">
        <v>40</v>
      </c>
      <c r="C38" s="133">
        <v>100</v>
      </c>
      <c r="D38" s="128">
        <f>'33'!S44</f>
        <v>122.85308556712724</v>
      </c>
      <c r="E38" s="169">
        <f>'33'!U44</f>
        <v>89.421588506084049</v>
      </c>
      <c r="F38" s="120">
        <f>'33'!W44</f>
        <v>15</v>
      </c>
      <c r="G38" s="172">
        <f>'33'!Y44</f>
        <v>7</v>
      </c>
      <c r="H38" s="156">
        <v>33</v>
      </c>
      <c r="I38" s="56"/>
    </row>
    <row r="39" spans="1:12" x14ac:dyDescent="0.2">
      <c r="A39" s="159" t="s">
        <v>26</v>
      </c>
      <c r="B39" s="3" t="s">
        <v>276</v>
      </c>
      <c r="C39" s="133">
        <v>100</v>
      </c>
      <c r="D39" s="128">
        <f>'34'!S44</f>
        <v>122.05172866963426</v>
      </c>
      <c r="E39" s="169">
        <f>'34'!U44</f>
        <v>71.187089650228117</v>
      </c>
      <c r="F39" s="120">
        <f>'34'!W44</f>
        <v>25</v>
      </c>
      <c r="G39" s="172">
        <f>'34'!Y44</f>
        <v>21</v>
      </c>
      <c r="H39" s="156">
        <v>34</v>
      </c>
      <c r="I39" s="56"/>
    </row>
    <row r="40" spans="1:12" x14ac:dyDescent="0.2">
      <c r="A40" s="159" t="s">
        <v>51</v>
      </c>
      <c r="B40" s="3" t="s">
        <v>367</v>
      </c>
      <c r="C40" s="133">
        <v>100</v>
      </c>
      <c r="D40" s="128">
        <f>'35'!S44</f>
        <v>124.34568325426453</v>
      </c>
      <c r="E40" s="169">
        <f>'35'!U44</f>
        <v>70.256652225442693</v>
      </c>
      <c r="F40" s="120">
        <f>'35'!W44</f>
        <v>20</v>
      </c>
      <c r="G40" s="172">
        <f>'35'!Y44</f>
        <v>14</v>
      </c>
      <c r="H40" s="156">
        <v>35</v>
      </c>
      <c r="I40" s="56"/>
    </row>
    <row r="41" spans="1:12" x14ac:dyDescent="0.2">
      <c r="A41" s="159" t="s">
        <v>194</v>
      </c>
      <c r="B41" s="3" t="s">
        <v>41</v>
      </c>
      <c r="C41" s="133">
        <v>100</v>
      </c>
      <c r="D41" s="128">
        <f>'36'!S44</f>
        <v>124.63622415867199</v>
      </c>
      <c r="E41" s="169">
        <f>'36'!U44</f>
        <v>84.881724192840366</v>
      </c>
      <c r="F41" s="120">
        <f>'36'!W44</f>
        <v>14</v>
      </c>
      <c r="G41" s="172">
        <f>'36'!Y44</f>
        <v>10</v>
      </c>
      <c r="H41" s="156">
        <v>36</v>
      </c>
      <c r="I41" s="56"/>
    </row>
    <row r="42" spans="1:12" x14ac:dyDescent="0.2">
      <c r="A42" s="159" t="s">
        <v>200</v>
      </c>
      <c r="B42" s="3" t="s">
        <v>345</v>
      </c>
      <c r="C42" s="133">
        <v>100</v>
      </c>
      <c r="D42" s="128">
        <f>'37'!S44</f>
        <v>120.89516651081514</v>
      </c>
      <c r="E42" s="169">
        <f>'37'!U44</f>
        <v>64.811799443387329</v>
      </c>
      <c r="F42" s="120">
        <f>'37'!W44</f>
        <v>32</v>
      </c>
      <c r="G42" s="172">
        <f>'37'!Y44</f>
        <v>18</v>
      </c>
      <c r="H42" s="156">
        <v>37</v>
      </c>
      <c r="I42" s="56"/>
    </row>
    <row r="43" spans="1:12" x14ac:dyDescent="0.2">
      <c r="A43" s="159" t="s">
        <v>201</v>
      </c>
      <c r="B43" s="3" t="s">
        <v>278</v>
      </c>
      <c r="C43" s="133">
        <v>100</v>
      </c>
      <c r="D43" s="128">
        <f>'38'!S44</f>
        <v>118.29608237797913</v>
      </c>
      <c r="E43" s="169">
        <f>'38'!U44</f>
        <v>8.2857675927433814</v>
      </c>
      <c r="F43" s="120">
        <f>'38'!W44</f>
        <v>1</v>
      </c>
      <c r="G43" s="172">
        <f>'38'!Y44</f>
        <v>0</v>
      </c>
      <c r="H43" s="156">
        <v>38</v>
      </c>
      <c r="I43" s="56"/>
    </row>
    <row r="44" spans="1:12" x14ac:dyDescent="0.2">
      <c r="A44" s="159" t="s">
        <v>202</v>
      </c>
      <c r="B44" s="3" t="s">
        <v>279</v>
      </c>
      <c r="C44" s="133">
        <v>100</v>
      </c>
      <c r="D44" s="128">
        <f>'39'!S44</f>
        <v>141.96124315007387</v>
      </c>
      <c r="E44" s="169">
        <f>'39'!U44</f>
        <v>58.124060539797725</v>
      </c>
      <c r="F44" s="120">
        <f>'39'!W44</f>
        <v>5</v>
      </c>
      <c r="G44" s="172">
        <f>'39'!Y44</f>
        <v>4</v>
      </c>
      <c r="H44" s="156">
        <v>39</v>
      </c>
      <c r="I44" s="56"/>
    </row>
    <row r="45" spans="1:12" x14ac:dyDescent="0.2">
      <c r="A45" s="106"/>
      <c r="B45" s="94" t="s">
        <v>83</v>
      </c>
      <c r="C45" s="135">
        <f>SUM(C6:C44)</f>
        <v>3900</v>
      </c>
      <c r="D45" s="202">
        <f>SUM(D6:D44)</f>
        <v>4737.4451828876972</v>
      </c>
      <c r="E45" s="203">
        <f>SUM(E6:E44)</f>
        <v>2251.7009814293879</v>
      </c>
      <c r="F45" s="204">
        <f>SUM(F6:F44)</f>
        <v>645</v>
      </c>
      <c r="G45" s="205">
        <f>SUM(G6:G44)</f>
        <v>432</v>
      </c>
      <c r="H45" s="160"/>
      <c r="I45" s="56"/>
    </row>
    <row r="46" spans="1:12" x14ac:dyDescent="0.2">
      <c r="A46" s="398" t="str">
        <f>取引基本表!$E$1</f>
        <v>2015年多可町産業連関表</v>
      </c>
      <c r="B46" s="399"/>
      <c r="C46" s="60"/>
      <c r="D46" s="60"/>
      <c r="E46" s="60"/>
      <c r="F46" s="60"/>
      <c r="G46" s="60"/>
      <c r="H46" s="48"/>
      <c r="I46" s="48"/>
      <c r="J46" s="48"/>
    </row>
    <row r="47" spans="1:12" x14ac:dyDescent="0.2">
      <c r="A47" s="59" t="s">
        <v>555</v>
      </c>
      <c r="B47" s="60"/>
      <c r="C47" s="60"/>
      <c r="D47" s="60"/>
      <c r="E47" s="60"/>
      <c r="F47" s="60"/>
      <c r="G47" s="60"/>
      <c r="H47" s="48"/>
      <c r="I47" s="48"/>
      <c r="J47" s="48"/>
    </row>
    <row r="48" spans="1:12" x14ac:dyDescent="0.2">
      <c r="A48" s="59" t="s">
        <v>556</v>
      </c>
      <c r="B48" s="60"/>
      <c r="C48" s="60"/>
      <c r="D48" s="60"/>
      <c r="E48" s="60"/>
      <c r="F48" s="60"/>
      <c r="G48" s="60"/>
      <c r="H48" s="48"/>
      <c r="I48" s="48"/>
      <c r="J48" s="48"/>
    </row>
    <row r="49" spans="1:10" x14ac:dyDescent="0.2">
      <c r="A49" s="59" t="s">
        <v>251</v>
      </c>
      <c r="B49" s="60"/>
      <c r="C49" s="60"/>
      <c r="D49" s="60"/>
      <c r="E49" s="60"/>
      <c r="F49" s="60"/>
      <c r="G49" s="60"/>
      <c r="H49" s="48"/>
      <c r="I49" s="48"/>
      <c r="J49" s="48"/>
    </row>
  </sheetData>
  <mergeCells count="1">
    <mergeCell ref="K4:L4"/>
  </mergeCells>
  <phoneticPr fontId="5"/>
  <pageMargins left="0.75" right="0.75" top="0.62" bottom="0.62" header="0.51200000000000001" footer="0.51200000000000001"/>
  <pageSetup paperSize="9" scale="83"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R68"/>
  <sheetViews>
    <sheetView workbookViewId="0">
      <pane xSplit="2" ySplit="5" topLeftCell="G6" activePane="bottomRight" state="frozen"/>
      <selection pane="topRight" activeCell="C1" sqref="C1"/>
      <selection pane="bottomLeft" activeCell="A6" sqref="A6"/>
      <selection pane="bottomRight" activeCell="M13" sqref="M13"/>
    </sheetView>
  </sheetViews>
  <sheetFormatPr defaultRowHeight="13" x14ac:dyDescent="0.2"/>
  <cols>
    <col min="1" max="1" width="4.453125" customWidth="1"/>
    <col min="2" max="2" width="18.453125" customWidth="1"/>
    <col min="3" max="4" width="10.453125" customWidth="1"/>
    <col min="5" max="6" width="9.08984375" customWidth="1"/>
    <col min="7" max="7" width="6.90625" customWidth="1"/>
    <col min="8" max="8" width="5.453125" customWidth="1"/>
    <col min="9" max="9" width="18" customWidth="1"/>
    <col min="10" max="10" width="11.08984375" customWidth="1"/>
    <col min="11" max="11" width="13" customWidth="1"/>
    <col min="12" max="13" width="12.6328125" customWidth="1"/>
    <col min="15" max="15" width="5.453125" customWidth="1"/>
    <col min="16" max="16" width="13.08984375" customWidth="1"/>
    <col min="17" max="18" width="10.453125" customWidth="1"/>
  </cols>
  <sheetData>
    <row r="1" spans="1:18" x14ac:dyDescent="0.2">
      <c r="A1" s="15" t="s">
        <v>358</v>
      </c>
    </row>
    <row r="2" spans="1:18" x14ac:dyDescent="0.2">
      <c r="A2" s="43" t="s">
        <v>357</v>
      </c>
      <c r="B2" s="44"/>
      <c r="C2" s="44"/>
      <c r="D2" s="44"/>
      <c r="E2" s="44"/>
      <c r="F2" s="45"/>
      <c r="G2" s="45"/>
      <c r="O2" s="426"/>
      <c r="P2" s="434" t="s">
        <v>605</v>
      </c>
      <c r="Q2" s="427"/>
      <c r="R2" s="428" t="s">
        <v>557</v>
      </c>
    </row>
    <row r="3" spans="1:18" x14ac:dyDescent="0.2">
      <c r="A3" s="15" t="s">
        <v>396</v>
      </c>
      <c r="I3" s="15" t="s">
        <v>253</v>
      </c>
      <c r="O3" s="426"/>
      <c r="P3" s="427"/>
      <c r="Q3" s="427"/>
    </row>
    <row r="4" spans="1:18" x14ac:dyDescent="0.2">
      <c r="A4" s="50"/>
      <c r="B4" s="51"/>
      <c r="C4" s="52" t="s">
        <v>123</v>
      </c>
      <c r="D4" s="113"/>
      <c r="E4" s="122" t="s">
        <v>124</v>
      </c>
      <c r="F4" s="122"/>
      <c r="G4" s="114" t="s">
        <v>125</v>
      </c>
      <c r="I4" s="136"/>
      <c r="J4" s="137" t="s">
        <v>128</v>
      </c>
      <c r="K4" s="138" t="s">
        <v>209</v>
      </c>
      <c r="L4" s="139" t="s">
        <v>130</v>
      </c>
      <c r="M4" s="138" t="s">
        <v>254</v>
      </c>
      <c r="O4" s="49"/>
      <c r="P4" s="431" t="s">
        <v>558</v>
      </c>
      <c r="Q4" s="437" t="s">
        <v>606</v>
      </c>
      <c r="R4" s="433" t="s">
        <v>607</v>
      </c>
    </row>
    <row r="5" spans="1:18" x14ac:dyDescent="0.2">
      <c r="A5" s="54"/>
      <c r="B5" s="126"/>
      <c r="C5" s="123" t="s">
        <v>128</v>
      </c>
      <c r="D5" s="124" t="s">
        <v>129</v>
      </c>
      <c r="E5" s="125" t="s">
        <v>130</v>
      </c>
      <c r="F5" s="124" t="s">
        <v>131</v>
      </c>
      <c r="G5" s="115" t="s">
        <v>132</v>
      </c>
      <c r="I5" s="140"/>
      <c r="J5" s="141" t="s">
        <v>127</v>
      </c>
      <c r="K5" s="142" t="s">
        <v>127</v>
      </c>
      <c r="L5" s="143" t="s">
        <v>255</v>
      </c>
      <c r="M5" s="142" t="s">
        <v>255</v>
      </c>
      <c r="O5" s="49"/>
      <c r="P5" s="432" t="s">
        <v>559</v>
      </c>
      <c r="Q5" s="438">
        <v>2019</v>
      </c>
      <c r="R5" s="436">
        <v>2020</v>
      </c>
    </row>
    <row r="6" spans="1:18" x14ac:dyDescent="0.2">
      <c r="A6" s="2" t="s">
        <v>263</v>
      </c>
      <c r="B6" s="10" t="s">
        <v>264</v>
      </c>
      <c r="C6" s="175">
        <f>'1'!S5+'2'!S5+'3'!S5+'4'!S5+'5'!S5+'6'!S5+'7'!S5+'8'!S5+'9'!S5+'10'!S5+'11'!S5+'12'!S5+'13'!S5+'14'!S5+'15'!S5+'16'!S5+'17'!S5+'18'!S5+'19'!S5+'20'!S5+'21'!S5+'22'!S5+'23'!S5+'24'!S5+'25'!S5+'26'!S5+'27'!S5+'28'!S5+'29'!S5+'30'!S5+'31'!S5+'32'!S5+'33'!S5+'34'!S5+'35'!S5+'36'!S5+'37'!S5+'38'!S5+'39'!S5</f>
        <v>135.48132822378696</v>
      </c>
      <c r="D6" s="193">
        <f>'1'!U5+'2'!U5+'3'!U5+'4'!U5+'5'!U5+'6'!U5+'7'!U5+'8'!U5+'9'!U5+'10'!U5+'11'!U5+'12'!U5+'13'!U5+'14'!U5+'15'!U5+'16'!U5+'17'!U5+'18'!U5+'19'!U5+'20'!U5+'21'!U5+'22'!U5+'23'!U5+'24'!U5+'25'!U5+'26'!U5+'27'!U5+'28'!U5+'29'!U5+'30'!U5+'31'!U5+'32'!U5+'33'!U5+'34'!U5+'35'!U5+'36'!U5+'37'!U5+'38'!U5+'39'!U5</f>
        <v>61.332047726014622</v>
      </c>
      <c r="E6" s="120">
        <f>'1'!W5+'2'!W5+'3'!W5+'4'!W5+'5'!W5+'6'!W5+'7'!W5+'8'!W5+'9'!W5+'10'!W5+'11'!W5+'12'!W5+'13'!W5+'14'!W5+'15'!W5+'16'!W5+'17'!W5+'18'!W5+'19'!W5+'20'!W5+'21'!W5+'22'!W5+'23'!W5+'24'!W5+'25'!W5+'26'!W5+'27'!W5+'28'!W5+'29'!W5+'30'!W5+'31'!W5+'32'!W5+'33'!W5+'34'!W5+'35'!W5+'36'!W5+'37'!W5+'38'!W5+'39'!W5</f>
        <v>20</v>
      </c>
      <c r="F6" s="172">
        <f>'1'!Y5+'2'!Y5+'3'!Y5+'4'!Y5+'5'!Y5+'6'!Y5+'7'!Y5+'8'!Y5+'9'!Y5+'10'!Y5+'11'!Y5+'12'!Y5+'13'!Y5+'14'!Y5+'15'!Y5+'16'!Y5+'17'!Y5+'18'!Y5+'19'!Y5+'20'!Y5+'21'!Y5+'22'!Y5+'23'!Y5+'24'!Y5+'25'!Y5+'26'!Y5+'27'!Y5+'28'!Y5+'29'!Y5+'30'!Y5+'31'!Y5+'32'!Y5+'33'!Y5+'34'!Y5+'35'!Y5+'36'!Y5+'37'!Y5+'38'!Y5+'39'!Y5</f>
        <v>16</v>
      </c>
      <c r="G6" s="116">
        <v>1</v>
      </c>
      <c r="I6" s="144" t="s">
        <v>256</v>
      </c>
      <c r="J6" s="145">
        <f>C45</f>
        <v>4737.4451828876981</v>
      </c>
      <c r="K6" s="145">
        <f>D45</f>
        <v>2251.7009814293879</v>
      </c>
      <c r="L6" s="146">
        <f>E45</f>
        <v>645</v>
      </c>
      <c r="M6" s="147">
        <f>F45</f>
        <v>432</v>
      </c>
      <c r="O6" s="49"/>
      <c r="P6" s="429" t="s">
        <v>560</v>
      </c>
      <c r="Q6" s="429">
        <v>22311703</v>
      </c>
      <c r="R6" s="429">
        <v>21735871</v>
      </c>
    </row>
    <row r="7" spans="1:18" x14ac:dyDescent="0.2">
      <c r="A7" s="159" t="s">
        <v>219</v>
      </c>
      <c r="B7" s="3" t="s">
        <v>265</v>
      </c>
      <c r="C7" s="174">
        <f>'1'!S6+'2'!S6+'3'!S6+'4'!S6+'5'!S6+'6'!S6+'7'!S6+'8'!S6+'9'!S6+'10'!S6+'11'!S6+'12'!S6+'13'!S6+'14'!S6+'15'!S6+'16'!S6+'17'!S6+'18'!S6+'19'!S6+'20'!S6+'21'!S6+'22'!S6+'23'!S6+'24'!S6+'25'!S6+'26'!S6+'27'!S6+'28'!S6+'29'!S6+'30'!S6+'31'!S6+'32'!S6+'33'!S6+'34'!S6+'35'!S6+'36'!S6+'37'!S6+'38'!S6+'39'!S6</f>
        <v>130.38678392180347</v>
      </c>
      <c r="D7" s="193">
        <f>'1'!U6+'2'!U6+'3'!U6+'4'!U6+'5'!U6+'6'!U6+'7'!U6+'8'!U6+'9'!U6+'10'!U6+'11'!U6+'12'!U6+'13'!U6+'14'!U6+'15'!U6+'16'!U6+'17'!U6+'18'!U6+'19'!U6+'20'!U6+'21'!U6+'22'!U6+'23'!U6+'24'!U6+'25'!U6+'26'!U6+'27'!U6+'28'!U6+'29'!U6+'30'!U6+'31'!U6+'32'!U6+'33'!U6+'34'!U6+'35'!U6+'36'!U6+'37'!U6+'38'!U6+'39'!U6</f>
        <v>88.056805975246121</v>
      </c>
      <c r="E7" s="120">
        <f>'1'!W6+'2'!W6+'3'!W6+'4'!W6+'5'!W6+'6'!W6+'7'!W6+'8'!W6+'9'!W6+'10'!W6+'11'!W6+'12'!W6+'13'!W6+'14'!W6+'15'!W6+'16'!W6+'17'!W6+'18'!W6+'19'!W6+'20'!W6+'21'!W6+'22'!W6+'23'!W6+'24'!W6+'25'!W6+'26'!W6+'27'!W6+'28'!W6+'29'!W6+'30'!W6+'31'!W6+'32'!W6+'33'!W6+'34'!W6+'35'!W6+'36'!W6+'37'!W6+'38'!W6+'39'!W6</f>
        <v>23</v>
      </c>
      <c r="F7" s="172">
        <f>'1'!Y6+'2'!Y6+'3'!Y6+'4'!Y6+'5'!Y6+'6'!Y6+'7'!Y6+'8'!Y6+'9'!Y6+'10'!Y6+'11'!Y6+'12'!Y6+'13'!Y6+'14'!Y6+'15'!Y6+'16'!Y6+'17'!Y6+'18'!Y6+'19'!Y6+'20'!Y6+'21'!Y6+'22'!Y6+'23'!Y6+'24'!Y6+'25'!Y6+'26'!Y6+'27'!Y6+'28'!Y6+'29'!Y6+'30'!Y6+'31'!Y6+'32'!Y6+'33'!Y6+'34'!Y6+'35'!Y6+'36'!Y6+'37'!Y6+'38'!Y6+'39'!Y6</f>
        <v>15</v>
      </c>
      <c r="G7" s="117">
        <v>2</v>
      </c>
      <c r="I7" s="144" t="s">
        <v>257</v>
      </c>
      <c r="J7" s="145">
        <f>最終需要_まとめ!C45</f>
        <v>3900</v>
      </c>
      <c r="K7" s="383">
        <f>Q41</f>
        <v>63889</v>
      </c>
      <c r="L7" s="148" t="s">
        <v>258</v>
      </c>
      <c r="M7" s="149" t="s">
        <v>258</v>
      </c>
      <c r="O7" s="49"/>
      <c r="P7" s="429" t="s">
        <v>561</v>
      </c>
      <c r="Q7" s="429">
        <v>7098009</v>
      </c>
      <c r="R7" s="429">
        <v>6903478</v>
      </c>
    </row>
    <row r="8" spans="1:18" x14ac:dyDescent="0.2">
      <c r="A8" s="159" t="s">
        <v>220</v>
      </c>
      <c r="B8" s="3" t="s">
        <v>266</v>
      </c>
      <c r="C8" s="174">
        <f>'1'!S7+'2'!S7+'3'!S7+'4'!S7+'5'!S7+'6'!S7+'7'!S7+'8'!S7+'9'!S7+'10'!S7+'11'!S7+'12'!S7+'13'!S7+'14'!S7+'15'!S7+'16'!S7+'17'!S7+'18'!S7+'19'!S7+'20'!S7+'21'!S7+'22'!S7+'23'!S7+'24'!S7+'25'!S7+'26'!S7+'27'!S7+'28'!S7+'29'!S7+'30'!S7+'31'!S7+'32'!S7+'33'!S7+'34'!S7+'35'!S7+'36'!S7+'37'!S7+'38'!S7+'39'!S7</f>
        <v>100</v>
      </c>
      <c r="D8" s="193">
        <f>'1'!U7+'2'!U7+'3'!U7+'4'!U7+'5'!U7+'6'!U7+'7'!U7+'8'!U7+'9'!U7+'10'!U7+'11'!U7+'12'!U7+'13'!U7+'14'!U7+'15'!U7+'16'!U7+'17'!U7+'18'!U7+'19'!U7+'20'!U7+'21'!U7+'22'!U7+'23'!U7+'24'!U7+'25'!U7+'26'!U7+'27'!U7+'28'!U7+'29'!U7+'30'!U7+'31'!U7+'32'!U7+'33'!U7+'34'!U7+'35'!U7+'36'!U7+'37'!U7+'38'!U7+'39'!U7</f>
        <v>0</v>
      </c>
      <c r="E8" s="120">
        <f>'1'!W7+'2'!W7+'3'!W7+'4'!W7+'5'!W7+'6'!W7+'7'!W7+'8'!W7+'9'!W7+'10'!W7+'11'!W7+'12'!W7+'13'!W7+'14'!W7+'15'!W7+'16'!W7+'17'!W7+'18'!W7+'19'!W7+'20'!W7+'21'!W7+'22'!W7+'23'!W7+'24'!W7+'25'!W7+'26'!W7+'27'!W7+'28'!W7+'29'!W7+'30'!W7+'31'!W7+'32'!W7+'33'!W7+'34'!W7+'35'!W7+'36'!W7+'37'!W7+'38'!W7+'39'!W7</f>
        <v>0</v>
      </c>
      <c r="F8" s="172">
        <f>'1'!Y7+'2'!Y7+'3'!Y7+'4'!Y7+'5'!Y7+'6'!Y7+'7'!Y7+'8'!Y7+'9'!Y7+'10'!Y7+'11'!Y7+'12'!Y7+'13'!Y7+'14'!Y7+'15'!Y7+'16'!Y7+'17'!Y7+'18'!Y7+'19'!Y7+'20'!Y7+'21'!Y7+'22'!Y7+'23'!Y7+'24'!Y7+'25'!Y7+'26'!Y7+'27'!Y7+'28'!Y7+'29'!Y7+'30'!Y7+'31'!Y7+'32'!Y7+'33'!Y7+'34'!Y7+'35'!Y7+'36'!Y7+'37'!Y7+'38'!Y7+'39'!Y7</f>
        <v>0</v>
      </c>
      <c r="G8" s="117">
        <v>3</v>
      </c>
      <c r="I8" s="144" t="s">
        <v>259</v>
      </c>
      <c r="J8" s="441">
        <f>J6/J7</f>
        <v>1.2147295340737687</v>
      </c>
      <c r="K8" s="150">
        <f>K6/K7*100</f>
        <v>3.52439540676703</v>
      </c>
      <c r="L8" s="148" t="s">
        <v>261</v>
      </c>
      <c r="M8" s="151" t="s">
        <v>261</v>
      </c>
      <c r="O8" s="49"/>
      <c r="P8" s="429" t="s">
        <v>562</v>
      </c>
      <c r="Q8" s="429">
        <v>3587529</v>
      </c>
      <c r="R8" s="429">
        <v>3385318</v>
      </c>
    </row>
    <row r="9" spans="1:18" x14ac:dyDescent="0.2">
      <c r="A9" s="159" t="s">
        <v>221</v>
      </c>
      <c r="B9" s="3" t="s">
        <v>27</v>
      </c>
      <c r="C9" s="174">
        <f>'1'!S8+'2'!S8+'3'!S8+'4'!S8+'5'!S8+'6'!S8+'7'!S8+'8'!S8+'9'!S8+'10'!S8+'11'!S8+'12'!S8+'13'!S8+'14'!S8+'15'!S8+'16'!S8+'17'!S8+'18'!S8+'19'!S8+'20'!S8+'21'!S8+'22'!S8+'23'!S8+'24'!S8+'25'!S8+'26'!S8+'27'!S8+'28'!S8+'29'!S8+'30'!S8+'31'!S8+'32'!S8+'33'!S8+'34'!S8+'35'!S8+'36'!S8+'37'!S8+'38'!S8+'39'!S8</f>
        <v>100</v>
      </c>
      <c r="D9" s="193">
        <f>'1'!U8+'2'!U8+'3'!U8+'4'!U8+'5'!U8+'6'!U8+'7'!U8+'8'!U8+'9'!U8+'10'!U8+'11'!U8+'12'!U8+'13'!U8+'14'!U8+'15'!U8+'16'!U8+'17'!U8+'18'!U8+'19'!U8+'20'!U8+'21'!U8+'22'!U8+'23'!U8+'24'!U8+'25'!U8+'26'!U8+'27'!U8+'28'!U8+'29'!U8+'30'!U8+'31'!U8+'32'!U8+'33'!U8+'34'!U8+'35'!U8+'36'!U8+'37'!U8+'38'!U8+'39'!U8</f>
        <v>100</v>
      </c>
      <c r="E9" s="120">
        <f>'1'!W8+'2'!W8+'3'!W8+'4'!W8+'5'!W8+'6'!W8+'7'!W8+'8'!W8+'9'!W8+'10'!W8+'11'!W8+'12'!W8+'13'!W8+'14'!W8+'15'!W8+'16'!W8+'17'!W8+'18'!W8+'19'!W8+'20'!W8+'21'!W8+'22'!W8+'23'!W8+'24'!W8+'25'!W8+'26'!W8+'27'!W8+'28'!W8+'29'!W8+'30'!W8+'31'!W8+'32'!W8+'33'!W8+'34'!W8+'35'!W8+'36'!W8+'37'!W8+'38'!W8+'39'!W8</f>
        <v>100</v>
      </c>
      <c r="F9" s="172">
        <f>'1'!Y8+'2'!Y8+'3'!Y8+'4'!Y8+'5'!Y8+'6'!Y8+'7'!Y8+'8'!Y8+'9'!Y8+'10'!Y8+'11'!Y8+'12'!Y8+'13'!Y8+'14'!Y8+'15'!Y8+'16'!Y8+'17'!Y8+'18'!Y8+'19'!Y8+'20'!Y8+'21'!Y8+'22'!Y8+'23'!Y8+'24'!Y8+'25'!Y8+'26'!Y8+'27'!Y8+'28'!Y8+'29'!Y8+'30'!Y8+'31'!Y8+'32'!Y8+'33'!Y8+'34'!Y8+'35'!Y8+'36'!Y8+'37'!Y8+'38'!Y8+'39'!Y8</f>
        <v>0</v>
      </c>
      <c r="G9" s="117">
        <v>4</v>
      </c>
      <c r="I9" s="152" t="s">
        <v>125</v>
      </c>
      <c r="J9" s="458" t="s">
        <v>608</v>
      </c>
      <c r="K9" s="459"/>
      <c r="L9" s="153"/>
      <c r="M9" s="154"/>
      <c r="O9" s="49"/>
      <c r="P9" s="429" t="s">
        <v>563</v>
      </c>
      <c r="Q9" s="429">
        <v>1982260</v>
      </c>
      <c r="R9" s="429">
        <v>1908128</v>
      </c>
    </row>
    <row r="10" spans="1:18" x14ac:dyDescent="0.2">
      <c r="A10" s="2" t="s">
        <v>222</v>
      </c>
      <c r="B10" s="10" t="s">
        <v>190</v>
      </c>
      <c r="C10" s="175">
        <f>'1'!S9+'2'!S9+'3'!S9+'4'!S9+'5'!S9+'6'!S9+'7'!S9+'8'!S9+'9'!S9+'10'!S9+'11'!S9+'12'!S9+'13'!S9+'14'!S9+'15'!S9+'16'!S9+'17'!S9+'18'!S9+'19'!S9+'20'!S9+'21'!S9+'22'!S9+'23'!S9+'24'!S9+'25'!S9+'26'!S9+'27'!S9+'28'!S9+'29'!S9+'30'!S9+'31'!S9+'32'!S9+'33'!S9+'34'!S9+'35'!S9+'36'!S9+'37'!S9+'38'!S9+'39'!S9</f>
        <v>118.42787054783443</v>
      </c>
      <c r="D10" s="194">
        <f>'1'!U9+'2'!U9+'3'!U9+'4'!U9+'5'!U9+'6'!U9+'7'!U9+'8'!U9+'9'!U9+'10'!U9+'11'!U9+'12'!U9+'13'!U9+'14'!U9+'15'!U9+'16'!U9+'17'!U9+'18'!U9+'19'!U9+'20'!U9+'21'!U9+'22'!U9+'23'!U9+'24'!U9+'25'!U9+'26'!U9+'27'!U9+'28'!U9+'29'!U9+'30'!U9+'31'!U9+'32'!U9+'33'!U9+'34'!U9+'35'!U9+'36'!U9+'37'!U9+'38'!U9+'39'!U9</f>
        <v>33.5800395079293</v>
      </c>
      <c r="E10" s="119">
        <f>'1'!W9+'2'!W9+'3'!W9+'4'!W9+'5'!W9+'6'!W9+'7'!W9+'8'!W9+'9'!W9+'10'!W9+'11'!W9+'12'!W9+'13'!W9+'14'!W9+'15'!W9+'16'!W9+'17'!W9+'18'!W9+'19'!W9+'20'!W9+'21'!W9+'22'!W9+'23'!W9+'24'!W9+'25'!W9+'26'!W9+'27'!W9+'28'!W9+'29'!W9+'30'!W9+'31'!W9+'32'!W9+'33'!W9+'34'!W9+'35'!W9+'36'!W9+'37'!W9+'38'!W9+'39'!W9</f>
        <v>7</v>
      </c>
      <c r="F10" s="171">
        <f>'1'!Y9+'2'!Y9+'3'!Y9+'4'!Y9+'5'!Y9+'6'!Y9+'7'!Y9+'8'!Y9+'9'!Y9+'10'!Y9+'11'!Y9+'12'!Y9+'13'!Y9+'14'!Y9+'15'!Y9+'16'!Y9+'17'!Y9+'18'!Y9+'19'!Y9+'20'!Y9+'21'!Y9+'22'!Y9+'23'!Y9+'24'!Y9+'25'!Y9+'26'!Y9+'27'!Y9+'28'!Y9+'29'!Y9+'30'!Y9+'31'!Y9+'32'!Y9+'33'!Y9+'34'!Y9+'35'!Y9+'36'!Y9+'37'!Y9+'38'!Y9+'39'!Y9</f>
        <v>7</v>
      </c>
      <c r="G10" s="116">
        <v>5</v>
      </c>
      <c r="I10" s="26" t="s">
        <v>260</v>
      </c>
      <c r="O10" s="49"/>
      <c r="P10" s="429" t="s">
        <v>564</v>
      </c>
      <c r="Q10" s="429">
        <v>2933055</v>
      </c>
      <c r="R10" s="429">
        <v>2958496</v>
      </c>
    </row>
    <row r="11" spans="1:18" x14ac:dyDescent="0.2">
      <c r="A11" s="159" t="s">
        <v>223</v>
      </c>
      <c r="B11" s="3" t="s">
        <v>28</v>
      </c>
      <c r="C11" s="174">
        <f>'1'!S10+'2'!S10+'3'!S10+'4'!S10+'5'!S10+'6'!S10+'7'!S10+'8'!S10+'9'!S10+'10'!S10+'11'!S10+'12'!S10+'13'!S10+'14'!S10+'15'!S10+'16'!S10+'17'!S10+'18'!S10+'19'!S10+'20'!S10+'21'!S10+'22'!S10+'23'!S10+'24'!S10+'25'!S10+'26'!S10+'27'!S10+'28'!S10+'29'!S10+'30'!S10+'31'!S10+'32'!S10+'33'!S10+'34'!S10+'35'!S10+'36'!S10+'37'!S10+'38'!S10+'39'!S10</f>
        <v>100</v>
      </c>
      <c r="D11" s="193">
        <f>'1'!U10+'2'!U10+'3'!U10+'4'!U10+'5'!U10+'6'!U10+'7'!U10+'8'!U10+'9'!U10+'10'!U10+'11'!U10+'12'!U10+'13'!U10+'14'!U10+'15'!U10+'16'!U10+'17'!U10+'18'!U10+'19'!U10+'20'!U10+'21'!U10+'22'!U10+'23'!U10+'24'!U10+'25'!U10+'26'!U10+'27'!U10+'28'!U10+'29'!U10+'30'!U10+'31'!U10+'32'!U10+'33'!U10+'34'!U10+'35'!U10+'36'!U10+'37'!U10+'38'!U10+'39'!U10</f>
        <v>38.269310202395708</v>
      </c>
      <c r="E11" s="120">
        <f>'1'!W10+'2'!W10+'3'!W10+'4'!W10+'5'!W10+'6'!W10+'7'!W10+'8'!W10+'9'!W10+'10'!W10+'11'!W10+'12'!W10+'13'!W10+'14'!W10+'15'!W10+'16'!W10+'17'!W10+'18'!W10+'19'!W10+'20'!W10+'21'!W10+'22'!W10+'23'!W10+'24'!W10+'25'!W10+'26'!W10+'27'!W10+'28'!W10+'29'!W10+'30'!W10+'31'!W10+'32'!W10+'33'!W10+'34'!W10+'35'!W10+'36'!W10+'37'!W10+'38'!W10+'39'!W10</f>
        <v>20</v>
      </c>
      <c r="F11" s="172">
        <f>'1'!Y10+'2'!Y10+'3'!Y10+'4'!Y10+'5'!Y10+'6'!Y10+'7'!Y10+'8'!Y10+'9'!Y10+'10'!Y10+'11'!Y10+'12'!Y10+'13'!Y10+'14'!Y10+'15'!Y10+'16'!Y10+'17'!Y10+'18'!Y10+'19'!Y10+'20'!Y10+'21'!Y10+'22'!Y10+'23'!Y10+'24'!Y10+'25'!Y10+'26'!Y10+'27'!Y10+'28'!Y10+'29'!Y10+'30'!Y10+'31'!Y10+'32'!Y10+'33'!Y10+'34'!Y10+'35'!Y10+'36'!Y10+'37'!Y10+'38'!Y10+'39'!Y10</f>
        <v>13</v>
      </c>
      <c r="G11" s="117">
        <v>6</v>
      </c>
      <c r="O11" s="49"/>
      <c r="P11" s="429" t="s">
        <v>565</v>
      </c>
      <c r="Q11" s="429">
        <v>1278601</v>
      </c>
      <c r="R11" s="429">
        <v>1266442</v>
      </c>
    </row>
    <row r="12" spans="1:18" x14ac:dyDescent="0.2">
      <c r="A12" s="159" t="s">
        <v>224</v>
      </c>
      <c r="B12" s="3" t="s">
        <v>267</v>
      </c>
      <c r="C12" s="174">
        <f>'1'!S11+'2'!S11+'3'!S11+'4'!S11+'5'!S11+'6'!S11+'7'!S11+'8'!S11+'9'!S11+'10'!S11+'11'!S11+'12'!S11+'13'!S11+'14'!S11+'15'!S11+'16'!S11+'17'!S11+'18'!S11+'19'!S11+'20'!S11+'21'!S11+'22'!S11+'23'!S11+'24'!S11+'25'!S11+'26'!S11+'27'!S11+'28'!S11+'29'!S11+'30'!S11+'31'!S11+'32'!S11+'33'!S11+'34'!S11+'35'!S11+'36'!S11+'37'!S11+'38'!S11+'39'!S11</f>
        <v>140.43705866911239</v>
      </c>
      <c r="D12" s="193">
        <f>'1'!U11+'2'!U11+'3'!U11+'4'!U11+'5'!U11+'6'!U11+'7'!U11+'8'!U11+'9'!U11+'10'!U11+'11'!U11+'12'!U11+'13'!U11+'14'!U11+'15'!U11+'16'!U11+'17'!U11+'18'!U11+'19'!U11+'20'!U11+'21'!U11+'22'!U11+'23'!U11+'24'!U11+'25'!U11+'26'!U11+'27'!U11+'28'!U11+'29'!U11+'30'!U11+'31'!U11+'32'!U11+'33'!U11+'34'!U11+'35'!U11+'36'!U11+'37'!U11+'38'!U11+'39'!U11</f>
        <v>53.164471570902911</v>
      </c>
      <c r="E12" s="120">
        <f>'1'!W11+'2'!W11+'3'!W11+'4'!W11+'5'!W11+'6'!W11+'7'!W11+'8'!W11+'9'!W11+'10'!W11+'11'!W11+'12'!W11+'13'!W11+'14'!W11+'15'!W11+'16'!W11+'17'!W11+'18'!W11+'19'!W11+'20'!W11+'21'!W11+'22'!W11+'23'!W11+'24'!W11+'25'!W11+'26'!W11+'27'!W11+'28'!W11+'29'!W11+'30'!W11+'31'!W11+'32'!W11+'33'!W11+'34'!W11+'35'!W11+'36'!W11+'37'!W11+'38'!W11+'39'!W11</f>
        <v>6</v>
      </c>
      <c r="F12" s="172">
        <f>'1'!Y11+'2'!Y11+'3'!Y11+'4'!Y11+'5'!Y11+'6'!Y11+'7'!Y11+'8'!Y11+'9'!Y11+'10'!Y11+'11'!Y11+'12'!Y11+'13'!Y11+'14'!Y11+'15'!Y11+'16'!Y11+'17'!Y11+'18'!Y11+'19'!Y11+'20'!Y11+'21'!Y11+'22'!Y11+'23'!Y11+'24'!Y11+'25'!Y11+'26'!Y11+'27'!Y11+'28'!Y11+'29'!Y11+'30'!Y11+'31'!Y11+'32'!Y11+'33'!Y11+'34'!Y11+'35'!Y11+'36'!Y11+'37'!Y11+'38'!Y11+'39'!Y11</f>
        <v>5</v>
      </c>
      <c r="G12" s="117">
        <v>7</v>
      </c>
      <c r="I12" s="26" t="s">
        <v>319</v>
      </c>
      <c r="J12" s="180">
        <f>最終需要_まとめ!C45</f>
        <v>3900</v>
      </c>
      <c r="M12" t="s">
        <v>177</v>
      </c>
      <c r="O12" s="49"/>
      <c r="P12" s="429" t="s">
        <v>566</v>
      </c>
      <c r="Q12" s="429">
        <v>2700326</v>
      </c>
      <c r="R12" s="429">
        <v>2598785</v>
      </c>
    </row>
    <row r="13" spans="1:18" x14ac:dyDescent="0.2">
      <c r="A13" s="159" t="s">
        <v>225</v>
      </c>
      <c r="B13" s="3" t="s">
        <v>29</v>
      </c>
      <c r="C13" s="174">
        <f>'1'!S12+'2'!S12+'3'!S12+'4'!S12+'5'!S12+'6'!S12+'7'!S12+'8'!S12+'9'!S12+'10'!S12+'11'!S12+'12'!S12+'13'!S12+'14'!S12+'15'!S12+'16'!S12+'17'!S12+'18'!S12+'19'!S12+'20'!S12+'21'!S12+'22'!S12+'23'!S12+'24'!S12+'25'!S12+'26'!S12+'27'!S12+'28'!S12+'29'!S12+'30'!S12+'31'!S12+'32'!S12+'33'!S12+'34'!S12+'35'!S12+'36'!S12+'37'!S12+'38'!S12+'39'!S12</f>
        <v>100</v>
      </c>
      <c r="D13" s="193">
        <f>'1'!U12+'2'!U12+'3'!U12+'4'!U12+'5'!U12+'6'!U12+'7'!U12+'8'!U12+'9'!U12+'10'!U12+'11'!U12+'12'!U12+'13'!U12+'14'!U12+'15'!U12+'16'!U12+'17'!U12+'18'!U12+'19'!U12+'20'!U12+'21'!U12+'22'!U12+'23'!U12+'24'!U12+'25'!U12+'26'!U12+'27'!U12+'28'!U12+'29'!U12+'30'!U12+'31'!U12+'32'!U12+'33'!U12+'34'!U12+'35'!U12+'36'!U12+'37'!U12+'38'!U12+'39'!U12</f>
        <v>29.710144927536231</v>
      </c>
      <c r="E13" s="120">
        <f>'1'!W12+'2'!W12+'3'!W12+'4'!W12+'5'!W12+'6'!W12+'7'!W12+'8'!W12+'9'!W12+'10'!W12+'11'!W12+'12'!W12+'13'!W12+'14'!W12+'15'!W12+'16'!W12+'17'!W12+'18'!W12+'19'!W12+'20'!W12+'21'!W12+'22'!W12+'23'!W12+'24'!W12+'25'!W12+'26'!W12+'27'!W12+'28'!W12+'29'!W12+'30'!W12+'31'!W12+'32'!W12+'33'!W12+'34'!W12+'35'!W12+'36'!W12+'37'!W12+'38'!W12+'39'!W12</f>
        <v>2</v>
      </c>
      <c r="F13" s="172">
        <f>'1'!Y12+'2'!Y12+'3'!Y12+'4'!Y12+'5'!Y12+'6'!Y12+'7'!Y12+'8'!Y12+'9'!Y12+'10'!Y12+'11'!Y12+'12'!Y12+'13'!Y12+'14'!Y12+'15'!Y12+'16'!Y12+'17'!Y12+'18'!Y12+'19'!Y12+'20'!Y12+'21'!Y12+'22'!Y12+'23'!Y12+'24'!Y12+'25'!Y12+'26'!Y12+'27'!Y12+'28'!Y12+'29'!Y12+'30'!Y12+'31'!Y12+'32'!Y12+'33'!Y12+'34'!Y12+'35'!Y12+'36'!Y12+'37'!Y12+'38'!Y12+'39'!Y12</f>
        <v>2</v>
      </c>
      <c r="G13" s="117">
        <v>8</v>
      </c>
      <c r="I13" s="177" t="s">
        <v>320</v>
      </c>
      <c r="J13" s="183">
        <f>'1'!H44+'2'!H44+'3'!H44+'4'!H44+'5'!H44+'6'!H44+'7'!H44+'8'!H44+'9'!H44+'10'!H44+'11'!H44+'12'!H44+'13'!H44+'14'!H44+'15'!H44+'16'!H44+'17'!H44+'18'!H44+'19'!H44+'20'!H44+'21'!H44+'22'!H44+'23'!H44+'24'!H44+'25'!H44+'26'!H44+'27'!H44+'28'!H44+'29'!H44+'30'!H44+'31'!H44+'32'!H44+'33'!H44+'34'!H44+'35'!H44+'36'!H44+'37'!H44+'38'!H44+'39'!H44</f>
        <v>590.5423272305336</v>
      </c>
      <c r="O13" s="49"/>
      <c r="P13" s="429" t="s">
        <v>567</v>
      </c>
      <c r="Q13" s="429">
        <v>1115874</v>
      </c>
      <c r="R13" s="429">
        <v>1131429</v>
      </c>
    </row>
    <row r="14" spans="1:18" x14ac:dyDescent="0.2">
      <c r="A14" s="159" t="s">
        <v>226</v>
      </c>
      <c r="B14" s="3" t="s">
        <v>30</v>
      </c>
      <c r="C14" s="174">
        <f>'1'!S13+'2'!S13+'3'!S13+'4'!S13+'5'!S13+'6'!S13+'7'!S13+'8'!S13+'9'!S13+'10'!S13+'11'!S13+'12'!S13+'13'!S13+'14'!S13+'15'!S13+'16'!S13+'17'!S13+'18'!S13+'19'!S13+'20'!S13+'21'!S13+'22'!S13+'23'!S13+'24'!S13+'25'!S13+'26'!S13+'27'!S13+'28'!S13+'29'!S13+'30'!S13+'31'!S13+'32'!S13+'33'!S13+'34'!S13+'35'!S13+'36'!S13+'37'!S13+'38'!S13+'39'!S13</f>
        <v>100.28489503190585</v>
      </c>
      <c r="D14" s="193">
        <f>'1'!U13+'2'!U13+'3'!U13+'4'!U13+'5'!U13+'6'!U13+'7'!U13+'8'!U13+'9'!U13+'10'!U13+'11'!U13+'12'!U13+'13'!U13+'14'!U13+'15'!U13+'16'!U13+'17'!U13+'18'!U13+'19'!U13+'20'!U13+'21'!U13+'22'!U13+'23'!U13+'24'!U13+'25'!U13+'26'!U13+'27'!U13+'28'!U13+'29'!U13+'30'!U13+'31'!U13+'32'!U13+'33'!U13+'34'!U13+'35'!U13+'36'!U13+'37'!U13+'38'!U13+'39'!U13</f>
        <v>30.085468509571772</v>
      </c>
      <c r="E14" s="120">
        <f>'1'!W13+'2'!W13+'3'!W13+'4'!W13+'5'!W13+'6'!W13+'7'!W13+'8'!W13+'9'!W13+'10'!W13+'11'!W13+'12'!W13+'13'!W13+'14'!W13+'15'!W13+'16'!W13+'17'!W13+'18'!W13+'19'!W13+'20'!W13+'21'!W13+'22'!W13+'23'!W13+'24'!W13+'25'!W13+'26'!W13+'27'!W13+'28'!W13+'29'!W13+'30'!W13+'31'!W13+'32'!W13+'33'!W13+'34'!W13+'35'!W13+'36'!W13+'37'!W13+'38'!W13+'39'!W13</f>
        <v>0</v>
      </c>
      <c r="F14" s="172">
        <f>'1'!Y13+'2'!Y13+'3'!Y13+'4'!Y13+'5'!Y13+'6'!Y13+'7'!Y13+'8'!Y13+'9'!Y13+'10'!Y13+'11'!Y13+'12'!Y13+'13'!Y13+'14'!Y13+'15'!Y13+'16'!Y13+'17'!Y13+'18'!Y13+'19'!Y13+'20'!Y13+'21'!Y13+'22'!Y13+'23'!Y13+'24'!Y13+'25'!Y13+'26'!Y13+'27'!Y13+'28'!Y13+'29'!Y13+'30'!Y13+'31'!Y13+'32'!Y13+'33'!Y13+'34'!Y13+'35'!Y13+'36'!Y13+'37'!Y13+'38'!Y13+'39'!Y13</f>
        <v>0</v>
      </c>
      <c r="G14" s="117">
        <v>9</v>
      </c>
      <c r="I14" s="178" t="s">
        <v>321</v>
      </c>
      <c r="J14" s="184">
        <f>'1'!R44+'2'!R44+'3'!R44+'4'!R44+'5'!R44+'6'!R44+'7'!R44+'8'!R44+'9'!R44+'10'!R44+'11'!R44+'12'!R44+'13'!R44+'14'!R44+'15'!R44+'16'!R44+'17'!R44+'18'!R44+'19'!R44+'20'!R44+'21'!R44+'22'!R44+'23'!R44+'24'!R44+'25'!R44+'26'!R44+'27'!R44+'28'!R44+'29'!R44+'30'!R44+'31'!R44+'32'!R44+'33'!R44+'34'!R44+'35'!R44+'36'!R44+'37'!R44+'38'!R44+'39'!R44</f>
        <v>246.64694875053772</v>
      </c>
      <c r="O14" s="49"/>
      <c r="P14" s="429" t="s">
        <v>568</v>
      </c>
      <c r="Q14" s="429">
        <v>672561</v>
      </c>
      <c r="R14" s="429">
        <v>686870</v>
      </c>
    </row>
    <row r="15" spans="1:18" x14ac:dyDescent="0.2">
      <c r="A15" s="159" t="s">
        <v>2</v>
      </c>
      <c r="B15" s="3" t="s">
        <v>364</v>
      </c>
      <c r="C15" s="174">
        <f>'1'!S14+'2'!S14+'3'!S14+'4'!S14+'5'!S14+'6'!S14+'7'!S14+'8'!S14+'9'!S14+'10'!S14+'11'!S14+'12'!S14+'13'!S14+'14'!S14+'15'!S14+'16'!S14+'17'!S14+'18'!S14+'19'!S14+'20'!S14+'21'!S14+'22'!S14+'23'!S14+'24'!S14+'25'!S14+'26'!S14+'27'!S14+'28'!S14+'29'!S14+'30'!S14+'31'!S14+'32'!S14+'33'!S14+'34'!S14+'35'!S14+'36'!S14+'37'!S14+'38'!S14+'39'!S14</f>
        <v>142.72697426313107</v>
      </c>
      <c r="D15" s="193">
        <f>'1'!U14+'2'!U14+'3'!U14+'4'!U14+'5'!U14+'6'!U14+'7'!U14+'8'!U14+'9'!U14+'10'!U14+'11'!U14+'12'!U14+'13'!U14+'14'!U14+'15'!U14+'16'!U14+'17'!U14+'18'!U14+'19'!U14+'20'!U14+'21'!U14+'22'!U14+'23'!U14+'24'!U14+'25'!U14+'26'!U14+'27'!U14+'28'!U14+'29'!U14+'30'!U14+'31'!U14+'32'!U14+'33'!U14+'34'!U14+'35'!U14+'36'!U14+'37'!U14+'38'!U14+'39'!U14</f>
        <v>45.89049878795592</v>
      </c>
      <c r="E15" s="120">
        <f>'1'!W14+'2'!W14+'3'!W14+'4'!W14+'5'!W14+'6'!W14+'7'!W14+'8'!W14+'9'!W14+'10'!W14+'11'!W14+'12'!W14+'13'!W14+'14'!W14+'15'!W14+'16'!W14+'17'!W14+'18'!W14+'19'!W14+'20'!W14+'21'!W14+'22'!W14+'23'!W14+'24'!W14+'25'!W14+'26'!W14+'27'!W14+'28'!W14+'29'!W14+'30'!W14+'31'!W14+'32'!W14+'33'!W14+'34'!W14+'35'!W14+'36'!W14+'37'!W14+'38'!W14+'39'!W14</f>
        <v>6</v>
      </c>
      <c r="F15" s="172">
        <f>'1'!Y14+'2'!Y14+'3'!Y14+'4'!Y14+'5'!Y14+'6'!Y14+'7'!Y14+'8'!Y14+'9'!Y14+'10'!Y14+'11'!Y14+'12'!Y14+'13'!Y14+'14'!Y14+'15'!Y14+'16'!Y14+'17'!Y14+'18'!Y14+'19'!Y14+'20'!Y14+'21'!Y14+'22'!Y14+'23'!Y14+'24'!Y14+'25'!Y14+'26'!Y14+'27'!Y14+'28'!Y14+'29'!Y14+'30'!Y14+'31'!Y14+'32'!Y14+'33'!Y14+'34'!Y14+'35'!Y14+'36'!Y14+'37'!Y14+'38'!Y14+'39'!Y14</f>
        <v>5</v>
      </c>
      <c r="G15" s="117">
        <v>10</v>
      </c>
      <c r="I15" s="179" t="s">
        <v>322</v>
      </c>
      <c r="J15" s="182">
        <f>J12+J13+J14</f>
        <v>4737.1892759810708</v>
      </c>
      <c r="O15" s="49"/>
      <c r="P15" s="429" t="s">
        <v>569</v>
      </c>
      <c r="Q15" s="429">
        <v>474157</v>
      </c>
      <c r="R15" s="429">
        <v>451615</v>
      </c>
    </row>
    <row r="16" spans="1:18" x14ac:dyDescent="0.2">
      <c r="A16" s="159" t="s">
        <v>3</v>
      </c>
      <c r="B16" s="3" t="s">
        <v>31</v>
      </c>
      <c r="C16" s="174">
        <f>'1'!S15+'2'!S15+'3'!S15+'4'!S15+'5'!S15+'6'!S15+'7'!S15+'8'!S15+'9'!S15+'10'!S15+'11'!S15+'12'!S15+'13'!S15+'14'!S15+'15'!S15+'16'!S15+'17'!S15+'18'!S15+'19'!S15+'20'!S15+'21'!S15+'22'!S15+'23'!S15+'24'!S15+'25'!S15+'26'!S15+'27'!S15+'28'!S15+'29'!S15+'30'!S15+'31'!S15+'32'!S15+'33'!S15+'34'!S15+'35'!S15+'36'!S15+'37'!S15+'38'!S15+'39'!S15</f>
        <v>104.98477334940483</v>
      </c>
      <c r="D16" s="193">
        <f>'1'!U15+'2'!U15+'3'!U15+'4'!U15+'5'!U15+'6'!U15+'7'!U15+'8'!U15+'9'!U15+'10'!U15+'11'!U15+'12'!U15+'13'!U15+'14'!U15+'15'!U15+'16'!U15+'17'!U15+'18'!U15+'19'!U15+'20'!U15+'21'!U15+'22'!U15+'23'!U15+'24'!U15+'25'!U15+'26'!U15+'27'!U15+'28'!U15+'29'!U15+'30'!U15+'31'!U15+'32'!U15+'33'!U15+'34'!U15+'35'!U15+'36'!U15+'37'!U15+'38'!U15+'39'!U15</f>
        <v>47.812832823856844</v>
      </c>
      <c r="E16" s="120">
        <f>'1'!W15+'2'!W15+'3'!W15+'4'!W15+'5'!W15+'6'!W15+'7'!W15+'8'!W15+'9'!W15+'10'!W15+'11'!W15+'12'!W15+'13'!W15+'14'!W15+'15'!W15+'16'!W15+'17'!W15+'18'!W15+'19'!W15+'20'!W15+'21'!W15+'22'!W15+'23'!W15+'24'!W15+'25'!W15+'26'!W15+'27'!W15+'28'!W15+'29'!W15+'30'!W15+'31'!W15+'32'!W15+'33'!W15+'34'!W15+'35'!W15+'36'!W15+'37'!W15+'38'!W15+'39'!W15</f>
        <v>8</v>
      </c>
      <c r="F16" s="172">
        <f>'1'!Y15+'2'!Y15+'3'!Y15+'4'!Y15+'5'!Y15+'6'!Y15+'7'!Y15+'8'!Y15+'9'!Y15+'10'!Y15+'11'!Y15+'12'!Y15+'13'!Y15+'14'!Y15+'15'!Y15+'16'!Y15+'17'!Y15+'18'!Y15+'19'!Y15+'20'!Y15+'21'!Y15+'22'!Y15+'23'!Y15+'24'!Y15+'25'!Y15+'26'!Y15+'27'!Y15+'28'!Y15+'29'!Y15+'30'!Y15+'31'!Y15+'32'!Y15+'33'!Y15+'34'!Y15+'35'!Y15+'36'!Y15+'37'!Y15+'38'!Y15+'39'!Y15</f>
        <v>9</v>
      </c>
      <c r="G16" s="117">
        <v>11</v>
      </c>
      <c r="J16" s="181" t="s">
        <v>354</v>
      </c>
      <c r="O16" s="49"/>
      <c r="P16" s="429" t="s">
        <v>570</v>
      </c>
      <c r="Q16" s="429">
        <v>469330</v>
      </c>
      <c r="R16" s="429">
        <v>445310</v>
      </c>
    </row>
    <row r="17" spans="1:18" x14ac:dyDescent="0.2">
      <c r="A17" s="159" t="s">
        <v>4</v>
      </c>
      <c r="B17" s="3" t="s">
        <v>32</v>
      </c>
      <c r="C17" s="174">
        <f>'1'!S16+'2'!S16+'3'!S16+'4'!S16+'5'!S16+'6'!S16+'7'!S16+'8'!S16+'9'!S16+'10'!S16+'11'!S16+'12'!S16+'13'!S16+'14'!S16+'15'!S16+'16'!S16+'17'!S16+'18'!S16+'19'!S16+'20'!S16+'21'!S16+'22'!S16+'23'!S16+'24'!S16+'25'!S16+'26'!S16+'27'!S16+'28'!S16+'29'!S16+'30'!S16+'31'!S16+'32'!S16+'33'!S16+'34'!S16+'35'!S16+'36'!S16+'37'!S16+'38'!S16+'39'!S16</f>
        <v>115.20024889715313</v>
      </c>
      <c r="D17" s="193">
        <f>'1'!U16+'2'!U16+'3'!U16+'4'!U16+'5'!U16+'6'!U16+'7'!U16+'8'!U16+'9'!U16+'10'!U16+'11'!U16+'12'!U16+'13'!U16+'14'!U16+'15'!U16+'16'!U16+'17'!U16+'18'!U16+'19'!U16+'20'!U16+'21'!U16+'22'!U16+'23'!U16+'24'!U16+'25'!U16+'26'!U16+'27'!U16+'28'!U16+'29'!U16+'30'!U16+'31'!U16+'32'!U16+'33'!U16+'34'!U16+'35'!U16+'36'!U16+'37'!U16+'38'!U16+'39'!U16</f>
        <v>27.701552388204316</v>
      </c>
      <c r="E17" s="120">
        <f>'1'!W16+'2'!W16+'3'!W16+'4'!W16+'5'!W16+'6'!W16+'7'!W16+'8'!W16+'9'!W16+'10'!W16+'11'!W16+'12'!W16+'13'!W16+'14'!W16+'15'!W16+'16'!W16+'17'!W16+'18'!W16+'19'!W16+'20'!W16+'21'!W16+'22'!W16+'23'!W16+'24'!W16+'25'!W16+'26'!W16+'27'!W16+'28'!W16+'29'!W16+'30'!W16+'31'!W16+'32'!W16+'33'!W16+'34'!W16+'35'!W16+'36'!W16+'37'!W16+'38'!W16+'39'!W16</f>
        <v>7</v>
      </c>
      <c r="F17" s="172">
        <f>'1'!Y16+'2'!Y16+'3'!Y16+'4'!Y16+'5'!Y16+'6'!Y16+'7'!Y16+'8'!Y16+'9'!Y16+'10'!Y16+'11'!Y16+'12'!Y16+'13'!Y16+'14'!Y16+'15'!Y16+'16'!Y16+'17'!Y16+'18'!Y16+'19'!Y16+'20'!Y16+'21'!Y16+'22'!Y16+'23'!Y16+'24'!Y16+'25'!Y16+'26'!Y16+'27'!Y16+'28'!Y16+'29'!Y16+'30'!Y16+'31'!Y16+'32'!Y16+'33'!Y16+'34'!Y16+'35'!Y16+'36'!Y16+'37'!Y16+'38'!Y16+'39'!Y16</f>
        <v>8</v>
      </c>
      <c r="G17" s="117">
        <v>12</v>
      </c>
      <c r="O17" s="49"/>
      <c r="P17" s="429"/>
      <c r="Q17" s="429"/>
      <c r="R17" s="429"/>
    </row>
    <row r="18" spans="1:18" x14ac:dyDescent="0.2">
      <c r="A18" s="159" t="s">
        <v>5</v>
      </c>
      <c r="B18" s="3" t="s">
        <v>33</v>
      </c>
      <c r="C18" s="174">
        <f>'1'!S17+'2'!S17+'3'!S17+'4'!S17+'5'!S17+'6'!S17+'7'!S17+'8'!S17+'9'!S17+'10'!S17+'11'!S17+'12'!S17+'13'!S17+'14'!S17+'15'!S17+'16'!S17+'17'!S17+'18'!S17+'19'!S17+'20'!S17+'21'!S17+'22'!S17+'23'!S17+'24'!S17+'25'!S17+'26'!S17+'27'!S17+'28'!S17+'29'!S17+'30'!S17+'31'!S17+'32'!S17+'33'!S17+'34'!S17+'35'!S17+'36'!S17+'37'!S17+'38'!S17+'39'!S17</f>
        <v>140.91057385068567</v>
      </c>
      <c r="D18" s="193">
        <f>'1'!U17+'2'!U17+'3'!U17+'4'!U17+'5'!U17+'6'!U17+'7'!U17+'8'!U17+'9'!U17+'10'!U17+'11'!U17+'12'!U17+'13'!U17+'14'!U17+'15'!U17+'16'!U17+'17'!U17+'18'!U17+'19'!U17+'20'!U17+'21'!U17+'22'!U17+'23'!U17+'24'!U17+'25'!U17+'26'!U17+'27'!U17+'28'!U17+'29'!U17+'30'!U17+'31'!U17+'32'!U17+'33'!U17+'34'!U17+'35'!U17+'36'!U17+'37'!U17+'38'!U17+'39'!U17</f>
        <v>31.365972396419167</v>
      </c>
      <c r="E18" s="120">
        <f>'1'!W17+'2'!W17+'3'!W17+'4'!W17+'5'!W17+'6'!W17+'7'!W17+'8'!W17+'9'!W17+'10'!W17+'11'!W17+'12'!W17+'13'!W17+'14'!W17+'15'!W17+'16'!W17+'17'!W17+'18'!W17+'19'!W17+'20'!W17+'21'!W17+'22'!W17+'23'!W17+'24'!W17+'25'!W17+'26'!W17+'27'!W17+'28'!W17+'29'!W17+'30'!W17+'31'!W17+'32'!W17+'33'!W17+'34'!W17+'35'!W17+'36'!W17+'37'!W17+'38'!W17+'39'!W17</f>
        <v>3</v>
      </c>
      <c r="F18" s="172">
        <f>'1'!Y17+'2'!Y17+'3'!Y17+'4'!Y17+'5'!Y17+'6'!Y17+'7'!Y17+'8'!Y17+'9'!Y17+'10'!Y17+'11'!Y17+'12'!Y17+'13'!Y17+'14'!Y17+'15'!Y17+'16'!Y17+'17'!Y17+'18'!Y17+'19'!Y17+'20'!Y17+'21'!Y17+'22'!Y17+'23'!Y17+'24'!Y17+'25'!Y17+'26'!Y17+'27'!Y17+'28'!Y17+'29'!Y17+'30'!Y17+'31'!Y17+'32'!Y17+'33'!Y17+'34'!Y17+'35'!Y17+'36'!Y17+'37'!Y17+'38'!Y17+'39'!Y17</f>
        <v>3</v>
      </c>
      <c r="G18" s="117">
        <v>13</v>
      </c>
      <c r="O18" s="49">
        <v>100</v>
      </c>
      <c r="P18" s="430" t="s">
        <v>561</v>
      </c>
      <c r="Q18" s="429">
        <v>7098009</v>
      </c>
      <c r="R18" s="429">
        <v>6903478</v>
      </c>
    </row>
    <row r="19" spans="1:18" x14ac:dyDescent="0.2">
      <c r="A19" s="159" t="s">
        <v>6</v>
      </c>
      <c r="B19" s="3" t="s">
        <v>34</v>
      </c>
      <c r="C19" s="174">
        <f>'1'!S18+'2'!S18+'3'!S18+'4'!S18+'5'!S18+'6'!S18+'7'!S18+'8'!S18+'9'!S18+'10'!S18+'11'!S18+'12'!S18+'13'!S18+'14'!S18+'15'!S18+'16'!S18+'17'!S18+'18'!S18+'19'!S18+'20'!S18+'21'!S18+'22'!S18+'23'!S18+'24'!S18+'25'!S18+'26'!S18+'27'!S18+'28'!S18+'29'!S18+'30'!S18+'31'!S18+'32'!S18+'33'!S18+'34'!S18+'35'!S18+'36'!S18+'37'!S18+'38'!S18+'39'!S18</f>
        <v>127.55723960275469</v>
      </c>
      <c r="D19" s="193">
        <f>'1'!U18+'2'!U18+'3'!U18+'4'!U18+'5'!U18+'6'!U18+'7'!U18+'8'!U18+'9'!U18+'10'!U18+'11'!U18+'12'!U18+'13'!U18+'14'!U18+'15'!U18+'16'!U18+'17'!U18+'18'!U18+'19'!U18+'20'!U18+'21'!U18+'22'!U18+'23'!U18+'24'!U18+'25'!U18+'26'!U18+'27'!U18+'28'!U18+'29'!U18+'30'!U18+'31'!U18+'32'!U18+'33'!U18+'34'!U18+'35'!U18+'36'!U18+'37'!U18+'38'!U18+'39'!U18</f>
        <v>54.340401363778753</v>
      </c>
      <c r="E19" s="120">
        <f>'1'!W18+'2'!W18+'3'!W18+'4'!W18+'5'!W18+'6'!W18+'7'!W18+'8'!W18+'9'!W18+'10'!W18+'11'!W18+'12'!W18+'13'!W18+'14'!W18+'15'!W18+'16'!W18+'17'!W18+'18'!W18+'19'!W18+'20'!W18+'21'!W18+'22'!W18+'23'!W18+'24'!W18+'25'!W18+'26'!W18+'27'!W18+'28'!W18+'29'!W18+'30'!W18+'31'!W18+'32'!W18+'33'!W18+'34'!W18+'35'!W18+'36'!W18+'37'!W18+'38'!W18+'39'!W18</f>
        <v>6</v>
      </c>
      <c r="F19" s="172">
        <f>'1'!Y18+'2'!Y18+'3'!Y18+'4'!Y18+'5'!Y18+'6'!Y18+'7'!Y18+'8'!Y18+'9'!Y18+'10'!Y18+'11'!Y18+'12'!Y18+'13'!Y18+'14'!Y18+'15'!Y18+'16'!Y18+'17'!Y18+'18'!Y18+'19'!Y18+'20'!Y18+'21'!Y18+'22'!Y18+'23'!Y18+'24'!Y18+'25'!Y18+'26'!Y18+'27'!Y18+'28'!Y18+'29'!Y18+'30'!Y18+'31'!Y18+'32'!Y18+'33'!Y18+'34'!Y18+'35'!Y18+'36'!Y18+'37'!Y18+'38'!Y18+'39'!Y18</f>
        <v>5</v>
      </c>
      <c r="G19" s="117">
        <v>14</v>
      </c>
      <c r="L19" t="s">
        <v>610</v>
      </c>
      <c r="O19" s="49"/>
      <c r="P19" s="430" t="s">
        <v>571</v>
      </c>
      <c r="Q19" s="435">
        <v>3587529</v>
      </c>
      <c r="R19" s="429">
        <v>3385318</v>
      </c>
    </row>
    <row r="20" spans="1:18" x14ac:dyDescent="0.2">
      <c r="A20" s="159" t="s">
        <v>7</v>
      </c>
      <c r="B20" s="3" t="s">
        <v>268</v>
      </c>
      <c r="C20" s="174">
        <f>'1'!S19+'2'!S19+'3'!S19+'4'!S19+'5'!S19+'6'!S19+'7'!S19+'8'!S19+'9'!S19+'10'!S19+'11'!S19+'12'!S19+'13'!S19+'14'!S19+'15'!S19+'16'!S19+'17'!S19+'18'!S19+'19'!S19+'20'!S19+'21'!S19+'22'!S19+'23'!S19+'24'!S19+'25'!S19+'26'!S19+'27'!S19+'28'!S19+'29'!S19+'30'!S19+'31'!S19+'32'!S19+'33'!S19+'34'!S19+'35'!S19+'36'!S19+'37'!S19+'38'!S19+'39'!S19</f>
        <v>102.57473640640957</v>
      </c>
      <c r="D20" s="193">
        <f>'1'!U19+'2'!U19+'3'!U19+'4'!U19+'5'!U19+'6'!U19+'7'!U19+'8'!U19+'9'!U19+'10'!U19+'11'!U19+'12'!U19+'13'!U19+'14'!U19+'15'!U19+'16'!U19+'17'!U19+'18'!U19+'19'!U19+'20'!U19+'21'!U19+'22'!U19+'23'!U19+'24'!U19+'25'!U19+'26'!U19+'27'!U19+'28'!U19+'29'!U19+'30'!U19+'31'!U19+'32'!U19+'33'!U19+'34'!U19+'35'!U19+'36'!U19+'37'!U19+'38'!U19+'39'!U19</f>
        <v>42.327526770114787</v>
      </c>
      <c r="E20" s="120">
        <f>'1'!W19+'2'!W19+'3'!W19+'4'!W19+'5'!W19+'6'!W19+'7'!W19+'8'!W19+'9'!W19+'10'!W19+'11'!W19+'12'!W19+'13'!W19+'14'!W19+'15'!W19+'16'!W19+'17'!W19+'18'!W19+'19'!W19+'20'!W19+'21'!W19+'22'!W19+'23'!W19+'24'!W19+'25'!W19+'26'!W19+'27'!W19+'28'!W19+'29'!W19+'30'!W19+'31'!W19+'32'!W19+'33'!W19+'34'!W19+'35'!W19+'36'!W19+'37'!W19+'38'!W19+'39'!W19</f>
        <v>6</v>
      </c>
      <c r="F20" s="172">
        <f>'1'!Y19+'2'!Y19+'3'!Y19+'4'!Y19+'5'!Y19+'6'!Y19+'7'!Y19+'8'!Y19+'9'!Y19+'10'!Y19+'11'!Y19+'12'!Y19+'13'!Y19+'14'!Y19+'15'!Y19+'16'!Y19+'17'!Y19+'18'!Y19+'19'!Y19+'20'!Y19+'21'!Y19+'22'!Y19+'23'!Y19+'24'!Y19+'25'!Y19+'26'!Y19+'27'!Y19+'28'!Y19+'29'!Y19+'30'!Y19+'31'!Y19+'32'!Y19+'33'!Y19+'34'!Y19+'35'!Y19+'36'!Y19+'37'!Y19+'38'!Y19+'39'!Y19</f>
        <v>6</v>
      </c>
      <c r="G20" s="117">
        <v>15</v>
      </c>
      <c r="O20" s="49">
        <v>202</v>
      </c>
      <c r="P20" s="430" t="s">
        <v>572</v>
      </c>
      <c r="Q20" s="429">
        <v>1983439</v>
      </c>
      <c r="R20" s="429">
        <v>1820927</v>
      </c>
    </row>
    <row r="21" spans="1:18" x14ac:dyDescent="0.2">
      <c r="A21" s="159" t="s">
        <v>8</v>
      </c>
      <c r="B21" s="3" t="s">
        <v>269</v>
      </c>
      <c r="C21" s="174">
        <f>'1'!S20+'2'!S20+'3'!S20+'4'!S20+'5'!S20+'6'!S20+'7'!S20+'8'!S20+'9'!S20+'10'!S20+'11'!S20+'12'!S20+'13'!S20+'14'!S20+'15'!S20+'16'!S20+'17'!S20+'18'!S20+'19'!S20+'20'!S20+'21'!S20+'22'!S20+'23'!S20+'24'!S20+'25'!S20+'26'!S20+'27'!S20+'28'!S20+'29'!S20+'30'!S20+'31'!S20+'32'!S20+'33'!S20+'34'!S20+'35'!S20+'36'!S20+'37'!S20+'38'!S20+'39'!S20</f>
        <v>100</v>
      </c>
      <c r="D21" s="193">
        <f>'1'!U20+'2'!U20+'3'!U20+'4'!U20+'5'!U20+'6'!U20+'7'!U20+'8'!U20+'9'!U20+'10'!U20+'11'!U20+'12'!U20+'13'!U20+'14'!U20+'15'!U20+'16'!U20+'17'!U20+'18'!U20+'19'!U20+'20'!U20+'21'!U20+'22'!U20+'23'!U20+'24'!U20+'25'!U20+'26'!U20+'27'!U20+'28'!U20+'29'!U20+'30'!U20+'31'!U20+'32'!U20+'33'!U20+'34'!U20+'35'!U20+'36'!U20+'37'!U20+'38'!U20+'39'!U20</f>
        <v>44.116122343182994</v>
      </c>
      <c r="E21" s="120">
        <f>'1'!W20+'2'!W20+'3'!W20+'4'!W20+'5'!W20+'6'!W20+'7'!W20+'8'!W20+'9'!W20+'10'!W20+'11'!W20+'12'!W20+'13'!W20+'14'!W20+'15'!W20+'16'!W20+'17'!W20+'18'!W20+'19'!W20+'20'!W20+'21'!W20+'22'!W20+'23'!W20+'24'!W20+'25'!W20+'26'!W20+'27'!W20+'28'!W20+'29'!W20+'30'!W20+'31'!W20+'32'!W20+'33'!W20+'34'!W20+'35'!W20+'36'!W20+'37'!W20+'38'!W20+'39'!W20</f>
        <v>9</v>
      </c>
      <c r="F21" s="172">
        <f>'1'!Y20+'2'!Y20+'3'!Y20+'4'!Y20+'5'!Y20+'6'!Y20+'7'!Y20+'8'!Y20+'9'!Y20+'10'!Y20+'11'!Y20+'12'!Y20+'13'!Y20+'14'!Y20+'15'!Y20+'16'!Y20+'17'!Y20+'18'!Y20+'19'!Y20+'20'!Y20+'21'!Y20+'22'!Y20+'23'!Y20+'24'!Y20+'25'!Y20+'26'!Y20+'27'!Y20+'28'!Y20+'29'!Y20+'30'!Y20+'31'!Y20+'32'!Y20+'33'!Y20+'34'!Y20+'35'!Y20+'36'!Y20+'37'!Y20+'38'!Y20+'39'!Y20</f>
        <v>8</v>
      </c>
      <c r="G21" s="117">
        <v>16</v>
      </c>
      <c r="O21" s="49">
        <v>204</v>
      </c>
      <c r="P21" s="430" t="s">
        <v>573</v>
      </c>
      <c r="Q21" s="429">
        <v>1396599</v>
      </c>
      <c r="R21" s="429">
        <v>1365527</v>
      </c>
    </row>
    <row r="22" spans="1:18" x14ac:dyDescent="0.2">
      <c r="A22" s="159" t="s">
        <v>9</v>
      </c>
      <c r="B22" s="3" t="s">
        <v>270</v>
      </c>
      <c r="C22" s="174">
        <f>'1'!S21+'2'!S21+'3'!S21+'4'!S21+'5'!S21+'6'!S21+'7'!S21+'8'!S21+'9'!S21+'10'!S21+'11'!S21+'12'!S21+'13'!S21+'14'!S21+'15'!S21+'16'!S21+'17'!S21+'18'!S21+'19'!S21+'20'!S21+'21'!S21+'22'!S21+'23'!S21+'24'!S21+'25'!S21+'26'!S21+'27'!S21+'28'!S21+'29'!S21+'30'!S21+'31'!S21+'32'!S21+'33'!S21+'34'!S21+'35'!S21+'36'!S21+'37'!S21+'38'!S21+'39'!S21</f>
        <v>103.32406347183876</v>
      </c>
      <c r="D22" s="193">
        <f>'1'!U21+'2'!U21+'3'!U21+'4'!U21+'5'!U21+'6'!U21+'7'!U21+'8'!U21+'9'!U21+'10'!U21+'11'!U21+'12'!U21+'13'!U21+'14'!U21+'15'!U21+'16'!U21+'17'!U21+'18'!U21+'19'!U21+'20'!U21+'21'!U21+'22'!U21+'23'!U21+'24'!U21+'25'!U21+'26'!U21+'27'!U21+'28'!U21+'29'!U21+'30'!U21+'31'!U21+'32'!U21+'33'!U21+'34'!U21+'35'!U21+'36'!U21+'37'!U21+'38'!U21+'39'!U21</f>
        <v>41.329625388735529</v>
      </c>
      <c r="E22" s="120">
        <f>'1'!W21+'2'!W21+'3'!W21+'4'!W21+'5'!W21+'6'!W21+'7'!W21+'8'!W21+'9'!W21+'10'!W21+'11'!W21+'12'!W21+'13'!W21+'14'!W21+'15'!W21+'16'!W21+'17'!W21+'18'!W21+'19'!W21+'20'!W21+'21'!W21+'22'!W21+'23'!W21+'24'!W21+'25'!W21+'26'!W21+'27'!W21+'28'!W21+'29'!W21+'30'!W21+'31'!W21+'32'!W21+'33'!W21+'34'!W21+'35'!W21+'36'!W21+'37'!W21+'38'!W21+'39'!W21</f>
        <v>114</v>
      </c>
      <c r="F22" s="172">
        <f>'1'!Y21+'2'!Y21+'3'!Y21+'4'!Y21+'5'!Y21+'6'!Y21+'7'!Y21+'8'!Y21+'9'!Y21+'10'!Y21+'11'!Y21+'12'!Y21+'13'!Y21+'14'!Y21+'15'!Y21+'16'!Y21+'17'!Y21+'18'!Y21+'19'!Y21+'20'!Y21+'21'!Y21+'22'!Y21+'23'!Y21+'24'!Y21+'25'!Y21+'26'!Y21+'27'!Y21+'28'!Y21+'29'!Y21+'30'!Y21+'31'!Y21+'32'!Y21+'33'!Y21+'34'!Y21+'35'!Y21+'36'!Y21+'37'!Y21+'38'!Y21+'39'!Y21</f>
        <v>114</v>
      </c>
      <c r="G22" s="117">
        <v>17</v>
      </c>
      <c r="O22" s="49">
        <v>206</v>
      </c>
      <c r="P22" s="430" t="s">
        <v>574</v>
      </c>
      <c r="Q22" s="429">
        <v>207491</v>
      </c>
      <c r="R22" s="429">
        <v>198864</v>
      </c>
    </row>
    <row r="23" spans="1:18" x14ac:dyDescent="0.2">
      <c r="A23" s="159" t="s">
        <v>10</v>
      </c>
      <c r="B23" s="3" t="s">
        <v>271</v>
      </c>
      <c r="C23" s="174">
        <f>'1'!S22+'2'!S22+'3'!S22+'4'!S22+'5'!S22+'6'!S22+'7'!S22+'8'!S22+'9'!S22+'10'!S22+'11'!S22+'12'!S22+'13'!S22+'14'!S22+'15'!S22+'16'!S22+'17'!S22+'18'!S22+'19'!S22+'20'!S22+'21'!S22+'22'!S22+'23'!S22+'24'!S22+'25'!S22+'26'!S22+'27'!S22+'28'!S22+'29'!S22+'30'!S22+'31'!S22+'32'!S22+'33'!S22+'34'!S22+'35'!S22+'36'!S22+'37'!S22+'38'!S22+'39'!S22</f>
        <v>118.6726413736928</v>
      </c>
      <c r="D23" s="193">
        <f>'1'!U22+'2'!U22+'3'!U22+'4'!U22+'5'!U22+'6'!U22+'7'!U22+'8'!U22+'9'!U22+'10'!U22+'11'!U22+'12'!U22+'13'!U22+'14'!U22+'15'!U22+'16'!U22+'17'!U22+'18'!U22+'19'!U22+'20'!U22+'21'!U22+'22'!U22+'23'!U22+'24'!U22+'25'!U22+'26'!U22+'27'!U22+'28'!U22+'29'!U22+'30'!U22+'31'!U22+'32'!U22+'33'!U22+'34'!U22+'35'!U22+'36'!U22+'37'!U22+'38'!U22+'39'!U22</f>
        <v>41.538395753736225</v>
      </c>
      <c r="E23" s="120">
        <f>'1'!W22+'2'!W22+'3'!W22+'4'!W22+'5'!W22+'6'!W22+'7'!W22+'8'!W22+'9'!W22+'10'!W22+'11'!W22+'12'!W22+'13'!W22+'14'!W22+'15'!W22+'16'!W22+'17'!W22+'18'!W22+'19'!W22+'20'!W22+'21'!W22+'22'!W22+'23'!W22+'24'!W22+'25'!W22+'26'!W22+'27'!W22+'28'!W22+'29'!W22+'30'!W22+'31'!W22+'32'!W22+'33'!W22+'34'!W22+'35'!W22+'36'!W22+'37'!W22+'38'!W22+'39'!W22</f>
        <v>9</v>
      </c>
      <c r="F23" s="172">
        <f>'1'!Y22+'2'!Y22+'3'!Y22+'4'!Y22+'5'!Y22+'6'!Y22+'7'!Y22+'8'!Y22+'9'!Y22+'10'!Y22+'11'!Y22+'12'!Y22+'13'!Y22+'14'!Y22+'15'!Y22+'16'!Y22+'17'!Y22+'18'!Y22+'19'!Y22+'20'!Y22+'21'!Y22+'22'!Y22+'23'!Y22+'24'!Y22+'25'!Y22+'26'!Y22+'27'!Y22+'28'!Y22+'29'!Y22+'30'!Y22+'31'!Y22+'32'!Y22+'33'!Y22+'34'!Y22+'35'!Y22+'36'!Y22+'37'!Y22+'38'!Y22+'39'!Y22</f>
        <v>8</v>
      </c>
      <c r="G23" s="117">
        <v>18</v>
      </c>
      <c r="O23" s="49"/>
      <c r="P23" s="430" t="s">
        <v>563</v>
      </c>
      <c r="Q23" s="429">
        <v>1982260</v>
      </c>
      <c r="R23" s="429">
        <v>1908128</v>
      </c>
    </row>
    <row r="24" spans="1:18" x14ac:dyDescent="0.2">
      <c r="A24" s="159" t="s">
        <v>11</v>
      </c>
      <c r="B24" s="3" t="s">
        <v>35</v>
      </c>
      <c r="C24" s="174">
        <f>'1'!S23+'2'!S23+'3'!S23+'4'!S23+'5'!S23+'6'!S23+'7'!S23+'8'!S23+'9'!S23+'10'!S23+'11'!S23+'12'!S23+'13'!S23+'14'!S23+'15'!S23+'16'!S23+'17'!S23+'18'!S23+'19'!S23+'20'!S23+'21'!S23+'22'!S23+'23'!S23+'24'!S23+'25'!S23+'26'!S23+'27'!S23+'28'!S23+'29'!S23+'30'!S23+'31'!S23+'32'!S23+'33'!S23+'34'!S23+'35'!S23+'36'!S23+'37'!S23+'38'!S23+'39'!S23</f>
        <v>112.04791220572488</v>
      </c>
      <c r="D24" s="193">
        <f>'1'!U23+'2'!U23+'3'!U23+'4'!U23+'5'!U23+'6'!U23+'7'!U23+'8'!U23+'9'!U23+'10'!U23+'11'!U23+'12'!U23+'13'!U23+'14'!U23+'15'!U23+'16'!U23+'17'!U23+'18'!U23+'19'!U23+'20'!U23+'21'!U23+'22'!U23+'23'!U23+'24'!U23+'25'!U23+'26'!U23+'27'!U23+'28'!U23+'29'!U23+'30'!U23+'31'!U23+'32'!U23+'33'!U23+'34'!U23+'35'!U23+'36'!U23+'37'!U23+'38'!U23+'39'!U23</f>
        <v>37.453923967926713</v>
      </c>
      <c r="E24" s="120">
        <f>'1'!W23+'2'!W23+'3'!W23+'4'!W23+'5'!W23+'6'!W23+'7'!W23+'8'!W23+'9'!W23+'10'!W23+'11'!W23+'12'!W23+'13'!W23+'14'!W23+'15'!W23+'16'!W23+'17'!W23+'18'!W23+'19'!W23+'20'!W23+'21'!W23+'22'!W23+'23'!W23+'24'!W23+'25'!W23+'26'!W23+'27'!W23+'28'!W23+'29'!W23+'30'!W23+'31'!W23+'32'!W23+'33'!W23+'34'!W23+'35'!W23+'36'!W23+'37'!W23+'38'!W23+'39'!W23</f>
        <v>6</v>
      </c>
      <c r="F24" s="172">
        <f>'1'!Y23+'2'!Y23+'3'!Y23+'4'!Y23+'5'!Y23+'6'!Y23+'7'!Y23+'8'!Y23+'9'!Y23+'10'!Y23+'11'!Y23+'12'!Y23+'13'!Y23+'14'!Y23+'15'!Y23+'16'!Y23+'17'!Y23+'18'!Y23+'19'!Y23+'20'!Y23+'21'!Y23+'22'!Y23+'23'!Y23+'24'!Y23+'25'!Y23+'26'!Y23+'27'!Y23+'28'!Y23+'29'!Y23+'30'!Y23+'31'!Y23+'32'!Y23+'33'!Y23+'34'!Y23+'35'!Y23+'36'!Y23+'37'!Y23+'38'!Y23+'39'!Y23</f>
        <v>6</v>
      </c>
      <c r="G24" s="117">
        <v>19</v>
      </c>
      <c r="O24" s="49">
        <v>207</v>
      </c>
      <c r="P24" s="430" t="s">
        <v>575</v>
      </c>
      <c r="Q24" s="429">
        <v>654478</v>
      </c>
      <c r="R24" s="429">
        <v>639533</v>
      </c>
    </row>
    <row r="25" spans="1:18" x14ac:dyDescent="0.2">
      <c r="A25" s="159" t="s">
        <v>12</v>
      </c>
      <c r="B25" s="3" t="s">
        <v>366</v>
      </c>
      <c r="C25" s="174">
        <f>'1'!S24+'2'!S24+'3'!S24+'4'!S24+'5'!S24+'6'!S24+'7'!S24+'8'!S24+'9'!S24+'10'!S24+'11'!S24+'12'!S24+'13'!S24+'14'!S24+'15'!S24+'16'!S24+'17'!S24+'18'!S24+'19'!S24+'20'!S24+'21'!S24+'22'!S24+'23'!S24+'24'!S24+'25'!S24+'26'!S24+'27'!S24+'28'!S24+'29'!S24+'30'!S24+'31'!S24+'32'!S24+'33'!S24+'34'!S24+'35'!S24+'36'!S24+'37'!S24+'38'!S24+'39'!S24</f>
        <v>100.26897491081235</v>
      </c>
      <c r="D25" s="193">
        <f>'1'!U24+'2'!U24+'3'!U24+'4'!U24+'5'!U24+'6'!U24+'7'!U24+'8'!U24+'9'!U24+'10'!U24+'11'!U24+'12'!U24+'13'!U24+'14'!U24+'15'!U24+'16'!U24+'17'!U24+'18'!U24+'19'!U24+'20'!U24+'21'!U24+'22'!U24+'23'!U24+'24'!U24+'25'!U24+'26'!U24+'27'!U24+'28'!U24+'29'!U24+'30'!U24+'31'!U24+'32'!U24+'33'!U24+'34'!U24+'35'!U24+'36'!U24+'37'!U24+'38'!U24+'39'!U24</f>
        <v>34.091451469676201</v>
      </c>
      <c r="E25" s="120">
        <f>'1'!W24+'2'!W24+'3'!W24+'4'!W24+'5'!W24+'6'!W24+'7'!W24+'8'!W24+'9'!W24+'10'!W24+'11'!W24+'12'!W24+'13'!W24+'14'!W24+'15'!W24+'16'!W24+'17'!W24+'18'!W24+'19'!W24+'20'!W24+'21'!W24+'22'!W24+'23'!W24+'24'!W24+'25'!W24+'26'!W24+'27'!W24+'28'!W24+'29'!W24+'30'!W24+'31'!W24+'32'!W24+'33'!W24+'34'!W24+'35'!W24+'36'!W24+'37'!W24+'38'!W24+'39'!W24</f>
        <v>0</v>
      </c>
      <c r="F25" s="172">
        <f>'1'!Y24+'2'!Y24+'3'!Y24+'4'!Y24+'5'!Y24+'6'!Y24+'7'!Y24+'8'!Y24+'9'!Y24+'10'!Y24+'11'!Y24+'12'!Y24+'13'!Y24+'14'!Y24+'15'!Y24+'16'!Y24+'17'!Y24+'18'!Y24+'19'!Y24+'20'!Y24+'21'!Y24+'22'!Y24+'23'!Y24+'24'!Y24+'25'!Y24+'26'!Y24+'27'!Y24+'28'!Y24+'29'!Y24+'30'!Y24+'31'!Y24+'32'!Y24+'33'!Y24+'34'!Y24+'35'!Y24+'36'!Y24+'37'!Y24+'38'!Y24+'39'!Y24</f>
        <v>0</v>
      </c>
      <c r="G25" s="117">
        <v>20</v>
      </c>
      <c r="O25" s="49">
        <v>214</v>
      </c>
      <c r="P25" s="430" t="s">
        <v>576</v>
      </c>
      <c r="Q25" s="429">
        <v>470475</v>
      </c>
      <c r="R25" s="429">
        <v>449216</v>
      </c>
    </row>
    <row r="26" spans="1:18" x14ac:dyDescent="0.2">
      <c r="A26" s="159" t="s">
        <v>13</v>
      </c>
      <c r="B26" s="3" t="s">
        <v>191</v>
      </c>
      <c r="C26" s="174">
        <f>'1'!S25+'2'!S25+'3'!S25+'4'!S25+'5'!S25+'6'!S25+'7'!S25+'8'!S25+'9'!S25+'10'!S25+'11'!S25+'12'!S25+'13'!S25+'14'!S25+'15'!S25+'16'!S25+'17'!S25+'18'!S25+'19'!S25+'20'!S25+'21'!S25+'22'!S25+'23'!S25+'24'!S25+'25'!S25+'26'!S25+'27'!S25+'28'!S25+'29'!S25+'30'!S25+'31'!S25+'32'!S25+'33'!S25+'34'!S25+'35'!S25+'36'!S25+'37'!S25+'38'!S25+'39'!S25</f>
        <v>106.71660284652422</v>
      </c>
      <c r="D26" s="193">
        <f>'1'!U25+'2'!U25+'3'!U25+'4'!U25+'5'!U25+'6'!U25+'7'!U25+'8'!U25+'9'!U25+'10'!U25+'11'!U25+'12'!U25+'13'!U25+'14'!U25+'15'!U25+'16'!U25+'17'!U25+'18'!U25+'19'!U25+'20'!U25+'21'!U25+'22'!U25+'23'!U25+'24'!U25+'25'!U25+'26'!U25+'27'!U25+'28'!U25+'29'!U25+'30'!U25+'31'!U25+'32'!U25+'33'!U25+'34'!U25+'35'!U25+'36'!U25+'37'!U25+'38'!U25+'39'!U25</f>
        <v>22.788825348704883</v>
      </c>
      <c r="E26" s="120">
        <f>'1'!W25+'2'!W25+'3'!W25+'4'!W25+'5'!W25+'6'!W25+'7'!W25+'8'!W25+'9'!W25+'10'!W25+'11'!W25+'12'!W25+'13'!W25+'14'!W25+'15'!W25+'16'!W25+'17'!W25+'18'!W25+'19'!W25+'20'!W25+'21'!W25+'22'!W25+'23'!W25+'24'!W25+'25'!W25+'26'!W25+'27'!W25+'28'!W25+'29'!W25+'30'!W25+'31'!W25+'32'!W25+'33'!W25+'34'!W25+'35'!W25+'36'!W25+'37'!W25+'38'!W25+'39'!W25</f>
        <v>21</v>
      </c>
      <c r="F26" s="172">
        <f>'1'!Y25+'2'!Y25+'3'!Y25+'4'!Y25+'5'!Y25+'6'!Y25+'7'!Y25+'8'!Y25+'9'!Y25+'10'!Y25+'11'!Y25+'12'!Y25+'13'!Y25+'14'!Y25+'15'!Y25+'16'!Y25+'17'!Y25+'18'!Y25+'19'!Y25+'20'!Y25+'21'!Y25+'22'!Y25+'23'!Y25+'24'!Y25+'25'!Y25+'26'!Y25+'27'!Y25+'28'!Y25+'29'!Y25+'30'!Y25+'31'!Y25+'32'!Y25+'33'!Y25+'34'!Y25+'35'!Y25+'36'!Y25+'37'!Y25+'38'!Y25+'39'!Y25</f>
        <v>21</v>
      </c>
      <c r="G26" s="117">
        <v>21</v>
      </c>
      <c r="O26" s="49">
        <v>217</v>
      </c>
      <c r="P26" s="430" t="s">
        <v>577</v>
      </c>
      <c r="Q26" s="429">
        <v>331657</v>
      </c>
      <c r="R26" s="429">
        <v>316397</v>
      </c>
    </row>
    <row r="27" spans="1:18" x14ac:dyDescent="0.2">
      <c r="A27" s="11" t="s">
        <v>14</v>
      </c>
      <c r="B27" s="12" t="s">
        <v>50</v>
      </c>
      <c r="C27" s="176">
        <f>'1'!S26+'2'!S26+'3'!S26+'4'!S26+'5'!S26+'6'!S26+'7'!S26+'8'!S26+'9'!S26+'10'!S26+'11'!S26+'12'!S26+'13'!S26+'14'!S26+'15'!S26+'16'!S26+'17'!S26+'18'!S26+'19'!S26+'20'!S26+'21'!S26+'22'!S26+'23'!S26+'24'!S26+'25'!S26+'26'!S26+'27'!S26+'28'!S26+'29'!S26+'30'!S26+'31'!S26+'32'!S26+'33'!S26+'34'!S26+'35'!S26+'36'!S26+'37'!S26+'38'!S26+'39'!S26</f>
        <v>106.00278404198446</v>
      </c>
      <c r="D27" s="195">
        <f>'1'!U26+'2'!U26+'3'!U26+'4'!U26+'5'!U26+'6'!U26+'7'!U26+'8'!U26+'9'!U26+'10'!U26+'11'!U26+'12'!U26+'13'!U26+'14'!U26+'15'!U26+'16'!U26+'17'!U26+'18'!U26+'19'!U26+'20'!U26+'21'!U26+'22'!U26+'23'!U26+'24'!U26+'25'!U26+'26'!U26+'27'!U26+'28'!U26+'29'!U26+'30'!U26+'31'!U26+'32'!U26+'33'!U26+'34'!U26+'35'!U26+'36'!U26+'37'!U26+'38'!U26+'39'!U26</f>
        <v>41.635913052584129</v>
      </c>
      <c r="E27" s="121">
        <f>'1'!W26+'2'!W26+'3'!W26+'4'!W26+'5'!W26+'6'!W26+'7'!W26+'8'!W26+'9'!W26+'10'!W26+'11'!W26+'12'!W26+'13'!W26+'14'!W26+'15'!W26+'16'!W26+'17'!W26+'18'!W26+'19'!W26+'20'!W26+'21'!W26+'22'!W26+'23'!W26+'24'!W26+'25'!W26+'26'!W26+'27'!W26+'28'!W26+'29'!W26+'30'!W26+'31'!W26+'32'!W26+'33'!W26+'34'!W26+'35'!W26+'36'!W26+'37'!W26+'38'!W26+'39'!W26</f>
        <v>19</v>
      </c>
      <c r="F27" s="173">
        <f>'1'!Y26+'2'!Y26+'3'!Y26+'4'!Y26+'5'!Y26+'6'!Y26+'7'!Y26+'8'!Y26+'9'!Y26+'10'!Y26+'11'!Y26+'12'!Y26+'13'!Y26+'14'!Y26+'15'!Y26+'16'!Y26+'17'!Y26+'18'!Y26+'19'!Y26+'20'!Y26+'21'!Y26+'22'!Y26+'23'!Y26+'24'!Y26+'25'!Y26+'26'!Y26+'27'!Y26+'28'!Y26+'29'!Y26+'30'!Y26+'31'!Y26+'32'!Y26+'33'!Y26+'34'!Y26+'35'!Y26+'36'!Y26+'37'!Y26+'38'!Y26+'39'!Y26</f>
        <v>10</v>
      </c>
      <c r="G27" s="55">
        <v>22</v>
      </c>
      <c r="O27" s="49">
        <v>219</v>
      </c>
      <c r="P27" s="430" t="s">
        <v>578</v>
      </c>
      <c r="Q27" s="429">
        <v>462755</v>
      </c>
      <c r="R27" s="429">
        <v>441083</v>
      </c>
    </row>
    <row r="28" spans="1:18" x14ac:dyDescent="0.2">
      <c r="A28" s="159" t="s">
        <v>15</v>
      </c>
      <c r="B28" s="3" t="s">
        <v>36</v>
      </c>
      <c r="C28" s="174">
        <f>'1'!S27+'2'!S27+'3'!S27+'4'!S27+'5'!S27+'6'!S27+'7'!S27+'8'!S27+'9'!S27+'10'!S27+'11'!S27+'12'!S27+'13'!S27+'14'!S27+'15'!S27+'16'!S27+'17'!S27+'18'!S27+'19'!S27+'20'!S27+'21'!S27+'22'!S27+'23'!S27+'24'!S27+'25'!S27+'26'!S27+'27'!S27+'28'!S27+'29'!S27+'30'!S27+'31'!S27+'32'!S27+'33'!S27+'34'!S27+'35'!S27+'36'!S27+'37'!S27+'38'!S27+'39'!S27</f>
        <v>116.51162994722735</v>
      </c>
      <c r="D28" s="193">
        <f>'1'!U27+'2'!U27+'3'!U27+'4'!U27+'5'!U27+'6'!U27+'7'!U27+'8'!U27+'9'!U27+'10'!U27+'11'!U27+'12'!U27+'13'!U27+'14'!U27+'15'!U27+'16'!U27+'17'!U27+'18'!U27+'19'!U27+'20'!U27+'21'!U27+'22'!U27+'23'!U27+'24'!U27+'25'!U27+'26'!U27+'27'!U27+'28'!U27+'29'!U27+'30'!U27+'31'!U27+'32'!U27+'33'!U27+'34'!U27+'35'!U27+'36'!U27+'37'!U27+'38'!U27+'39'!U27</f>
        <v>51.256837425151545</v>
      </c>
      <c r="E28" s="120">
        <f>'1'!W27+'2'!W27+'3'!W27+'4'!W27+'5'!W27+'6'!W27+'7'!W27+'8'!W27+'9'!W27+'10'!W27+'11'!W27+'12'!W27+'13'!W27+'14'!W27+'15'!W27+'16'!W27+'17'!W27+'18'!W27+'19'!W27+'20'!W27+'21'!W27+'22'!W27+'23'!W27+'24'!W27+'25'!W27+'26'!W27+'27'!W27+'28'!W27+'29'!W27+'30'!W27+'31'!W27+'32'!W27+'33'!W27+'34'!W27+'35'!W27+'36'!W27+'37'!W27+'38'!W27+'39'!W27</f>
        <v>14</v>
      </c>
      <c r="F28" s="172">
        <f>'1'!Y27+'2'!Y27+'3'!Y27+'4'!Y27+'5'!Y27+'6'!Y27+'7'!Y27+'8'!Y27+'9'!Y27+'10'!Y27+'11'!Y27+'12'!Y27+'13'!Y27+'14'!Y27+'15'!Y27+'16'!Y27+'17'!Y27+'18'!Y27+'19'!Y27+'20'!Y27+'21'!Y27+'22'!Y27+'23'!Y27+'24'!Y27+'25'!Y27+'26'!Y27+'27'!Y27+'28'!Y27+'29'!Y27+'30'!Y27+'31'!Y27+'32'!Y27+'33'!Y27+'34'!Y27+'35'!Y27+'36'!Y27+'37'!Y27+'38'!Y27+'39'!Y27</f>
        <v>6</v>
      </c>
      <c r="G28" s="117">
        <v>23</v>
      </c>
      <c r="O28" s="49">
        <v>301</v>
      </c>
      <c r="P28" s="430" t="s">
        <v>579</v>
      </c>
      <c r="Q28" s="429">
        <v>62895</v>
      </c>
      <c r="R28" s="429">
        <v>61899</v>
      </c>
    </row>
    <row r="29" spans="1:18" x14ac:dyDescent="0.2">
      <c r="A29" s="159" t="s">
        <v>16</v>
      </c>
      <c r="B29" s="3" t="s">
        <v>192</v>
      </c>
      <c r="C29" s="174">
        <f>'1'!S28+'2'!S28+'3'!S28+'4'!S28+'5'!S28+'6'!S28+'7'!S28+'8'!S28+'9'!S28+'10'!S28+'11'!S28+'12'!S28+'13'!S28+'14'!S28+'15'!S28+'16'!S28+'17'!S28+'18'!S28+'19'!S28+'20'!S28+'21'!S28+'22'!S28+'23'!S28+'24'!S28+'25'!S28+'26'!S28+'27'!S28+'28'!S28+'29'!S28+'30'!S28+'31'!S28+'32'!S28+'33'!S28+'34'!S28+'35'!S28+'36'!S28+'37'!S28+'38'!S28+'39'!S28</f>
        <v>102.91637108105033</v>
      </c>
      <c r="D29" s="193">
        <f>'1'!U28+'2'!U28+'3'!U28+'4'!U28+'5'!U28+'6'!U28+'7'!U28+'8'!U28+'9'!U28+'10'!U28+'11'!U28+'12'!U28+'13'!U28+'14'!U28+'15'!U28+'16'!U28+'17'!U28+'18'!U28+'19'!U28+'20'!U28+'21'!U28+'22'!U28+'23'!U28+'24'!U28+'25'!U28+'26'!U28+'27'!U28+'28'!U28+'29'!U28+'30'!U28+'31'!U28+'32'!U28+'33'!U28+'34'!U28+'35'!U28+'36'!U28+'37'!U28+'38'!U28+'39'!U28</f>
        <v>35.329500520360554</v>
      </c>
      <c r="E29" s="120">
        <f>'1'!W28+'2'!W28+'3'!W28+'4'!W28+'5'!W28+'6'!W28+'7'!W28+'8'!W28+'9'!W28+'10'!W28+'11'!W28+'12'!W28+'13'!W28+'14'!W28+'15'!W28+'16'!W28+'17'!W28+'18'!W28+'19'!W28+'20'!W28+'21'!W28+'22'!W28+'23'!W28+'24'!W28+'25'!W28+'26'!W28+'27'!W28+'28'!W28+'29'!W28+'30'!W28+'31'!W28+'32'!W28+'33'!W28+'34'!W28+'35'!W28+'36'!W28+'37'!W28+'38'!W28+'39'!W28</f>
        <v>0</v>
      </c>
      <c r="F29" s="172">
        <f>'1'!Y28+'2'!Y28+'3'!Y28+'4'!Y28+'5'!Y28+'6'!Y28+'7'!Y28+'8'!Y28+'9'!Y28+'10'!Y28+'11'!Y28+'12'!Y28+'13'!Y28+'14'!Y28+'15'!Y28+'16'!Y28+'17'!Y28+'18'!Y28+'19'!Y28+'20'!Y28+'21'!Y28+'22'!Y28+'23'!Y28+'24'!Y28+'25'!Y28+'26'!Y28+'27'!Y28+'28'!Y28+'29'!Y28+'30'!Y28+'31'!Y28+'32'!Y28+'33'!Y28+'34'!Y28+'35'!Y28+'36'!Y28+'37'!Y28+'38'!Y28+'39'!Y28</f>
        <v>0</v>
      </c>
      <c r="G29" s="117">
        <v>24</v>
      </c>
      <c r="O29" s="49"/>
      <c r="P29" s="430" t="s">
        <v>564</v>
      </c>
      <c r="Q29" s="429">
        <v>2933055</v>
      </c>
      <c r="R29" s="429">
        <v>2958496</v>
      </c>
    </row>
    <row r="30" spans="1:18" x14ac:dyDescent="0.2">
      <c r="A30" s="159" t="s">
        <v>17</v>
      </c>
      <c r="B30" s="3" t="s">
        <v>272</v>
      </c>
      <c r="C30" s="174">
        <f>'1'!S29+'2'!S29+'3'!S29+'4'!S29+'5'!S29+'6'!S29+'7'!S29+'8'!S29+'9'!S29+'10'!S29+'11'!S29+'12'!S29+'13'!S29+'14'!S29+'15'!S29+'16'!S29+'17'!S29+'18'!S29+'19'!S29+'20'!S29+'21'!S29+'22'!S29+'23'!S29+'24'!S29+'25'!S29+'26'!S29+'27'!S29+'28'!S29+'29'!S29+'30'!S29+'31'!S29+'32'!S29+'33'!S29+'34'!S29+'35'!S29+'36'!S29+'37'!S29+'38'!S29+'39'!S29</f>
        <v>124.51688986792851</v>
      </c>
      <c r="D30" s="193">
        <f>'1'!U29+'2'!U29+'3'!U29+'4'!U29+'5'!U29+'6'!U29+'7'!U29+'8'!U29+'9'!U29+'10'!U29+'11'!U29+'12'!U29+'13'!U29+'14'!U29+'15'!U29+'16'!U29+'17'!U29+'18'!U29+'19'!U29+'20'!U29+'21'!U29+'22'!U29+'23'!U29+'24'!U29+'25'!U29+'26'!U29+'27'!U29+'28'!U29+'29'!U29+'30'!U29+'31'!U29+'32'!U29+'33'!U29+'34'!U29+'35'!U29+'36'!U29+'37'!U29+'38'!U29+'39'!U29</f>
        <v>59.884506689249768</v>
      </c>
      <c r="E30" s="120">
        <f>'1'!W29+'2'!W29+'3'!W29+'4'!W29+'5'!W29+'6'!W29+'7'!W29+'8'!W29+'9'!W29+'10'!W29+'11'!W29+'12'!W29+'13'!W29+'14'!W29+'15'!W29+'16'!W29+'17'!W29+'18'!W29+'19'!W29+'20'!W29+'21'!W29+'22'!W29+'23'!W29+'24'!W29+'25'!W29+'26'!W29+'27'!W29+'28'!W29+'29'!W29+'30'!W29+'31'!W29+'32'!W29+'33'!W29+'34'!W29+'35'!W29+'36'!W29+'37'!W29+'38'!W29+'39'!W29</f>
        <v>2</v>
      </c>
      <c r="F30" s="172">
        <f>'1'!Y29+'2'!Y29+'3'!Y29+'4'!Y29+'5'!Y29+'6'!Y29+'7'!Y29+'8'!Y29+'9'!Y29+'10'!Y29+'11'!Y29+'12'!Y29+'13'!Y29+'14'!Y29+'15'!Y29+'16'!Y29+'17'!Y29+'18'!Y29+'19'!Y29+'20'!Y29+'21'!Y29+'22'!Y29+'23'!Y29+'24'!Y29+'25'!Y29+'26'!Y29+'27'!Y29+'28'!Y29+'29'!Y29+'30'!Y29+'31'!Y29+'32'!Y29+'33'!Y29+'34'!Y29+'35'!Y29+'36'!Y29+'37'!Y29+'38'!Y29+'39'!Y29</f>
        <v>3</v>
      </c>
      <c r="G30" s="117">
        <v>25</v>
      </c>
      <c r="O30" s="49">
        <v>203</v>
      </c>
      <c r="P30" s="430" t="s">
        <v>580</v>
      </c>
      <c r="Q30" s="429">
        <v>1187637</v>
      </c>
      <c r="R30" s="429">
        <v>1167801</v>
      </c>
    </row>
    <row r="31" spans="1:18" x14ac:dyDescent="0.2">
      <c r="A31" s="159" t="s">
        <v>18</v>
      </c>
      <c r="B31" s="3" t="s">
        <v>273</v>
      </c>
      <c r="C31" s="174">
        <f>'1'!S30+'2'!S30+'3'!S30+'4'!S30+'5'!S30+'6'!S30+'7'!S30+'8'!S30+'9'!S30+'10'!S30+'11'!S30+'12'!S30+'13'!S30+'14'!S30+'15'!S30+'16'!S30+'17'!S30+'18'!S30+'19'!S30+'20'!S30+'21'!S30+'22'!S30+'23'!S30+'24'!S30+'25'!S30+'26'!S30+'27'!S30+'28'!S30+'29'!S30+'30'!S30+'31'!S30+'32'!S30+'33'!S30+'34'!S30+'35'!S30+'36'!S30+'37'!S30+'38'!S30+'39'!S30</f>
        <v>108.67877199379514</v>
      </c>
      <c r="D31" s="193">
        <f>'1'!U30+'2'!U30+'3'!U30+'4'!U30+'5'!U30+'6'!U30+'7'!U30+'8'!U30+'9'!U30+'10'!U30+'11'!U30+'12'!U30+'13'!U30+'14'!U30+'15'!U30+'16'!U30+'17'!U30+'18'!U30+'19'!U30+'20'!U30+'21'!U30+'22'!U30+'23'!U30+'24'!U30+'25'!U30+'26'!U30+'27'!U30+'28'!U30+'29'!U30+'30'!U30+'31'!U30+'32'!U30+'33'!U30+'34'!U30+'35'!U30+'36'!U30+'37'!U30+'38'!U30+'39'!U30</f>
        <v>69.272347034212927</v>
      </c>
      <c r="E31" s="120">
        <f>'1'!W30+'2'!W30+'3'!W30+'4'!W30+'5'!W30+'6'!W30+'7'!W30+'8'!W30+'9'!W30+'10'!W30+'11'!W30+'12'!W30+'13'!W30+'14'!W30+'15'!W30+'16'!W30+'17'!W30+'18'!W30+'19'!W30+'20'!W30+'21'!W30+'22'!W30+'23'!W30+'24'!W30+'25'!W30+'26'!W30+'27'!W30+'28'!W30+'29'!W30+'30'!W30+'31'!W30+'32'!W30+'33'!W30+'34'!W30+'35'!W30+'36'!W30+'37'!W30+'38'!W30+'39'!W30</f>
        <v>1</v>
      </c>
      <c r="F31" s="172">
        <f>'1'!Y30+'2'!Y30+'3'!Y30+'4'!Y30+'5'!Y30+'6'!Y30+'7'!Y30+'8'!Y30+'9'!Y30+'10'!Y30+'11'!Y30+'12'!Y30+'13'!Y30+'14'!Y30+'15'!Y30+'16'!Y30+'17'!Y30+'18'!Y30+'19'!Y30+'20'!Y30+'21'!Y30+'22'!Y30+'23'!Y30+'24'!Y30+'25'!Y30+'26'!Y30+'27'!Y30+'28'!Y30+'29'!Y30+'30'!Y30+'31'!Y30+'32'!Y30+'33'!Y30+'34'!Y30+'35'!Y30+'36'!Y30+'37'!Y30+'38'!Y30+'39'!Y30</f>
        <v>0</v>
      </c>
      <c r="G31" s="117">
        <v>26</v>
      </c>
      <c r="O31" s="49">
        <v>210</v>
      </c>
      <c r="P31" s="430" t="s">
        <v>581</v>
      </c>
      <c r="Q31" s="429">
        <v>868757</v>
      </c>
      <c r="R31" s="429">
        <v>843054</v>
      </c>
    </row>
    <row r="32" spans="1:18" x14ac:dyDescent="0.2">
      <c r="A32" s="159" t="s">
        <v>19</v>
      </c>
      <c r="B32" s="3" t="s">
        <v>274</v>
      </c>
      <c r="C32" s="174">
        <f>'1'!S31+'2'!S31+'3'!S31+'4'!S31+'5'!S31+'6'!S31+'7'!S31+'8'!S31+'9'!S31+'10'!S31+'11'!S31+'12'!S31+'13'!S31+'14'!S31+'15'!S31+'16'!S31+'17'!S31+'18'!S31+'19'!S31+'20'!S31+'21'!S31+'22'!S31+'23'!S31+'24'!S31+'25'!S31+'26'!S31+'27'!S31+'28'!S31+'29'!S31+'30'!S31+'31'!S31+'32'!S31+'33'!S31+'34'!S31+'35'!S31+'36'!S31+'37'!S31+'38'!S31+'39'!S31</f>
        <v>166.43611476503207</v>
      </c>
      <c r="D32" s="193">
        <f>'1'!U31+'2'!U31+'3'!U31+'4'!U31+'5'!U31+'6'!U31+'7'!U31+'8'!U31+'9'!U31+'10'!U31+'11'!U31+'12'!U31+'13'!U31+'14'!U31+'15'!U31+'16'!U31+'17'!U31+'18'!U31+'19'!U31+'20'!U31+'21'!U31+'22'!U31+'23'!U31+'24'!U31+'25'!U31+'26'!U31+'27'!U31+'28'!U31+'29'!U31+'30'!U31+'31'!U31+'32'!U31+'33'!U31+'34'!U31+'35'!U31+'36'!U31+'37'!U31+'38'!U31+'39'!U31</f>
        <v>116.24381747174014</v>
      </c>
      <c r="E32" s="120">
        <f>'1'!W31+'2'!W31+'3'!W31+'4'!W31+'5'!W31+'6'!W31+'7'!W31+'8'!W31+'9'!W31+'10'!W31+'11'!W31+'12'!W31+'13'!W31+'14'!W31+'15'!W31+'16'!W31+'17'!W31+'18'!W31+'19'!W31+'20'!W31+'21'!W31+'22'!W31+'23'!W31+'24'!W31+'25'!W31+'26'!W31+'27'!W31+'28'!W31+'29'!W31+'30'!W31+'31'!W31+'32'!W31+'33'!W31+'34'!W31+'35'!W31+'36'!W31+'37'!W31+'38'!W31+'39'!W31</f>
        <v>49</v>
      </c>
      <c r="F32" s="172">
        <f>'1'!Y31+'2'!Y31+'3'!Y31+'4'!Y31+'5'!Y31+'6'!Y31+'7'!Y31+'8'!Y31+'9'!Y31+'10'!Y31+'11'!Y31+'12'!Y31+'13'!Y31+'14'!Y31+'15'!Y31+'16'!Y31+'17'!Y31+'18'!Y31+'19'!Y31+'20'!Y31+'21'!Y31+'22'!Y31+'23'!Y31+'24'!Y31+'25'!Y31+'26'!Y31+'27'!Y31+'28'!Y31+'29'!Y31+'30'!Y31+'31'!Y31+'32'!Y31+'33'!Y31+'34'!Y31+'35'!Y31+'36'!Y31+'37'!Y31+'38'!Y31+'39'!Y31</f>
        <v>19</v>
      </c>
      <c r="G32" s="117">
        <v>27</v>
      </c>
      <c r="O32" s="49">
        <v>216</v>
      </c>
      <c r="P32" s="430" t="s">
        <v>582</v>
      </c>
      <c r="Q32" s="429">
        <v>536118</v>
      </c>
      <c r="R32" s="429">
        <v>620294</v>
      </c>
    </row>
    <row r="33" spans="1:18" x14ac:dyDescent="0.2">
      <c r="A33" s="159" t="s">
        <v>20</v>
      </c>
      <c r="B33" s="3" t="s">
        <v>37</v>
      </c>
      <c r="C33" s="174">
        <f>'1'!S32+'2'!S32+'3'!S32+'4'!S32+'5'!S32+'6'!S32+'7'!S32+'8'!S32+'9'!S32+'10'!S32+'11'!S32+'12'!S32+'13'!S32+'14'!S32+'15'!S32+'16'!S32+'17'!S32+'18'!S32+'19'!S32+'20'!S32+'21'!S32+'22'!S32+'23'!S32+'24'!S32+'25'!S32+'26'!S32+'27'!S32+'28'!S32+'29'!S32+'30'!S32+'31'!S32+'32'!S32+'33'!S32+'34'!S32+'35'!S32+'36'!S32+'37'!S32+'38'!S32+'39'!S32</f>
        <v>109.30571119026804</v>
      </c>
      <c r="D33" s="193">
        <f>'1'!U32+'2'!U32+'3'!U32+'4'!U32+'5'!U32+'6'!U32+'7'!U32+'8'!U32+'9'!U32+'10'!U32+'11'!U32+'12'!U32+'13'!U32+'14'!U32+'15'!U32+'16'!U32+'17'!U32+'18'!U32+'19'!U32+'20'!U32+'21'!U32+'22'!U32+'23'!U32+'24'!U32+'25'!U32+'26'!U32+'27'!U32+'28'!U32+'29'!U32+'30'!U32+'31'!U32+'32'!U32+'33'!U32+'34'!U32+'35'!U32+'36'!U32+'37'!U32+'38'!U32+'39'!U32</f>
        <v>71.30095622257484</v>
      </c>
      <c r="E33" s="120">
        <f>'1'!W32+'2'!W32+'3'!W32+'4'!W32+'5'!W32+'6'!W32+'7'!W32+'8'!W32+'9'!W32+'10'!W32+'11'!W32+'12'!W32+'13'!W32+'14'!W32+'15'!W32+'16'!W32+'17'!W32+'18'!W32+'19'!W32+'20'!W32+'21'!W32+'22'!W32+'23'!W32+'24'!W32+'25'!W32+'26'!W32+'27'!W32+'28'!W32+'29'!W32+'30'!W32+'31'!W32+'32'!W32+'33'!W32+'34'!W32+'35'!W32+'36'!W32+'37'!W32+'38'!W32+'39'!W32</f>
        <v>24</v>
      </c>
      <c r="F33" s="172">
        <f>'1'!Y32+'2'!Y32+'3'!Y32+'4'!Y32+'5'!Y32+'6'!Y32+'7'!Y32+'8'!Y32+'9'!Y32+'10'!Y32+'11'!Y32+'12'!Y32+'13'!Y32+'14'!Y32+'15'!Y32+'16'!Y32+'17'!Y32+'18'!Y32+'19'!Y32+'20'!Y32+'21'!Y32+'22'!Y32+'23'!Y32+'24'!Y32+'25'!Y32+'26'!Y32+'27'!Y32+'28'!Y32+'29'!Y32+'30'!Y32+'31'!Y32+'32'!Y32+'33'!Y32+'34'!Y32+'35'!Y32+'36'!Y32+'37'!Y32+'38'!Y32+'39'!Y32</f>
        <v>19</v>
      </c>
      <c r="G33" s="117">
        <v>28</v>
      </c>
      <c r="O33" s="49">
        <v>381</v>
      </c>
      <c r="P33" s="430" t="s">
        <v>583</v>
      </c>
      <c r="Q33" s="429">
        <v>162441</v>
      </c>
      <c r="R33" s="429">
        <v>132372</v>
      </c>
    </row>
    <row r="34" spans="1:18" x14ac:dyDescent="0.2">
      <c r="A34" s="159" t="s">
        <v>21</v>
      </c>
      <c r="B34" s="3" t="s">
        <v>38</v>
      </c>
      <c r="C34" s="174">
        <f>'1'!S33+'2'!S33+'3'!S33+'4'!S33+'5'!S33+'6'!S33+'7'!S33+'8'!S33+'9'!S33+'10'!S33+'11'!S33+'12'!S33+'13'!S33+'14'!S33+'15'!S33+'16'!S33+'17'!S33+'18'!S33+'19'!S33+'20'!S33+'21'!S33+'22'!S33+'23'!S33+'24'!S33+'25'!S33+'26'!S33+'27'!S33+'28'!S33+'29'!S33+'30'!S33+'31'!S33+'32'!S33+'33'!S33+'34'!S33+'35'!S33+'36'!S33+'37'!S33+'38'!S33+'39'!S33</f>
        <v>148.86352920154638</v>
      </c>
      <c r="D34" s="193">
        <f>'1'!U33+'2'!U33+'3'!U33+'4'!U33+'5'!U33+'6'!U33+'7'!U33+'8'!U33+'9'!U33+'10'!U33+'11'!U33+'12'!U33+'13'!U33+'14'!U33+'15'!U33+'16'!U33+'17'!U33+'18'!U33+'19'!U33+'20'!U33+'21'!U33+'22'!U33+'23'!U33+'24'!U33+'25'!U33+'26'!U33+'27'!U33+'28'!U33+'29'!U33+'30'!U33+'31'!U33+'32'!U33+'33'!U33+'34'!U33+'35'!U33+'36'!U33+'37'!U33+'38'!U33+'39'!U33</f>
        <v>134.03185526365127</v>
      </c>
      <c r="E34" s="120">
        <f>'1'!W33+'2'!W33+'3'!W33+'4'!W33+'5'!W33+'6'!W33+'7'!W33+'8'!W33+'9'!W33+'10'!W33+'11'!W33+'12'!W33+'13'!W33+'14'!W33+'15'!W33+'16'!W33+'17'!W33+'18'!W33+'19'!W33+'20'!W33+'21'!W33+'22'!W33+'23'!W33+'24'!W33+'25'!W33+'26'!W33+'27'!W33+'28'!W33+'29'!W33+'30'!W33+'31'!W33+'32'!W33+'33'!W33+'34'!W33+'35'!W33+'36'!W33+'37'!W33+'38'!W33+'39'!W33</f>
        <v>1</v>
      </c>
      <c r="F34" s="172">
        <f>'1'!Y33+'2'!Y33+'3'!Y33+'4'!Y33+'5'!Y33+'6'!Y33+'7'!Y33+'8'!Y33+'9'!Y33+'10'!Y33+'11'!Y33+'12'!Y33+'13'!Y33+'14'!Y33+'15'!Y33+'16'!Y33+'17'!Y33+'18'!Y33+'19'!Y33+'20'!Y33+'21'!Y33+'22'!Y33+'23'!Y33+'24'!Y33+'25'!Y33+'26'!Y33+'27'!Y33+'28'!Y33+'29'!Y33+'30'!Y33+'31'!Y33+'32'!Y33+'33'!Y33+'34'!Y33+'35'!Y33+'36'!Y33+'37'!Y33+'38'!Y33+'39'!Y33</f>
        <v>1</v>
      </c>
      <c r="G34" s="117">
        <v>29</v>
      </c>
      <c r="O34" s="49">
        <v>382</v>
      </c>
      <c r="P34" s="430" t="s">
        <v>584</v>
      </c>
      <c r="Q34" s="429">
        <v>178102</v>
      </c>
      <c r="R34" s="429">
        <v>194975</v>
      </c>
    </row>
    <row r="35" spans="1:18" x14ac:dyDescent="0.2">
      <c r="A35" s="159" t="s">
        <v>22</v>
      </c>
      <c r="B35" s="3" t="s">
        <v>377</v>
      </c>
      <c r="C35" s="174">
        <f>'1'!S34+'2'!S34+'3'!S34+'4'!S34+'5'!S34+'6'!S34+'7'!S34+'8'!S34+'9'!S34+'10'!S34+'11'!S34+'12'!S34+'13'!S34+'14'!S34+'15'!S34+'16'!S34+'17'!S34+'18'!S34+'19'!S34+'20'!S34+'21'!S34+'22'!S34+'23'!S34+'24'!S34+'25'!S34+'26'!S34+'27'!S34+'28'!S34+'29'!S34+'30'!S34+'31'!S34+'32'!S34+'33'!S34+'34'!S34+'35'!S34+'36'!S34+'37'!S34+'38'!S34+'39'!S34</f>
        <v>140.01312979154127</v>
      </c>
      <c r="D35" s="193">
        <f>'1'!U34+'2'!U34+'3'!U34+'4'!U34+'5'!U34+'6'!U34+'7'!U34+'8'!U34+'9'!U34+'10'!U34+'11'!U34+'12'!U34+'13'!U34+'14'!U34+'15'!U34+'16'!U34+'17'!U34+'18'!U34+'19'!U34+'20'!U34+'21'!U34+'22'!U34+'23'!U34+'24'!U34+'25'!U34+'26'!U34+'27'!U34+'28'!U34+'29'!U34+'30'!U34+'31'!U34+'32'!U34+'33'!U34+'34'!U34+'35'!U34+'36'!U34+'37'!U34+'38'!U34+'39'!U34</f>
        <v>99.69888360719662</v>
      </c>
      <c r="E35" s="120">
        <f>'1'!W34+'2'!W34+'3'!W34+'4'!W34+'5'!W34+'6'!W34+'7'!W34+'8'!W34+'9'!W34+'10'!W34+'11'!W34+'12'!W34+'13'!W34+'14'!W34+'15'!W34+'16'!W34+'17'!W34+'18'!W34+'19'!W34+'20'!W34+'21'!W34+'22'!W34+'23'!W34+'24'!W34+'25'!W34+'26'!W34+'27'!W34+'28'!W34+'29'!W34+'30'!W34+'31'!W34+'32'!W34+'33'!W34+'34'!W34+'35'!W34+'36'!W34+'37'!W34+'38'!W34+'39'!W34</f>
        <v>15</v>
      </c>
      <c r="F35" s="172">
        <f>'1'!Y34+'2'!Y34+'3'!Y34+'4'!Y34+'5'!Y34+'6'!Y34+'7'!Y34+'8'!Y34+'9'!Y34+'10'!Y34+'11'!Y34+'12'!Y34+'13'!Y34+'14'!Y34+'15'!Y34+'16'!Y34+'17'!Y34+'18'!Y34+'19'!Y34+'20'!Y34+'21'!Y34+'22'!Y34+'23'!Y34+'24'!Y34+'25'!Y34+'26'!Y34+'27'!Y34+'28'!Y34+'29'!Y34+'30'!Y34+'31'!Y34+'32'!Y34+'33'!Y34+'34'!Y34+'35'!Y34+'36'!Y34+'37'!Y34+'38'!Y34+'39'!Y34</f>
        <v>13</v>
      </c>
      <c r="G35" s="117">
        <v>30</v>
      </c>
      <c r="O35" s="49"/>
      <c r="P35" s="430" t="s">
        <v>565</v>
      </c>
      <c r="Q35" s="429">
        <v>1278601</v>
      </c>
      <c r="R35" s="429">
        <v>1266442</v>
      </c>
    </row>
    <row r="36" spans="1:18" x14ac:dyDescent="0.2">
      <c r="A36" s="159" t="s">
        <v>23</v>
      </c>
      <c r="B36" s="3" t="s">
        <v>193</v>
      </c>
      <c r="C36" s="174">
        <f>'1'!S35+'2'!S35+'3'!S35+'4'!S35+'5'!S35+'6'!S35+'7'!S35+'8'!S35+'9'!S35+'10'!S35+'11'!S35+'12'!S35+'13'!S35+'14'!S35+'15'!S35+'16'!S35+'17'!S35+'18'!S35+'19'!S35+'20'!S35+'21'!S35+'22'!S35+'23'!S35+'24'!S35+'25'!S35+'26'!S35+'27'!S35+'28'!S35+'29'!S35+'30'!S35+'31'!S35+'32'!S35+'33'!S35+'34'!S35+'35'!S35+'36'!S35+'37'!S35+'38'!S35+'39'!S35</f>
        <v>101.03092068904078</v>
      </c>
      <c r="D36" s="193">
        <f>'1'!U35+'2'!U35+'3'!U35+'4'!U35+'5'!U35+'6'!U35+'7'!U35+'8'!U35+'9'!U35+'10'!U35+'11'!U35+'12'!U35+'13'!U35+'14'!U35+'15'!U35+'16'!U35+'17'!U35+'18'!U35+'19'!U35+'20'!U35+'21'!U35+'22'!U35+'23'!U35+'24'!U35+'25'!U35+'26'!U35+'27'!U35+'28'!U35+'29'!U35+'30'!U35+'31'!U35+'32'!U35+'33'!U35+'34'!U35+'35'!U35+'36'!U35+'37'!U35+'38'!U35+'39'!U35</f>
        <v>58.491585662076247</v>
      </c>
      <c r="E36" s="120">
        <f>'1'!W35+'2'!W35+'3'!W35+'4'!W35+'5'!W35+'6'!W35+'7'!W35+'8'!W35+'9'!W35+'10'!W35+'11'!W35+'12'!W35+'13'!W35+'14'!W35+'15'!W35+'16'!W35+'17'!W35+'18'!W35+'19'!W35+'20'!W35+'21'!W35+'22'!W35+'23'!W35+'24'!W35+'25'!W35+'26'!W35+'27'!W35+'28'!W35+'29'!W35+'30'!W35+'31'!W35+'32'!W35+'33'!W35+'34'!W35+'35'!W35+'36'!W35+'37'!W35+'38'!W35+'39'!W35</f>
        <v>19</v>
      </c>
      <c r="F36" s="172">
        <f>'1'!Y35+'2'!Y35+'3'!Y35+'4'!Y35+'5'!Y35+'6'!Y35+'7'!Y35+'8'!Y35+'9'!Y35+'10'!Y35+'11'!Y35+'12'!Y35+'13'!Y35+'14'!Y35+'15'!Y35+'16'!Y35+'17'!Y35+'18'!Y35+'19'!Y35+'20'!Y35+'21'!Y35+'22'!Y35+'23'!Y35+'24'!Y35+'25'!Y35+'26'!Y35+'27'!Y35+'28'!Y35+'29'!Y35+'30'!Y35+'31'!Y35+'32'!Y35+'33'!Y35+'34'!Y35+'35'!Y35+'36'!Y35+'37'!Y35+'38'!Y35+'39'!Y35</f>
        <v>18</v>
      </c>
      <c r="G36" s="117">
        <v>31</v>
      </c>
      <c r="O36" s="49">
        <v>213</v>
      </c>
      <c r="P36" s="430" t="s">
        <v>585</v>
      </c>
      <c r="Q36" s="429">
        <v>145212</v>
      </c>
      <c r="R36" s="429">
        <v>140246</v>
      </c>
    </row>
    <row r="37" spans="1:18" x14ac:dyDescent="0.2">
      <c r="A37" s="159" t="s">
        <v>24</v>
      </c>
      <c r="B37" s="3" t="s">
        <v>39</v>
      </c>
      <c r="C37" s="174">
        <f>'1'!S36+'2'!S36+'3'!S36+'4'!S36+'5'!S36+'6'!S36+'7'!S36+'8'!S36+'9'!S36+'10'!S36+'11'!S36+'12'!S36+'13'!S36+'14'!S36+'15'!S36+'16'!S36+'17'!S36+'18'!S36+'19'!S36+'20'!S36+'21'!S36+'22'!S36+'23'!S36+'24'!S36+'25'!S36+'26'!S36+'27'!S36+'28'!S36+'29'!S36+'30'!S36+'31'!S36+'32'!S36+'33'!S36+'34'!S36+'35'!S36+'36'!S36+'37'!S36+'38'!S36+'39'!S36</f>
        <v>123.80456291033443</v>
      </c>
      <c r="D37" s="193">
        <f>'1'!U36+'2'!U36+'3'!U36+'4'!U36+'5'!U36+'6'!U36+'7'!U36+'8'!U36+'9'!U36+'10'!U36+'11'!U36+'12'!U36+'13'!U36+'14'!U36+'15'!U36+'16'!U36+'17'!U36+'18'!U36+'19'!U36+'20'!U36+'21'!U36+'22'!U36+'23'!U36+'24'!U36+'25'!U36+'26'!U36+'27'!U36+'28'!U36+'29'!U36+'30'!U36+'31'!U36+'32'!U36+'33'!U36+'34'!U36+'35'!U36+'36'!U36+'37'!U36+'38'!U36+'39'!U36</f>
        <v>86.912869442268857</v>
      </c>
      <c r="E37" s="120">
        <f>'1'!W36+'2'!W36+'3'!W36+'4'!W36+'5'!W36+'6'!W36+'7'!W36+'8'!W36+'9'!W36+'10'!W36+'11'!W36+'12'!W36+'13'!W36+'14'!W36+'15'!W36+'16'!W36+'17'!W36+'18'!W36+'19'!W36+'20'!W36+'21'!W36+'22'!W36+'23'!W36+'24'!W36+'25'!W36+'26'!W36+'27'!W36+'28'!W36+'29'!W36+'30'!W36+'31'!W36+'32'!W36+'33'!W36+'34'!W36+'35'!W36+'36'!W36+'37'!W36+'38'!W36+'39'!W36</f>
        <v>10</v>
      </c>
      <c r="F37" s="172">
        <f>'1'!Y36+'2'!Y36+'3'!Y36+'4'!Y36+'5'!Y36+'6'!Y36+'7'!Y36+'8'!Y36+'9'!Y36+'10'!Y36+'11'!Y36+'12'!Y36+'13'!Y36+'14'!Y36+'15'!Y36+'16'!Y36+'17'!Y36+'18'!Y36+'19'!Y36+'20'!Y36+'21'!Y36+'22'!Y36+'23'!Y36+'24'!Y36+'25'!Y36+'26'!Y36+'27'!Y36+'28'!Y36+'29'!Y36+'30'!Y36+'31'!Y36+'32'!Y36+'33'!Y36+'34'!Y36+'35'!Y36+'36'!Y36+'37'!Y36+'38'!Y36+'39'!Y36</f>
        <v>12</v>
      </c>
      <c r="G37" s="117">
        <v>32</v>
      </c>
      <c r="O37" s="49">
        <v>215</v>
      </c>
      <c r="P37" s="430" t="s">
        <v>586</v>
      </c>
      <c r="Q37" s="429">
        <v>296081</v>
      </c>
      <c r="R37" s="429">
        <v>306229</v>
      </c>
    </row>
    <row r="38" spans="1:18" x14ac:dyDescent="0.2">
      <c r="A38" s="159" t="s">
        <v>25</v>
      </c>
      <c r="B38" s="3" t="s">
        <v>40</v>
      </c>
      <c r="C38" s="174">
        <f>'1'!S37+'2'!S37+'3'!S37+'4'!S37+'5'!S37+'6'!S37+'7'!S37+'8'!S37+'9'!S37+'10'!S37+'11'!S37+'12'!S37+'13'!S37+'14'!S37+'15'!S37+'16'!S37+'17'!S37+'18'!S37+'19'!S37+'20'!S37+'21'!S37+'22'!S37+'23'!S37+'24'!S37+'25'!S37+'26'!S37+'27'!S37+'28'!S37+'29'!S37+'30'!S37+'31'!S37+'32'!S37+'33'!S37+'34'!S37+'35'!S37+'36'!S37+'37'!S37+'38'!S37+'39'!S37</f>
        <v>121.4238565873396</v>
      </c>
      <c r="D38" s="193">
        <f>'1'!U37+'2'!U37+'3'!U37+'4'!U37+'5'!U37+'6'!U37+'7'!U37+'8'!U37+'9'!U37+'10'!U37+'11'!U37+'12'!U37+'13'!U37+'14'!U37+'15'!U37+'16'!U37+'17'!U37+'18'!U37+'19'!U37+'20'!U37+'21'!U37+'22'!U37+'23'!U37+'24'!U37+'25'!U37+'26'!U37+'27'!U37+'28'!U37+'29'!U37+'30'!U37+'31'!U37+'32'!U37+'33'!U37+'34'!U37+'35'!U37+'36'!U37+'37'!U37+'38'!U37+'39'!U37</f>
        <v>91.819691222347046</v>
      </c>
      <c r="E38" s="120">
        <f>'1'!W37+'2'!W37+'3'!W37+'4'!W37+'5'!W37+'6'!W37+'7'!W37+'8'!W37+'9'!W37+'10'!W37+'11'!W37+'12'!W37+'13'!W37+'14'!W37+'15'!W37+'16'!W37+'17'!W37+'18'!W37+'19'!W37+'20'!W37+'21'!W37+'22'!W37+'23'!W37+'24'!W37+'25'!W37+'26'!W37+'27'!W37+'28'!W37+'29'!W37+'30'!W37+'31'!W37+'32'!W37+'33'!W37+'34'!W37+'35'!W37+'36'!W37+'37'!W37+'38'!W37+'39'!W37</f>
        <v>12</v>
      </c>
      <c r="F38" s="172">
        <f>'1'!Y37+'2'!Y37+'3'!Y37+'4'!Y37+'5'!Y37+'6'!Y37+'7'!Y37+'8'!Y37+'9'!Y37+'10'!Y37+'11'!Y37+'12'!Y37+'13'!Y37+'14'!Y37+'15'!Y37+'16'!Y37+'17'!Y37+'18'!Y37+'19'!Y37+'20'!Y37+'21'!Y37+'22'!Y37+'23'!Y37+'24'!Y37+'25'!Y37+'26'!Y37+'27'!Y37+'28'!Y37+'29'!Y37+'30'!Y37+'31'!Y37+'32'!Y37+'33'!Y37+'34'!Y37+'35'!Y37+'36'!Y37+'37'!Y37+'38'!Y37+'39'!Y37</f>
        <v>7</v>
      </c>
      <c r="G38" s="117">
        <v>33</v>
      </c>
      <c r="O38" s="49">
        <v>218</v>
      </c>
      <c r="P38" s="430" t="s">
        <v>587</v>
      </c>
      <c r="Q38" s="429">
        <v>258553</v>
      </c>
      <c r="R38" s="429">
        <v>243824</v>
      </c>
    </row>
    <row r="39" spans="1:18" x14ac:dyDescent="0.2">
      <c r="A39" s="159" t="s">
        <v>26</v>
      </c>
      <c r="B39" s="3" t="s">
        <v>276</v>
      </c>
      <c r="C39" s="174">
        <f>'1'!S38+'2'!S38+'3'!S38+'4'!S38+'5'!S38+'6'!S38+'7'!S38+'8'!S38+'9'!S38+'10'!S38+'11'!S38+'12'!S38+'13'!S38+'14'!S38+'15'!S38+'16'!S38+'17'!S38+'18'!S38+'19'!S38+'20'!S38+'21'!S38+'22'!S38+'23'!S38+'24'!S38+'25'!S38+'26'!S38+'27'!S38+'28'!S38+'29'!S38+'30'!S38+'31'!S38+'32'!S38+'33'!S38+'34'!S38+'35'!S38+'36'!S38+'37'!S38+'38'!S38+'39'!S38</f>
        <v>122.05410414615463</v>
      </c>
      <c r="D39" s="193">
        <f>'1'!U38+'2'!U38+'3'!U38+'4'!U38+'5'!U38+'6'!U38+'7'!U38+'8'!U38+'9'!U38+'10'!U38+'11'!U38+'12'!U38+'13'!U38+'14'!U38+'15'!U38+'16'!U38+'17'!U38+'18'!U38+'19'!U38+'20'!U38+'21'!U38+'22'!U38+'23'!U38+'24'!U38+'25'!U38+'26'!U38+'27'!U38+'28'!U38+'29'!U38+'30'!U38+'31'!U38+'32'!U38+'33'!U38+'34'!U38+'35'!U38+'36'!U38+'37'!U38+'38'!U38+'39'!U38</f>
        <v>70.241100210088973</v>
      </c>
      <c r="E39" s="120">
        <f>'1'!W38+'2'!W38+'3'!W38+'4'!W38+'5'!W38+'6'!W38+'7'!W38+'8'!W38+'9'!W38+'10'!W38+'11'!W38+'12'!W38+'13'!W38+'14'!W38+'15'!W38+'16'!W38+'17'!W38+'18'!W38+'19'!W38+'20'!W38+'21'!W38+'22'!W38+'23'!W38+'24'!W38+'25'!W38+'26'!W38+'27'!W38+'28'!W38+'29'!W38+'30'!W38+'31'!W38+'32'!W38+'33'!W38+'34'!W38+'35'!W38+'36'!W38+'37'!W38+'38'!W38+'39'!W38</f>
        <v>22</v>
      </c>
      <c r="F39" s="172">
        <f>'1'!Y38+'2'!Y38+'3'!Y38+'4'!Y38+'5'!Y38+'6'!Y38+'7'!Y38+'8'!Y38+'9'!Y38+'10'!Y38+'11'!Y38+'12'!Y38+'13'!Y38+'14'!Y38+'15'!Y38+'16'!Y38+'17'!Y38+'18'!Y38+'19'!Y38+'20'!Y38+'21'!Y38+'22'!Y38+'23'!Y38+'24'!Y38+'25'!Y38+'26'!Y38+'27'!Y38+'28'!Y38+'29'!Y38+'30'!Y38+'31'!Y38+'32'!Y38+'33'!Y38+'34'!Y38+'35'!Y38+'36'!Y38+'37'!Y38+'38'!Y38+'39'!Y38</f>
        <v>21</v>
      </c>
      <c r="G39" s="117">
        <v>34</v>
      </c>
      <c r="O39" s="49">
        <v>220</v>
      </c>
      <c r="P39" s="430" t="s">
        <v>588</v>
      </c>
      <c r="Q39" s="429">
        <v>236199</v>
      </c>
      <c r="R39" s="429">
        <v>216961</v>
      </c>
    </row>
    <row r="40" spans="1:18" x14ac:dyDescent="0.2">
      <c r="A40" s="159" t="s">
        <v>51</v>
      </c>
      <c r="B40" s="3" t="s">
        <v>367</v>
      </c>
      <c r="C40" s="174">
        <f>'1'!S39+'2'!S39+'3'!S39+'4'!S39+'5'!S39+'6'!S39+'7'!S39+'8'!S39+'9'!S39+'10'!S39+'11'!S39+'12'!S39+'13'!S39+'14'!S39+'15'!S39+'16'!S39+'17'!S39+'18'!S39+'19'!S39+'20'!S39+'21'!S39+'22'!S39+'23'!S39+'24'!S39+'25'!S39+'26'!S39+'27'!S39+'28'!S39+'29'!S39+'30'!S39+'31'!S39+'32'!S39+'33'!S39+'34'!S39+'35'!S39+'36'!S39+'37'!S39+'38'!S39+'39'!S39</f>
        <v>115.27625896524566</v>
      </c>
      <c r="D40" s="193">
        <f>'1'!U39+'2'!U39+'3'!U39+'4'!U39+'5'!U39+'6'!U39+'7'!U39+'8'!U39+'9'!U39+'10'!U39+'11'!U39+'12'!U39+'13'!U39+'14'!U39+'15'!U39+'16'!U39+'17'!U39+'18'!U39+'19'!U39+'20'!U39+'21'!U39+'22'!U39+'23'!U39+'24'!U39+'25'!U39+'26'!U39+'27'!U39+'28'!U39+'29'!U39+'30'!U39+'31'!U39+'32'!U39+'33'!U39+'34'!U39+'35'!U39+'36'!U39+'37'!U39+'38'!U39+'39'!U39</f>
        <v>63.954636823184224</v>
      </c>
      <c r="E40" s="120">
        <f>'1'!W39+'2'!W39+'3'!W39+'4'!W39+'5'!W39+'6'!W39+'7'!W39+'8'!W39+'9'!W39+'10'!W39+'11'!W39+'12'!W39+'13'!W39+'14'!W39+'15'!W39+'16'!W39+'17'!W39+'18'!W39+'19'!W39+'20'!W39+'21'!W39+'22'!W39+'23'!W39+'24'!W39+'25'!W39+'26'!W39+'27'!W39+'28'!W39+'29'!W39+'30'!W39+'31'!W39+'32'!W39+'33'!W39+'34'!W39+'35'!W39+'36'!W39+'37'!W39+'38'!W39+'39'!W39</f>
        <v>17</v>
      </c>
      <c r="F40" s="172">
        <f>'1'!Y39+'2'!Y39+'3'!Y39+'4'!Y39+'5'!Y39+'6'!Y39+'7'!Y39+'8'!Y39+'9'!Y39+'10'!Y39+'11'!Y39+'12'!Y39+'13'!Y39+'14'!Y39+'15'!Y39+'16'!Y39+'17'!Y39+'18'!Y39+'19'!Y39+'20'!Y39+'21'!Y39+'22'!Y39+'23'!Y39+'24'!Y39+'25'!Y39+'26'!Y39+'27'!Y39+'28'!Y39+'29'!Y39+'30'!Y39+'31'!Y39+'32'!Y39+'33'!Y39+'34'!Y39+'35'!Y39+'36'!Y39+'37'!Y39+'38'!Y39+'39'!Y39</f>
        <v>13</v>
      </c>
      <c r="G40" s="117">
        <v>35</v>
      </c>
      <c r="O40" s="49">
        <v>228</v>
      </c>
      <c r="P40" s="430" t="s">
        <v>518</v>
      </c>
      <c r="Q40" s="429">
        <v>278667</v>
      </c>
      <c r="R40" s="429">
        <v>294992</v>
      </c>
    </row>
    <row r="41" spans="1:18" x14ac:dyDescent="0.2">
      <c r="A41" s="159" t="s">
        <v>194</v>
      </c>
      <c r="B41" s="3" t="s">
        <v>41</v>
      </c>
      <c r="C41" s="174">
        <f>'1'!S40+'2'!S40+'3'!S40+'4'!S40+'5'!S40+'6'!S40+'7'!S40+'8'!S40+'9'!S40+'10'!S40+'11'!S40+'12'!S40+'13'!S40+'14'!S40+'15'!S40+'16'!S40+'17'!S40+'18'!S40+'19'!S40+'20'!S40+'21'!S40+'22'!S40+'23'!S40+'24'!S40+'25'!S40+'26'!S40+'27'!S40+'28'!S40+'29'!S40+'30'!S40+'31'!S40+'32'!S40+'33'!S40+'34'!S40+'35'!S40+'36'!S40+'37'!S40+'38'!S40+'39'!S40</f>
        <v>275.60330451290866</v>
      </c>
      <c r="D41" s="193">
        <f>'1'!U40+'2'!U40+'3'!U40+'4'!U40+'5'!U40+'6'!U40+'7'!U40+'8'!U40+'9'!U40+'10'!U40+'11'!U40+'12'!U40+'13'!U40+'14'!U40+'15'!U40+'16'!U40+'17'!U40+'18'!U40+'19'!U40+'20'!U40+'21'!U40+'22'!U40+'23'!U40+'24'!U40+'25'!U40+'26'!U40+'27'!U40+'28'!U40+'29'!U40+'30'!U40+'31'!U40+'32'!U40+'33'!U40+'34'!U40+'35'!U40+'36'!U40+'37'!U40+'38'!U40+'39'!U40</f>
        <v>190.3559665987944</v>
      </c>
      <c r="E41" s="120">
        <f>'1'!W40+'2'!W40+'3'!W40+'4'!W40+'5'!W40+'6'!W40+'7'!W40+'8'!W40+'9'!W40+'10'!W40+'11'!W40+'12'!W40+'13'!W40+'14'!W40+'15'!W40+'16'!W40+'17'!W40+'18'!W40+'19'!W40+'20'!W40+'21'!W40+'22'!W40+'23'!W40+'24'!W40+'25'!W40+'26'!W40+'27'!W40+'28'!W40+'29'!W40+'30'!W40+'31'!W40+'32'!W40+'33'!W40+'34'!W40+'35'!W40+'36'!W40+'37'!W40+'38'!W40+'39'!W40</f>
        <v>30</v>
      </c>
      <c r="F41" s="172">
        <f>'1'!Y40+'2'!Y40+'3'!Y40+'4'!Y40+'5'!Y40+'6'!Y40+'7'!Y40+'8'!Y40+'9'!Y40+'10'!Y40+'11'!Y40+'12'!Y40+'13'!Y40+'14'!Y40+'15'!Y40+'16'!Y40+'17'!Y40+'18'!Y40+'19'!Y40+'20'!Y40+'21'!Y40+'22'!Y40+'23'!Y40+'24'!Y40+'25'!Y40+'26'!Y40+'27'!Y40+'28'!Y40+'29'!Y40+'30'!Y40+'31'!Y40+'32'!Y40+'33'!Y40+'34'!Y40+'35'!Y40+'36'!Y40+'37'!Y40+'38'!Y40+'39'!Y40</f>
        <v>18</v>
      </c>
      <c r="G41" s="117">
        <v>36</v>
      </c>
      <c r="O41" s="49">
        <v>365</v>
      </c>
      <c r="P41" s="430" t="s">
        <v>521</v>
      </c>
      <c r="Q41" s="429">
        <v>63889</v>
      </c>
      <c r="R41" s="429">
        <v>64190</v>
      </c>
    </row>
    <row r="42" spans="1:18" x14ac:dyDescent="0.2">
      <c r="A42" s="159" t="s">
        <v>371</v>
      </c>
      <c r="B42" s="3" t="s">
        <v>345</v>
      </c>
      <c r="C42" s="174">
        <f>'1'!S41+'2'!S41+'3'!S41+'4'!S41+'5'!S41+'6'!S41+'7'!S41+'8'!S41+'9'!S41+'10'!S41+'11'!S41+'12'!S41+'13'!S41+'14'!S41+'15'!S41+'16'!S41+'17'!S41+'18'!S41+'19'!S41+'20'!S41+'21'!S41+'22'!S41+'23'!S41+'24'!S41+'25'!S41+'26'!S41+'27'!S41+'28'!S41+'29'!S41+'30'!S41+'31'!S41+'32'!S41+'33'!S41+'34'!S41+'35'!S41+'36'!S41+'37'!S41+'38'!S41+'39'!S41</f>
        <v>137.15036129627825</v>
      </c>
      <c r="D42" s="193">
        <f>'1'!U41+'2'!U41+'3'!U41+'4'!U41+'5'!U41+'6'!U41+'7'!U41+'8'!U41+'9'!U41+'10'!U41+'11'!U41+'12'!U41+'13'!U41+'14'!U41+'15'!U41+'16'!U41+'17'!U41+'18'!U41+'19'!U41+'20'!U41+'21'!U41+'22'!U41+'23'!U41+'24'!U41+'25'!U41+'26'!U41+'27'!U41+'28'!U41+'29'!U41+'30'!U41+'31'!U41+'32'!U41+'33'!U41+'34'!U41+'35'!U41+'36'!U41+'37'!U41+'38'!U41+'39'!U41</f>
        <v>72.298249297219158</v>
      </c>
      <c r="E42" s="120">
        <f>'1'!W41+'2'!W41+'3'!W41+'4'!W41+'5'!W41+'6'!W41+'7'!W41+'8'!W41+'9'!W41+'10'!W41+'11'!W41+'12'!W41+'13'!W41+'14'!W41+'15'!W41+'16'!W41+'17'!W41+'18'!W41+'19'!W41+'20'!W41+'21'!W41+'22'!W41+'23'!W41+'24'!W41+'25'!W41+'26'!W41+'27'!W41+'28'!W41+'29'!W41+'30'!W41+'31'!W41+'32'!W41+'33'!W41+'34'!W41+'35'!W41+'36'!W41+'37'!W41+'38'!W41+'39'!W41</f>
        <v>36</v>
      </c>
      <c r="F42" s="172">
        <f>'1'!Y41+'2'!Y41+'3'!Y41+'4'!Y41+'5'!Y41+'6'!Y41+'7'!Y41+'8'!Y41+'9'!Y41+'10'!Y41+'11'!Y41+'12'!Y41+'13'!Y41+'14'!Y41+'15'!Y41+'16'!Y41+'17'!Y41+'18'!Y41+'19'!Y41+'20'!Y41+'21'!Y41+'22'!Y41+'23'!Y41+'24'!Y41+'25'!Y41+'26'!Y41+'27'!Y41+'28'!Y41+'29'!Y41+'30'!Y41+'31'!Y41+'32'!Y41+'33'!Y41+'34'!Y41+'35'!Y41+'36'!Y41+'37'!Y41+'38'!Y41+'39'!Y41</f>
        <v>19</v>
      </c>
      <c r="G42" s="117">
        <v>37</v>
      </c>
      <c r="O42" s="49"/>
      <c r="P42" s="430" t="s">
        <v>589</v>
      </c>
      <c r="Q42" s="429">
        <v>2700326</v>
      </c>
      <c r="R42" s="429">
        <v>2598785</v>
      </c>
    </row>
    <row r="43" spans="1:18" x14ac:dyDescent="0.2">
      <c r="A43" s="159" t="s">
        <v>372</v>
      </c>
      <c r="B43" s="3" t="s">
        <v>278</v>
      </c>
      <c r="C43" s="174">
        <f>'1'!S42+'2'!S42+'3'!S42+'4'!S42+'5'!S42+'6'!S42+'7'!S42+'8'!S42+'9'!S42+'10'!S42+'11'!S42+'12'!S42+'13'!S42+'14'!S42+'15'!S42+'16'!S42+'17'!S42+'18'!S42+'19'!S42+'20'!S42+'21'!S42+'22'!S42+'23'!S42+'24'!S42+'25'!S42+'26'!S42+'27'!S42+'28'!S42+'29'!S42+'30'!S42+'31'!S42+'32'!S42+'33'!S42+'34'!S42+'35'!S42+'36'!S42+'37'!S42+'38'!S42+'39'!S42</f>
        <v>109.99590685369689</v>
      </c>
      <c r="D43" s="193">
        <f>'1'!U42+'2'!U42+'3'!U42+'4'!U42+'5'!U42+'6'!U42+'7'!U42+'8'!U42+'9'!U42+'10'!U42+'11'!U42+'12'!U42+'13'!U42+'14'!U42+'15'!U42+'16'!U42+'17'!U42+'18'!U42+'19'!U42+'20'!U42+'21'!U42+'22'!U42+'23'!U42+'24'!U42+'25'!U42+'26'!U42+'27'!U42+'28'!U42+'29'!U42+'30'!U42+'31'!U42+'32'!U42+'33'!U42+'34'!U42+'35'!U42+'36'!U42+'37'!U42+'38'!U42+'39'!U42</f>
        <v>0</v>
      </c>
      <c r="E43" s="120">
        <f>'1'!W42+'2'!W42+'3'!W42+'4'!W42+'5'!W42+'6'!W42+'7'!W42+'8'!W42+'9'!W42+'10'!W42+'11'!W42+'12'!W42+'13'!W42+'14'!W42+'15'!W42+'16'!W42+'17'!W42+'18'!W42+'19'!W42+'20'!W42+'21'!W42+'22'!W42+'23'!W42+'24'!W42+'25'!W42+'26'!W42+'27'!W42+'28'!W42+'29'!W42+'30'!W42+'31'!W42+'32'!W42+'33'!W42+'34'!W42+'35'!W42+'36'!W42+'37'!W42+'38'!W42+'39'!W42</f>
        <v>0</v>
      </c>
      <c r="F43" s="172">
        <f>'1'!Y42+'2'!Y42+'3'!Y42+'4'!Y42+'5'!Y42+'6'!Y42+'7'!Y42+'8'!Y42+'9'!Y42+'10'!Y42+'11'!Y42+'12'!Y42+'13'!Y42+'14'!Y42+'15'!Y42+'16'!Y42+'17'!Y42+'18'!Y42+'19'!Y42+'20'!Y42+'21'!Y42+'22'!Y42+'23'!Y42+'24'!Y42+'25'!Y42+'26'!Y42+'27'!Y42+'28'!Y42+'29'!Y42+'30'!Y42+'31'!Y42+'32'!Y42+'33'!Y42+'34'!Y42+'35'!Y42+'36'!Y42+'37'!Y42+'38'!Y42+'39'!Y42</f>
        <v>0</v>
      </c>
      <c r="G43" s="117">
        <v>38</v>
      </c>
      <c r="O43" s="49">
        <v>201</v>
      </c>
      <c r="P43" s="430" t="s">
        <v>492</v>
      </c>
      <c r="Q43" s="429">
        <v>2444385</v>
      </c>
      <c r="R43" s="429">
        <v>2355693</v>
      </c>
    </row>
    <row r="44" spans="1:18" x14ac:dyDescent="0.2">
      <c r="A44" s="159" t="s">
        <v>373</v>
      </c>
      <c r="B44" s="3" t="s">
        <v>279</v>
      </c>
      <c r="C44" s="176">
        <f>'1'!S43+'2'!S43+'3'!S43+'4'!S43+'5'!S43+'6'!S43+'7'!S43+'8'!S43+'9'!S43+'10'!S43+'11'!S43+'12'!S43+'13'!S43+'14'!S43+'15'!S43+'16'!S43+'17'!S43+'18'!S43+'19'!S43+'20'!S43+'21'!S43+'22'!S43+'23'!S43+'24'!S43+'25'!S43+'26'!S43+'27'!S43+'28'!S43+'29'!S43+'30'!S43+'31'!S43+'32'!S43+'33'!S43+'34'!S43+'35'!S43+'36'!S43+'37'!S43+'38'!S43+'39'!S43</f>
        <v>107.85829747374997</v>
      </c>
      <c r="D44" s="193">
        <f>'1'!U43+'2'!U43+'3'!U43+'4'!U43+'5'!U43+'6'!U43+'7'!U43+'8'!U43+'9'!U43+'10'!U43+'11'!U43+'12'!U43+'13'!U43+'14'!U43+'15'!U43+'16'!U43+'17'!U43+'18'!U43+'19'!U43+'20'!U43+'21'!U43+'22'!U43+'23'!U43+'24'!U43+'25'!U43+'26'!U43+'27'!U43+'28'!U43+'29'!U43+'30'!U43+'31'!U43+'32'!U43+'33'!U43+'34'!U43+'35'!U43+'36'!U43+'37'!U43+'38'!U43+'39'!U43</f>
        <v>34.016847664798071</v>
      </c>
      <c r="E44" s="120">
        <f>'1'!W43+'2'!W43+'3'!W43+'4'!W43+'5'!W43+'6'!W43+'7'!W43+'8'!W43+'9'!W43+'10'!W43+'11'!W43+'12'!W43+'13'!W43+'14'!W43+'15'!W43+'16'!W43+'17'!W43+'18'!W43+'19'!W43+'20'!W43+'21'!W43+'22'!W43+'23'!W43+'24'!W43+'25'!W43+'26'!W43+'27'!W43+'28'!W43+'29'!W43+'30'!W43+'31'!W43+'32'!W43+'33'!W43+'34'!W43+'35'!W43+'36'!W43+'37'!W43+'38'!W43+'39'!W43</f>
        <v>1</v>
      </c>
      <c r="F44" s="172">
        <f>'1'!Y43+'2'!Y43+'3'!Y43+'4'!Y43+'5'!Y43+'6'!Y43+'7'!Y43+'8'!Y43+'9'!Y43+'10'!Y43+'11'!Y43+'12'!Y43+'13'!Y43+'14'!Y43+'15'!Y43+'16'!Y43+'17'!Y43+'18'!Y43+'19'!Y43+'20'!Y43+'21'!Y43+'22'!Y43+'23'!Y43+'24'!Y43+'25'!Y43+'26'!Y43+'27'!Y43+'28'!Y43+'29'!Y43+'30'!Y43+'31'!Y43+'32'!Y43+'33'!Y43+'34'!Y43+'35'!Y43+'36'!Y43+'37'!Y43+'38'!Y43+'39'!Y43</f>
        <v>2</v>
      </c>
      <c r="G44" s="117">
        <v>39</v>
      </c>
      <c r="O44" s="49">
        <v>442</v>
      </c>
      <c r="P44" s="430" t="s">
        <v>590</v>
      </c>
      <c r="Q44" s="429">
        <v>38269</v>
      </c>
      <c r="R44" s="429">
        <v>35368</v>
      </c>
    </row>
    <row r="45" spans="1:18" x14ac:dyDescent="0.2">
      <c r="A45" s="106"/>
      <c r="B45" s="94" t="s">
        <v>83</v>
      </c>
      <c r="C45" s="206">
        <f>SUM(C6:C44)</f>
        <v>4737.4451828876981</v>
      </c>
      <c r="D45" s="207">
        <f>SUM(D6:D44)</f>
        <v>2251.7009814293879</v>
      </c>
      <c r="E45" s="204">
        <f>SUM(E6:E44)</f>
        <v>645</v>
      </c>
      <c r="F45" s="205">
        <f>SUM(F6:F44)</f>
        <v>432</v>
      </c>
      <c r="G45" s="118"/>
      <c r="O45" s="49">
        <v>443</v>
      </c>
      <c r="P45" s="430" t="s">
        <v>591</v>
      </c>
      <c r="Q45" s="429">
        <v>183066</v>
      </c>
      <c r="R45" s="429">
        <v>173284</v>
      </c>
    </row>
    <row r="46" spans="1:18" x14ac:dyDescent="0.2">
      <c r="A46" s="398" t="str">
        <f>取引基本表!$E$1</f>
        <v>2015年多可町産業連関表</v>
      </c>
      <c r="B46" s="400"/>
      <c r="C46" s="48"/>
      <c r="D46" s="48"/>
      <c r="E46" s="48"/>
      <c r="F46" s="48"/>
      <c r="G46" s="48"/>
      <c r="O46" s="49">
        <v>446</v>
      </c>
      <c r="P46" s="430" t="s">
        <v>526</v>
      </c>
      <c r="Q46" s="429">
        <v>34606</v>
      </c>
      <c r="R46" s="429">
        <v>34440</v>
      </c>
    </row>
    <row r="47" spans="1:18" x14ac:dyDescent="0.2">
      <c r="C47" s="208"/>
      <c r="D47" s="208"/>
      <c r="E47" s="208"/>
      <c r="F47" s="208"/>
      <c r="G47" s="48"/>
      <c r="O47" s="49"/>
      <c r="P47" s="430" t="s">
        <v>567</v>
      </c>
      <c r="Q47" s="429">
        <v>1115874</v>
      </c>
      <c r="R47" s="429">
        <v>1131429</v>
      </c>
    </row>
    <row r="48" spans="1:18" x14ac:dyDescent="0.2">
      <c r="C48" s="48"/>
      <c r="D48" s="48"/>
      <c r="E48" s="48"/>
      <c r="F48" s="48"/>
      <c r="G48" s="48"/>
      <c r="O48" s="49">
        <v>208</v>
      </c>
      <c r="P48" s="430" t="s">
        <v>592</v>
      </c>
      <c r="Q48" s="429">
        <v>178175</v>
      </c>
      <c r="R48" s="429">
        <v>205903</v>
      </c>
    </row>
    <row r="49" spans="3:18" x14ac:dyDescent="0.2">
      <c r="C49" s="48"/>
      <c r="D49" s="48"/>
      <c r="E49" s="48"/>
      <c r="F49" s="48"/>
      <c r="G49" s="48"/>
      <c r="O49" s="49">
        <v>212</v>
      </c>
      <c r="P49" s="430" t="s">
        <v>593</v>
      </c>
      <c r="Q49" s="429">
        <v>264770</v>
      </c>
      <c r="R49" s="429">
        <v>271944</v>
      </c>
    </row>
    <row r="50" spans="3:18" x14ac:dyDescent="0.2">
      <c r="O50" s="49">
        <v>227</v>
      </c>
      <c r="P50" s="430" t="s">
        <v>517</v>
      </c>
      <c r="Q50" s="429">
        <v>120665</v>
      </c>
      <c r="R50" s="429">
        <v>111832</v>
      </c>
    </row>
    <row r="51" spans="3:18" x14ac:dyDescent="0.2">
      <c r="O51" s="49">
        <v>229</v>
      </c>
      <c r="P51" s="430" t="s">
        <v>519</v>
      </c>
      <c r="Q51" s="429">
        <v>348616</v>
      </c>
      <c r="R51" s="429">
        <v>341914</v>
      </c>
    </row>
    <row r="52" spans="3:18" x14ac:dyDescent="0.2">
      <c r="O52" s="49">
        <v>464</v>
      </c>
      <c r="P52" s="430" t="s">
        <v>594</v>
      </c>
      <c r="Q52" s="429">
        <v>93387</v>
      </c>
      <c r="R52" s="429">
        <v>97242</v>
      </c>
    </row>
    <row r="53" spans="3:18" x14ac:dyDescent="0.2">
      <c r="O53" s="49">
        <v>481</v>
      </c>
      <c r="P53" s="430" t="s">
        <v>595</v>
      </c>
      <c r="Q53" s="429">
        <v>50484</v>
      </c>
      <c r="R53" s="429">
        <v>48645</v>
      </c>
    </row>
    <row r="54" spans="3:18" x14ac:dyDescent="0.2">
      <c r="O54" s="49">
        <v>501</v>
      </c>
      <c r="P54" s="430" t="s">
        <v>596</v>
      </c>
      <c r="Q54" s="429">
        <v>59777</v>
      </c>
      <c r="R54" s="429">
        <v>53949</v>
      </c>
    </row>
    <row r="55" spans="3:18" x14ac:dyDescent="0.2">
      <c r="O55" s="49"/>
      <c r="P55" s="430" t="s">
        <v>568</v>
      </c>
      <c r="Q55" s="429">
        <v>672561</v>
      </c>
      <c r="R55" s="429">
        <v>686870</v>
      </c>
    </row>
    <row r="56" spans="3:18" x14ac:dyDescent="0.2">
      <c r="O56" s="49">
        <v>209</v>
      </c>
      <c r="P56" s="430" t="s">
        <v>597</v>
      </c>
      <c r="Q56" s="429">
        <v>314928</v>
      </c>
      <c r="R56" s="429">
        <v>299944</v>
      </c>
    </row>
    <row r="57" spans="3:18" x14ac:dyDescent="0.2">
      <c r="O57" s="49">
        <v>222</v>
      </c>
      <c r="P57" s="430" t="s">
        <v>598</v>
      </c>
      <c r="Q57" s="429">
        <v>83428</v>
      </c>
      <c r="R57" s="429">
        <v>79818</v>
      </c>
    </row>
    <row r="58" spans="3:18" x14ac:dyDescent="0.2">
      <c r="O58" s="49">
        <v>225</v>
      </c>
      <c r="P58" s="430" t="s">
        <v>599</v>
      </c>
      <c r="Q58" s="429">
        <v>171979</v>
      </c>
      <c r="R58" s="429">
        <v>211181</v>
      </c>
    </row>
    <row r="59" spans="3:18" x14ac:dyDescent="0.2">
      <c r="O59" s="49">
        <v>585</v>
      </c>
      <c r="P59" s="430" t="s">
        <v>530</v>
      </c>
      <c r="Q59" s="429">
        <v>56592</v>
      </c>
      <c r="R59" s="429">
        <v>53759</v>
      </c>
    </row>
    <row r="60" spans="3:18" x14ac:dyDescent="0.2">
      <c r="O60" s="49">
        <v>586</v>
      </c>
      <c r="P60" s="430" t="s">
        <v>600</v>
      </c>
      <c r="Q60" s="429">
        <v>45634</v>
      </c>
      <c r="R60" s="429">
        <v>42168</v>
      </c>
    </row>
    <row r="61" spans="3:18" x14ac:dyDescent="0.2">
      <c r="O61" s="49"/>
      <c r="P61" s="430" t="s">
        <v>569</v>
      </c>
      <c r="Q61" s="429">
        <v>474157</v>
      </c>
      <c r="R61" s="429">
        <v>451615</v>
      </c>
    </row>
    <row r="62" spans="3:18" x14ac:dyDescent="0.2">
      <c r="O62" s="49">
        <v>221</v>
      </c>
      <c r="P62" s="430" t="s">
        <v>601</v>
      </c>
      <c r="Q62" s="429">
        <v>216783</v>
      </c>
      <c r="R62" s="429">
        <v>209488</v>
      </c>
    </row>
    <row r="63" spans="3:18" x14ac:dyDescent="0.2">
      <c r="O63" s="49">
        <v>223</v>
      </c>
      <c r="P63" s="430" t="s">
        <v>602</v>
      </c>
      <c r="Q63" s="429">
        <v>257374</v>
      </c>
      <c r="R63" s="429">
        <v>242127</v>
      </c>
    </row>
    <row r="64" spans="3:18" x14ac:dyDescent="0.2">
      <c r="O64" s="49"/>
      <c r="P64" s="430" t="s">
        <v>570</v>
      </c>
      <c r="Q64" s="429">
        <v>469330</v>
      </c>
      <c r="R64" s="429">
        <v>445310</v>
      </c>
    </row>
    <row r="65" spans="15:18" x14ac:dyDescent="0.2">
      <c r="O65" s="49">
        <v>205</v>
      </c>
      <c r="P65" s="430" t="s">
        <v>603</v>
      </c>
      <c r="Q65" s="429">
        <v>160450</v>
      </c>
      <c r="R65" s="429">
        <v>151566</v>
      </c>
    </row>
    <row r="66" spans="15:18" x14ac:dyDescent="0.2">
      <c r="O66" s="49">
        <v>224</v>
      </c>
      <c r="P66" s="430" t="s">
        <v>514</v>
      </c>
      <c r="Q66" s="429">
        <v>161691</v>
      </c>
      <c r="R66" s="429">
        <v>152961</v>
      </c>
    </row>
    <row r="67" spans="15:18" x14ac:dyDescent="0.2">
      <c r="O67" s="439">
        <v>226</v>
      </c>
      <c r="P67" s="440" t="s">
        <v>604</v>
      </c>
      <c r="Q67" s="432">
        <v>147189</v>
      </c>
      <c r="R67" s="432">
        <v>140783</v>
      </c>
    </row>
    <row r="68" spans="15:18" x14ac:dyDescent="0.2">
      <c r="O68" t="s">
        <v>609</v>
      </c>
    </row>
  </sheetData>
  <mergeCells count="1">
    <mergeCell ref="J9:K9"/>
  </mergeCells>
  <phoneticPr fontId="5"/>
  <pageMargins left="0.75" right="0.75" top="1" bottom="1" header="0.51200000000000001" footer="0.51200000000000001"/>
  <pageSetup paperSize="9" orientation="portrait"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Y46"/>
  <sheetViews>
    <sheetView showGridLines="0" workbookViewId="0">
      <pane xSplit="2" ySplit="4" topLeftCell="C25" activePane="bottomRight" state="frozen"/>
      <selection activeCell="D62" sqref="D62"/>
      <selection pane="topRight" activeCell="D62" sqref="D62"/>
      <selection pane="bottomLeft" activeCell="D62" sqref="D62"/>
      <selection pane="bottomRight" activeCell="I41" sqref="I41"/>
    </sheetView>
  </sheetViews>
  <sheetFormatPr defaultColWidth="8.90625" defaultRowHeight="11" x14ac:dyDescent="0.2"/>
  <cols>
    <col min="1" max="1" width="3" style="3" customWidth="1"/>
    <col min="2" max="2" width="22.45312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98" t="str">
        <f>取引基本表!$E$1</f>
        <v>2015年多可町産業連関表</v>
      </c>
      <c r="H1" s="401"/>
      <c r="I1" s="401"/>
    </row>
    <row r="2" spans="1:25" x14ac:dyDescent="0.2">
      <c r="B2" s="3" t="s">
        <v>305</v>
      </c>
      <c r="S2" s="3" t="s">
        <v>152</v>
      </c>
      <c r="U2" s="64" t="s">
        <v>209</v>
      </c>
      <c r="W2" s="3" t="s">
        <v>130</v>
      </c>
      <c r="Y2" s="3" t="s">
        <v>153</v>
      </c>
    </row>
    <row r="3" spans="1:25" ht="44" x14ac:dyDescent="0.2">
      <c r="B3" s="65"/>
      <c r="C3" s="66" t="s">
        <v>227</v>
      </c>
      <c r="D3" s="66" t="s">
        <v>306</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75">
        <f>最終需要_まとめ!C6</f>
        <v>100</v>
      </c>
      <c r="D5" s="76">
        <f>投入係数表!C5</f>
        <v>0.1415168100078186</v>
      </c>
      <c r="E5" s="77">
        <f>$C$5*D5</f>
        <v>14.15168100078186</v>
      </c>
      <c r="F5" s="76">
        <f>分析係数表!C8</f>
        <v>0.59892525647288708</v>
      </c>
      <c r="G5" s="77">
        <f t="shared" ref="G5:G38" si="0">E5*F5</f>
        <v>8.4757991729157585</v>
      </c>
      <c r="H5" s="77">
        <f t="array" ref="H5:H43">MMULT(逆行列係数!C5:AO43,'1'!G5:G43)</f>
        <v>9.5297273829984412</v>
      </c>
      <c r="I5" s="77">
        <f t="shared" ref="I5:I38" si="1">C5+H5</f>
        <v>109.52972738299844</v>
      </c>
      <c r="J5" s="76">
        <f>分析係数表!G8</f>
        <v>0.12001563721657545</v>
      </c>
      <c r="K5" s="78">
        <f t="shared" ref="K5:K38" si="2">I5*J5</f>
        <v>13.145280026028351</v>
      </c>
      <c r="L5" s="79" t="s">
        <v>177</v>
      </c>
      <c r="M5" s="80" t="s">
        <v>177</v>
      </c>
      <c r="N5" s="81">
        <f>分析係数表!H8</f>
        <v>1.3455901945110578E-2</v>
      </c>
      <c r="O5" s="82">
        <f t="shared" ref="O5:O43" si="3">$M$44*N5</f>
        <v>0.13542858120679629</v>
      </c>
      <c r="P5" s="76">
        <f>分析係数表!C8</f>
        <v>0.59892525647288708</v>
      </c>
      <c r="Q5" s="82">
        <f t="shared" ref="Q5:Q38" si="4">O5*P5</f>
        <v>8.1111597733039692E-2</v>
      </c>
      <c r="R5" s="83">
        <f t="array" ref="R5:R43">MMULT(逆行列係数!C5:AO43,'1'!Q5:Q43)</f>
        <v>0.11561105076733343</v>
      </c>
      <c r="S5" s="84">
        <f t="shared" ref="S5:S38" si="5">I5+R5</f>
        <v>109.64533843376577</v>
      </c>
      <c r="T5" s="85">
        <f>分析係数表!F8</f>
        <v>0.45269741985926504</v>
      </c>
      <c r="U5" s="86">
        <f t="shared" ref="U5:U43" si="6">S5*T5</f>
        <v>49.636161808561674</v>
      </c>
      <c r="V5" s="87">
        <f>分析係数表!D8</f>
        <v>0.16301798279906177</v>
      </c>
      <c r="W5" s="167">
        <f t="shared" ref="W5:W43" si="7">ROUND(S5*V5,0)</f>
        <v>18</v>
      </c>
      <c r="X5" s="76">
        <f>分析係数表!E8</f>
        <v>0.12822517591868648</v>
      </c>
      <c r="Y5" s="166">
        <f t="shared" ref="Y5:Y43" si="8">ROUND(S5*X5,0)</f>
        <v>14</v>
      </c>
    </row>
    <row r="6" spans="1:25" x14ac:dyDescent="0.2">
      <c r="A6" s="6" t="s">
        <v>219</v>
      </c>
      <c r="B6" s="5" t="s">
        <v>265</v>
      </c>
      <c r="C6" s="90"/>
      <c r="D6" s="76">
        <f>投入係数表!C6</f>
        <v>0</v>
      </c>
      <c r="E6" s="77">
        <f t="shared" ref="E6:E38" si="9">$C$5*D6</f>
        <v>0</v>
      </c>
      <c r="F6" s="76">
        <f>分析係数表!C9</f>
        <v>1</v>
      </c>
      <c r="G6" s="77">
        <f t="shared" si="0"/>
        <v>0</v>
      </c>
      <c r="H6" s="77">
        <v>0.15432857325499255</v>
      </c>
      <c r="I6" s="77">
        <f t="shared" si="1"/>
        <v>0.15432857325499255</v>
      </c>
      <c r="J6" s="76">
        <f>分析係数表!G9</f>
        <v>0.24649298597194388</v>
      </c>
      <c r="K6" s="78">
        <f t="shared" si="2"/>
        <v>3.8040910842412991E-2</v>
      </c>
      <c r="L6" s="79"/>
      <c r="M6" s="80"/>
      <c r="N6" s="81">
        <f>分析係数表!H9</f>
        <v>6.9277911004529712E-4</v>
      </c>
      <c r="O6" s="82">
        <f t="shared" si="3"/>
        <v>6.9725606165875328E-3</v>
      </c>
      <c r="P6" s="76">
        <f>分析係数表!C9</f>
        <v>1</v>
      </c>
      <c r="Q6" s="82">
        <f t="shared" si="4"/>
        <v>6.9725606165875328E-3</v>
      </c>
      <c r="R6" s="83">
        <v>1.0814499085847838E-2</v>
      </c>
      <c r="S6" s="84">
        <f t="shared" si="5"/>
        <v>0.16514307234084039</v>
      </c>
      <c r="T6" s="85">
        <f>分析係数表!F9</f>
        <v>0.67535070140280562</v>
      </c>
      <c r="U6" s="86">
        <f t="shared" si="6"/>
        <v>0.11152948973720082</v>
      </c>
      <c r="V6" s="87">
        <f>分析係数表!D9</f>
        <v>0.18436873747494989</v>
      </c>
      <c r="W6" s="167">
        <f t="shared" si="7"/>
        <v>0</v>
      </c>
      <c r="X6" s="76">
        <f>分析係数表!E9</f>
        <v>0.11823647294589178</v>
      </c>
      <c r="Y6" s="166">
        <f t="shared" si="8"/>
        <v>0</v>
      </c>
    </row>
    <row r="7" spans="1:25" x14ac:dyDescent="0.2">
      <c r="A7" s="6" t="s">
        <v>220</v>
      </c>
      <c r="B7" s="5" t="s">
        <v>266</v>
      </c>
      <c r="C7" s="90"/>
      <c r="D7" s="76">
        <f>投入係数表!C7</f>
        <v>0</v>
      </c>
      <c r="E7" s="77">
        <f t="shared" si="9"/>
        <v>0</v>
      </c>
      <c r="F7" s="76">
        <f>分析係数表!C10</f>
        <v>0</v>
      </c>
      <c r="G7" s="77">
        <f t="shared" si="0"/>
        <v>0</v>
      </c>
      <c r="H7" s="77">
        <v>0</v>
      </c>
      <c r="I7" s="77">
        <f t="shared" si="1"/>
        <v>0</v>
      </c>
      <c r="J7" s="76">
        <f>分析係数表!G10</f>
        <v>0</v>
      </c>
      <c r="K7" s="78">
        <f t="shared" si="2"/>
        <v>0</v>
      </c>
      <c r="L7" s="79"/>
      <c r="M7" s="80"/>
      <c r="N7" s="81">
        <f>分析係数表!H10</f>
        <v>1.3855582200905942E-3</v>
      </c>
      <c r="O7" s="82">
        <f t="shared" si="3"/>
        <v>1.3945121233175066E-2</v>
      </c>
      <c r="P7" s="76">
        <f>分析係数表!C10</f>
        <v>0</v>
      </c>
      <c r="Q7" s="82">
        <f t="shared" si="4"/>
        <v>0</v>
      </c>
      <c r="R7" s="83">
        <v>0</v>
      </c>
      <c r="S7" s="84">
        <f t="shared" si="5"/>
        <v>0</v>
      </c>
      <c r="T7" s="85">
        <f>分析係数表!F10</f>
        <v>0</v>
      </c>
      <c r="U7" s="86">
        <f t="shared" si="6"/>
        <v>0</v>
      </c>
      <c r="V7" s="87">
        <f>分析係数表!D10</f>
        <v>0</v>
      </c>
      <c r="W7" s="167">
        <f t="shared" si="7"/>
        <v>0</v>
      </c>
      <c r="X7" s="76">
        <f>分析係数表!E10</f>
        <v>0</v>
      </c>
      <c r="Y7" s="166">
        <f t="shared" si="8"/>
        <v>0</v>
      </c>
    </row>
    <row r="8" spans="1:25" x14ac:dyDescent="0.2">
      <c r="A8" s="6" t="s">
        <v>221</v>
      </c>
      <c r="B8" s="5" t="s">
        <v>27</v>
      </c>
      <c r="C8" s="90"/>
      <c r="D8" s="76">
        <f>投入係数表!C8</f>
        <v>0</v>
      </c>
      <c r="E8" s="77">
        <f t="shared" si="9"/>
        <v>0</v>
      </c>
      <c r="F8" s="76">
        <f>分析係数表!C11</f>
        <v>0</v>
      </c>
      <c r="G8" s="77">
        <f t="shared" si="0"/>
        <v>0</v>
      </c>
      <c r="H8" s="77">
        <v>0</v>
      </c>
      <c r="I8" s="77">
        <f t="shared" si="1"/>
        <v>0</v>
      </c>
      <c r="J8" s="76">
        <f>分析係数表!G11</f>
        <v>1</v>
      </c>
      <c r="K8" s="78">
        <f t="shared" si="2"/>
        <v>0</v>
      </c>
      <c r="L8" s="79"/>
      <c r="M8" s="80"/>
      <c r="N8" s="81">
        <f>分析係数表!H11</f>
        <v>-2.6645350386357579E-5</v>
      </c>
      <c r="O8" s="82">
        <f t="shared" si="3"/>
        <v>-2.6817540833028967E-4</v>
      </c>
      <c r="P8" s="76">
        <f>分析係数表!C11</f>
        <v>0</v>
      </c>
      <c r="Q8" s="82">
        <f t="shared" si="4"/>
        <v>0</v>
      </c>
      <c r="R8" s="83">
        <v>0</v>
      </c>
      <c r="S8" s="84">
        <f t="shared" si="5"/>
        <v>0</v>
      </c>
      <c r="T8" s="85">
        <f>分析係数表!F11</f>
        <v>1</v>
      </c>
      <c r="U8" s="86">
        <f t="shared" si="6"/>
        <v>0</v>
      </c>
      <c r="V8" s="87">
        <f>分析係数表!D11</f>
        <v>1</v>
      </c>
      <c r="W8" s="167">
        <f t="shared" si="7"/>
        <v>0</v>
      </c>
      <c r="X8" s="76">
        <f>分析係数表!E11</f>
        <v>0</v>
      </c>
      <c r="Y8" s="166">
        <f t="shared" si="8"/>
        <v>0</v>
      </c>
    </row>
    <row r="9" spans="1:25" x14ac:dyDescent="0.2">
      <c r="A9" s="6" t="s">
        <v>222</v>
      </c>
      <c r="B9" s="5" t="s">
        <v>190</v>
      </c>
      <c r="C9" s="90"/>
      <c r="D9" s="76">
        <f>投入係数表!C9</f>
        <v>0.13213448006254885</v>
      </c>
      <c r="E9" s="77">
        <f t="shared" si="9"/>
        <v>13.213448006254886</v>
      </c>
      <c r="F9" s="76">
        <f>分析係数表!C12</f>
        <v>0.12986565621770585</v>
      </c>
      <c r="G9" s="77">
        <f t="shared" si="0"/>
        <v>1.7159730962308277</v>
      </c>
      <c r="H9" s="77">
        <v>1.9343946346545293</v>
      </c>
      <c r="I9" s="77">
        <f t="shared" si="1"/>
        <v>1.9343946346545293</v>
      </c>
      <c r="J9" s="76">
        <f>分析係数表!G12</f>
        <v>0.14484736734275763</v>
      </c>
      <c r="K9" s="78">
        <f t="shared" si="2"/>
        <v>0.28019197023166403</v>
      </c>
      <c r="L9" s="79"/>
      <c r="M9" s="80"/>
      <c r="N9" s="81">
        <f>分析係数表!H12</f>
        <v>0.10226485478284039</v>
      </c>
      <c r="O9" s="82">
        <f t="shared" si="3"/>
        <v>1.0292572171716519</v>
      </c>
      <c r="P9" s="76">
        <f>分析係数表!C12</f>
        <v>0.12986565621770585</v>
      </c>
      <c r="Q9" s="82">
        <f t="shared" si="4"/>
        <v>0.13366516392480635</v>
      </c>
      <c r="R9" s="83">
        <v>0.1478978081478883</v>
      </c>
      <c r="S9" s="84">
        <f t="shared" si="5"/>
        <v>2.0822924428024177</v>
      </c>
      <c r="T9" s="85">
        <f>分析係数表!F12</f>
        <v>0.28354845318582256</v>
      </c>
      <c r="U9" s="86">
        <f t="shared" si="6"/>
        <v>0.59043080123715341</v>
      </c>
      <c r="V9" s="87">
        <f>分析係数表!D12</f>
        <v>6.9862733046506864E-2</v>
      </c>
      <c r="W9" s="167">
        <f t="shared" si="7"/>
        <v>0</v>
      </c>
      <c r="X9" s="76">
        <f>分析係数表!E12</f>
        <v>7.0682237246465884E-2</v>
      </c>
      <c r="Y9" s="166">
        <f t="shared" si="8"/>
        <v>0</v>
      </c>
    </row>
    <row r="10" spans="1:25" x14ac:dyDescent="0.2">
      <c r="A10" s="6" t="s">
        <v>223</v>
      </c>
      <c r="B10" s="5" t="s">
        <v>28</v>
      </c>
      <c r="C10" s="90"/>
      <c r="D10" s="76">
        <f>投入係数表!C10</f>
        <v>3.9093041438623922E-3</v>
      </c>
      <c r="E10" s="77">
        <f t="shared" si="9"/>
        <v>0.39093041438623921</v>
      </c>
      <c r="F10" s="76">
        <f>分析係数表!C13</f>
        <v>0</v>
      </c>
      <c r="G10" s="77">
        <f t="shared" si="0"/>
        <v>0</v>
      </c>
      <c r="H10" s="77">
        <v>0</v>
      </c>
      <c r="I10" s="77">
        <f t="shared" si="1"/>
        <v>0</v>
      </c>
      <c r="J10" s="76">
        <f>分析係数表!G13</f>
        <v>0.244940107393639</v>
      </c>
      <c r="K10" s="78">
        <f t="shared" si="2"/>
        <v>0</v>
      </c>
      <c r="L10" s="79"/>
      <c r="M10" s="80"/>
      <c r="N10" s="81">
        <f>分析係数表!H13</f>
        <v>1.5560884625632827E-2</v>
      </c>
      <c r="O10" s="82">
        <f t="shared" si="3"/>
        <v>0.15661443846488918</v>
      </c>
      <c r="P10" s="76">
        <f>分析係数表!C13</f>
        <v>0</v>
      </c>
      <c r="Q10" s="82">
        <f t="shared" si="4"/>
        <v>0</v>
      </c>
      <c r="R10" s="83">
        <v>0</v>
      </c>
      <c r="S10" s="84">
        <f t="shared" si="5"/>
        <v>0</v>
      </c>
      <c r="T10" s="85">
        <f>分析係数表!F13</f>
        <v>0.38269310202395707</v>
      </c>
      <c r="U10" s="86">
        <f t="shared" si="6"/>
        <v>0</v>
      </c>
      <c r="V10" s="87">
        <f>分析係数表!D13</f>
        <v>0.20115654688145396</v>
      </c>
      <c r="W10" s="167">
        <f t="shared" si="7"/>
        <v>0</v>
      </c>
      <c r="X10" s="76">
        <f>分析係数表!E13</f>
        <v>0.12556794712928543</v>
      </c>
      <c r="Y10" s="166">
        <f t="shared" si="8"/>
        <v>0</v>
      </c>
    </row>
    <row r="11" spans="1:25" x14ac:dyDescent="0.2">
      <c r="A11" s="6" t="s">
        <v>224</v>
      </c>
      <c r="B11" s="5" t="s">
        <v>267</v>
      </c>
      <c r="C11" s="90"/>
      <c r="D11" s="76">
        <f>投入係数表!C11</f>
        <v>2.6583268178264268E-2</v>
      </c>
      <c r="E11" s="77">
        <f t="shared" si="9"/>
        <v>2.6583268178264268</v>
      </c>
      <c r="F11" s="76">
        <f>分析係数表!C14</f>
        <v>0.45829675153643545</v>
      </c>
      <c r="G11" s="77">
        <f t="shared" si="0"/>
        <v>1.2183025451320411</v>
      </c>
      <c r="H11" s="77">
        <v>1.5247121734890043</v>
      </c>
      <c r="I11" s="77">
        <f t="shared" si="1"/>
        <v>1.5247121734890043</v>
      </c>
      <c r="J11" s="76">
        <f>分析係数表!G14</f>
        <v>0.19321533923303835</v>
      </c>
      <c r="K11" s="78">
        <f t="shared" si="2"/>
        <v>0.29459777983342122</v>
      </c>
      <c r="L11" s="79"/>
      <c r="M11" s="80"/>
      <c r="N11" s="81">
        <f>分析係数表!H14</f>
        <v>1.278976818545164E-3</v>
      </c>
      <c r="O11" s="82">
        <f t="shared" si="3"/>
        <v>1.2872419599853906E-2</v>
      </c>
      <c r="P11" s="76">
        <f>分析係数表!C14</f>
        <v>0.45829675153643545</v>
      </c>
      <c r="Q11" s="82">
        <f t="shared" si="4"/>
        <v>5.8993880870269874E-3</v>
      </c>
      <c r="R11" s="83">
        <v>2.1220556327013838E-2</v>
      </c>
      <c r="S11" s="84">
        <f t="shared" si="5"/>
        <v>1.5459327298160181</v>
      </c>
      <c r="T11" s="85">
        <f>分析係数表!F14</f>
        <v>0.37856440511307771</v>
      </c>
      <c r="U11" s="86">
        <f t="shared" si="6"/>
        <v>0.58523510420763725</v>
      </c>
      <c r="V11" s="87">
        <f>分析係数表!D14</f>
        <v>5.6047197640117993E-2</v>
      </c>
      <c r="W11" s="167">
        <f t="shared" si="7"/>
        <v>0</v>
      </c>
      <c r="X11" s="76">
        <f>分析係数表!E14</f>
        <v>4.4739429695181909E-2</v>
      </c>
      <c r="Y11" s="166">
        <f t="shared" si="8"/>
        <v>0</v>
      </c>
    </row>
    <row r="12" spans="1:25" x14ac:dyDescent="0.2">
      <c r="A12" s="6" t="s">
        <v>225</v>
      </c>
      <c r="B12" s="5" t="s">
        <v>29</v>
      </c>
      <c r="C12" s="90"/>
      <c r="D12" s="76">
        <f>投入係数表!C12</f>
        <v>6.8021892103205625E-2</v>
      </c>
      <c r="E12" s="77">
        <f t="shared" si="9"/>
        <v>6.8021892103205621</v>
      </c>
      <c r="F12" s="76">
        <f>分析係数表!C15</f>
        <v>0</v>
      </c>
      <c r="G12" s="77">
        <f t="shared" si="0"/>
        <v>0</v>
      </c>
      <c r="H12" s="77">
        <v>0</v>
      </c>
      <c r="I12" s="77">
        <f t="shared" si="1"/>
        <v>0</v>
      </c>
      <c r="J12" s="76">
        <f>分析係数表!G15</f>
        <v>9.420289855072464E-2</v>
      </c>
      <c r="K12" s="78">
        <f t="shared" si="2"/>
        <v>0</v>
      </c>
      <c r="L12" s="79"/>
      <c r="M12" s="80"/>
      <c r="N12" s="81">
        <f>分析係数表!H15</f>
        <v>9.4857447375432981E-3</v>
      </c>
      <c r="O12" s="82">
        <f t="shared" si="3"/>
        <v>9.547044536558312E-2</v>
      </c>
      <c r="P12" s="76">
        <f>分析係数表!C15</f>
        <v>0</v>
      </c>
      <c r="Q12" s="82">
        <f t="shared" si="4"/>
        <v>0</v>
      </c>
      <c r="R12" s="83">
        <v>0</v>
      </c>
      <c r="S12" s="84">
        <f t="shared" si="5"/>
        <v>0</v>
      </c>
      <c r="T12" s="85">
        <f>分析係数表!F15</f>
        <v>0.29710144927536231</v>
      </c>
      <c r="U12" s="86">
        <f t="shared" si="6"/>
        <v>0</v>
      </c>
      <c r="V12" s="87">
        <f>分析係数表!D15</f>
        <v>2.1739130434782608E-2</v>
      </c>
      <c r="W12" s="167">
        <f t="shared" si="7"/>
        <v>0</v>
      </c>
      <c r="X12" s="76">
        <f>分析係数表!E15</f>
        <v>2.1739130434782608E-2</v>
      </c>
      <c r="Y12" s="166">
        <f t="shared" si="8"/>
        <v>0</v>
      </c>
    </row>
    <row r="13" spans="1:25" x14ac:dyDescent="0.2">
      <c r="A13" s="6" t="s">
        <v>226</v>
      </c>
      <c r="B13" s="5" t="s">
        <v>30</v>
      </c>
      <c r="C13" s="90"/>
      <c r="D13" s="76">
        <f>投入係数表!C13</f>
        <v>7.4276778733385462E-3</v>
      </c>
      <c r="E13" s="77">
        <f t="shared" si="9"/>
        <v>0.74276778733385462</v>
      </c>
      <c r="F13" s="76">
        <f>分析係数表!C16</f>
        <v>4.3478260869564966E-3</v>
      </c>
      <c r="G13" s="77">
        <f t="shared" si="0"/>
        <v>3.2294251623210886E-3</v>
      </c>
      <c r="H13" s="77">
        <v>3.8810051385837819E-3</v>
      </c>
      <c r="I13" s="77">
        <f t="shared" si="1"/>
        <v>3.8810051385837819E-3</v>
      </c>
      <c r="J13" s="76">
        <f>分析係数表!G16</f>
        <v>0.1</v>
      </c>
      <c r="K13" s="78">
        <f t="shared" si="2"/>
        <v>3.8810051385837821E-4</v>
      </c>
      <c r="L13" s="79"/>
      <c r="M13" s="80"/>
      <c r="N13" s="81">
        <f>分析係数表!H16</f>
        <v>1.859845456967759E-2</v>
      </c>
      <c r="O13" s="82">
        <f t="shared" si="3"/>
        <v>0.18718643501454219</v>
      </c>
      <c r="P13" s="76">
        <f>分析係数表!C16</f>
        <v>4.3478260869564966E-3</v>
      </c>
      <c r="Q13" s="82">
        <f t="shared" si="4"/>
        <v>8.1385406528061352E-4</v>
      </c>
      <c r="R13" s="83">
        <v>8.994002544954634E-4</v>
      </c>
      <c r="S13" s="84">
        <f t="shared" si="5"/>
        <v>4.7804053930792451E-3</v>
      </c>
      <c r="T13" s="85">
        <f>分析係数表!F16</f>
        <v>0.3</v>
      </c>
      <c r="U13" s="86">
        <f t="shared" si="6"/>
        <v>1.4341216179237736E-3</v>
      </c>
      <c r="V13" s="87">
        <f>分析係数表!D16</f>
        <v>0</v>
      </c>
      <c r="W13" s="167">
        <f t="shared" si="7"/>
        <v>0</v>
      </c>
      <c r="X13" s="76">
        <f>分析係数表!E16</f>
        <v>0</v>
      </c>
      <c r="Y13" s="166">
        <f t="shared" si="8"/>
        <v>0</v>
      </c>
    </row>
    <row r="14" spans="1:25" x14ac:dyDescent="0.2">
      <c r="A14" s="6" t="s">
        <v>2</v>
      </c>
      <c r="B14" s="5" t="s">
        <v>364</v>
      </c>
      <c r="C14" s="90"/>
      <c r="D14" s="76">
        <f>投入係数表!C14</f>
        <v>8.2095387021110244E-3</v>
      </c>
      <c r="E14" s="77">
        <f t="shared" si="9"/>
        <v>0.82095387021110244</v>
      </c>
      <c r="F14" s="76">
        <f>分析係数表!C17</f>
        <v>0.37921478060046188</v>
      </c>
      <c r="G14" s="77">
        <f t="shared" si="0"/>
        <v>0.31131784177520327</v>
      </c>
      <c r="H14" s="77">
        <v>0.4293749210279752</v>
      </c>
      <c r="I14" s="77">
        <f t="shared" si="1"/>
        <v>0.4293749210279752</v>
      </c>
      <c r="J14" s="76">
        <f>分析係数表!G17</f>
        <v>0.21189120809614168</v>
      </c>
      <c r="K14" s="78">
        <f t="shared" si="2"/>
        <v>9.0980770742803085E-2</v>
      </c>
      <c r="L14" s="79"/>
      <c r="M14" s="80"/>
      <c r="N14" s="81">
        <f>分析係数表!H17</f>
        <v>3.1175059952038369E-3</v>
      </c>
      <c r="O14" s="82">
        <f t="shared" si="3"/>
        <v>3.1376522774643895E-2</v>
      </c>
      <c r="P14" s="76">
        <f>分析係数表!C17</f>
        <v>0.37921478060046188</v>
      </c>
      <c r="Q14" s="82">
        <f t="shared" si="4"/>
        <v>1.189844119999198E-2</v>
      </c>
      <c r="R14" s="83">
        <v>2.3095376247369556E-2</v>
      </c>
      <c r="S14" s="84">
        <f t="shared" si="5"/>
        <v>0.45247029727534477</v>
      </c>
      <c r="T14" s="85">
        <f>分析係数表!F17</f>
        <v>0.32152646004638413</v>
      </c>
      <c r="U14" s="86">
        <f t="shared" si="6"/>
        <v>0.1454811729590767</v>
      </c>
      <c r="V14" s="87">
        <f>分析係数表!D17</f>
        <v>5.2709255745308874E-2</v>
      </c>
      <c r="W14" s="167">
        <f t="shared" si="7"/>
        <v>0</v>
      </c>
      <c r="X14" s="76">
        <f>分析係数表!E17</f>
        <v>4.1113219481340925E-2</v>
      </c>
      <c r="Y14" s="166">
        <f t="shared" si="8"/>
        <v>0</v>
      </c>
    </row>
    <row r="15" spans="1:25" x14ac:dyDescent="0.2">
      <c r="A15" s="6" t="s">
        <v>3</v>
      </c>
      <c r="B15" s="5" t="s">
        <v>31</v>
      </c>
      <c r="C15" s="90"/>
      <c r="D15" s="76">
        <f>投入係数表!C15</f>
        <v>2.7365129007036748E-3</v>
      </c>
      <c r="E15" s="77">
        <f t="shared" si="9"/>
        <v>0.27365129007036748</v>
      </c>
      <c r="F15" s="76">
        <f>分析係数表!C18</f>
        <v>0.14940577249575548</v>
      </c>
      <c r="G15" s="77">
        <f t="shared" si="0"/>
        <v>4.0885082387423319E-2</v>
      </c>
      <c r="H15" s="77">
        <v>5.0821203385274863E-2</v>
      </c>
      <c r="I15" s="77">
        <f t="shared" si="1"/>
        <v>5.0821203385274863E-2</v>
      </c>
      <c r="J15" s="76">
        <f>分析係数表!G18</f>
        <v>0.21511627906976744</v>
      </c>
      <c r="K15" s="78">
        <f t="shared" si="2"/>
        <v>1.0932468170088198E-2</v>
      </c>
      <c r="L15" s="79"/>
      <c r="M15" s="80"/>
      <c r="N15" s="81">
        <f>分析係数表!H18</f>
        <v>5.0626165734079403E-4</v>
      </c>
      <c r="O15" s="82">
        <f t="shared" si="3"/>
        <v>5.0953327582755042E-3</v>
      </c>
      <c r="P15" s="76">
        <f>分析係数表!C18</f>
        <v>0.14940577249575548</v>
      </c>
      <c r="Q15" s="82">
        <f t="shared" si="4"/>
        <v>7.612721268730803E-4</v>
      </c>
      <c r="R15" s="83">
        <v>1.5274021023703333E-3</v>
      </c>
      <c r="S15" s="84">
        <f t="shared" si="5"/>
        <v>5.2348605487645195E-2</v>
      </c>
      <c r="T15" s="85">
        <f>分析係数表!F18</f>
        <v>0.45542635658914726</v>
      </c>
      <c r="U15" s="86">
        <f t="shared" si="6"/>
        <v>2.384093466976089E-2</v>
      </c>
      <c r="V15" s="87">
        <f>分析係数表!D18</f>
        <v>8.1395348837209308E-2</v>
      </c>
      <c r="W15" s="167">
        <f t="shared" si="7"/>
        <v>0</v>
      </c>
      <c r="X15" s="76">
        <f>分析係数表!E18</f>
        <v>8.9147286821705432E-2</v>
      </c>
      <c r="Y15" s="166">
        <f t="shared" si="8"/>
        <v>0</v>
      </c>
    </row>
    <row r="16" spans="1:25" x14ac:dyDescent="0.2">
      <c r="A16" s="6" t="s">
        <v>4</v>
      </c>
      <c r="B16" s="5" t="s">
        <v>32</v>
      </c>
      <c r="C16" s="90"/>
      <c r="D16" s="76">
        <f>投入係数表!C16</f>
        <v>0</v>
      </c>
      <c r="E16" s="77">
        <f t="shared" si="9"/>
        <v>0</v>
      </c>
      <c r="F16" s="76">
        <f>分析係数表!C19</f>
        <v>0.11115651818553329</v>
      </c>
      <c r="G16" s="77">
        <f t="shared" si="0"/>
        <v>0</v>
      </c>
      <c r="H16" s="77">
        <v>8.663140775304369E-3</v>
      </c>
      <c r="I16" s="77">
        <f t="shared" si="1"/>
        <v>8.663140775304369E-3</v>
      </c>
      <c r="J16" s="76">
        <f>分析係数表!G19</f>
        <v>5.721393034825871E-2</v>
      </c>
      <c r="K16" s="78">
        <f t="shared" si="2"/>
        <v>4.9565233291542414E-4</v>
      </c>
      <c r="L16" s="79"/>
      <c r="M16" s="80"/>
      <c r="N16" s="81">
        <f>分析係数表!H19</f>
        <v>-1.332267519317879E-4</v>
      </c>
      <c r="O16" s="82">
        <f t="shared" si="3"/>
        <v>-1.3408770416514484E-3</v>
      </c>
      <c r="P16" s="76">
        <f>分析係数表!C19</f>
        <v>0.11115651818553329</v>
      </c>
      <c r="Q16" s="82">
        <f t="shared" si="4"/>
        <v>-1.4904722326489331E-4</v>
      </c>
      <c r="R16" s="83">
        <v>6.4039900486048803E-4</v>
      </c>
      <c r="S16" s="84">
        <f t="shared" si="5"/>
        <v>9.3035397801648576E-3</v>
      </c>
      <c r="T16" s="85">
        <f>分析係数表!F19</f>
        <v>0.24046434494195687</v>
      </c>
      <c r="U16" s="86">
        <f t="shared" si="6"/>
        <v>2.2371695988787801E-3</v>
      </c>
      <c r="V16" s="87">
        <f>分析係数表!D19</f>
        <v>6.7993366500829183E-2</v>
      </c>
      <c r="W16" s="167">
        <f t="shared" si="7"/>
        <v>0</v>
      </c>
      <c r="X16" s="76">
        <f>分析係数表!E19</f>
        <v>7.4626865671641784E-2</v>
      </c>
      <c r="Y16" s="166">
        <f t="shared" si="8"/>
        <v>0</v>
      </c>
    </row>
    <row r="17" spans="1:25" x14ac:dyDescent="0.2">
      <c r="A17" s="6" t="s">
        <v>5</v>
      </c>
      <c r="B17" s="5" t="s">
        <v>33</v>
      </c>
      <c r="C17" s="90"/>
      <c r="D17" s="76">
        <f>投入係数表!C17</f>
        <v>0</v>
      </c>
      <c r="E17" s="77">
        <f t="shared" si="9"/>
        <v>0</v>
      </c>
      <c r="F17" s="76">
        <f>分析係数表!C20</f>
        <v>0.38497033618984844</v>
      </c>
      <c r="G17" s="77">
        <f t="shared" si="0"/>
        <v>0</v>
      </c>
      <c r="H17" s="77">
        <v>1.2276201889545058E-2</v>
      </c>
      <c r="I17" s="77">
        <f t="shared" si="1"/>
        <v>1.2276201889545058E-2</v>
      </c>
      <c r="J17" s="76">
        <f>分析係数表!G20</f>
        <v>0.1000882612533098</v>
      </c>
      <c r="K17" s="78">
        <f t="shared" si="2"/>
        <v>1.2287037019191613E-3</v>
      </c>
      <c r="L17" s="79"/>
      <c r="M17" s="80"/>
      <c r="N17" s="81">
        <f>分析係数表!H20</f>
        <v>6.1284305888622431E-4</v>
      </c>
      <c r="O17" s="82">
        <f t="shared" si="3"/>
        <v>6.1680343915966624E-3</v>
      </c>
      <c r="P17" s="76">
        <f>分析係数表!C20</f>
        <v>0.38497033618984844</v>
      </c>
      <c r="Q17" s="82">
        <f t="shared" si="4"/>
        <v>2.3745102733635144E-3</v>
      </c>
      <c r="R17" s="83">
        <v>5.3917999216040102E-3</v>
      </c>
      <c r="S17" s="84">
        <f t="shared" si="5"/>
        <v>1.7668001811149067E-2</v>
      </c>
      <c r="T17" s="85">
        <f>分析係数表!F20</f>
        <v>0.22259488084730802</v>
      </c>
      <c r="U17" s="86">
        <f t="shared" si="6"/>
        <v>3.9328067579627486E-3</v>
      </c>
      <c r="V17" s="87">
        <f>分析係数表!D20</f>
        <v>2.5772285966460723E-2</v>
      </c>
      <c r="W17" s="167">
        <f t="shared" si="7"/>
        <v>0</v>
      </c>
      <c r="X17" s="76">
        <f>分析係数表!E20</f>
        <v>2.7184466019417475E-2</v>
      </c>
      <c r="Y17" s="166">
        <f t="shared" si="8"/>
        <v>0</v>
      </c>
    </row>
    <row r="18" spans="1:25" x14ac:dyDescent="0.2">
      <c r="A18" s="6" t="s">
        <v>6</v>
      </c>
      <c r="B18" s="5" t="s">
        <v>34</v>
      </c>
      <c r="C18" s="90"/>
      <c r="D18" s="76">
        <f>投入係数表!C18</f>
        <v>1.1727912431587178E-3</v>
      </c>
      <c r="E18" s="77">
        <f t="shared" si="9"/>
        <v>0.11727912431587179</v>
      </c>
      <c r="F18" s="76">
        <f>分析係数表!C21</f>
        <v>0.48253968253968249</v>
      </c>
      <c r="G18" s="77">
        <f t="shared" si="0"/>
        <v>5.659183141591273E-2</v>
      </c>
      <c r="H18" s="77">
        <v>0.11240551939891946</v>
      </c>
      <c r="I18" s="77">
        <f t="shared" si="1"/>
        <v>0.11240551939891946</v>
      </c>
      <c r="J18" s="76">
        <f>分析係数表!G21</f>
        <v>0.28533451484271155</v>
      </c>
      <c r="K18" s="78">
        <f t="shared" si="2"/>
        <v>3.2073174343333684E-2</v>
      </c>
      <c r="L18" s="79"/>
      <c r="M18" s="80"/>
      <c r="N18" s="81">
        <f>分析係数表!H21</f>
        <v>1.0125233146815881E-3</v>
      </c>
      <c r="O18" s="82">
        <f t="shared" si="3"/>
        <v>1.0190665516551008E-2</v>
      </c>
      <c r="P18" s="76">
        <f>分析係数表!C21</f>
        <v>0.48253968253968249</v>
      </c>
      <c r="Q18" s="82">
        <f t="shared" si="4"/>
        <v>4.9174005032246127E-3</v>
      </c>
      <c r="R18" s="83">
        <v>9.4838762265513372E-3</v>
      </c>
      <c r="S18" s="84">
        <f t="shared" si="5"/>
        <v>0.1218893956254708</v>
      </c>
      <c r="T18" s="85">
        <f>分析係数表!F21</f>
        <v>0.42600797518830308</v>
      </c>
      <c r="U18" s="86">
        <f t="shared" si="6"/>
        <v>5.1925854627332818E-2</v>
      </c>
      <c r="V18" s="87">
        <f>分析係数表!D21</f>
        <v>6.1586176340274704E-2</v>
      </c>
      <c r="W18" s="167">
        <f t="shared" si="7"/>
        <v>0</v>
      </c>
      <c r="X18" s="76">
        <f>分析係数表!E21</f>
        <v>5.2946389011962781E-2</v>
      </c>
      <c r="Y18" s="166">
        <f t="shared" si="8"/>
        <v>0</v>
      </c>
    </row>
    <row r="19" spans="1:25" x14ac:dyDescent="0.2">
      <c r="A19" s="6" t="s">
        <v>7</v>
      </c>
      <c r="B19" s="5" t="s">
        <v>268</v>
      </c>
      <c r="C19" s="90"/>
      <c r="D19" s="76">
        <f>投入係数表!C19</f>
        <v>0</v>
      </c>
      <c r="E19" s="77">
        <f t="shared" si="9"/>
        <v>0</v>
      </c>
      <c r="F19" s="76">
        <f>分析係数表!C22</f>
        <v>8.9572192513369009E-2</v>
      </c>
      <c r="G19" s="77">
        <f t="shared" si="0"/>
        <v>0</v>
      </c>
      <c r="H19" s="77">
        <v>1.166813189916803E-3</v>
      </c>
      <c r="I19" s="77">
        <f t="shared" si="1"/>
        <v>1.166813189916803E-3</v>
      </c>
      <c r="J19" s="76">
        <f>分析係数表!G22</f>
        <v>0.19457831325301206</v>
      </c>
      <c r="K19" s="78">
        <f t="shared" si="2"/>
        <v>2.2703654237537794E-4</v>
      </c>
      <c r="L19" s="79"/>
      <c r="M19" s="80"/>
      <c r="N19" s="81">
        <f>分析係数表!H22</f>
        <v>5.3290700772715159E-5</v>
      </c>
      <c r="O19" s="82">
        <f t="shared" si="3"/>
        <v>5.3635081666057933E-4</v>
      </c>
      <c r="P19" s="76">
        <f>分析係数表!C22</f>
        <v>8.9572192513369009E-2</v>
      </c>
      <c r="Q19" s="82">
        <f t="shared" si="4"/>
        <v>4.8042118604624099E-5</v>
      </c>
      <c r="R19" s="83">
        <v>3.1564048243583993E-4</v>
      </c>
      <c r="S19" s="84">
        <f t="shared" si="5"/>
        <v>1.4824536723526431E-3</v>
      </c>
      <c r="T19" s="85">
        <f>分析係数表!F22</f>
        <v>0.41265060240963858</v>
      </c>
      <c r="U19" s="86">
        <f t="shared" si="6"/>
        <v>6.1173540094069912E-4</v>
      </c>
      <c r="V19" s="87">
        <f>分析係数表!D22</f>
        <v>5.903614457831325E-2</v>
      </c>
      <c r="W19" s="167">
        <f t="shared" si="7"/>
        <v>0</v>
      </c>
      <c r="X19" s="76">
        <f>分析係数表!E22</f>
        <v>6.2650602409638559E-2</v>
      </c>
      <c r="Y19" s="166">
        <f t="shared" si="8"/>
        <v>0</v>
      </c>
    </row>
    <row r="20" spans="1:25" x14ac:dyDescent="0.2">
      <c r="A20" s="6" t="s">
        <v>8</v>
      </c>
      <c r="B20" s="5" t="s">
        <v>269</v>
      </c>
      <c r="C20" s="90"/>
      <c r="D20" s="76">
        <f>投入係数表!C20</f>
        <v>0</v>
      </c>
      <c r="E20" s="77">
        <f t="shared" si="9"/>
        <v>0</v>
      </c>
      <c r="F20" s="76">
        <f>分析係数表!C23</f>
        <v>0</v>
      </c>
      <c r="G20" s="77">
        <f t="shared" si="0"/>
        <v>0</v>
      </c>
      <c r="H20" s="77">
        <v>0</v>
      </c>
      <c r="I20" s="77">
        <f t="shared" si="1"/>
        <v>0</v>
      </c>
      <c r="J20" s="76">
        <f>分析係数表!G23</f>
        <v>0.21617418351477449</v>
      </c>
      <c r="K20" s="78">
        <f t="shared" si="2"/>
        <v>0</v>
      </c>
      <c r="L20" s="79"/>
      <c r="M20" s="80"/>
      <c r="N20" s="81">
        <f>分析係数表!H23</f>
        <v>2.6645350386357579E-5</v>
      </c>
      <c r="O20" s="82">
        <f t="shared" si="3"/>
        <v>2.6817540833028967E-4</v>
      </c>
      <c r="P20" s="76">
        <f>分析係数表!C23</f>
        <v>0</v>
      </c>
      <c r="Q20" s="82">
        <f t="shared" si="4"/>
        <v>0</v>
      </c>
      <c r="R20" s="83">
        <v>0</v>
      </c>
      <c r="S20" s="84">
        <f t="shared" si="5"/>
        <v>0</v>
      </c>
      <c r="T20" s="85">
        <f>分析係数表!F23</f>
        <v>0.44116122343182995</v>
      </c>
      <c r="U20" s="86">
        <f t="shared" si="6"/>
        <v>0</v>
      </c>
      <c r="V20" s="87">
        <f>分析係数表!D23</f>
        <v>8.5018144116122338E-2</v>
      </c>
      <c r="W20" s="167">
        <f t="shared" si="7"/>
        <v>0</v>
      </c>
      <c r="X20" s="76">
        <f>分析係数表!E23</f>
        <v>8.138932089165371E-2</v>
      </c>
      <c r="Y20" s="166">
        <f t="shared" si="8"/>
        <v>0</v>
      </c>
    </row>
    <row r="21" spans="1:25" x14ac:dyDescent="0.2">
      <c r="A21" s="6" t="s">
        <v>9</v>
      </c>
      <c r="B21" s="5" t="s">
        <v>270</v>
      </c>
      <c r="C21" s="90"/>
      <c r="D21" s="76">
        <f>投入係数表!C21</f>
        <v>3.9093041438623924E-4</v>
      </c>
      <c r="E21" s="77">
        <f t="shared" si="9"/>
        <v>3.9093041438623924E-2</v>
      </c>
      <c r="F21" s="76">
        <f>分析係数表!C24</f>
        <v>0.22950819672131151</v>
      </c>
      <c r="G21" s="77">
        <f t="shared" si="0"/>
        <v>8.9721734449300823E-3</v>
      </c>
      <c r="H21" s="77">
        <v>1.1624610960574466E-2</v>
      </c>
      <c r="I21" s="77">
        <f t="shared" si="1"/>
        <v>1.1624610960574466E-2</v>
      </c>
      <c r="J21" s="76">
        <f>分析係数表!G24</f>
        <v>0.20952380952380953</v>
      </c>
      <c r="K21" s="78">
        <f t="shared" si="2"/>
        <v>2.435632772691793E-3</v>
      </c>
      <c r="L21" s="79"/>
      <c r="M21" s="80"/>
      <c r="N21" s="81">
        <f>分析係数表!H24</f>
        <v>3.996802557953637E-4</v>
      </c>
      <c r="O21" s="82">
        <f t="shared" si="3"/>
        <v>4.0226311249543451E-3</v>
      </c>
      <c r="P21" s="76">
        <f>分析係数表!C24</f>
        <v>0.22950819672131151</v>
      </c>
      <c r="Q21" s="82">
        <f t="shared" si="4"/>
        <v>9.2322681556329244E-4</v>
      </c>
      <c r="R21" s="83">
        <v>2.2938289774966144E-3</v>
      </c>
      <c r="S21" s="84">
        <f t="shared" si="5"/>
        <v>1.391843993807108E-2</v>
      </c>
      <c r="T21" s="85">
        <f>分析係数表!F24</f>
        <v>0.4</v>
      </c>
      <c r="U21" s="86">
        <f t="shared" si="6"/>
        <v>5.5673759752284321E-3</v>
      </c>
      <c r="V21" s="87">
        <f>分析係数表!D24</f>
        <v>1.1190476190476191</v>
      </c>
      <c r="W21" s="167">
        <f t="shared" si="7"/>
        <v>0</v>
      </c>
      <c r="X21" s="76">
        <f>分析係数表!E24</f>
        <v>1.1190476190476191</v>
      </c>
      <c r="Y21" s="166">
        <f t="shared" si="8"/>
        <v>0</v>
      </c>
    </row>
    <row r="22" spans="1:25" x14ac:dyDescent="0.2">
      <c r="A22" s="6" t="s">
        <v>10</v>
      </c>
      <c r="B22" s="5" t="s">
        <v>271</v>
      </c>
      <c r="C22" s="90"/>
      <c r="D22" s="76">
        <f>投入係数表!C22</f>
        <v>0</v>
      </c>
      <c r="E22" s="77">
        <f t="shared" si="9"/>
        <v>0</v>
      </c>
      <c r="F22" s="76">
        <f>分析係数表!C25</f>
        <v>0.16129032258064513</v>
      </c>
      <c r="G22" s="77">
        <f t="shared" si="0"/>
        <v>0</v>
      </c>
      <c r="H22" s="77">
        <v>3.8839870205857542E-3</v>
      </c>
      <c r="I22" s="77">
        <f t="shared" si="1"/>
        <v>3.8839870205857542E-3</v>
      </c>
      <c r="J22" s="76">
        <f>分析係数表!G25</f>
        <v>0.19679519278918378</v>
      </c>
      <c r="K22" s="78">
        <f t="shared" si="2"/>
        <v>7.6434997450686105E-4</v>
      </c>
      <c r="L22" s="79"/>
      <c r="M22" s="80"/>
      <c r="N22" s="81">
        <f>分析係数表!H25</f>
        <v>5.5955235811350917E-4</v>
      </c>
      <c r="O22" s="82">
        <f t="shared" si="3"/>
        <v>5.6316835749360833E-3</v>
      </c>
      <c r="P22" s="76">
        <f>分析係数表!C25</f>
        <v>0.16129032258064513</v>
      </c>
      <c r="Q22" s="82">
        <f t="shared" si="4"/>
        <v>9.0833606047356164E-4</v>
      </c>
      <c r="R22" s="83">
        <v>2.7363856305296268E-3</v>
      </c>
      <c r="S22" s="84">
        <f t="shared" si="5"/>
        <v>6.6203726511153815E-3</v>
      </c>
      <c r="T22" s="85">
        <f>分析係数表!F25</f>
        <v>0.35002503755633452</v>
      </c>
      <c r="U22" s="86">
        <f t="shared" si="6"/>
        <v>2.3172961858435913E-3</v>
      </c>
      <c r="V22" s="87">
        <f>分析係数表!D25</f>
        <v>8.1622433650475709E-2</v>
      </c>
      <c r="W22" s="167">
        <f t="shared" si="7"/>
        <v>0</v>
      </c>
      <c r="X22" s="76">
        <f>分析係数表!E25</f>
        <v>8.0120180270405614E-2</v>
      </c>
      <c r="Y22" s="166">
        <f t="shared" si="8"/>
        <v>0</v>
      </c>
    </row>
    <row r="23" spans="1:25" x14ac:dyDescent="0.2">
      <c r="A23" s="6" t="s">
        <v>11</v>
      </c>
      <c r="B23" s="5" t="s">
        <v>35</v>
      </c>
      <c r="C23" s="90"/>
      <c r="D23" s="76">
        <f>投入係数表!C23</f>
        <v>0</v>
      </c>
      <c r="E23" s="77">
        <f t="shared" si="9"/>
        <v>0</v>
      </c>
      <c r="F23" s="76">
        <f>分析係数表!C26</f>
        <v>0.2892749244712991</v>
      </c>
      <c r="G23" s="77">
        <f t="shared" si="0"/>
        <v>0</v>
      </c>
      <c r="H23" s="77">
        <v>2.6508977797747267E-3</v>
      </c>
      <c r="I23" s="77">
        <f t="shared" si="1"/>
        <v>2.6508977797747267E-3</v>
      </c>
      <c r="J23" s="76">
        <f>分析係数表!G26</f>
        <v>0.19654528478057889</v>
      </c>
      <c r="K23" s="78">
        <f t="shared" si="2"/>
        <v>5.2102145905002801E-4</v>
      </c>
      <c r="L23" s="79"/>
      <c r="M23" s="80"/>
      <c r="N23" s="81">
        <f>分析係数表!H26</f>
        <v>1.2363442579269917E-2</v>
      </c>
      <c r="O23" s="82">
        <f t="shared" si="3"/>
        <v>0.12443338946525442</v>
      </c>
      <c r="P23" s="76">
        <f>分析係数表!C26</f>
        <v>0.2892749244712991</v>
      </c>
      <c r="Q23" s="82">
        <f t="shared" si="4"/>
        <v>3.5995459339269217E-2</v>
      </c>
      <c r="R23" s="83">
        <v>3.8076122703109443E-2</v>
      </c>
      <c r="S23" s="84">
        <f t="shared" si="5"/>
        <v>4.0727020482884166E-2</v>
      </c>
      <c r="T23" s="85">
        <f>分析係数表!F26</f>
        <v>0.33426704014939307</v>
      </c>
      <c r="U23" s="86">
        <f t="shared" si="6"/>
        <v>1.3613700590917396E-2</v>
      </c>
      <c r="V23" s="87">
        <f>分析係数表!D26</f>
        <v>5.3688141923436038E-2</v>
      </c>
      <c r="W23" s="167">
        <f t="shared" si="7"/>
        <v>0</v>
      </c>
      <c r="X23" s="76">
        <f>分析係数表!E26</f>
        <v>5.6489262371615313E-2</v>
      </c>
      <c r="Y23" s="166">
        <f t="shared" si="8"/>
        <v>0</v>
      </c>
    </row>
    <row r="24" spans="1:25" x14ac:dyDescent="0.2">
      <c r="A24" s="6" t="s">
        <v>12</v>
      </c>
      <c r="B24" s="5" t="s">
        <v>366</v>
      </c>
      <c r="C24" s="90"/>
      <c r="D24" s="76">
        <f>投入係数表!C24</f>
        <v>0</v>
      </c>
      <c r="E24" s="77">
        <f t="shared" si="9"/>
        <v>0</v>
      </c>
      <c r="F24" s="76">
        <f>分析係数表!C27</f>
        <v>1.9108280254777066E-2</v>
      </c>
      <c r="G24" s="77">
        <f t="shared" si="0"/>
        <v>0</v>
      </c>
      <c r="H24" s="77">
        <v>4.7842059910408279E-5</v>
      </c>
      <c r="I24" s="77">
        <f t="shared" si="1"/>
        <v>4.7842059910408279E-5</v>
      </c>
      <c r="J24" s="76">
        <f>分析係数表!G27</f>
        <v>0.18</v>
      </c>
      <c r="K24" s="78">
        <f t="shared" si="2"/>
        <v>8.6115707838734903E-6</v>
      </c>
      <c r="L24" s="79"/>
      <c r="M24" s="80"/>
      <c r="N24" s="81">
        <f>分析係数表!H27</f>
        <v>1.2043698374633626E-2</v>
      </c>
      <c r="O24" s="82">
        <f t="shared" si="3"/>
        <v>0.12121528456529095</v>
      </c>
      <c r="P24" s="76">
        <f>分析係数表!C27</f>
        <v>1.9108280254777066E-2</v>
      </c>
      <c r="Q24" s="82">
        <f t="shared" si="4"/>
        <v>2.3162156286361322E-3</v>
      </c>
      <c r="R24" s="83">
        <v>2.3311987068309259E-3</v>
      </c>
      <c r="S24" s="84">
        <f t="shared" si="5"/>
        <v>2.3790407667413343E-3</v>
      </c>
      <c r="T24" s="85">
        <f>分析係数表!F27</f>
        <v>0.34</v>
      </c>
      <c r="U24" s="86">
        <f t="shared" si="6"/>
        <v>8.0887386069205375E-4</v>
      </c>
      <c r="V24" s="87">
        <f>分析係数表!D27</f>
        <v>0</v>
      </c>
      <c r="W24" s="167">
        <f t="shared" si="7"/>
        <v>0</v>
      </c>
      <c r="X24" s="76">
        <f>分析係数表!E27</f>
        <v>0</v>
      </c>
      <c r="Y24" s="166">
        <f t="shared" si="8"/>
        <v>0</v>
      </c>
    </row>
    <row r="25" spans="1:25" x14ac:dyDescent="0.2">
      <c r="A25" s="6" t="s">
        <v>13</v>
      </c>
      <c r="B25" s="5" t="s">
        <v>191</v>
      </c>
      <c r="C25" s="90"/>
      <c r="D25" s="76">
        <f>投入係数表!C25</f>
        <v>0</v>
      </c>
      <c r="E25" s="77">
        <f t="shared" si="9"/>
        <v>0</v>
      </c>
      <c r="F25" s="76">
        <f>分析係数表!C28</f>
        <v>9.4883720930232562E-2</v>
      </c>
      <c r="G25" s="77">
        <f t="shared" si="0"/>
        <v>0</v>
      </c>
      <c r="H25" s="77">
        <v>1.8486179304698573E-3</v>
      </c>
      <c r="I25" s="77">
        <f t="shared" si="1"/>
        <v>1.8486179304698573E-3</v>
      </c>
      <c r="J25" s="76">
        <f>分析係数表!G28</f>
        <v>0.12508638562543192</v>
      </c>
      <c r="K25" s="78">
        <f t="shared" si="2"/>
        <v>2.3123693532484048E-4</v>
      </c>
      <c r="L25" s="79"/>
      <c r="M25" s="80"/>
      <c r="N25" s="81">
        <f>分析係数表!H28</f>
        <v>2.3767652544630962E-2</v>
      </c>
      <c r="O25" s="82">
        <f t="shared" si="3"/>
        <v>0.2392124642306184</v>
      </c>
      <c r="P25" s="76">
        <f>分析係数表!C28</f>
        <v>9.4883720930232562E-2</v>
      </c>
      <c r="Q25" s="82">
        <f t="shared" si="4"/>
        <v>2.2697368699091235E-2</v>
      </c>
      <c r="R25" s="83">
        <v>2.4187297708666743E-2</v>
      </c>
      <c r="S25" s="84">
        <f t="shared" si="5"/>
        <v>2.6035915639136601E-2</v>
      </c>
      <c r="T25" s="85">
        <f>分析係数表!F28</f>
        <v>0.21354526606772634</v>
      </c>
      <c r="U25" s="86">
        <f t="shared" si="6"/>
        <v>5.5598465324763029E-3</v>
      </c>
      <c r="V25" s="87">
        <f>分析係数表!D28</f>
        <v>0.20525224602626124</v>
      </c>
      <c r="W25" s="167">
        <f t="shared" si="7"/>
        <v>0</v>
      </c>
      <c r="X25" s="76">
        <f>分析係数表!E28</f>
        <v>0.19765031098825156</v>
      </c>
      <c r="Y25" s="166">
        <f t="shared" si="8"/>
        <v>0</v>
      </c>
    </row>
    <row r="26" spans="1:25" x14ac:dyDescent="0.2">
      <c r="A26" s="6" t="s">
        <v>14</v>
      </c>
      <c r="B26" s="5" t="s">
        <v>50</v>
      </c>
      <c r="C26" s="90"/>
      <c r="D26" s="76">
        <f>投入係数表!C26</f>
        <v>1.1727912431587178E-3</v>
      </c>
      <c r="E26" s="77">
        <f t="shared" si="9"/>
        <v>0.11727912431587179</v>
      </c>
      <c r="F26" s="76">
        <f>分析係数表!C29</f>
        <v>0.10244286840031525</v>
      </c>
      <c r="G26" s="77">
        <f t="shared" si="0"/>
        <v>1.2014409898395065E-2</v>
      </c>
      <c r="H26" s="77">
        <v>2.1094167914233453E-2</v>
      </c>
      <c r="I26" s="77">
        <f t="shared" si="1"/>
        <v>2.1094167914233453E-2</v>
      </c>
      <c r="J26" s="76">
        <f>分析係数表!G29</f>
        <v>0.25477707006369427</v>
      </c>
      <c r="K26" s="78">
        <f t="shared" si="2"/>
        <v>5.3743102966199883E-3</v>
      </c>
      <c r="L26" s="79"/>
      <c r="M26" s="80"/>
      <c r="N26" s="81">
        <f>分析係数表!H29</f>
        <v>1.0897948308020251E-2</v>
      </c>
      <c r="O26" s="82">
        <f t="shared" si="3"/>
        <v>0.1096837420070885</v>
      </c>
      <c r="P26" s="76">
        <f>分析係数表!C29</f>
        <v>0.10244286840031525</v>
      </c>
      <c r="Q26" s="82">
        <f t="shared" si="4"/>
        <v>1.1236317148086296E-2</v>
      </c>
      <c r="R26" s="83">
        <v>1.4329338890832131E-2</v>
      </c>
      <c r="S26" s="84">
        <f t="shared" si="5"/>
        <v>3.5423506805065584E-2</v>
      </c>
      <c r="T26" s="85">
        <f>分析係数表!F29</f>
        <v>0.39278131634819535</v>
      </c>
      <c r="U26" s="86">
        <f t="shared" si="6"/>
        <v>1.3913691632562916E-2</v>
      </c>
      <c r="V26" s="87">
        <f>分析係数表!D29</f>
        <v>0.1932059447983015</v>
      </c>
      <c r="W26" s="167">
        <f t="shared" si="7"/>
        <v>0</v>
      </c>
      <c r="X26" s="76">
        <f>分析係数表!E29</f>
        <v>0.10191082802547771</v>
      </c>
      <c r="Y26" s="166">
        <f t="shared" si="8"/>
        <v>0</v>
      </c>
    </row>
    <row r="27" spans="1:25" x14ac:dyDescent="0.2">
      <c r="A27" s="6" t="s">
        <v>15</v>
      </c>
      <c r="B27" s="5" t="s">
        <v>36</v>
      </c>
      <c r="C27" s="90"/>
      <c r="D27" s="76">
        <f>投入係数表!C27</f>
        <v>2.7365129007036748E-3</v>
      </c>
      <c r="E27" s="77">
        <f t="shared" si="9"/>
        <v>0.27365129007036748</v>
      </c>
      <c r="F27" s="76">
        <f>分析係数表!C30</f>
        <v>1</v>
      </c>
      <c r="G27" s="77">
        <f t="shared" si="0"/>
        <v>0.27365129007036748</v>
      </c>
      <c r="H27" s="77">
        <v>0.32151111318864095</v>
      </c>
      <c r="I27" s="77">
        <f t="shared" si="1"/>
        <v>0.32151111318864095</v>
      </c>
      <c r="J27" s="76">
        <f>分析係数表!G30</f>
        <v>0.34465911614479239</v>
      </c>
      <c r="K27" s="78">
        <f t="shared" si="2"/>
        <v>0.1108117361023253</v>
      </c>
      <c r="L27" s="79"/>
      <c r="M27" s="80"/>
      <c r="N27" s="81">
        <f>分析係数表!H30</f>
        <v>0</v>
      </c>
      <c r="O27" s="82">
        <f t="shared" si="3"/>
        <v>0</v>
      </c>
      <c r="P27" s="76">
        <f>分析係数表!C30</f>
        <v>1</v>
      </c>
      <c r="Q27" s="82">
        <f t="shared" si="4"/>
        <v>0</v>
      </c>
      <c r="R27" s="83">
        <v>1.5781690262565481E-2</v>
      </c>
      <c r="S27" s="84">
        <f t="shared" si="5"/>
        <v>0.33729280345120644</v>
      </c>
      <c r="T27" s="85">
        <f>分析係数表!F30</f>
        <v>0.43992893626471241</v>
      </c>
      <c r="U27" s="86">
        <f t="shared" si="6"/>
        <v>0.14838486423203195</v>
      </c>
      <c r="V27" s="87">
        <f>分析係数表!D30</f>
        <v>0.13657561625582945</v>
      </c>
      <c r="W27" s="167">
        <f t="shared" si="7"/>
        <v>0</v>
      </c>
      <c r="X27" s="76">
        <f>分析係数表!E30</f>
        <v>6.395736175882745E-2</v>
      </c>
      <c r="Y27" s="166">
        <f t="shared" si="8"/>
        <v>0</v>
      </c>
    </row>
    <row r="28" spans="1:25" x14ac:dyDescent="0.2">
      <c r="A28" s="6" t="s">
        <v>16</v>
      </c>
      <c r="B28" s="5" t="s">
        <v>192</v>
      </c>
      <c r="C28" s="90"/>
      <c r="D28" s="76">
        <f>投入係数表!C28</f>
        <v>9.773260359655981E-3</v>
      </c>
      <c r="E28" s="77">
        <f t="shared" si="9"/>
        <v>0.97732603596559808</v>
      </c>
      <c r="F28" s="76">
        <f>分析係数表!C31</f>
        <v>2.6671974522292974E-2</v>
      </c>
      <c r="G28" s="77">
        <f t="shared" si="0"/>
        <v>2.6067215131248017E-2</v>
      </c>
      <c r="H28" s="77">
        <v>3.2611103904691449E-2</v>
      </c>
      <c r="I28" s="77">
        <f t="shared" si="1"/>
        <v>3.2611103904691449E-2</v>
      </c>
      <c r="J28" s="76">
        <f>分析係数表!G31</f>
        <v>5.9701492537313432E-2</v>
      </c>
      <c r="K28" s="78">
        <f t="shared" si="2"/>
        <v>1.9469315763994894E-3</v>
      </c>
      <c r="L28" s="79"/>
      <c r="M28" s="80"/>
      <c r="N28" s="81">
        <f>分析係数表!H31</f>
        <v>2.5153210764721556E-2</v>
      </c>
      <c r="O28" s="82">
        <f t="shared" si="3"/>
        <v>0.25315758546379347</v>
      </c>
      <c r="P28" s="76">
        <f>分析係数表!C31</f>
        <v>2.6671974522292974E-2</v>
      </c>
      <c r="Q28" s="82">
        <f t="shared" si="4"/>
        <v>6.752212669615505E-3</v>
      </c>
      <c r="R28" s="83">
        <v>8.2609910155922988E-3</v>
      </c>
      <c r="S28" s="84">
        <f t="shared" si="5"/>
        <v>4.087209492028375E-2</v>
      </c>
      <c r="T28" s="85">
        <f>分析係数表!F31</f>
        <v>0.34328358208955223</v>
      </c>
      <c r="U28" s="86">
        <f t="shared" si="6"/>
        <v>1.4030719151739198E-2</v>
      </c>
      <c r="V28" s="87">
        <f>分析係数表!D31</f>
        <v>0</v>
      </c>
      <c r="W28" s="167">
        <f t="shared" si="7"/>
        <v>0</v>
      </c>
      <c r="X28" s="76">
        <f>分析係数表!E31</f>
        <v>0</v>
      </c>
      <c r="Y28" s="166">
        <f t="shared" si="8"/>
        <v>0</v>
      </c>
    </row>
    <row r="29" spans="1:25" x14ac:dyDescent="0.2">
      <c r="A29" s="6" t="s">
        <v>17</v>
      </c>
      <c r="B29" s="5" t="s">
        <v>272</v>
      </c>
      <c r="C29" s="90"/>
      <c r="D29" s="76">
        <f>投入係数表!C29</f>
        <v>7.8186082877247849E-4</v>
      </c>
      <c r="E29" s="77">
        <f t="shared" si="9"/>
        <v>7.8186082877247848E-2</v>
      </c>
      <c r="F29" s="76">
        <f>分析係数表!C32</f>
        <v>1</v>
      </c>
      <c r="G29" s="77">
        <f t="shared" si="0"/>
        <v>7.8186082877247848E-2</v>
      </c>
      <c r="H29" s="77">
        <v>0.10975348641925044</v>
      </c>
      <c r="I29" s="77">
        <f t="shared" si="1"/>
        <v>0.10975348641925044</v>
      </c>
      <c r="J29" s="76">
        <f>分析係数表!G32</f>
        <v>0.14022140221402213</v>
      </c>
      <c r="K29" s="78">
        <f t="shared" si="2"/>
        <v>1.5389787763584932E-2</v>
      </c>
      <c r="L29" s="79"/>
      <c r="M29" s="80"/>
      <c r="N29" s="81">
        <f>分析係数表!H32</f>
        <v>7.3807620570210501E-3</v>
      </c>
      <c r="O29" s="82">
        <f t="shared" si="3"/>
        <v>7.4284588107490251E-2</v>
      </c>
      <c r="P29" s="76">
        <f>分析係数表!C32</f>
        <v>1</v>
      </c>
      <c r="Q29" s="82">
        <f t="shared" si="4"/>
        <v>7.4284588107490251E-2</v>
      </c>
      <c r="R29" s="83">
        <v>9.4130103349235383E-2</v>
      </c>
      <c r="S29" s="84">
        <f t="shared" si="5"/>
        <v>0.20388358976848581</v>
      </c>
      <c r="T29" s="85">
        <f>分析係数表!F32</f>
        <v>0.48093480934809346</v>
      </c>
      <c r="U29" s="86">
        <f t="shared" si="6"/>
        <v>9.8054715374511617E-2</v>
      </c>
      <c r="V29" s="87">
        <f>分析係数表!D32</f>
        <v>1.7220172201722016E-2</v>
      </c>
      <c r="W29" s="167">
        <f t="shared" si="7"/>
        <v>0</v>
      </c>
      <c r="X29" s="76">
        <f>分析係数表!E32</f>
        <v>2.5830258302583026E-2</v>
      </c>
      <c r="Y29" s="166">
        <f t="shared" si="8"/>
        <v>0</v>
      </c>
    </row>
    <row r="30" spans="1:25" x14ac:dyDescent="0.2">
      <c r="A30" s="6" t="s">
        <v>18</v>
      </c>
      <c r="B30" s="5" t="s">
        <v>273</v>
      </c>
      <c r="C30" s="90"/>
      <c r="D30" s="76">
        <f>投入係数表!C30</f>
        <v>3.9093041438623924E-4</v>
      </c>
      <c r="E30" s="77">
        <f t="shared" si="9"/>
        <v>3.9093041438623924E-2</v>
      </c>
      <c r="F30" s="76">
        <f>分析係数表!C33</f>
        <v>0.66329113924050631</v>
      </c>
      <c r="G30" s="77">
        <f t="shared" si="0"/>
        <v>2.5930067992201183E-2</v>
      </c>
      <c r="H30" s="77">
        <v>3.5636087168936473E-2</v>
      </c>
      <c r="I30" s="77">
        <f t="shared" si="1"/>
        <v>3.5636087168936473E-2</v>
      </c>
      <c r="J30" s="76">
        <f>分析係数表!G33</f>
        <v>0.50381679389312972</v>
      </c>
      <c r="K30" s="78">
        <f t="shared" si="2"/>
        <v>1.7954059184349672E-2</v>
      </c>
      <c r="L30" s="79"/>
      <c r="M30" s="80"/>
      <c r="N30" s="81">
        <f>分析係数表!H33</f>
        <v>1.0658140154543032E-3</v>
      </c>
      <c r="O30" s="82">
        <f t="shared" si="3"/>
        <v>1.0727016333211587E-2</v>
      </c>
      <c r="P30" s="76">
        <f>分析係数表!C33</f>
        <v>0.66329113924050631</v>
      </c>
      <c r="Q30" s="82">
        <f t="shared" si="4"/>
        <v>7.1151348843074324E-3</v>
      </c>
      <c r="R30" s="83">
        <v>1.824100147155075E-2</v>
      </c>
      <c r="S30" s="84">
        <f t="shared" si="5"/>
        <v>5.3877088640487222E-2</v>
      </c>
      <c r="T30" s="85">
        <f>分析係数表!F33</f>
        <v>0.63740458015267176</v>
      </c>
      <c r="U30" s="86">
        <f t="shared" si="6"/>
        <v>3.4341503064738037E-2</v>
      </c>
      <c r="V30" s="87">
        <f>分析係数表!D33</f>
        <v>1.1450381679389313E-2</v>
      </c>
      <c r="W30" s="167">
        <f t="shared" si="7"/>
        <v>0</v>
      </c>
      <c r="X30" s="76">
        <f>分析係数表!E33</f>
        <v>0</v>
      </c>
      <c r="Y30" s="166">
        <f t="shared" si="8"/>
        <v>0</v>
      </c>
    </row>
    <row r="31" spans="1:25" x14ac:dyDescent="0.2">
      <c r="A31" s="6" t="s">
        <v>19</v>
      </c>
      <c r="B31" s="5" t="s">
        <v>274</v>
      </c>
      <c r="C31" s="90"/>
      <c r="D31" s="76">
        <f>投入係数表!C31</f>
        <v>7.2713057075840498E-2</v>
      </c>
      <c r="E31" s="77">
        <f t="shared" si="9"/>
        <v>7.2713057075840499</v>
      </c>
      <c r="F31" s="76">
        <f>分析係数表!C34</f>
        <v>0.21491587085038655</v>
      </c>
      <c r="G31" s="77">
        <f t="shared" si="0"/>
        <v>1.5627189983648122</v>
      </c>
      <c r="H31" s="77">
        <v>1.8002338907548603</v>
      </c>
      <c r="I31" s="77">
        <f t="shared" si="1"/>
        <v>1.8002338907548603</v>
      </c>
      <c r="J31" s="76">
        <f>分析係数表!G34</f>
        <v>0.42492917847025496</v>
      </c>
      <c r="K31" s="78">
        <f t="shared" si="2"/>
        <v>0.7649719082527735</v>
      </c>
      <c r="L31" s="79"/>
      <c r="M31" s="80"/>
      <c r="N31" s="81">
        <f>分析係数表!H34</f>
        <v>0.18094857447375434</v>
      </c>
      <c r="O31" s="82">
        <f t="shared" si="3"/>
        <v>1.8211791979709975</v>
      </c>
      <c r="P31" s="76">
        <f>分析係数表!C34</f>
        <v>0.21491587085038655</v>
      </c>
      <c r="Q31" s="82">
        <f t="shared" si="4"/>
        <v>0.39140031330654546</v>
      </c>
      <c r="R31" s="83">
        <v>0.41554582070731005</v>
      </c>
      <c r="S31" s="84">
        <f t="shared" si="5"/>
        <v>2.2157797114621705</v>
      </c>
      <c r="T31" s="85">
        <f>分析係数表!F34</f>
        <v>0.69842904970383723</v>
      </c>
      <c r="U31" s="86">
        <f t="shared" si="6"/>
        <v>1.5475649182295663</v>
      </c>
      <c r="V31" s="87">
        <f>分析係数表!D34</f>
        <v>0.29410249806850375</v>
      </c>
      <c r="W31" s="167">
        <f t="shared" si="7"/>
        <v>1</v>
      </c>
      <c r="X31" s="76">
        <f>分析係数表!E34</f>
        <v>0.18465104300798352</v>
      </c>
      <c r="Y31" s="166">
        <f t="shared" si="8"/>
        <v>0</v>
      </c>
    </row>
    <row r="32" spans="1:25" x14ac:dyDescent="0.2">
      <c r="A32" s="6" t="s">
        <v>20</v>
      </c>
      <c r="B32" s="5" t="s">
        <v>37</v>
      </c>
      <c r="C32" s="90"/>
      <c r="D32" s="76">
        <f>投入係数表!C32</f>
        <v>4.6911649726348714E-3</v>
      </c>
      <c r="E32" s="77">
        <f t="shared" si="9"/>
        <v>0.46911649726348714</v>
      </c>
      <c r="F32" s="76">
        <f>分析係数表!C35</f>
        <v>8.6412734508243272E-2</v>
      </c>
      <c r="G32" s="77">
        <f t="shared" si="0"/>
        <v>4.0537639331466743E-2</v>
      </c>
      <c r="H32" s="77">
        <v>5.3503981232121335E-2</v>
      </c>
      <c r="I32" s="77">
        <f t="shared" si="1"/>
        <v>5.3503981232121335E-2</v>
      </c>
      <c r="J32" s="76">
        <f>分析係数表!G35</f>
        <v>0.31692307692307692</v>
      </c>
      <c r="K32" s="78">
        <f t="shared" si="2"/>
        <v>1.6956646359718455E-2</v>
      </c>
      <c r="L32" s="79"/>
      <c r="M32" s="80"/>
      <c r="N32" s="81">
        <f>分析係数表!H35</f>
        <v>6.9118038902211562E-2</v>
      </c>
      <c r="O32" s="82">
        <f t="shared" si="3"/>
        <v>0.69564700920877143</v>
      </c>
      <c r="P32" s="76">
        <f>分析係数表!C35</f>
        <v>8.6412734508243272E-2</v>
      </c>
      <c r="Q32" s="82">
        <f t="shared" si="4"/>
        <v>6.0112760318211028E-2</v>
      </c>
      <c r="R32" s="83">
        <v>6.6546152166844841E-2</v>
      </c>
      <c r="S32" s="84">
        <f t="shared" si="5"/>
        <v>0.12005013339896617</v>
      </c>
      <c r="T32" s="85">
        <f>分析係数表!F35</f>
        <v>0.65230769230769226</v>
      </c>
      <c r="U32" s="86">
        <f t="shared" si="6"/>
        <v>7.8309625478710232E-2</v>
      </c>
      <c r="V32" s="87">
        <f>分析係数表!D35</f>
        <v>0.24307692307692308</v>
      </c>
      <c r="W32" s="167">
        <f t="shared" si="7"/>
        <v>0</v>
      </c>
      <c r="X32" s="76">
        <f>分析係数表!E35</f>
        <v>0.19384615384615383</v>
      </c>
      <c r="Y32" s="166">
        <f t="shared" si="8"/>
        <v>0</v>
      </c>
    </row>
    <row r="33" spans="1:25" x14ac:dyDescent="0.2">
      <c r="A33" s="6" t="s">
        <v>21</v>
      </c>
      <c r="B33" s="5" t="s">
        <v>38</v>
      </c>
      <c r="C33" s="90"/>
      <c r="D33" s="76">
        <f>投入係数表!C33</f>
        <v>1.9546520719311961E-3</v>
      </c>
      <c r="E33" s="77">
        <f t="shared" si="9"/>
        <v>0.19546520719311961</v>
      </c>
      <c r="F33" s="76">
        <f>分析係数表!C36</f>
        <v>0.53995037220843667</v>
      </c>
      <c r="G33" s="77">
        <f t="shared" si="0"/>
        <v>0.10554151137772412</v>
      </c>
      <c r="H33" s="77">
        <v>0.16384412434707493</v>
      </c>
      <c r="I33" s="77">
        <f t="shared" si="1"/>
        <v>0.16384412434707493</v>
      </c>
      <c r="J33" s="76">
        <f>分析係数表!G36</f>
        <v>4.5913682277318639E-3</v>
      </c>
      <c r="K33" s="78">
        <f t="shared" si="2"/>
        <v>7.5226870682770861E-4</v>
      </c>
      <c r="L33" s="79"/>
      <c r="M33" s="80"/>
      <c r="N33" s="81">
        <f>分析係数表!H36</f>
        <v>9.1953104183320006E-2</v>
      </c>
      <c r="O33" s="82">
        <f t="shared" si="3"/>
        <v>0.92547333414782973</v>
      </c>
      <c r="P33" s="76">
        <f>分析係数表!C36</f>
        <v>0.53995037220843667</v>
      </c>
      <c r="Q33" s="82">
        <f t="shared" si="4"/>
        <v>0.49970967124210353</v>
      </c>
      <c r="R33" s="83">
        <v>0.51980228256347771</v>
      </c>
      <c r="S33" s="84">
        <f t="shared" si="5"/>
        <v>0.68364640691055267</v>
      </c>
      <c r="T33" s="85">
        <f>分析係数表!F36</f>
        <v>0.90036730945821852</v>
      </c>
      <c r="U33" s="86">
        <f t="shared" si="6"/>
        <v>0.61553287601083273</v>
      </c>
      <c r="V33" s="87">
        <f>分析係数表!D36</f>
        <v>1.4692378328741965E-2</v>
      </c>
      <c r="W33" s="167">
        <f t="shared" si="7"/>
        <v>0</v>
      </c>
      <c r="X33" s="76">
        <f>分析係数表!E36</f>
        <v>5.5096418732782371E-3</v>
      </c>
      <c r="Y33" s="166">
        <f t="shared" si="8"/>
        <v>0</v>
      </c>
    </row>
    <row r="34" spans="1:25" x14ac:dyDescent="0.2">
      <c r="A34" s="6" t="s">
        <v>22</v>
      </c>
      <c r="B34" s="5" t="s">
        <v>377</v>
      </c>
      <c r="C34" s="90"/>
      <c r="D34" s="76">
        <f>投入係数表!C34</f>
        <v>2.9319781078967943E-2</v>
      </c>
      <c r="E34" s="77">
        <f t="shared" si="9"/>
        <v>2.9319781078967941</v>
      </c>
      <c r="F34" s="76">
        <f>分析係数表!C37</f>
        <v>0.27299231380864031</v>
      </c>
      <c r="G34" s="77">
        <f t="shared" si="0"/>
        <v>0.8004074877110251</v>
      </c>
      <c r="H34" s="77">
        <v>0.94402285358104332</v>
      </c>
      <c r="I34" s="77">
        <f t="shared" si="1"/>
        <v>0.94402285358104332</v>
      </c>
      <c r="J34" s="76">
        <f>分析係数表!G37</f>
        <v>0.4742113169754632</v>
      </c>
      <c r="K34" s="78">
        <f t="shared" si="2"/>
        <v>0.44766632065160145</v>
      </c>
      <c r="L34" s="79"/>
      <c r="M34" s="80"/>
      <c r="N34" s="81">
        <f>分析係数表!H37</f>
        <v>5.3477218225419662E-2</v>
      </c>
      <c r="O34" s="82">
        <f t="shared" si="3"/>
        <v>0.53822804451889139</v>
      </c>
      <c r="P34" s="76">
        <f>分析係数表!C37</f>
        <v>0.27299231380864031</v>
      </c>
      <c r="Q34" s="82">
        <f t="shared" si="4"/>
        <v>0.14693211922991203</v>
      </c>
      <c r="R34" s="83">
        <v>0.1653761317387876</v>
      </c>
      <c r="S34" s="84">
        <f t="shared" si="5"/>
        <v>1.1093989853198309</v>
      </c>
      <c r="T34" s="85">
        <f>分析係数表!F37</f>
        <v>0.7120681021532298</v>
      </c>
      <c r="U34" s="86">
        <f t="shared" si="6"/>
        <v>0.78996763000741088</v>
      </c>
      <c r="V34" s="87">
        <f>分析係数表!D37</f>
        <v>0.1457185778668002</v>
      </c>
      <c r="W34" s="167">
        <f t="shared" si="7"/>
        <v>0</v>
      </c>
      <c r="X34" s="76">
        <f>分析係数表!E37</f>
        <v>0.12719078617926891</v>
      </c>
      <c r="Y34" s="166">
        <f t="shared" si="8"/>
        <v>0</v>
      </c>
    </row>
    <row r="35" spans="1:25" x14ac:dyDescent="0.2">
      <c r="A35" s="6" t="s">
        <v>23</v>
      </c>
      <c r="B35" s="5" t="s">
        <v>193</v>
      </c>
      <c r="C35" s="90"/>
      <c r="D35" s="76">
        <f>投入係数表!C35</f>
        <v>3.1274433150899139E-3</v>
      </c>
      <c r="E35" s="77">
        <f t="shared" si="9"/>
        <v>0.31274433150899139</v>
      </c>
      <c r="F35" s="76">
        <f>分析係数表!C38</f>
        <v>9.8436595251881753E-3</v>
      </c>
      <c r="G35" s="77">
        <f t="shared" si="0"/>
        <v>3.0785487178070915E-3</v>
      </c>
      <c r="H35" s="77">
        <v>5.0163249229556173E-3</v>
      </c>
      <c r="I35" s="77">
        <f t="shared" si="1"/>
        <v>5.0163249229556173E-3</v>
      </c>
      <c r="J35" s="76">
        <f>分析係数表!G38</f>
        <v>0.36842105263157893</v>
      </c>
      <c r="K35" s="78">
        <f t="shared" si="2"/>
        <v>1.8481197084573326E-3</v>
      </c>
      <c r="L35" s="79"/>
      <c r="M35" s="80"/>
      <c r="N35" s="81">
        <f>分析係数表!H38</f>
        <v>4.7135624833466561E-2</v>
      </c>
      <c r="O35" s="82">
        <f t="shared" si="3"/>
        <v>0.47440229733628247</v>
      </c>
      <c r="P35" s="76">
        <f>分析係数表!C38</f>
        <v>9.8436595251881753E-3</v>
      </c>
      <c r="Q35" s="82">
        <f t="shared" si="4"/>
        <v>4.6698546929454503E-3</v>
      </c>
      <c r="R35" s="83">
        <v>5.417353527036828E-3</v>
      </c>
      <c r="S35" s="84">
        <f t="shared" si="5"/>
        <v>1.0433678449992444E-2</v>
      </c>
      <c r="T35" s="85">
        <f>分析係数表!F38</f>
        <v>0.57894736842105265</v>
      </c>
      <c r="U35" s="86">
        <f t="shared" si="6"/>
        <v>6.0405506815745733E-3</v>
      </c>
      <c r="V35" s="87">
        <f>分析係数表!D38</f>
        <v>0.19298245614035087</v>
      </c>
      <c r="W35" s="167">
        <f t="shared" si="7"/>
        <v>0</v>
      </c>
      <c r="X35" s="76">
        <f>分析係数表!E38</f>
        <v>0.17543859649122806</v>
      </c>
      <c r="Y35" s="166">
        <f t="shared" si="8"/>
        <v>0</v>
      </c>
    </row>
    <row r="36" spans="1:25" x14ac:dyDescent="0.2">
      <c r="A36" s="6" t="s">
        <v>24</v>
      </c>
      <c r="B36" s="5" t="s">
        <v>39</v>
      </c>
      <c r="C36" s="90"/>
      <c r="D36" s="76">
        <f>投入係数表!C36</f>
        <v>0</v>
      </c>
      <c r="E36" s="77">
        <f t="shared" si="9"/>
        <v>0</v>
      </c>
      <c r="F36" s="76">
        <f>分析係数表!C39</f>
        <v>1</v>
      </c>
      <c r="G36" s="77">
        <f t="shared" si="0"/>
        <v>0</v>
      </c>
      <c r="H36" s="77">
        <v>1.7300888698167999E-2</v>
      </c>
      <c r="I36" s="77">
        <f t="shared" si="1"/>
        <v>1.7300888698167999E-2</v>
      </c>
      <c r="J36" s="76">
        <f>分析係数表!G39</f>
        <v>0.35118219749652296</v>
      </c>
      <c r="K36" s="78">
        <f t="shared" si="2"/>
        <v>6.0757641116653965E-3</v>
      </c>
      <c r="L36" s="79"/>
      <c r="M36" s="80"/>
      <c r="N36" s="81">
        <f>分析係数表!H39</f>
        <v>4.2632560618172128E-3</v>
      </c>
      <c r="O36" s="82">
        <f t="shared" si="3"/>
        <v>4.290806533284635E-2</v>
      </c>
      <c r="P36" s="76">
        <f>分析係数表!C39</f>
        <v>1</v>
      </c>
      <c r="Q36" s="82">
        <f t="shared" si="4"/>
        <v>4.290806533284635E-2</v>
      </c>
      <c r="R36" s="83">
        <v>5.2390986759037507E-2</v>
      </c>
      <c r="S36" s="84">
        <f t="shared" si="5"/>
        <v>6.969187545720551E-2</v>
      </c>
      <c r="T36" s="85">
        <f>分析係数表!F39</f>
        <v>0.70201668984700971</v>
      </c>
      <c r="U36" s="86">
        <f t="shared" si="6"/>
        <v>4.8924859717697472E-2</v>
      </c>
      <c r="V36" s="87">
        <f>分析係数表!D39</f>
        <v>8.2406119610570233E-2</v>
      </c>
      <c r="W36" s="167">
        <f t="shared" si="7"/>
        <v>0</v>
      </c>
      <c r="X36" s="76">
        <f>分析係数表!E39</f>
        <v>0.10361613351877608</v>
      </c>
      <c r="Y36" s="166">
        <f t="shared" si="8"/>
        <v>0</v>
      </c>
    </row>
    <row r="37" spans="1:25" x14ac:dyDescent="0.2">
      <c r="A37" s="6" t="s">
        <v>25</v>
      </c>
      <c r="B37" s="5" t="s">
        <v>40</v>
      </c>
      <c r="C37" s="90"/>
      <c r="D37" s="76">
        <f>投入係数表!C37</f>
        <v>0</v>
      </c>
      <c r="E37" s="77">
        <f t="shared" si="9"/>
        <v>0</v>
      </c>
      <c r="F37" s="76">
        <f>分析係数表!C40</f>
        <v>0.85246762338116899</v>
      </c>
      <c r="G37" s="77">
        <f t="shared" si="0"/>
        <v>0</v>
      </c>
      <c r="H37" s="77">
        <v>5.6953643366803642E-4</v>
      </c>
      <c r="I37" s="77">
        <f t="shared" si="1"/>
        <v>5.6953643366803642E-4</v>
      </c>
      <c r="J37" s="76">
        <f>分析係数表!G40</f>
        <v>0.56154833975417351</v>
      </c>
      <c r="K37" s="78">
        <f t="shared" si="2"/>
        <v>3.1982223875579881E-4</v>
      </c>
      <c r="L37" s="79"/>
      <c r="M37" s="80"/>
      <c r="N37" s="81">
        <f>分析係数表!H40</f>
        <v>3.4452438049560351E-2</v>
      </c>
      <c r="O37" s="82">
        <f t="shared" si="3"/>
        <v>0.34675080297106459</v>
      </c>
      <c r="P37" s="76">
        <f>分析係数表!C40</f>
        <v>0.85246762338116899</v>
      </c>
      <c r="Q37" s="82">
        <f t="shared" si="4"/>
        <v>0.29559383291425539</v>
      </c>
      <c r="R37" s="83">
        <v>0.2957246588681704</v>
      </c>
      <c r="S37" s="84">
        <f t="shared" si="5"/>
        <v>0.29629419530183843</v>
      </c>
      <c r="T37" s="85">
        <f>分析係数表!F40</f>
        <v>0.75619152449091909</v>
      </c>
      <c r="U37" s="86">
        <f t="shared" si="6"/>
        <v>0.22405515924310732</v>
      </c>
      <c r="V37" s="87">
        <f>分析係数表!D40</f>
        <v>0.11685929187305082</v>
      </c>
      <c r="W37" s="167">
        <f t="shared" si="7"/>
        <v>0</v>
      </c>
      <c r="X37" s="76">
        <f>分析係数表!E40</f>
        <v>7.2463768115942032E-2</v>
      </c>
      <c r="Y37" s="166">
        <f t="shared" si="8"/>
        <v>0</v>
      </c>
    </row>
    <row r="38" spans="1:25" x14ac:dyDescent="0.2">
      <c r="A38" s="6" t="s">
        <v>26</v>
      </c>
      <c r="B38" s="5" t="s">
        <v>276</v>
      </c>
      <c r="C38" s="90"/>
      <c r="D38" s="76">
        <f>投入係数表!C38</f>
        <v>3.9093041438623924E-4</v>
      </c>
      <c r="E38" s="77">
        <f t="shared" si="9"/>
        <v>3.9093041438623924E-2</v>
      </c>
      <c r="F38" s="76">
        <f>分析係数表!C41</f>
        <v>0.52194822470070601</v>
      </c>
      <c r="G38" s="77">
        <f t="shared" si="0"/>
        <v>2.0404543577040891E-2</v>
      </c>
      <c r="H38" s="77">
        <v>2.3012525917963961E-2</v>
      </c>
      <c r="I38" s="77">
        <f t="shared" si="1"/>
        <v>2.3012525917963961E-2</v>
      </c>
      <c r="J38" s="76">
        <f>分析係数表!G41</f>
        <v>0.47623592288604694</v>
      </c>
      <c r="K38" s="78">
        <f t="shared" si="2"/>
        <v>1.0959391518480641E-2</v>
      </c>
      <c r="L38" s="79"/>
      <c r="M38" s="80"/>
      <c r="N38" s="81">
        <f>分析係数表!H41</f>
        <v>5.4729549693578468E-2</v>
      </c>
      <c r="O38" s="82">
        <f t="shared" si="3"/>
        <v>0.55083228871041501</v>
      </c>
      <c r="P38" s="76">
        <f>分析係数表!C41</f>
        <v>0.52194822470070601</v>
      </c>
      <c r="Q38" s="82">
        <f t="shared" si="4"/>
        <v>0.28750593520022788</v>
      </c>
      <c r="R38" s="83">
        <v>0.29065432718641443</v>
      </c>
      <c r="S38" s="84">
        <f t="shared" si="5"/>
        <v>0.31366685310437836</v>
      </c>
      <c r="T38" s="85">
        <f>分析係数表!F41</f>
        <v>0.5754915060125978</v>
      </c>
      <c r="U38" s="86">
        <f t="shared" si="6"/>
        <v>0.18051260967927099</v>
      </c>
      <c r="V38" s="87">
        <f>分析係数表!D41</f>
        <v>0.21645352166443979</v>
      </c>
      <c r="W38" s="167">
        <f t="shared" si="7"/>
        <v>0</v>
      </c>
      <c r="X38" s="76">
        <f>分析係数表!E41</f>
        <v>0.20900935292994846</v>
      </c>
      <c r="Y38" s="166">
        <f t="shared" si="8"/>
        <v>0</v>
      </c>
    </row>
    <row r="39" spans="1:25" x14ac:dyDescent="0.2">
      <c r="A39" s="6" t="s">
        <v>51</v>
      </c>
      <c r="B39" s="5" t="s">
        <v>367</v>
      </c>
      <c r="C39" s="90"/>
      <c r="D39" s="76">
        <f>投入係数表!C39</f>
        <v>0</v>
      </c>
      <c r="E39" s="77">
        <f>$C$5*D39</f>
        <v>0</v>
      </c>
      <c r="F39" s="76">
        <f>分析係数表!C42</f>
        <v>1</v>
      </c>
      <c r="G39" s="77">
        <f>E39*F39</f>
        <v>0</v>
      </c>
      <c r="H39" s="77">
        <v>9.5944955614104318E-3</v>
      </c>
      <c r="I39" s="77">
        <f>C39+H39</f>
        <v>9.5944955614104318E-3</v>
      </c>
      <c r="J39" s="76">
        <f>分析係数表!G42</f>
        <v>0.48544520547945208</v>
      </c>
      <c r="K39" s="78">
        <f>I39*J39</f>
        <v>4.657601869280578E-3</v>
      </c>
      <c r="L39" s="79"/>
      <c r="M39" s="80"/>
      <c r="N39" s="81">
        <f>分析係数表!H42</f>
        <v>1.4948041566746603E-2</v>
      </c>
      <c r="O39" s="82">
        <f t="shared" si="3"/>
        <v>0.15044640407329252</v>
      </c>
      <c r="P39" s="76">
        <f>分析係数表!C42</f>
        <v>1</v>
      </c>
      <c r="Q39" s="82">
        <f>O39*P39</f>
        <v>0.15044640407329252</v>
      </c>
      <c r="R39" s="83">
        <v>0.15519120000166112</v>
      </c>
      <c r="S39" s="84">
        <f>I39+R39</f>
        <v>0.16478569556307154</v>
      </c>
      <c r="T39" s="85">
        <f>分析係数表!F42</f>
        <v>0.5547945205479452</v>
      </c>
      <c r="U39" s="86">
        <f t="shared" si="6"/>
        <v>9.1422200963073935E-2</v>
      </c>
      <c r="V39" s="87">
        <f>分析係数表!D42</f>
        <v>0.17037671232876711</v>
      </c>
      <c r="W39" s="167">
        <f t="shared" si="7"/>
        <v>0</v>
      </c>
      <c r="X39" s="76">
        <f>分析係数表!E42</f>
        <v>0.12842465753424659</v>
      </c>
      <c r="Y39" s="166">
        <f t="shared" si="8"/>
        <v>0</v>
      </c>
    </row>
    <row r="40" spans="1:25" x14ac:dyDescent="0.2">
      <c r="A40" s="6" t="s">
        <v>194</v>
      </c>
      <c r="B40" s="5" t="s">
        <v>41</v>
      </c>
      <c r="C40" s="90"/>
      <c r="D40" s="76">
        <f>投入係数表!C40</f>
        <v>1.9546520719311962E-2</v>
      </c>
      <c r="E40" s="77">
        <f>$C$5*D40</f>
        <v>1.9546520719311962</v>
      </c>
      <c r="F40" s="76">
        <f>分析係数表!C43</f>
        <v>0.62423588637180871</v>
      </c>
      <c r="G40" s="77">
        <f>E40*F40</f>
        <v>1.2201639686704626</v>
      </c>
      <c r="H40" s="77">
        <v>1.7595391085202829</v>
      </c>
      <c r="I40" s="77">
        <f>C40+H40</f>
        <v>1.7595391085202829</v>
      </c>
      <c r="J40" s="76">
        <f>分析係数表!G43</f>
        <v>0.42429149797570848</v>
      </c>
      <c r="K40" s="78">
        <f>I40*J40</f>
        <v>0.74655748410091349</v>
      </c>
      <c r="L40" s="79"/>
      <c r="M40" s="80"/>
      <c r="N40" s="81">
        <f>分析係数表!H43</f>
        <v>4.0607513988808956E-2</v>
      </c>
      <c r="O40" s="82">
        <f t="shared" si="3"/>
        <v>0.40869932229536154</v>
      </c>
      <c r="P40" s="76">
        <f>分析係数表!C43</f>
        <v>0.62423588637180871</v>
      </c>
      <c r="Q40" s="82">
        <f>O40*P40</f>
        <v>0.25512478371260255</v>
      </c>
      <c r="R40" s="83">
        <v>0.38791301272984313</v>
      </c>
      <c r="S40" s="84">
        <f>I40+R40</f>
        <v>2.1474521212501259</v>
      </c>
      <c r="T40" s="85">
        <f>分析係数表!F43</f>
        <v>0.69068825910931175</v>
      </c>
      <c r="U40" s="86">
        <f t="shared" si="6"/>
        <v>1.483219967146848</v>
      </c>
      <c r="V40" s="87">
        <f>分析係数表!D43</f>
        <v>0.12442645074224022</v>
      </c>
      <c r="W40" s="167">
        <f t="shared" si="7"/>
        <v>0</v>
      </c>
      <c r="X40" s="76">
        <f>分析係数表!E43</f>
        <v>8.4750337381916327E-2</v>
      </c>
      <c r="Y40" s="166">
        <f t="shared" si="8"/>
        <v>0</v>
      </c>
    </row>
    <row r="41" spans="1:25" x14ac:dyDescent="0.2">
      <c r="A41" s="6" t="s">
        <v>340</v>
      </c>
      <c r="B41" s="5" t="s">
        <v>345</v>
      </c>
      <c r="C41" s="90"/>
      <c r="D41" s="76">
        <f>投入係数表!C41</f>
        <v>0</v>
      </c>
      <c r="E41" s="77">
        <f>$C$5*D41</f>
        <v>0</v>
      </c>
      <c r="F41" s="76">
        <f>分析係数表!C44</f>
        <v>0.39252164302818193</v>
      </c>
      <c r="G41" s="77">
        <f>E41*F41</f>
        <v>0</v>
      </c>
      <c r="H41" s="77">
        <v>1.3353429434683187E-3</v>
      </c>
      <c r="I41" s="77">
        <f>C41+H41</f>
        <v>1.3353429434683187E-3</v>
      </c>
      <c r="J41" s="76">
        <f>分析係数表!G44</f>
        <v>0.26417955717318775</v>
      </c>
      <c r="K41" s="78">
        <f>I41*J41</f>
        <v>3.5277030747980152E-4</v>
      </c>
      <c r="L41" s="79"/>
      <c r="M41" s="80"/>
      <c r="N41" s="81">
        <f>分析係数表!H44</f>
        <v>0.12190247801758593</v>
      </c>
      <c r="O41" s="82">
        <f t="shared" si="3"/>
        <v>1.2269024931110752</v>
      </c>
      <c r="P41" s="76">
        <f>分析係数表!C44</f>
        <v>0.39252164302818193</v>
      </c>
      <c r="Q41" s="82">
        <f>O41*P41</f>
        <v>0.48158578243133193</v>
      </c>
      <c r="R41" s="83">
        <v>0.48752945239904744</v>
      </c>
      <c r="S41" s="84">
        <f>I41+R41</f>
        <v>0.48886479534251576</v>
      </c>
      <c r="T41" s="85">
        <f>分析係数表!F44</f>
        <v>0.52714589020321501</v>
      </c>
      <c r="U41" s="86">
        <f t="shared" si="6"/>
        <v>0.25770306772984297</v>
      </c>
      <c r="V41" s="87">
        <f>分析係数表!D44</f>
        <v>0.30209281164695179</v>
      </c>
      <c r="W41" s="167">
        <f t="shared" si="7"/>
        <v>0</v>
      </c>
      <c r="X41" s="76">
        <f>分析係数表!E44</f>
        <v>0.17773733697300576</v>
      </c>
      <c r="Y41" s="166">
        <f t="shared" si="8"/>
        <v>0</v>
      </c>
    </row>
    <row r="42" spans="1:25" x14ac:dyDescent="0.2">
      <c r="A42" s="6" t="s">
        <v>341</v>
      </c>
      <c r="B42" s="5" t="s">
        <v>278</v>
      </c>
      <c r="C42" s="90"/>
      <c r="D42" s="76">
        <f>投入係数表!C42</f>
        <v>1.1727912431587178E-3</v>
      </c>
      <c r="E42" s="77">
        <f>$C$5*D42</f>
        <v>0.11727912431587179</v>
      </c>
      <c r="F42" s="76">
        <f>分析係数表!C45</f>
        <v>1</v>
      </c>
      <c r="G42" s="77">
        <f>E42*F42</f>
        <v>0.11727912431587179</v>
      </c>
      <c r="H42" s="77">
        <v>0.15306481146327205</v>
      </c>
      <c r="I42" s="77">
        <f>C42+H42</f>
        <v>0.15306481146327205</v>
      </c>
      <c r="J42" s="76">
        <f>分析係数表!G45</f>
        <v>0</v>
      </c>
      <c r="K42" s="78">
        <f>I42*J42</f>
        <v>0</v>
      </c>
      <c r="L42" s="79"/>
      <c r="M42" s="80"/>
      <c r="N42" s="81">
        <f>分析係数表!H45</f>
        <v>0</v>
      </c>
      <c r="O42" s="82">
        <f t="shared" si="3"/>
        <v>0</v>
      </c>
      <c r="P42" s="76">
        <f>分析係数表!C45</f>
        <v>1</v>
      </c>
      <c r="Q42" s="82">
        <f>O42*P42</f>
        <v>0</v>
      </c>
      <c r="R42" s="83">
        <v>1.0544083005513264E-2</v>
      </c>
      <c r="S42" s="84">
        <f>I42+R42</f>
        <v>0.16360889446878532</v>
      </c>
      <c r="T42" s="85">
        <f>分析係数表!F45</f>
        <v>0</v>
      </c>
      <c r="U42" s="86">
        <f t="shared" si="6"/>
        <v>0</v>
      </c>
      <c r="V42" s="87">
        <f>分析係数表!D45</f>
        <v>0</v>
      </c>
      <c r="W42" s="167">
        <f t="shared" si="7"/>
        <v>0</v>
      </c>
      <c r="X42" s="76">
        <f>分析係数表!E45</f>
        <v>0</v>
      </c>
      <c r="Y42" s="166">
        <f t="shared" si="8"/>
        <v>0</v>
      </c>
    </row>
    <row r="43" spans="1:25" x14ac:dyDescent="0.2">
      <c r="A43" s="6" t="s">
        <v>342</v>
      </c>
      <c r="B43" s="5" t="s">
        <v>279</v>
      </c>
      <c r="C43" s="90"/>
      <c r="D43" s="76">
        <f>投入係数表!C43</f>
        <v>3.9093041438623922E-3</v>
      </c>
      <c r="E43" s="77">
        <f>$C$5*D43</f>
        <v>0.39093041438623921</v>
      </c>
      <c r="F43" s="76">
        <f>分析係数表!C46</f>
        <v>0.18061366806136681</v>
      </c>
      <c r="G43" s="77">
        <f>E43*F43</f>
        <v>7.0607376099048783E-2</v>
      </c>
      <c r="H43" s="77">
        <v>8.9964621230473593E-2</v>
      </c>
      <c r="I43" s="77">
        <f>C43+H43</f>
        <v>8.9964621230473593E-2</v>
      </c>
      <c r="J43" s="76">
        <f>分析係数表!G46</f>
        <v>1.1538461538461539E-2</v>
      </c>
      <c r="K43" s="78">
        <f>I43*J43</f>
        <v>1.0380533218900801E-3</v>
      </c>
      <c r="L43" s="79"/>
      <c r="M43" s="80"/>
      <c r="N43" s="81">
        <f>分析係数表!H46</f>
        <v>2.4940047961630695E-2</v>
      </c>
      <c r="O43" s="82">
        <f t="shared" si="3"/>
        <v>0.25101218219715116</v>
      </c>
      <c r="P43" s="76">
        <f>分析係数表!C46</f>
        <v>0.18061366806136681</v>
      </c>
      <c r="Q43" s="82">
        <f>O43*P43</f>
        <v>4.5336230954715583E-2</v>
      </c>
      <c r="R43" s="83">
        <v>4.9311191416193965E-2</v>
      </c>
      <c r="S43" s="84">
        <f>I43+R43</f>
        <v>0.13927581264666755</v>
      </c>
      <c r="T43" s="85">
        <f>分析係数表!F46</f>
        <v>0.31538461538461537</v>
      </c>
      <c r="U43" s="86">
        <f t="shared" si="6"/>
        <v>4.3925448603948994E-2</v>
      </c>
      <c r="V43" s="87">
        <f>分析係数表!D46</f>
        <v>7.6923076923076927E-3</v>
      </c>
      <c r="W43" s="167">
        <f t="shared" si="7"/>
        <v>0</v>
      </c>
      <c r="X43" s="76">
        <f>分析係数表!E46</f>
        <v>2.3076923076923078E-2</v>
      </c>
      <c r="Y43" s="166">
        <f t="shared" si="8"/>
        <v>0</v>
      </c>
    </row>
    <row r="44" spans="1:25" x14ac:dyDescent="0.2">
      <c r="A44" s="192">
        <v>40</v>
      </c>
      <c r="B44" s="14" t="s">
        <v>150</v>
      </c>
      <c r="C44" s="197">
        <f>SUM(C5:C43)</f>
        <v>100</v>
      </c>
      <c r="D44" s="92">
        <f>投入係数表!C44</f>
        <v>0.5437842064112588</v>
      </c>
      <c r="E44" s="91">
        <f>SUM(E5:E43)</f>
        <v>54.378420641125871</v>
      </c>
      <c r="F44" s="92">
        <f>分析係数表!C47</f>
        <v>0.37257609531888036</v>
      </c>
      <c r="G44" s="91">
        <f>SUM(G5:G43)</f>
        <v>16.187659432599133</v>
      </c>
      <c r="H44" s="91">
        <f>SUM(H5:H43)</f>
        <v>19.323415989156317</v>
      </c>
      <c r="I44" s="91">
        <f>SUM(I5:I43)</f>
        <v>119.3234159891563</v>
      </c>
      <c r="J44" s="92">
        <f>分析係数表!G47</f>
        <v>0.28018721150013498</v>
      </c>
      <c r="K44" s="93">
        <f>SUM(K5:K43)</f>
        <v>16.052030422066622</v>
      </c>
      <c r="L44" s="94">
        <f>最終需要_まとめ!$L$33</f>
        <v>0.627</v>
      </c>
      <c r="M44" s="91">
        <f>K44*L44</f>
        <v>10.064623074635772</v>
      </c>
      <c r="N44" s="95">
        <f>分析係数表!H47</f>
        <v>1</v>
      </c>
      <c r="O44" s="96">
        <f>SUM(O5:O43)</f>
        <v>10.064623074635772</v>
      </c>
      <c r="P44" s="92">
        <f>分析係数表!C47</f>
        <v>0.37257609531888036</v>
      </c>
      <c r="Q44" s="96">
        <f>SUM(Q5:Q43)</f>
        <v>3.0718677961870573</v>
      </c>
      <c r="R44" s="91">
        <f>SUM(R5:R43)</f>
        <v>3.4592124203535182</v>
      </c>
      <c r="S44" s="97">
        <f>SUM(S5:S43)</f>
        <v>122.78262840950984</v>
      </c>
      <c r="T44" s="98">
        <f>分析係数表!F47</f>
        <v>0.48104097823151992</v>
      </c>
      <c r="U44" s="99">
        <f>SUM(U5:U43)</f>
        <v>56.856592499468178</v>
      </c>
      <c r="V44" s="100">
        <f>分析係数表!D47</f>
        <v>0.12544199143661683</v>
      </c>
      <c r="W44" s="164">
        <f>SUM(W5:W43)</f>
        <v>19</v>
      </c>
      <c r="X44" s="92">
        <f>分析係数表!E47</f>
        <v>9.6151620742417038E-2</v>
      </c>
      <c r="Y44" s="165">
        <f>SUM(Y5:Y43)</f>
        <v>14</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Y46"/>
  <sheetViews>
    <sheetView showGridLines="0" workbookViewId="0">
      <pane xSplit="2" ySplit="4" topLeftCell="C11" activePane="bottomRight" state="frozen"/>
      <selection activeCell="A19" sqref="A19"/>
      <selection pane="topRight" activeCell="A19" sqref="A19"/>
      <selection pane="bottomLeft" activeCell="A19" sqref="A19"/>
      <selection pane="bottomRight" activeCell="K46" sqref="K46"/>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98" t="str">
        <f>取引基本表!$E$1</f>
        <v>2015年多可町産業連関表</v>
      </c>
      <c r="H1" s="401"/>
      <c r="I1" s="401"/>
    </row>
    <row r="2" spans="1:25" x14ac:dyDescent="0.2">
      <c r="B2" s="3" t="s">
        <v>265</v>
      </c>
      <c r="S2" s="3" t="s">
        <v>152</v>
      </c>
      <c r="U2" s="64" t="s">
        <v>209</v>
      </c>
      <c r="W2" s="3" t="s">
        <v>130</v>
      </c>
      <c r="Y2" s="3" t="s">
        <v>153</v>
      </c>
    </row>
    <row r="3" spans="1:25" ht="44" x14ac:dyDescent="0.2">
      <c r="B3" s="65"/>
      <c r="C3" s="66" t="s">
        <v>227</v>
      </c>
      <c r="D3" s="66" t="s">
        <v>307</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投入係数表!D5</f>
        <v>4.0080160320641279E-3</v>
      </c>
      <c r="E5" s="77">
        <f t="shared" ref="E5:E38" si="0">$C$6*D5</f>
        <v>0.40080160320641278</v>
      </c>
      <c r="F5" s="76">
        <f>分析係数表!C8</f>
        <v>0.59892525647288708</v>
      </c>
      <c r="G5" s="77">
        <f t="shared" ref="G5:G38" si="1">E5*F5</f>
        <v>0.2400502029951451</v>
      </c>
      <c r="H5" s="77">
        <f t="array" ref="H5:H43">MMULT(逆行列係数!C5:AO43,'2'!G5:G43)</f>
        <v>0.36375312676049032</v>
      </c>
      <c r="I5" s="77">
        <f t="shared" ref="I5:I38" si="2">C5+H5</f>
        <v>0.36375312676049032</v>
      </c>
      <c r="J5" s="76">
        <f>分析係数表!G8</f>
        <v>0.12001563721657545</v>
      </c>
      <c r="K5" s="78">
        <f t="shared" ref="K5:K38" si="3">I5*J5</f>
        <v>4.3656063297681985E-2</v>
      </c>
      <c r="L5" s="79" t="s">
        <v>181</v>
      </c>
      <c r="M5" s="80" t="s">
        <v>181</v>
      </c>
      <c r="N5" s="81">
        <f>分析係数表!H8</f>
        <v>1.3455901945110578E-2</v>
      </c>
      <c r="O5" s="82">
        <f t="shared" ref="O5:O43" si="4">$M$44*N5</f>
        <v>0.25720198575283165</v>
      </c>
      <c r="P5" s="76">
        <f>分析係数表!C8</f>
        <v>0.59892525647288708</v>
      </c>
      <c r="Q5" s="82">
        <f t="shared" ref="Q5:Q38" si="5">O5*P5</f>
        <v>0.15404476528235056</v>
      </c>
      <c r="R5" s="83">
        <f t="array" ref="R5:R43">MMULT(逆行列係数!C5:AO43,'2'!Q5:Q43)</f>
        <v>0.21956511371055684</v>
      </c>
      <c r="S5" s="84">
        <f t="shared" ref="S5:S38" si="6">I5+R5</f>
        <v>0.58331824047104719</v>
      </c>
      <c r="T5" s="85">
        <f>分析係数表!F8</f>
        <v>0.45269741985926504</v>
      </c>
      <c r="U5" s="86">
        <f t="shared" ref="U5:U43" si="7">S5*T5</f>
        <v>0.2640666624180894</v>
      </c>
      <c r="V5" s="87">
        <f>分析係数表!D8</f>
        <v>0.16301798279906177</v>
      </c>
      <c r="W5" s="167">
        <f t="shared" ref="W5:W43" si="8">ROUND(S5*V5,0)</f>
        <v>0</v>
      </c>
      <c r="X5" s="76">
        <f>分析係数表!E8</f>
        <v>0.12822517591868648</v>
      </c>
      <c r="Y5" s="166">
        <f t="shared" ref="Y5:Y43" si="9">ROUND(S5*X5,0)</f>
        <v>0</v>
      </c>
    </row>
    <row r="6" spans="1:25" x14ac:dyDescent="0.2">
      <c r="A6" s="6" t="s">
        <v>219</v>
      </c>
      <c r="B6" s="5" t="s">
        <v>265</v>
      </c>
      <c r="C6" s="75">
        <f>最終需要_まとめ!$C$7</f>
        <v>100</v>
      </c>
      <c r="D6" s="76">
        <f>投入係数表!D6</f>
        <v>0.13226452905811623</v>
      </c>
      <c r="E6" s="77">
        <f t="shared" si="0"/>
        <v>13.226452905811623</v>
      </c>
      <c r="F6" s="76">
        <f>分析係数表!C9</f>
        <v>1</v>
      </c>
      <c r="G6" s="77">
        <f t="shared" si="1"/>
        <v>13.226452905811623</v>
      </c>
      <c r="H6" s="77">
        <v>15.307997212721459</v>
      </c>
      <c r="I6" s="77">
        <f t="shared" si="2"/>
        <v>115.30799721272146</v>
      </c>
      <c r="J6" s="76">
        <f>分析係数表!G9</f>
        <v>0.24649298597194388</v>
      </c>
      <c r="K6" s="78">
        <f t="shared" si="3"/>
        <v>28.422612539408295</v>
      </c>
      <c r="L6" s="79"/>
      <c r="M6" s="80"/>
      <c r="N6" s="81">
        <f>分析係数表!H9</f>
        <v>6.9277911004529712E-4</v>
      </c>
      <c r="O6" s="82">
        <f t="shared" si="4"/>
        <v>1.3242082434799254E-2</v>
      </c>
      <c r="P6" s="76">
        <f>分析係数表!C9</f>
        <v>1</v>
      </c>
      <c r="Q6" s="82">
        <f t="shared" si="5"/>
        <v>1.3242082434799254E-2</v>
      </c>
      <c r="R6" s="83">
        <v>2.0538579190717089E-2</v>
      </c>
      <c r="S6" s="84">
        <f t="shared" si="6"/>
        <v>115.32853579191217</v>
      </c>
      <c r="T6" s="85">
        <f>分析係数表!F9</f>
        <v>0.67535070140280562</v>
      </c>
      <c r="U6" s="86">
        <f t="shared" si="7"/>
        <v>77.887207538826459</v>
      </c>
      <c r="V6" s="87">
        <f>分析係数表!D9</f>
        <v>0.18436873747494989</v>
      </c>
      <c r="W6" s="167">
        <f t="shared" si="8"/>
        <v>21</v>
      </c>
      <c r="X6" s="76">
        <f>分析係数表!E9</f>
        <v>0.11823647294589178</v>
      </c>
      <c r="Y6" s="166">
        <f t="shared" si="9"/>
        <v>14</v>
      </c>
    </row>
    <row r="7" spans="1:25" x14ac:dyDescent="0.2">
      <c r="A7" s="6" t="s">
        <v>220</v>
      </c>
      <c r="B7" s="5" t="s">
        <v>266</v>
      </c>
      <c r="C7" s="90"/>
      <c r="D7" s="76">
        <f>投入係数表!D7</f>
        <v>0</v>
      </c>
      <c r="E7" s="77">
        <f t="shared" si="0"/>
        <v>0</v>
      </c>
      <c r="F7" s="76">
        <f>分析係数表!C10</f>
        <v>0</v>
      </c>
      <c r="G7" s="77">
        <f t="shared" si="1"/>
        <v>0</v>
      </c>
      <c r="H7" s="77">
        <v>0</v>
      </c>
      <c r="I7" s="77">
        <f t="shared" si="2"/>
        <v>0</v>
      </c>
      <c r="J7" s="76">
        <f>分析係数表!G10</f>
        <v>0</v>
      </c>
      <c r="K7" s="78">
        <f t="shared" si="3"/>
        <v>0</v>
      </c>
      <c r="L7" s="79"/>
      <c r="M7" s="80"/>
      <c r="N7" s="81">
        <f>分析係数表!H10</f>
        <v>1.3855582200905942E-3</v>
      </c>
      <c r="O7" s="82">
        <f t="shared" si="4"/>
        <v>2.6484164869598509E-2</v>
      </c>
      <c r="P7" s="76">
        <f>分析係数表!C10</f>
        <v>0</v>
      </c>
      <c r="Q7" s="82">
        <f t="shared" si="5"/>
        <v>0</v>
      </c>
      <c r="R7" s="83">
        <v>0</v>
      </c>
      <c r="S7" s="84">
        <f t="shared" si="6"/>
        <v>0</v>
      </c>
      <c r="T7" s="85">
        <f>分析係数表!F10</f>
        <v>0</v>
      </c>
      <c r="U7" s="86">
        <f t="shared" si="7"/>
        <v>0</v>
      </c>
      <c r="V7" s="87">
        <f>分析係数表!D10</f>
        <v>0</v>
      </c>
      <c r="W7" s="167">
        <f t="shared" si="8"/>
        <v>0</v>
      </c>
      <c r="X7" s="76">
        <f>分析係数表!E10</f>
        <v>0</v>
      </c>
      <c r="Y7" s="166">
        <f t="shared" si="9"/>
        <v>0</v>
      </c>
    </row>
    <row r="8" spans="1:25" x14ac:dyDescent="0.2">
      <c r="A8" s="6" t="s">
        <v>221</v>
      </c>
      <c r="B8" s="5" t="s">
        <v>27</v>
      </c>
      <c r="C8" s="90"/>
      <c r="D8" s="76">
        <f>投入係数表!D8</f>
        <v>0</v>
      </c>
      <c r="E8" s="77">
        <f t="shared" si="0"/>
        <v>0</v>
      </c>
      <c r="F8" s="76">
        <f>分析係数表!C11</f>
        <v>0</v>
      </c>
      <c r="G8" s="77">
        <f t="shared" si="1"/>
        <v>0</v>
      </c>
      <c r="H8" s="77">
        <v>0</v>
      </c>
      <c r="I8" s="77">
        <f t="shared" si="2"/>
        <v>0</v>
      </c>
      <c r="J8" s="76">
        <f>分析係数表!G11</f>
        <v>1</v>
      </c>
      <c r="K8" s="78">
        <f t="shared" si="3"/>
        <v>0</v>
      </c>
      <c r="L8" s="79"/>
      <c r="M8" s="80"/>
      <c r="N8" s="81">
        <f>分析係数表!H11</f>
        <v>-2.6645350386357579E-5</v>
      </c>
      <c r="O8" s="82">
        <f t="shared" si="4"/>
        <v>-5.093108628768943E-4</v>
      </c>
      <c r="P8" s="76">
        <f>分析係数表!C11</f>
        <v>0</v>
      </c>
      <c r="Q8" s="82">
        <f t="shared" si="5"/>
        <v>0</v>
      </c>
      <c r="R8" s="83">
        <v>0</v>
      </c>
      <c r="S8" s="84">
        <f t="shared" si="6"/>
        <v>0</v>
      </c>
      <c r="T8" s="85">
        <f>分析係数表!F11</f>
        <v>1</v>
      </c>
      <c r="U8" s="86">
        <f t="shared" si="7"/>
        <v>0</v>
      </c>
      <c r="V8" s="87">
        <f>分析係数表!D11</f>
        <v>1</v>
      </c>
      <c r="W8" s="167">
        <f t="shared" si="8"/>
        <v>0</v>
      </c>
      <c r="X8" s="76">
        <f>分析係数表!E11</f>
        <v>0</v>
      </c>
      <c r="Y8" s="166">
        <f t="shared" si="9"/>
        <v>0</v>
      </c>
    </row>
    <row r="9" spans="1:25" x14ac:dyDescent="0.2">
      <c r="A9" s="6" t="s">
        <v>222</v>
      </c>
      <c r="B9" s="5" t="s">
        <v>190</v>
      </c>
      <c r="C9" s="90"/>
      <c r="D9" s="76">
        <f>投入係数表!D9</f>
        <v>2.8056112224448898E-2</v>
      </c>
      <c r="E9" s="77">
        <f t="shared" si="0"/>
        <v>2.8056112224448899</v>
      </c>
      <c r="F9" s="76">
        <f>分析係数表!C12</f>
        <v>0.12986565621770585</v>
      </c>
      <c r="G9" s="77">
        <f t="shared" si="1"/>
        <v>0.3643525424945655</v>
      </c>
      <c r="H9" s="77">
        <v>0.43896733887035289</v>
      </c>
      <c r="I9" s="77">
        <f t="shared" si="2"/>
        <v>0.43896733887035289</v>
      </c>
      <c r="J9" s="76">
        <f>分析係数表!G12</f>
        <v>0.14484736734275763</v>
      </c>
      <c r="K9" s="78">
        <f t="shared" si="3"/>
        <v>6.3583263384826783E-2</v>
      </c>
      <c r="L9" s="79"/>
      <c r="M9" s="80"/>
      <c r="N9" s="81">
        <f>分析係数表!H12</f>
        <v>0.10226485478284039</v>
      </c>
      <c r="O9" s="82">
        <f t="shared" si="4"/>
        <v>1.9547350917215205</v>
      </c>
      <c r="P9" s="76">
        <f>分析係数表!C12</f>
        <v>0.12986565621770585</v>
      </c>
      <c r="Q9" s="82">
        <f t="shared" si="5"/>
        <v>0.25385295541819269</v>
      </c>
      <c r="R9" s="83">
        <v>0.28088317550962588</v>
      </c>
      <c r="S9" s="84">
        <f t="shared" si="6"/>
        <v>0.71985051437997871</v>
      </c>
      <c r="T9" s="85">
        <f>分析係数表!F12</f>
        <v>0.28354845318582256</v>
      </c>
      <c r="U9" s="86">
        <f t="shared" si="7"/>
        <v>0.20411249987746169</v>
      </c>
      <c r="V9" s="87">
        <f>分析係数表!D12</f>
        <v>6.9862733046506864E-2</v>
      </c>
      <c r="W9" s="167">
        <f t="shared" si="8"/>
        <v>0</v>
      </c>
      <c r="X9" s="76">
        <f>分析係数表!E12</f>
        <v>7.0682237246465884E-2</v>
      </c>
      <c r="Y9" s="166">
        <f t="shared" si="9"/>
        <v>0</v>
      </c>
    </row>
    <row r="10" spans="1:25" x14ac:dyDescent="0.2">
      <c r="A10" s="6" t="s">
        <v>223</v>
      </c>
      <c r="B10" s="5" t="s">
        <v>28</v>
      </c>
      <c r="C10" s="90"/>
      <c r="D10" s="76">
        <f>投入係数表!D10</f>
        <v>4.0080160320641279E-3</v>
      </c>
      <c r="E10" s="77">
        <f t="shared" si="0"/>
        <v>0.40080160320641278</v>
      </c>
      <c r="F10" s="76">
        <f>分析係数表!C13</f>
        <v>0</v>
      </c>
      <c r="G10" s="77">
        <f t="shared" si="1"/>
        <v>0</v>
      </c>
      <c r="H10" s="77">
        <v>0</v>
      </c>
      <c r="I10" s="77">
        <f t="shared" si="2"/>
        <v>0</v>
      </c>
      <c r="J10" s="76">
        <f>分析係数表!G13</f>
        <v>0.244940107393639</v>
      </c>
      <c r="K10" s="78">
        <f t="shared" si="3"/>
        <v>0</v>
      </c>
      <c r="L10" s="79"/>
      <c r="M10" s="80"/>
      <c r="N10" s="81">
        <f>分析係数表!H13</f>
        <v>1.5560884625632827E-2</v>
      </c>
      <c r="O10" s="82">
        <f t="shared" si="4"/>
        <v>0.2974375439201063</v>
      </c>
      <c r="P10" s="76">
        <f>分析係数表!C13</f>
        <v>0</v>
      </c>
      <c r="Q10" s="82">
        <f t="shared" si="5"/>
        <v>0</v>
      </c>
      <c r="R10" s="83">
        <v>0</v>
      </c>
      <c r="S10" s="84">
        <f t="shared" si="6"/>
        <v>0</v>
      </c>
      <c r="T10" s="85">
        <f>分析係数表!F13</f>
        <v>0.38269310202395707</v>
      </c>
      <c r="U10" s="86">
        <f t="shared" si="7"/>
        <v>0</v>
      </c>
      <c r="V10" s="87">
        <f>分析係数表!D13</f>
        <v>0.20115654688145396</v>
      </c>
      <c r="W10" s="167">
        <f t="shared" si="8"/>
        <v>0</v>
      </c>
      <c r="X10" s="76">
        <f>分析係数表!E13</f>
        <v>0.12556794712928543</v>
      </c>
      <c r="Y10" s="166">
        <f t="shared" si="9"/>
        <v>0</v>
      </c>
    </row>
    <row r="11" spans="1:25" x14ac:dyDescent="0.2">
      <c r="A11" s="6" t="s">
        <v>224</v>
      </c>
      <c r="B11" s="5" t="s">
        <v>267</v>
      </c>
      <c r="C11" s="90"/>
      <c r="D11" s="76">
        <f>投入係数表!D11</f>
        <v>1.002004008016032E-2</v>
      </c>
      <c r="E11" s="77">
        <f t="shared" si="0"/>
        <v>1.002004008016032</v>
      </c>
      <c r="F11" s="76">
        <f>分析係数表!C14</f>
        <v>0.45829675153643545</v>
      </c>
      <c r="G11" s="77">
        <f t="shared" si="1"/>
        <v>0.45921518190023586</v>
      </c>
      <c r="H11" s="77">
        <v>0.6481786399836762</v>
      </c>
      <c r="I11" s="77">
        <f t="shared" si="2"/>
        <v>0.6481786399836762</v>
      </c>
      <c r="J11" s="76">
        <f>分析係数表!G14</f>
        <v>0.19321533923303835</v>
      </c>
      <c r="K11" s="78">
        <f t="shared" si="3"/>
        <v>0.12523805580805544</v>
      </c>
      <c r="L11" s="79"/>
      <c r="M11" s="80"/>
      <c r="N11" s="81">
        <f>分析係数表!H14</f>
        <v>1.278976818545164E-3</v>
      </c>
      <c r="O11" s="82">
        <f t="shared" si="4"/>
        <v>2.444692141809093E-2</v>
      </c>
      <c r="P11" s="76">
        <f>分析係数表!C14</f>
        <v>0.45829675153643545</v>
      </c>
      <c r="Q11" s="82">
        <f t="shared" si="5"/>
        <v>1.1203944670977581E-2</v>
      </c>
      <c r="R11" s="83">
        <v>4.0301457620334817E-2</v>
      </c>
      <c r="S11" s="84">
        <f t="shared" si="6"/>
        <v>0.68848009760401097</v>
      </c>
      <c r="T11" s="85">
        <f>分析係数表!F14</f>
        <v>0.37856440511307771</v>
      </c>
      <c r="U11" s="86">
        <f t="shared" si="7"/>
        <v>0.26063405858165611</v>
      </c>
      <c r="V11" s="87">
        <f>分析係数表!D14</f>
        <v>5.6047197640117993E-2</v>
      </c>
      <c r="W11" s="167">
        <f t="shared" si="8"/>
        <v>0</v>
      </c>
      <c r="X11" s="76">
        <f>分析係数表!E14</f>
        <v>4.4739429695181909E-2</v>
      </c>
      <c r="Y11" s="166">
        <f t="shared" si="9"/>
        <v>0</v>
      </c>
    </row>
    <row r="12" spans="1:25" x14ac:dyDescent="0.2">
      <c r="A12" s="6" t="s">
        <v>225</v>
      </c>
      <c r="B12" s="5" t="s">
        <v>29</v>
      </c>
      <c r="C12" s="90"/>
      <c r="D12" s="76">
        <f>投入係数表!D12</f>
        <v>0</v>
      </c>
      <c r="E12" s="77">
        <f t="shared" si="0"/>
        <v>0</v>
      </c>
      <c r="F12" s="76">
        <f>分析係数表!C15</f>
        <v>0</v>
      </c>
      <c r="G12" s="77">
        <f t="shared" si="1"/>
        <v>0</v>
      </c>
      <c r="H12" s="77">
        <v>0</v>
      </c>
      <c r="I12" s="77">
        <f t="shared" si="2"/>
        <v>0</v>
      </c>
      <c r="J12" s="76">
        <f>分析係数表!G15</f>
        <v>9.420289855072464E-2</v>
      </c>
      <c r="K12" s="78">
        <f t="shared" si="3"/>
        <v>0</v>
      </c>
      <c r="L12" s="79"/>
      <c r="M12" s="80"/>
      <c r="N12" s="81">
        <f>分析係数表!H15</f>
        <v>9.4857447375432981E-3</v>
      </c>
      <c r="O12" s="82">
        <f t="shared" si="4"/>
        <v>0.18131466718417438</v>
      </c>
      <c r="P12" s="76">
        <f>分析係数表!C15</f>
        <v>0</v>
      </c>
      <c r="Q12" s="82">
        <f t="shared" si="5"/>
        <v>0</v>
      </c>
      <c r="R12" s="83">
        <v>0</v>
      </c>
      <c r="S12" s="84">
        <f t="shared" si="6"/>
        <v>0</v>
      </c>
      <c r="T12" s="85">
        <f>分析係数表!F15</f>
        <v>0.29710144927536231</v>
      </c>
      <c r="U12" s="86">
        <f t="shared" si="7"/>
        <v>0</v>
      </c>
      <c r="V12" s="87">
        <f>分析係数表!D15</f>
        <v>2.1739130434782608E-2</v>
      </c>
      <c r="W12" s="167">
        <f t="shared" si="8"/>
        <v>0</v>
      </c>
      <c r="X12" s="76">
        <f>分析係数表!E15</f>
        <v>2.1739130434782608E-2</v>
      </c>
      <c r="Y12" s="166">
        <f t="shared" si="9"/>
        <v>0</v>
      </c>
    </row>
    <row r="13" spans="1:25" x14ac:dyDescent="0.2">
      <c r="A13" s="6" t="s">
        <v>226</v>
      </c>
      <c r="B13" s="5" t="s">
        <v>30</v>
      </c>
      <c r="C13" s="90"/>
      <c r="D13" s="76">
        <f>投入係数表!D13</f>
        <v>1.002004008016032E-2</v>
      </c>
      <c r="E13" s="77">
        <f t="shared" si="0"/>
        <v>1.002004008016032</v>
      </c>
      <c r="F13" s="76">
        <f>分析係数表!C16</f>
        <v>4.3478260869564966E-3</v>
      </c>
      <c r="G13" s="77">
        <f t="shared" si="1"/>
        <v>4.35653916528707E-3</v>
      </c>
      <c r="H13" s="77">
        <v>5.310727622281586E-3</v>
      </c>
      <c r="I13" s="77">
        <f t="shared" si="2"/>
        <v>5.310727622281586E-3</v>
      </c>
      <c r="J13" s="76">
        <f>分析係数表!G16</f>
        <v>0.1</v>
      </c>
      <c r="K13" s="78">
        <f t="shared" si="3"/>
        <v>5.3107276222815857E-4</v>
      </c>
      <c r="L13" s="79"/>
      <c r="M13" s="80"/>
      <c r="N13" s="81">
        <f>分析係数表!H16</f>
        <v>1.859845456967759E-2</v>
      </c>
      <c r="O13" s="82">
        <f t="shared" si="4"/>
        <v>0.35549898228807225</v>
      </c>
      <c r="P13" s="76">
        <f>分析係数表!C16</f>
        <v>4.3478260869564966E-3</v>
      </c>
      <c r="Q13" s="82">
        <f t="shared" si="5"/>
        <v>1.5456477490785661E-3</v>
      </c>
      <c r="R13" s="83">
        <v>1.7081145603202003E-3</v>
      </c>
      <c r="S13" s="84">
        <f t="shared" si="6"/>
        <v>7.0188421826017861E-3</v>
      </c>
      <c r="T13" s="85">
        <f>分析係数表!F16</f>
        <v>0.3</v>
      </c>
      <c r="U13" s="86">
        <f t="shared" si="7"/>
        <v>2.1056526547805357E-3</v>
      </c>
      <c r="V13" s="87">
        <f>分析係数表!D16</f>
        <v>0</v>
      </c>
      <c r="W13" s="167">
        <f t="shared" si="8"/>
        <v>0</v>
      </c>
      <c r="X13" s="76">
        <f>分析係数表!E16</f>
        <v>0</v>
      </c>
      <c r="Y13" s="166">
        <f t="shared" si="9"/>
        <v>0</v>
      </c>
    </row>
    <row r="14" spans="1:25" x14ac:dyDescent="0.2">
      <c r="A14" s="6" t="s">
        <v>2</v>
      </c>
      <c r="B14" s="5" t="s">
        <v>364</v>
      </c>
      <c r="C14" s="90"/>
      <c r="D14" s="76">
        <f>投入係数表!D14</f>
        <v>1.6032064128256512E-2</v>
      </c>
      <c r="E14" s="77">
        <f t="shared" si="0"/>
        <v>1.6032064128256511</v>
      </c>
      <c r="F14" s="76">
        <f>分析係数表!C17</f>
        <v>0.37921478060046188</v>
      </c>
      <c r="G14" s="77">
        <f t="shared" si="1"/>
        <v>0.60795956809693286</v>
      </c>
      <c r="H14" s="77">
        <v>0.83644493018022426</v>
      </c>
      <c r="I14" s="77">
        <f t="shared" si="2"/>
        <v>0.83644493018022426</v>
      </c>
      <c r="J14" s="76">
        <f>分析係数表!G17</f>
        <v>0.21189120809614168</v>
      </c>
      <c r="K14" s="78">
        <f t="shared" si="3"/>
        <v>0.17723532676178058</v>
      </c>
      <c r="L14" s="79"/>
      <c r="M14" s="80"/>
      <c r="N14" s="81">
        <f>分析係数表!H17</f>
        <v>3.1175059952038369E-3</v>
      </c>
      <c r="O14" s="82">
        <f t="shared" si="4"/>
        <v>5.9589370956596638E-2</v>
      </c>
      <c r="P14" s="76">
        <f>分析係数表!C17</f>
        <v>0.37921478060046188</v>
      </c>
      <c r="Q14" s="82">
        <f t="shared" si="5"/>
        <v>2.2597170233425327E-2</v>
      </c>
      <c r="R14" s="83">
        <v>4.386206057539447E-2</v>
      </c>
      <c r="S14" s="84">
        <f t="shared" si="6"/>
        <v>0.88030699075561869</v>
      </c>
      <c r="T14" s="85">
        <f>分析係数表!F17</f>
        <v>0.32152646004638413</v>
      </c>
      <c r="U14" s="86">
        <f t="shared" si="7"/>
        <v>0.28304199049173906</v>
      </c>
      <c r="V14" s="87">
        <f>分析係数表!D17</f>
        <v>5.2709255745308874E-2</v>
      </c>
      <c r="W14" s="167">
        <f t="shared" si="8"/>
        <v>0</v>
      </c>
      <c r="X14" s="76">
        <f>分析係数表!E17</f>
        <v>4.1113219481340925E-2</v>
      </c>
      <c r="Y14" s="166">
        <f t="shared" si="9"/>
        <v>0</v>
      </c>
    </row>
    <row r="15" spans="1:25" x14ac:dyDescent="0.2">
      <c r="A15" s="6" t="s">
        <v>3</v>
      </c>
      <c r="B15" s="5" t="s">
        <v>31</v>
      </c>
      <c r="C15" s="90"/>
      <c r="D15" s="76">
        <f>投入係数表!D15</f>
        <v>0</v>
      </c>
      <c r="E15" s="77">
        <f t="shared" si="0"/>
        <v>0</v>
      </c>
      <c r="F15" s="76">
        <f>分析係数表!C18</f>
        <v>0.14940577249575548</v>
      </c>
      <c r="G15" s="77">
        <f t="shared" si="1"/>
        <v>0</v>
      </c>
      <c r="H15" s="77">
        <v>2.4732887103493359E-3</v>
      </c>
      <c r="I15" s="77">
        <f t="shared" si="2"/>
        <v>2.4732887103493359E-3</v>
      </c>
      <c r="J15" s="76">
        <f>分析係数表!G18</f>
        <v>0.21511627906976744</v>
      </c>
      <c r="K15" s="78">
        <f t="shared" si="3"/>
        <v>5.3204466443561294E-4</v>
      </c>
      <c r="L15" s="79"/>
      <c r="M15" s="80"/>
      <c r="N15" s="81">
        <f>分析係数表!H18</f>
        <v>5.0626165734079403E-4</v>
      </c>
      <c r="O15" s="82">
        <f t="shared" si="4"/>
        <v>9.6769063946609921E-3</v>
      </c>
      <c r="P15" s="76">
        <f>分析係数表!C18</f>
        <v>0.14940577249575548</v>
      </c>
      <c r="Q15" s="82">
        <f t="shared" si="5"/>
        <v>1.4457856752634417E-3</v>
      </c>
      <c r="R15" s="83">
        <v>2.9007972340257E-3</v>
      </c>
      <c r="S15" s="84">
        <f t="shared" si="6"/>
        <v>5.3740859443750354E-3</v>
      </c>
      <c r="T15" s="85">
        <f>分析係数表!F18</f>
        <v>0.45542635658914726</v>
      </c>
      <c r="U15" s="86">
        <f t="shared" si="7"/>
        <v>2.4475003816436689E-3</v>
      </c>
      <c r="V15" s="87">
        <f>分析係数表!D18</f>
        <v>8.1395348837209308E-2</v>
      </c>
      <c r="W15" s="167">
        <f t="shared" si="8"/>
        <v>0</v>
      </c>
      <c r="X15" s="76">
        <f>分析係数表!E18</f>
        <v>8.9147286821705432E-2</v>
      </c>
      <c r="Y15" s="166">
        <f t="shared" si="9"/>
        <v>0</v>
      </c>
    </row>
    <row r="16" spans="1:25" x14ac:dyDescent="0.2">
      <c r="A16" s="6" t="s">
        <v>4</v>
      </c>
      <c r="B16" s="5" t="s">
        <v>32</v>
      </c>
      <c r="C16" s="90"/>
      <c r="D16" s="76">
        <f>投入係数表!D16</f>
        <v>0</v>
      </c>
      <c r="E16" s="77">
        <f t="shared" si="0"/>
        <v>0</v>
      </c>
      <c r="F16" s="76">
        <f>分析係数表!C19</f>
        <v>0.11115651818553329</v>
      </c>
      <c r="G16" s="77">
        <f t="shared" si="1"/>
        <v>0</v>
      </c>
      <c r="H16" s="77">
        <v>2.6533884815413905E-3</v>
      </c>
      <c r="I16" s="77">
        <f t="shared" si="2"/>
        <v>2.6533884815413905E-3</v>
      </c>
      <c r="J16" s="76">
        <f>分析係数表!G19</f>
        <v>5.721393034825871E-2</v>
      </c>
      <c r="K16" s="78">
        <f t="shared" si="3"/>
        <v>1.5181078376978106E-4</v>
      </c>
      <c r="L16" s="79"/>
      <c r="M16" s="80"/>
      <c r="N16" s="81">
        <f>分析係数表!H19</f>
        <v>-1.332267519317879E-4</v>
      </c>
      <c r="O16" s="82">
        <f t="shared" si="4"/>
        <v>-2.5465543143844719E-3</v>
      </c>
      <c r="P16" s="76">
        <f>分析係数表!C19</f>
        <v>0.11115651818553329</v>
      </c>
      <c r="Q16" s="82">
        <f t="shared" si="5"/>
        <v>-2.830661109573258E-4</v>
      </c>
      <c r="R16" s="83">
        <v>1.2162269903185619E-3</v>
      </c>
      <c r="S16" s="84">
        <f t="shared" si="6"/>
        <v>3.8696154718599524E-3</v>
      </c>
      <c r="T16" s="85">
        <f>分析係数表!F19</f>
        <v>0.24046434494195687</v>
      </c>
      <c r="U16" s="86">
        <f t="shared" si="7"/>
        <v>9.3050454961806479E-4</v>
      </c>
      <c r="V16" s="87">
        <f>分析係数表!D19</f>
        <v>6.7993366500829183E-2</v>
      </c>
      <c r="W16" s="167">
        <f t="shared" si="8"/>
        <v>0</v>
      </c>
      <c r="X16" s="76">
        <f>分析係数表!E19</f>
        <v>7.4626865671641784E-2</v>
      </c>
      <c r="Y16" s="166">
        <f t="shared" si="9"/>
        <v>0</v>
      </c>
    </row>
    <row r="17" spans="1:25" x14ac:dyDescent="0.2">
      <c r="A17" s="6" t="s">
        <v>5</v>
      </c>
      <c r="B17" s="5" t="s">
        <v>33</v>
      </c>
      <c r="C17" s="90"/>
      <c r="D17" s="76">
        <f>投入係数表!D17</f>
        <v>0</v>
      </c>
      <c r="E17" s="77">
        <f t="shared" si="0"/>
        <v>0</v>
      </c>
      <c r="F17" s="76">
        <f>分析係数表!C20</f>
        <v>0.38497033618984844</v>
      </c>
      <c r="G17" s="77">
        <f t="shared" si="1"/>
        <v>0</v>
      </c>
      <c r="H17" s="77">
        <v>6.6055209597228378E-3</v>
      </c>
      <c r="I17" s="77">
        <f t="shared" si="2"/>
        <v>6.6055209597228378E-3</v>
      </c>
      <c r="J17" s="76">
        <f>分析係数表!G20</f>
        <v>0.1000882612533098</v>
      </c>
      <c r="K17" s="78">
        <f t="shared" si="3"/>
        <v>6.6113510753095309E-4</v>
      </c>
      <c r="L17" s="79"/>
      <c r="M17" s="80"/>
      <c r="N17" s="81">
        <f>分析係数表!H20</f>
        <v>6.1284305888622431E-4</v>
      </c>
      <c r="O17" s="82">
        <f t="shared" si="4"/>
        <v>1.1714149846168569E-2</v>
      </c>
      <c r="P17" s="76">
        <f>分析係数表!C20</f>
        <v>0.38497033618984844</v>
      </c>
      <c r="Q17" s="82">
        <f t="shared" si="5"/>
        <v>4.5096002044577753E-3</v>
      </c>
      <c r="R17" s="83">
        <v>1.0239948128090703E-2</v>
      </c>
      <c r="S17" s="84">
        <f t="shared" si="6"/>
        <v>1.6845469087813543E-2</v>
      </c>
      <c r="T17" s="85">
        <f>分析係数表!F20</f>
        <v>0.22259488084730802</v>
      </c>
      <c r="U17" s="86">
        <f t="shared" si="7"/>
        <v>3.7497151844188663E-3</v>
      </c>
      <c r="V17" s="87">
        <f>分析係数表!D20</f>
        <v>2.5772285966460723E-2</v>
      </c>
      <c r="W17" s="167">
        <f t="shared" si="8"/>
        <v>0</v>
      </c>
      <c r="X17" s="76">
        <f>分析係数表!E20</f>
        <v>2.7184466019417475E-2</v>
      </c>
      <c r="Y17" s="166">
        <f t="shared" si="9"/>
        <v>0</v>
      </c>
    </row>
    <row r="18" spans="1:25" x14ac:dyDescent="0.2">
      <c r="A18" s="6" t="s">
        <v>6</v>
      </c>
      <c r="B18" s="5" t="s">
        <v>34</v>
      </c>
      <c r="C18" s="90"/>
      <c r="D18" s="76">
        <f>投入係数表!D18</f>
        <v>0</v>
      </c>
      <c r="E18" s="77">
        <f t="shared" si="0"/>
        <v>0</v>
      </c>
      <c r="F18" s="76">
        <f>分析係数表!C21</f>
        <v>0.48253968253968249</v>
      </c>
      <c r="G18" s="77">
        <f t="shared" si="1"/>
        <v>0</v>
      </c>
      <c r="H18" s="77">
        <v>1.5523617877896467E-2</v>
      </c>
      <c r="I18" s="77">
        <f t="shared" si="2"/>
        <v>1.5523617877896467E-2</v>
      </c>
      <c r="J18" s="76">
        <f>分析係数表!G21</f>
        <v>0.28533451484271155</v>
      </c>
      <c r="K18" s="78">
        <f t="shared" si="3"/>
        <v>4.4294239757932318E-3</v>
      </c>
      <c r="L18" s="79"/>
      <c r="M18" s="80"/>
      <c r="N18" s="81">
        <f>分析係数表!H21</f>
        <v>1.0125233146815881E-3</v>
      </c>
      <c r="O18" s="82">
        <f t="shared" si="4"/>
        <v>1.9353812789321984E-2</v>
      </c>
      <c r="P18" s="76">
        <f>分析係数表!C21</f>
        <v>0.48253968253968249</v>
      </c>
      <c r="Q18" s="82">
        <f t="shared" si="5"/>
        <v>9.3389826792918771E-3</v>
      </c>
      <c r="R18" s="83">
        <v>1.8011499318436815E-2</v>
      </c>
      <c r="S18" s="84">
        <f t="shared" si="6"/>
        <v>3.3535117196333286E-2</v>
      </c>
      <c r="T18" s="85">
        <f>分析係数表!F21</f>
        <v>0.42600797518830308</v>
      </c>
      <c r="U18" s="86">
        <f t="shared" si="7"/>
        <v>1.4286227374512387E-2</v>
      </c>
      <c r="V18" s="87">
        <f>分析係数表!D21</f>
        <v>6.1586176340274704E-2</v>
      </c>
      <c r="W18" s="167">
        <f t="shared" si="8"/>
        <v>0</v>
      </c>
      <c r="X18" s="76">
        <f>分析係数表!E21</f>
        <v>5.2946389011962781E-2</v>
      </c>
      <c r="Y18" s="166">
        <f t="shared" si="9"/>
        <v>0</v>
      </c>
    </row>
    <row r="19" spans="1:25" x14ac:dyDescent="0.2">
      <c r="A19" s="6" t="s">
        <v>7</v>
      </c>
      <c r="B19" s="5" t="s">
        <v>268</v>
      </c>
      <c r="C19" s="90"/>
      <c r="D19" s="76">
        <f>投入係数表!D19</f>
        <v>0</v>
      </c>
      <c r="E19" s="77">
        <f t="shared" si="0"/>
        <v>0</v>
      </c>
      <c r="F19" s="76">
        <f>分析係数表!C22</f>
        <v>8.9572192513369009E-2</v>
      </c>
      <c r="G19" s="77">
        <f t="shared" si="1"/>
        <v>0</v>
      </c>
      <c r="H19" s="77">
        <v>6.5646379051094959E-4</v>
      </c>
      <c r="I19" s="77">
        <f t="shared" si="2"/>
        <v>6.5646379051094959E-4</v>
      </c>
      <c r="J19" s="76">
        <f>分析係数表!G22</f>
        <v>0.19457831325301206</v>
      </c>
      <c r="K19" s="78">
        <f t="shared" si="3"/>
        <v>1.2773361706929924E-4</v>
      </c>
      <c r="L19" s="79"/>
      <c r="M19" s="80"/>
      <c r="N19" s="81">
        <f>分析係数表!H22</f>
        <v>5.3290700772715159E-5</v>
      </c>
      <c r="O19" s="82">
        <f t="shared" si="4"/>
        <v>1.0186217257537886E-3</v>
      </c>
      <c r="P19" s="76">
        <f>分析係数表!C22</f>
        <v>8.9572192513369009E-2</v>
      </c>
      <c r="Q19" s="82">
        <f t="shared" si="5"/>
        <v>9.1240181317518522E-5</v>
      </c>
      <c r="R19" s="83">
        <v>5.9945513822163372E-4</v>
      </c>
      <c r="S19" s="84">
        <f t="shared" si="6"/>
        <v>1.2559189287325834E-3</v>
      </c>
      <c r="T19" s="85">
        <f>分析係数表!F22</f>
        <v>0.41265060240963858</v>
      </c>
      <c r="U19" s="86">
        <f t="shared" si="7"/>
        <v>5.1825570251916851E-4</v>
      </c>
      <c r="V19" s="87">
        <f>分析係数表!D22</f>
        <v>5.903614457831325E-2</v>
      </c>
      <c r="W19" s="167">
        <f t="shared" si="8"/>
        <v>0</v>
      </c>
      <c r="X19" s="76">
        <f>分析係数表!E22</f>
        <v>6.2650602409638559E-2</v>
      </c>
      <c r="Y19" s="166">
        <f t="shared" si="9"/>
        <v>0</v>
      </c>
    </row>
    <row r="20" spans="1:25" x14ac:dyDescent="0.2">
      <c r="A20" s="6" t="s">
        <v>8</v>
      </c>
      <c r="B20" s="5" t="s">
        <v>269</v>
      </c>
      <c r="C20" s="90"/>
      <c r="D20" s="76">
        <f>投入係数表!D20</f>
        <v>0</v>
      </c>
      <c r="E20" s="77">
        <f t="shared" si="0"/>
        <v>0</v>
      </c>
      <c r="F20" s="76">
        <f>分析係数表!C23</f>
        <v>0</v>
      </c>
      <c r="G20" s="77">
        <f t="shared" si="1"/>
        <v>0</v>
      </c>
      <c r="H20" s="77">
        <v>0</v>
      </c>
      <c r="I20" s="77">
        <f t="shared" si="2"/>
        <v>0</v>
      </c>
      <c r="J20" s="76">
        <f>分析係数表!G23</f>
        <v>0.21617418351477449</v>
      </c>
      <c r="K20" s="78">
        <f t="shared" si="3"/>
        <v>0</v>
      </c>
      <c r="L20" s="79"/>
      <c r="M20" s="80"/>
      <c r="N20" s="81">
        <f>分析係数表!H23</f>
        <v>2.6645350386357579E-5</v>
      </c>
      <c r="O20" s="82">
        <f t="shared" si="4"/>
        <v>5.093108628768943E-4</v>
      </c>
      <c r="P20" s="76">
        <f>分析係数表!C23</f>
        <v>0</v>
      </c>
      <c r="Q20" s="82">
        <f t="shared" si="5"/>
        <v>0</v>
      </c>
      <c r="R20" s="83">
        <v>0</v>
      </c>
      <c r="S20" s="84">
        <f t="shared" si="6"/>
        <v>0</v>
      </c>
      <c r="T20" s="85">
        <f>分析係数表!F23</f>
        <v>0.44116122343182995</v>
      </c>
      <c r="U20" s="86">
        <f t="shared" si="7"/>
        <v>0</v>
      </c>
      <c r="V20" s="87">
        <f>分析係数表!D23</f>
        <v>8.5018144116122338E-2</v>
      </c>
      <c r="W20" s="167">
        <f t="shared" si="8"/>
        <v>0</v>
      </c>
      <c r="X20" s="76">
        <f>分析係数表!E23</f>
        <v>8.138932089165371E-2</v>
      </c>
      <c r="Y20" s="166">
        <f t="shared" si="9"/>
        <v>0</v>
      </c>
    </row>
    <row r="21" spans="1:25" x14ac:dyDescent="0.2">
      <c r="A21" s="6" t="s">
        <v>9</v>
      </c>
      <c r="B21" s="5" t="s">
        <v>270</v>
      </c>
      <c r="C21" s="90"/>
      <c r="D21" s="76">
        <f>投入係数表!D21</f>
        <v>0</v>
      </c>
      <c r="E21" s="77">
        <f t="shared" si="0"/>
        <v>0</v>
      </c>
      <c r="F21" s="76">
        <f>分析係数表!C24</f>
        <v>0.22950819672131151</v>
      </c>
      <c r="G21" s="77">
        <f t="shared" si="1"/>
        <v>0</v>
      </c>
      <c r="H21" s="77">
        <v>2.0278721157614668E-3</v>
      </c>
      <c r="I21" s="77">
        <f t="shared" si="2"/>
        <v>2.0278721157614668E-3</v>
      </c>
      <c r="J21" s="76">
        <f>分析係数表!G24</f>
        <v>0.20952380952380953</v>
      </c>
      <c r="K21" s="78">
        <f t="shared" si="3"/>
        <v>4.2488749092145018E-4</v>
      </c>
      <c r="L21" s="79"/>
      <c r="M21" s="80"/>
      <c r="N21" s="81">
        <f>分析係数表!H24</f>
        <v>3.996802557953637E-4</v>
      </c>
      <c r="O21" s="82">
        <f t="shared" si="4"/>
        <v>7.6396629431534149E-3</v>
      </c>
      <c r="P21" s="76">
        <f>分析係数表!C24</f>
        <v>0.22950819672131151</v>
      </c>
      <c r="Q21" s="82">
        <f t="shared" si="5"/>
        <v>1.7533652656417677E-3</v>
      </c>
      <c r="R21" s="83">
        <v>4.3563726558475489E-3</v>
      </c>
      <c r="S21" s="84">
        <f t="shared" si="6"/>
        <v>6.3842447716090153E-3</v>
      </c>
      <c r="T21" s="85">
        <f>分析係数表!F24</f>
        <v>0.4</v>
      </c>
      <c r="U21" s="86">
        <f t="shared" si="7"/>
        <v>2.5536979086436063E-3</v>
      </c>
      <c r="V21" s="87">
        <f>分析係数表!D24</f>
        <v>1.1190476190476191</v>
      </c>
      <c r="W21" s="167">
        <f t="shared" si="8"/>
        <v>0</v>
      </c>
      <c r="X21" s="76">
        <f>分析係数表!E24</f>
        <v>1.1190476190476191</v>
      </c>
      <c r="Y21" s="166">
        <f t="shared" si="9"/>
        <v>0</v>
      </c>
    </row>
    <row r="22" spans="1:25" x14ac:dyDescent="0.2">
      <c r="A22" s="6" t="s">
        <v>10</v>
      </c>
      <c r="B22" s="5" t="s">
        <v>271</v>
      </c>
      <c r="C22" s="90"/>
      <c r="D22" s="76">
        <f>投入係数表!D22</f>
        <v>0</v>
      </c>
      <c r="E22" s="77">
        <f t="shared" si="0"/>
        <v>0</v>
      </c>
      <c r="F22" s="76">
        <f>分析係数表!C25</f>
        <v>0.16129032258064513</v>
      </c>
      <c r="G22" s="77">
        <f t="shared" si="1"/>
        <v>0</v>
      </c>
      <c r="H22" s="77">
        <v>1.1171361613223857E-2</v>
      </c>
      <c r="I22" s="77">
        <f t="shared" si="2"/>
        <v>1.1171361613223857E-2</v>
      </c>
      <c r="J22" s="76">
        <f>分析係数表!G25</f>
        <v>0.19679519278918378</v>
      </c>
      <c r="K22" s="78">
        <f t="shared" si="3"/>
        <v>2.1984702623920761E-3</v>
      </c>
      <c r="L22" s="79"/>
      <c r="M22" s="80"/>
      <c r="N22" s="81">
        <f>分析係数表!H25</f>
        <v>5.5955235811350917E-4</v>
      </c>
      <c r="O22" s="82">
        <f t="shared" si="4"/>
        <v>1.0695528120414782E-2</v>
      </c>
      <c r="P22" s="76">
        <f>分析係数表!C25</f>
        <v>0.16129032258064513</v>
      </c>
      <c r="Q22" s="82">
        <f t="shared" si="5"/>
        <v>1.7250851807120611E-3</v>
      </c>
      <c r="R22" s="83">
        <v>5.1968632594846572E-3</v>
      </c>
      <c r="S22" s="84">
        <f t="shared" si="6"/>
        <v>1.6368224872708514E-2</v>
      </c>
      <c r="T22" s="85">
        <f>分析係数表!F25</f>
        <v>0.35002503755633452</v>
      </c>
      <c r="U22" s="86">
        <f t="shared" si="7"/>
        <v>5.7292885258003259E-3</v>
      </c>
      <c r="V22" s="87">
        <f>分析係数表!D25</f>
        <v>8.1622433650475709E-2</v>
      </c>
      <c r="W22" s="167">
        <f t="shared" si="8"/>
        <v>0</v>
      </c>
      <c r="X22" s="76">
        <f>分析係数表!E25</f>
        <v>8.0120180270405614E-2</v>
      </c>
      <c r="Y22" s="166">
        <f t="shared" si="9"/>
        <v>0</v>
      </c>
    </row>
    <row r="23" spans="1:25" x14ac:dyDescent="0.2">
      <c r="A23" s="6" t="s">
        <v>11</v>
      </c>
      <c r="B23" s="5" t="s">
        <v>35</v>
      </c>
      <c r="C23" s="90"/>
      <c r="D23" s="76">
        <f>投入係数表!D23</f>
        <v>0</v>
      </c>
      <c r="E23" s="77">
        <f t="shared" si="0"/>
        <v>0</v>
      </c>
      <c r="F23" s="76">
        <f>分析係数表!C26</f>
        <v>0.2892749244712991</v>
      </c>
      <c r="G23" s="77">
        <f t="shared" si="1"/>
        <v>0</v>
      </c>
      <c r="H23" s="77">
        <v>1.7503362339359927E-3</v>
      </c>
      <c r="I23" s="77">
        <f t="shared" si="2"/>
        <v>1.7503362339359927E-3</v>
      </c>
      <c r="J23" s="76">
        <f>分析係数表!G26</f>
        <v>0.19654528478057889</v>
      </c>
      <c r="K23" s="78">
        <f t="shared" si="3"/>
        <v>3.4402033356071562E-4</v>
      </c>
      <c r="L23" s="79"/>
      <c r="M23" s="80"/>
      <c r="N23" s="81">
        <f>分析係数表!H26</f>
        <v>1.2363442579269917E-2</v>
      </c>
      <c r="O23" s="82">
        <f t="shared" si="4"/>
        <v>0.23632024037487898</v>
      </c>
      <c r="P23" s="76">
        <f>分析係数表!C26</f>
        <v>0.2892749244712991</v>
      </c>
      <c r="Q23" s="82">
        <f t="shared" si="5"/>
        <v>6.8361519685482361E-2</v>
      </c>
      <c r="R23" s="83">
        <v>7.2313054465616491E-2</v>
      </c>
      <c r="S23" s="84">
        <f t="shared" si="6"/>
        <v>7.4063390699552478E-2</v>
      </c>
      <c r="T23" s="85">
        <f>分析係数表!F26</f>
        <v>0.33426704014939307</v>
      </c>
      <c r="U23" s="86">
        <f t="shared" si="7"/>
        <v>2.4756950392567492E-2</v>
      </c>
      <c r="V23" s="87">
        <f>分析係数表!D26</f>
        <v>5.3688141923436038E-2</v>
      </c>
      <c r="W23" s="167">
        <f t="shared" si="8"/>
        <v>0</v>
      </c>
      <c r="X23" s="76">
        <f>分析係数表!E26</f>
        <v>5.6489262371615313E-2</v>
      </c>
      <c r="Y23" s="166">
        <f t="shared" si="9"/>
        <v>0</v>
      </c>
    </row>
    <row r="24" spans="1:25" x14ac:dyDescent="0.2">
      <c r="A24" s="6" t="s">
        <v>12</v>
      </c>
      <c r="B24" s="5" t="s">
        <v>365</v>
      </c>
      <c r="C24" s="90"/>
      <c r="D24" s="76">
        <f>投入係数表!D24</f>
        <v>0</v>
      </c>
      <c r="E24" s="77">
        <f t="shared" si="0"/>
        <v>0</v>
      </c>
      <c r="F24" s="76">
        <f>分析係数表!C27</f>
        <v>1.9108280254777066E-2</v>
      </c>
      <c r="G24" s="77">
        <f t="shared" si="1"/>
        <v>0</v>
      </c>
      <c r="H24" s="77">
        <v>3.4427816256912079E-5</v>
      </c>
      <c r="I24" s="77">
        <f t="shared" si="2"/>
        <v>3.4427816256912079E-5</v>
      </c>
      <c r="J24" s="76">
        <f>分析係数表!G27</f>
        <v>0.18</v>
      </c>
      <c r="K24" s="78">
        <f t="shared" si="3"/>
        <v>6.1970069262441742E-6</v>
      </c>
      <c r="L24" s="79"/>
      <c r="M24" s="80"/>
      <c r="N24" s="81">
        <f>分析係数表!H27</f>
        <v>1.2043698374633626E-2</v>
      </c>
      <c r="O24" s="82">
        <f t="shared" si="4"/>
        <v>0.23020851002035625</v>
      </c>
      <c r="P24" s="76">
        <f>分析係数表!C27</f>
        <v>1.9108280254777066E-2</v>
      </c>
      <c r="Q24" s="82">
        <f t="shared" si="5"/>
        <v>4.3988887265036213E-3</v>
      </c>
      <c r="R24" s="83">
        <v>4.4273441487642029E-3</v>
      </c>
      <c r="S24" s="84">
        <f t="shared" si="6"/>
        <v>4.4617719650211149E-3</v>
      </c>
      <c r="T24" s="85">
        <f>分析係数表!F27</f>
        <v>0.34</v>
      </c>
      <c r="U24" s="86">
        <f t="shared" si="7"/>
        <v>1.5170024681071793E-3</v>
      </c>
      <c r="V24" s="87">
        <f>分析係数表!D27</f>
        <v>0</v>
      </c>
      <c r="W24" s="167">
        <f t="shared" si="8"/>
        <v>0</v>
      </c>
      <c r="X24" s="76">
        <f>分析係数表!E27</f>
        <v>0</v>
      </c>
      <c r="Y24" s="166">
        <f t="shared" si="9"/>
        <v>0</v>
      </c>
    </row>
    <row r="25" spans="1:25" x14ac:dyDescent="0.2">
      <c r="A25" s="6" t="s">
        <v>13</v>
      </c>
      <c r="B25" s="5" t="s">
        <v>191</v>
      </c>
      <c r="C25" s="90"/>
      <c r="D25" s="76">
        <f>投入係数表!D25</f>
        <v>0</v>
      </c>
      <c r="E25" s="77">
        <f t="shared" si="0"/>
        <v>0</v>
      </c>
      <c r="F25" s="76">
        <f>分析係数表!C28</f>
        <v>9.4883720930232562E-2</v>
      </c>
      <c r="G25" s="77">
        <f t="shared" si="1"/>
        <v>0</v>
      </c>
      <c r="H25" s="77">
        <v>2.013622131288854E-3</v>
      </c>
      <c r="I25" s="77">
        <f t="shared" si="2"/>
        <v>2.013622131288854E-3</v>
      </c>
      <c r="J25" s="76">
        <f>分析係数表!G28</f>
        <v>0.12508638562543192</v>
      </c>
      <c r="K25" s="78">
        <f t="shared" si="3"/>
        <v>2.518767144183017E-4</v>
      </c>
      <c r="L25" s="79"/>
      <c r="M25" s="80"/>
      <c r="N25" s="81">
        <f>分析係数表!H28</f>
        <v>2.3767652544630962E-2</v>
      </c>
      <c r="O25" s="82">
        <f t="shared" si="4"/>
        <v>0.45430528968618977</v>
      </c>
      <c r="P25" s="76">
        <f>分析係数表!C28</f>
        <v>9.4883720930232562E-2</v>
      </c>
      <c r="Q25" s="82">
        <f t="shared" si="5"/>
        <v>4.3106176323712893E-2</v>
      </c>
      <c r="R25" s="83">
        <v>4.5935805759972081E-2</v>
      </c>
      <c r="S25" s="84">
        <f t="shared" si="6"/>
        <v>4.7949427891260936E-2</v>
      </c>
      <c r="T25" s="85">
        <f>分析係数表!F28</f>
        <v>0.21354526606772634</v>
      </c>
      <c r="U25" s="86">
        <f t="shared" si="7"/>
        <v>1.0239373336834575E-2</v>
      </c>
      <c r="V25" s="87">
        <f>分析係数表!D28</f>
        <v>0.20525224602626124</v>
      </c>
      <c r="W25" s="167">
        <f t="shared" si="8"/>
        <v>0</v>
      </c>
      <c r="X25" s="76">
        <f>分析係数表!E28</f>
        <v>0.19765031098825156</v>
      </c>
      <c r="Y25" s="166">
        <f t="shared" si="9"/>
        <v>0</v>
      </c>
    </row>
    <row r="26" spans="1:25" x14ac:dyDescent="0.2">
      <c r="A26" s="6" t="s">
        <v>14</v>
      </c>
      <c r="B26" s="5" t="s">
        <v>50</v>
      </c>
      <c r="C26" s="90"/>
      <c r="D26" s="76">
        <f>投入係数表!D26</f>
        <v>6.0120240480961923E-3</v>
      </c>
      <c r="E26" s="77">
        <f t="shared" si="0"/>
        <v>0.60120240480961928</v>
      </c>
      <c r="F26" s="76">
        <f>分析係数表!C29</f>
        <v>0.10244286840031525</v>
      </c>
      <c r="G26" s="77">
        <f t="shared" si="1"/>
        <v>6.1588898837864885E-2</v>
      </c>
      <c r="H26" s="77">
        <v>7.7135486685818391E-2</v>
      </c>
      <c r="I26" s="77">
        <f t="shared" si="2"/>
        <v>7.7135486685818391E-2</v>
      </c>
      <c r="J26" s="76">
        <f>分析係数表!G29</f>
        <v>0.25477707006369427</v>
      </c>
      <c r="K26" s="78">
        <f t="shared" si="3"/>
        <v>1.9652353295749908E-2</v>
      </c>
      <c r="L26" s="79"/>
      <c r="M26" s="80"/>
      <c r="N26" s="81">
        <f>分析係数表!H29</f>
        <v>1.0897948308020251E-2</v>
      </c>
      <c r="O26" s="82">
        <f t="shared" si="4"/>
        <v>0.20830814291664981</v>
      </c>
      <c r="P26" s="76">
        <f>分析係数表!C29</f>
        <v>0.10244286840031525</v>
      </c>
      <c r="Q26" s="82">
        <f t="shared" si="5"/>
        <v>2.1339683671524418E-2</v>
      </c>
      <c r="R26" s="83">
        <v>2.7213859765831683E-2</v>
      </c>
      <c r="S26" s="84">
        <f t="shared" si="6"/>
        <v>0.10434934645165007</v>
      </c>
      <c r="T26" s="85">
        <f>分析係数表!F29</f>
        <v>0.39278131634819535</v>
      </c>
      <c r="U26" s="86">
        <f t="shared" si="7"/>
        <v>4.0986473659353005E-2</v>
      </c>
      <c r="V26" s="87">
        <f>分析係数表!D29</f>
        <v>0.1932059447983015</v>
      </c>
      <c r="W26" s="167">
        <f t="shared" si="8"/>
        <v>0</v>
      </c>
      <c r="X26" s="76">
        <f>分析係数表!E29</f>
        <v>0.10191082802547771</v>
      </c>
      <c r="Y26" s="166">
        <f t="shared" si="9"/>
        <v>0</v>
      </c>
    </row>
    <row r="27" spans="1:25" x14ac:dyDescent="0.2">
      <c r="A27" s="6" t="s">
        <v>15</v>
      </c>
      <c r="B27" s="5" t="s">
        <v>36</v>
      </c>
      <c r="C27" s="90"/>
      <c r="D27" s="76">
        <f>投入係数表!D27</f>
        <v>0</v>
      </c>
      <c r="E27" s="77">
        <f t="shared" si="0"/>
        <v>0</v>
      </c>
      <c r="F27" s="76">
        <f>分析係数表!C30</f>
        <v>1</v>
      </c>
      <c r="G27" s="77">
        <f t="shared" si="1"/>
        <v>0</v>
      </c>
      <c r="H27" s="77">
        <v>1.3231753624467855E-2</v>
      </c>
      <c r="I27" s="77">
        <f t="shared" si="2"/>
        <v>1.3231753624467855E-2</v>
      </c>
      <c r="J27" s="76">
        <f>分析係数表!G30</f>
        <v>0.34465911614479239</v>
      </c>
      <c r="K27" s="78">
        <f t="shared" si="3"/>
        <v>4.5604445092547437E-3</v>
      </c>
      <c r="L27" s="79"/>
      <c r="M27" s="80"/>
      <c r="N27" s="81">
        <f>分析係数表!H30</f>
        <v>0</v>
      </c>
      <c r="O27" s="82">
        <f t="shared" si="4"/>
        <v>0</v>
      </c>
      <c r="P27" s="76">
        <f>分析係数表!C30</f>
        <v>1</v>
      </c>
      <c r="Q27" s="82">
        <f t="shared" si="5"/>
        <v>0</v>
      </c>
      <c r="R27" s="83">
        <v>2.9972122855439549E-2</v>
      </c>
      <c r="S27" s="84">
        <f t="shared" si="6"/>
        <v>4.3203876479907408E-2</v>
      </c>
      <c r="T27" s="85">
        <f>分析係数表!F30</f>
        <v>0.43992893626471241</v>
      </c>
      <c r="U27" s="86">
        <f t="shared" si="7"/>
        <v>1.9006635422317692E-2</v>
      </c>
      <c r="V27" s="87">
        <f>分析係数表!D30</f>
        <v>0.13657561625582945</v>
      </c>
      <c r="W27" s="167">
        <f t="shared" si="8"/>
        <v>0</v>
      </c>
      <c r="X27" s="76">
        <f>分析係数表!E30</f>
        <v>6.395736175882745E-2</v>
      </c>
      <c r="Y27" s="166">
        <f t="shared" si="9"/>
        <v>0</v>
      </c>
    </row>
    <row r="28" spans="1:25" x14ac:dyDescent="0.2">
      <c r="A28" s="6" t="s">
        <v>16</v>
      </c>
      <c r="B28" s="5" t="s">
        <v>192</v>
      </c>
      <c r="C28" s="90"/>
      <c r="D28" s="76">
        <f>投入係数表!D28</f>
        <v>6.0120240480961923E-3</v>
      </c>
      <c r="E28" s="77">
        <f t="shared" si="0"/>
        <v>0.60120240480961928</v>
      </c>
      <c r="F28" s="76">
        <f>分析係数表!C31</f>
        <v>2.6671974522292974E-2</v>
      </c>
      <c r="G28" s="77">
        <f t="shared" si="1"/>
        <v>1.6035255223823434E-2</v>
      </c>
      <c r="H28" s="77">
        <v>2.088161490343058E-2</v>
      </c>
      <c r="I28" s="77">
        <f t="shared" si="2"/>
        <v>2.088161490343058E-2</v>
      </c>
      <c r="J28" s="76">
        <f>分析係数表!G31</f>
        <v>5.9701492537313432E-2</v>
      </c>
      <c r="K28" s="78">
        <f t="shared" si="3"/>
        <v>1.2466635763242137E-3</v>
      </c>
      <c r="L28" s="79"/>
      <c r="M28" s="80"/>
      <c r="N28" s="81">
        <f>分析係数表!H31</f>
        <v>2.5153210764721556E-2</v>
      </c>
      <c r="O28" s="82">
        <f t="shared" si="4"/>
        <v>0.48078945455578825</v>
      </c>
      <c r="P28" s="76">
        <f>分析係数表!C31</f>
        <v>2.6671974522292974E-2</v>
      </c>
      <c r="Q28" s="82">
        <f t="shared" si="5"/>
        <v>1.2823604082499119E-2</v>
      </c>
      <c r="R28" s="83">
        <v>1.5689031625105834E-2</v>
      </c>
      <c r="S28" s="84">
        <f t="shared" si="6"/>
        <v>3.6570646528536414E-2</v>
      </c>
      <c r="T28" s="85">
        <f>分析係数表!F31</f>
        <v>0.34328358208955223</v>
      </c>
      <c r="U28" s="86">
        <f t="shared" si="7"/>
        <v>1.2554102539646828E-2</v>
      </c>
      <c r="V28" s="87">
        <f>分析係数表!D31</f>
        <v>0</v>
      </c>
      <c r="W28" s="167">
        <f t="shared" si="8"/>
        <v>0</v>
      </c>
      <c r="X28" s="76">
        <f>分析係数表!E31</f>
        <v>0</v>
      </c>
      <c r="Y28" s="166">
        <f t="shared" si="9"/>
        <v>0</v>
      </c>
    </row>
    <row r="29" spans="1:25" x14ac:dyDescent="0.2">
      <c r="A29" s="6" t="s">
        <v>17</v>
      </c>
      <c r="B29" s="5" t="s">
        <v>272</v>
      </c>
      <c r="C29" s="90"/>
      <c r="D29" s="76">
        <f>投入係数表!D29</f>
        <v>0</v>
      </c>
      <c r="E29" s="77">
        <f t="shared" si="0"/>
        <v>0</v>
      </c>
      <c r="F29" s="76">
        <f>分析係数表!C32</f>
        <v>1</v>
      </c>
      <c r="G29" s="77">
        <f t="shared" si="1"/>
        <v>0</v>
      </c>
      <c r="H29" s="77">
        <v>8.0110268620552285E-3</v>
      </c>
      <c r="I29" s="77">
        <f t="shared" si="2"/>
        <v>8.0110268620552285E-3</v>
      </c>
      <c r="J29" s="76">
        <f>分析係数表!G32</f>
        <v>0.14022140221402213</v>
      </c>
      <c r="K29" s="78">
        <f t="shared" si="3"/>
        <v>1.1233174197715818E-3</v>
      </c>
      <c r="L29" s="79"/>
      <c r="M29" s="80"/>
      <c r="N29" s="81">
        <f>分析係数表!H32</f>
        <v>7.3807620570210501E-3</v>
      </c>
      <c r="O29" s="82">
        <f t="shared" si="4"/>
        <v>0.14107910901689974</v>
      </c>
      <c r="P29" s="76">
        <f>分析係数表!C32</f>
        <v>1</v>
      </c>
      <c r="Q29" s="82">
        <f t="shared" si="5"/>
        <v>0.14107910901689974</v>
      </c>
      <c r="R29" s="83">
        <v>0.1787691289741403</v>
      </c>
      <c r="S29" s="84">
        <f t="shared" si="6"/>
        <v>0.18678015583619553</v>
      </c>
      <c r="T29" s="85">
        <f>分析係数表!F32</f>
        <v>0.48093480934809346</v>
      </c>
      <c r="U29" s="86">
        <f t="shared" si="7"/>
        <v>8.9829078637087889E-2</v>
      </c>
      <c r="V29" s="87">
        <f>分析係数表!D32</f>
        <v>1.7220172201722016E-2</v>
      </c>
      <c r="W29" s="167">
        <f t="shared" si="8"/>
        <v>0</v>
      </c>
      <c r="X29" s="76">
        <f>分析係数表!E32</f>
        <v>2.5830258302583026E-2</v>
      </c>
      <c r="Y29" s="166">
        <f t="shared" si="9"/>
        <v>0</v>
      </c>
    </row>
    <row r="30" spans="1:25" x14ac:dyDescent="0.2">
      <c r="A30" s="6" t="s">
        <v>18</v>
      </c>
      <c r="B30" s="5" t="s">
        <v>273</v>
      </c>
      <c r="C30" s="90"/>
      <c r="D30" s="76">
        <f>投入係数表!D30</f>
        <v>0</v>
      </c>
      <c r="E30" s="77">
        <f t="shared" si="0"/>
        <v>0</v>
      </c>
      <c r="F30" s="76">
        <f>分析係数表!C33</f>
        <v>0.66329113924050631</v>
      </c>
      <c r="G30" s="77">
        <f t="shared" si="1"/>
        <v>0</v>
      </c>
      <c r="H30" s="77">
        <v>5.0261139454047879E-3</v>
      </c>
      <c r="I30" s="77">
        <f t="shared" si="2"/>
        <v>5.0261139454047879E-3</v>
      </c>
      <c r="J30" s="76">
        <f>分析係数表!G33</f>
        <v>0.50381679389312972</v>
      </c>
      <c r="K30" s="78">
        <f t="shared" si="3"/>
        <v>2.5322406137153891E-3</v>
      </c>
      <c r="L30" s="79"/>
      <c r="M30" s="80"/>
      <c r="N30" s="81">
        <f>分析係数表!H33</f>
        <v>1.0658140154543032E-3</v>
      </c>
      <c r="O30" s="82">
        <f t="shared" si="4"/>
        <v>2.0372434515075775E-2</v>
      </c>
      <c r="P30" s="76">
        <f>分析係数表!C33</f>
        <v>0.66329113924050631</v>
      </c>
      <c r="Q30" s="82">
        <f t="shared" si="5"/>
        <v>1.3512855298607223E-2</v>
      </c>
      <c r="R30" s="83">
        <v>3.4642774507392789E-2</v>
      </c>
      <c r="S30" s="84">
        <f t="shared" si="6"/>
        <v>3.9668888452797577E-2</v>
      </c>
      <c r="T30" s="85">
        <f>分析係数表!F33</f>
        <v>0.63740458015267176</v>
      </c>
      <c r="U30" s="86">
        <f t="shared" si="7"/>
        <v>2.5285131189378609E-2</v>
      </c>
      <c r="V30" s="87">
        <f>分析係数表!D33</f>
        <v>1.1450381679389313E-2</v>
      </c>
      <c r="W30" s="167">
        <f t="shared" si="8"/>
        <v>0</v>
      </c>
      <c r="X30" s="76">
        <f>分析係数表!E33</f>
        <v>0</v>
      </c>
      <c r="Y30" s="166">
        <f t="shared" si="9"/>
        <v>0</v>
      </c>
    </row>
    <row r="31" spans="1:25" x14ac:dyDescent="0.2">
      <c r="A31" s="6" t="s">
        <v>19</v>
      </c>
      <c r="B31" s="5" t="s">
        <v>274</v>
      </c>
      <c r="C31" s="90"/>
      <c r="D31" s="76">
        <f>投入係数表!D31</f>
        <v>2.4048096192384769E-2</v>
      </c>
      <c r="E31" s="77">
        <f t="shared" si="0"/>
        <v>2.4048096192384771</v>
      </c>
      <c r="F31" s="76">
        <f>分析係数表!C34</f>
        <v>0.21491587085038655</v>
      </c>
      <c r="G31" s="77">
        <f t="shared" si="1"/>
        <v>0.5168317535480238</v>
      </c>
      <c r="H31" s="77">
        <v>0.65813310716880513</v>
      </c>
      <c r="I31" s="77">
        <f t="shared" si="2"/>
        <v>0.65813310716880513</v>
      </c>
      <c r="J31" s="76">
        <f>分析係数表!G34</f>
        <v>0.42492917847025496</v>
      </c>
      <c r="K31" s="78">
        <f t="shared" si="3"/>
        <v>0.27965996055331666</v>
      </c>
      <c r="L31" s="79"/>
      <c r="M31" s="80"/>
      <c r="N31" s="81">
        <f>分析係数表!H34</f>
        <v>0.18094857447375434</v>
      </c>
      <c r="O31" s="82">
        <f t="shared" si="4"/>
        <v>3.45873006979699</v>
      </c>
      <c r="P31" s="76">
        <f>分析係数表!C34</f>
        <v>0.21491587085038655</v>
      </c>
      <c r="Q31" s="82">
        <f t="shared" si="5"/>
        <v>0.74333598498683839</v>
      </c>
      <c r="R31" s="83">
        <v>0.78919242382084942</v>
      </c>
      <c r="S31" s="84">
        <f t="shared" si="6"/>
        <v>1.4473255309896547</v>
      </c>
      <c r="T31" s="85">
        <f>分析係数表!F34</f>
        <v>0.69842904970383723</v>
      </c>
      <c r="U31" s="86">
        <f t="shared" si="7"/>
        <v>1.0108541952212062</v>
      </c>
      <c r="V31" s="87">
        <f>分析係数表!D34</f>
        <v>0.29410249806850375</v>
      </c>
      <c r="W31" s="167">
        <f t="shared" si="8"/>
        <v>0</v>
      </c>
      <c r="X31" s="76">
        <f>分析係数表!E34</f>
        <v>0.18465104300798352</v>
      </c>
      <c r="Y31" s="166">
        <f t="shared" si="9"/>
        <v>0</v>
      </c>
    </row>
    <row r="32" spans="1:25" x14ac:dyDescent="0.2">
      <c r="A32" s="6" t="s">
        <v>20</v>
      </c>
      <c r="B32" s="5" t="s">
        <v>37</v>
      </c>
      <c r="C32" s="90"/>
      <c r="D32" s="76">
        <f>投入係数表!D32</f>
        <v>1.002004008016032E-2</v>
      </c>
      <c r="E32" s="77">
        <f t="shared" si="0"/>
        <v>1.002004008016032</v>
      </c>
      <c r="F32" s="76">
        <f>分析係数表!C35</f>
        <v>8.6412734508243272E-2</v>
      </c>
      <c r="G32" s="77">
        <f t="shared" si="1"/>
        <v>8.6585906320885031E-2</v>
      </c>
      <c r="H32" s="77">
        <v>0.10481395895814363</v>
      </c>
      <c r="I32" s="77">
        <f t="shared" si="2"/>
        <v>0.10481395895814363</v>
      </c>
      <c r="J32" s="76">
        <f>分析係数表!G35</f>
        <v>0.31692307692307692</v>
      </c>
      <c r="K32" s="78">
        <f t="shared" si="3"/>
        <v>3.3217962377503983E-2</v>
      </c>
      <c r="L32" s="79"/>
      <c r="M32" s="80"/>
      <c r="N32" s="81">
        <f>分析係数表!H35</f>
        <v>6.9118038902211562E-2</v>
      </c>
      <c r="O32" s="82">
        <f t="shared" si="4"/>
        <v>1.321152378302664</v>
      </c>
      <c r="P32" s="76">
        <f>分析係数表!C35</f>
        <v>8.6412734508243272E-2</v>
      </c>
      <c r="Q32" s="82">
        <f t="shared" si="5"/>
        <v>0.11416438971120228</v>
      </c>
      <c r="R32" s="83">
        <v>0.12638249864987633</v>
      </c>
      <c r="S32" s="84">
        <f t="shared" si="6"/>
        <v>0.23119645760801996</v>
      </c>
      <c r="T32" s="85">
        <f>分析係数表!F35</f>
        <v>0.65230769230769226</v>
      </c>
      <c r="U32" s="86">
        <f t="shared" si="7"/>
        <v>0.1508112277320007</v>
      </c>
      <c r="V32" s="87">
        <f>分析係数表!D35</f>
        <v>0.24307692307692308</v>
      </c>
      <c r="W32" s="167">
        <f t="shared" si="8"/>
        <v>0</v>
      </c>
      <c r="X32" s="76">
        <f>分析係数表!E35</f>
        <v>0.19384615384615383</v>
      </c>
      <c r="Y32" s="166">
        <f t="shared" si="9"/>
        <v>0</v>
      </c>
    </row>
    <row r="33" spans="1:25" x14ac:dyDescent="0.2">
      <c r="A33" s="6" t="s">
        <v>21</v>
      </c>
      <c r="B33" s="5" t="s">
        <v>38</v>
      </c>
      <c r="C33" s="90"/>
      <c r="D33" s="76">
        <f>投入係数表!D33</f>
        <v>0</v>
      </c>
      <c r="E33" s="77">
        <f t="shared" si="0"/>
        <v>0</v>
      </c>
      <c r="F33" s="76">
        <f>分析係数表!C36</f>
        <v>0.53995037220843667</v>
      </c>
      <c r="G33" s="77">
        <f t="shared" si="1"/>
        <v>0</v>
      </c>
      <c r="H33" s="77">
        <v>2.9891778659198637E-2</v>
      </c>
      <c r="I33" s="77">
        <f t="shared" si="2"/>
        <v>2.9891778659198637E-2</v>
      </c>
      <c r="J33" s="76">
        <f>分析係数表!G36</f>
        <v>4.5913682277318639E-3</v>
      </c>
      <c r="K33" s="78">
        <f t="shared" si="3"/>
        <v>1.3724416280623799E-4</v>
      </c>
      <c r="L33" s="79"/>
      <c r="M33" s="80"/>
      <c r="N33" s="81">
        <f>分析係数表!H36</f>
        <v>9.1953104183320006E-2</v>
      </c>
      <c r="O33" s="82">
        <f t="shared" si="4"/>
        <v>1.7576317877881624</v>
      </c>
      <c r="P33" s="76">
        <f>分析係数表!C36</f>
        <v>0.53995037220843667</v>
      </c>
      <c r="Q33" s="82">
        <f t="shared" si="5"/>
        <v>0.9490339380215983</v>
      </c>
      <c r="R33" s="83">
        <v>0.98719323559945626</v>
      </c>
      <c r="S33" s="84">
        <f t="shared" si="6"/>
        <v>1.0170850142586549</v>
      </c>
      <c r="T33" s="85">
        <f>分析係数表!F36</f>
        <v>0.90036730945821852</v>
      </c>
      <c r="U33" s="86">
        <f t="shared" si="7"/>
        <v>0.91575009777833893</v>
      </c>
      <c r="V33" s="87">
        <f>分析係数表!D36</f>
        <v>1.4692378328741965E-2</v>
      </c>
      <c r="W33" s="167">
        <f t="shared" si="8"/>
        <v>0</v>
      </c>
      <c r="X33" s="76">
        <f>分析係数表!E36</f>
        <v>5.5096418732782371E-3</v>
      </c>
      <c r="Y33" s="166">
        <f t="shared" si="9"/>
        <v>0</v>
      </c>
    </row>
    <row r="34" spans="1:25" x14ac:dyDescent="0.2">
      <c r="A34" s="6" t="s">
        <v>22</v>
      </c>
      <c r="B34" s="5" t="s">
        <v>377</v>
      </c>
      <c r="C34" s="90"/>
      <c r="D34" s="76">
        <f>投入係数表!D34</f>
        <v>3.0060120240480961E-2</v>
      </c>
      <c r="E34" s="77">
        <f t="shared" si="0"/>
        <v>3.0060120240480961</v>
      </c>
      <c r="F34" s="76">
        <f>分析係数表!C37</f>
        <v>0.27299231380864031</v>
      </c>
      <c r="G34" s="77">
        <f t="shared" si="1"/>
        <v>0.82061817778148383</v>
      </c>
      <c r="H34" s="77">
        <v>0.99916366040472226</v>
      </c>
      <c r="I34" s="77">
        <f t="shared" si="2"/>
        <v>0.99916366040472226</v>
      </c>
      <c r="J34" s="76">
        <f>分析係数表!G37</f>
        <v>0.4742113169754632</v>
      </c>
      <c r="K34" s="78">
        <f t="shared" si="3"/>
        <v>0.47381471527454783</v>
      </c>
      <c r="L34" s="79"/>
      <c r="M34" s="80"/>
      <c r="N34" s="81">
        <f>分析係数表!H37</f>
        <v>5.3477218225419662E-2</v>
      </c>
      <c r="O34" s="82">
        <f t="shared" si="4"/>
        <v>1.0221869017939269</v>
      </c>
      <c r="P34" s="76">
        <f>分析係数表!C37</f>
        <v>0.27299231380864031</v>
      </c>
      <c r="Q34" s="82">
        <f t="shared" si="5"/>
        <v>0.27904916746560948</v>
      </c>
      <c r="R34" s="83">
        <v>0.31407749457544704</v>
      </c>
      <c r="S34" s="84">
        <f t="shared" si="6"/>
        <v>1.3132411549801692</v>
      </c>
      <c r="T34" s="85">
        <f>分析係数表!F37</f>
        <v>0.7120681021532298</v>
      </c>
      <c r="U34" s="86">
        <f t="shared" si="7"/>
        <v>0.93511713689624465</v>
      </c>
      <c r="V34" s="87">
        <f>分析係数表!D37</f>
        <v>0.1457185778668002</v>
      </c>
      <c r="W34" s="167">
        <f t="shared" si="8"/>
        <v>0</v>
      </c>
      <c r="X34" s="76">
        <f>分析係数表!E37</f>
        <v>0.12719078617926891</v>
      </c>
      <c r="Y34" s="166">
        <f t="shared" si="9"/>
        <v>0</v>
      </c>
    </row>
    <row r="35" spans="1:25" x14ac:dyDescent="0.2">
      <c r="A35" s="6" t="s">
        <v>23</v>
      </c>
      <c r="B35" s="5" t="s">
        <v>193</v>
      </c>
      <c r="C35" s="90"/>
      <c r="D35" s="76">
        <f>投入係数表!D35</f>
        <v>0</v>
      </c>
      <c r="E35" s="77">
        <f t="shared" si="0"/>
        <v>0</v>
      </c>
      <c r="F35" s="76">
        <f>分析係数表!C38</f>
        <v>9.8436595251881753E-3</v>
      </c>
      <c r="G35" s="77">
        <f t="shared" si="1"/>
        <v>0</v>
      </c>
      <c r="H35" s="77">
        <v>1.169425607020121E-3</v>
      </c>
      <c r="I35" s="77">
        <f t="shared" si="2"/>
        <v>1.169425607020121E-3</v>
      </c>
      <c r="J35" s="76">
        <f>分析係数表!G38</f>
        <v>0.36842105263157893</v>
      </c>
      <c r="K35" s="78">
        <f t="shared" si="3"/>
        <v>4.3084101311267615E-4</v>
      </c>
      <c r="L35" s="79"/>
      <c r="M35" s="80"/>
      <c r="N35" s="81">
        <f>分析係数表!H38</f>
        <v>4.7135624833466561E-2</v>
      </c>
      <c r="O35" s="82">
        <f t="shared" si="4"/>
        <v>0.90097091642922611</v>
      </c>
      <c r="P35" s="76">
        <f>分析係数表!C38</f>
        <v>9.8436595251881753E-3</v>
      </c>
      <c r="Q35" s="82">
        <f t="shared" si="5"/>
        <v>8.8688509434260709E-3</v>
      </c>
      <c r="R35" s="83">
        <v>1.0288478785370713E-2</v>
      </c>
      <c r="S35" s="84">
        <f t="shared" si="6"/>
        <v>1.1457904392390835E-2</v>
      </c>
      <c r="T35" s="85">
        <f>分析係数表!F38</f>
        <v>0.57894736842105265</v>
      </c>
      <c r="U35" s="86">
        <f t="shared" si="7"/>
        <v>6.6335235955946939E-3</v>
      </c>
      <c r="V35" s="87">
        <f>分析係数表!D38</f>
        <v>0.19298245614035087</v>
      </c>
      <c r="W35" s="167">
        <f t="shared" si="8"/>
        <v>0</v>
      </c>
      <c r="X35" s="76">
        <f>分析係数表!E38</f>
        <v>0.17543859649122806</v>
      </c>
      <c r="Y35" s="166">
        <f t="shared" si="9"/>
        <v>0</v>
      </c>
    </row>
    <row r="36" spans="1:25" x14ac:dyDescent="0.2">
      <c r="A36" s="6" t="s">
        <v>24</v>
      </c>
      <c r="B36" s="5" t="s">
        <v>39</v>
      </c>
      <c r="C36" s="90"/>
      <c r="D36" s="76">
        <f>投入係数表!D36</f>
        <v>0</v>
      </c>
      <c r="E36" s="77">
        <f t="shared" si="0"/>
        <v>0</v>
      </c>
      <c r="F36" s="76">
        <f>分析係数表!C39</f>
        <v>1</v>
      </c>
      <c r="G36" s="77">
        <f t="shared" si="1"/>
        <v>0</v>
      </c>
      <c r="H36" s="77">
        <v>2.5476789910425686E-2</v>
      </c>
      <c r="I36" s="77">
        <f t="shared" si="2"/>
        <v>2.5476789910425686E-2</v>
      </c>
      <c r="J36" s="76">
        <f>分析係数表!G39</f>
        <v>0.35118219749652296</v>
      </c>
      <c r="K36" s="78">
        <f t="shared" si="3"/>
        <v>8.946995065900536E-3</v>
      </c>
      <c r="L36" s="79"/>
      <c r="M36" s="80"/>
      <c r="N36" s="81">
        <f>分析係数表!H39</f>
        <v>4.2632560618172128E-3</v>
      </c>
      <c r="O36" s="82">
        <f t="shared" si="4"/>
        <v>8.1489738060303102E-2</v>
      </c>
      <c r="P36" s="76">
        <f>分析係数表!C39</f>
        <v>1</v>
      </c>
      <c r="Q36" s="82">
        <f t="shared" si="5"/>
        <v>8.1489738060303102E-2</v>
      </c>
      <c r="R36" s="83">
        <v>9.9499424049925206E-2</v>
      </c>
      <c r="S36" s="84">
        <f t="shared" si="6"/>
        <v>0.12497621396035088</v>
      </c>
      <c r="T36" s="85">
        <f>分析係数表!F39</f>
        <v>0.70201668984700971</v>
      </c>
      <c r="U36" s="86">
        <f t="shared" si="7"/>
        <v>8.7735388034057171E-2</v>
      </c>
      <c r="V36" s="87">
        <f>分析係数表!D39</f>
        <v>8.2406119610570233E-2</v>
      </c>
      <c r="W36" s="167">
        <f t="shared" si="8"/>
        <v>0</v>
      </c>
      <c r="X36" s="76">
        <f>分析係数表!E39</f>
        <v>0.10361613351877608</v>
      </c>
      <c r="Y36" s="166">
        <f t="shared" si="9"/>
        <v>0</v>
      </c>
    </row>
    <row r="37" spans="1:25" x14ac:dyDescent="0.2">
      <c r="A37" s="6" t="s">
        <v>25</v>
      </c>
      <c r="B37" s="5" t="s">
        <v>40</v>
      </c>
      <c r="C37" s="90"/>
      <c r="D37" s="76">
        <f>投入係数表!D37</f>
        <v>0</v>
      </c>
      <c r="E37" s="77">
        <f t="shared" si="0"/>
        <v>0</v>
      </c>
      <c r="F37" s="76">
        <f>分析係数表!C40</f>
        <v>0.85246762338116899</v>
      </c>
      <c r="G37" s="77">
        <f t="shared" si="1"/>
        <v>0</v>
      </c>
      <c r="H37" s="77">
        <v>6.0718298062503934E-4</v>
      </c>
      <c r="I37" s="77">
        <f t="shared" si="2"/>
        <v>6.0718298062503934E-4</v>
      </c>
      <c r="J37" s="76">
        <f>分析係数表!G40</f>
        <v>0.56154833975417351</v>
      </c>
      <c r="K37" s="78">
        <f t="shared" si="3"/>
        <v>3.4096259469698132E-4</v>
      </c>
      <c r="L37" s="79"/>
      <c r="M37" s="80"/>
      <c r="N37" s="81">
        <f>分析係数表!H40</f>
        <v>3.4452438049560351E-2</v>
      </c>
      <c r="O37" s="82">
        <f t="shared" si="4"/>
        <v>0.65853894569982441</v>
      </c>
      <c r="P37" s="76">
        <f>分析係数表!C40</f>
        <v>0.85246762338116899</v>
      </c>
      <c r="Q37" s="82">
        <f t="shared" si="5"/>
        <v>0.56138312994466999</v>
      </c>
      <c r="R37" s="83">
        <v>0.56163159075578639</v>
      </c>
      <c r="S37" s="84">
        <f t="shared" si="6"/>
        <v>0.5622387737364114</v>
      </c>
      <c r="T37" s="85">
        <f>分析係数表!F40</f>
        <v>0.75619152449091909</v>
      </c>
      <c r="U37" s="86">
        <f t="shared" si="7"/>
        <v>0.42516019543964184</v>
      </c>
      <c r="V37" s="87">
        <f>分析係数表!D40</f>
        <v>0.11685929187305082</v>
      </c>
      <c r="W37" s="167">
        <f t="shared" si="8"/>
        <v>0</v>
      </c>
      <c r="X37" s="76">
        <f>分析係数表!E40</f>
        <v>7.2463768115942032E-2</v>
      </c>
      <c r="Y37" s="166">
        <f t="shared" si="9"/>
        <v>0</v>
      </c>
    </row>
    <row r="38" spans="1:25" x14ac:dyDescent="0.2">
      <c r="A38" s="6" t="s">
        <v>26</v>
      </c>
      <c r="B38" s="5" t="s">
        <v>276</v>
      </c>
      <c r="C38" s="90"/>
      <c r="D38" s="76">
        <f>投入係数表!D38</f>
        <v>0</v>
      </c>
      <c r="E38" s="77">
        <f t="shared" si="0"/>
        <v>0</v>
      </c>
      <c r="F38" s="76">
        <f>分析係数表!C41</f>
        <v>0.52194822470070601</v>
      </c>
      <c r="G38" s="77">
        <f t="shared" si="1"/>
        <v>0</v>
      </c>
      <c r="H38" s="77">
        <v>6.0755555010060251E-4</v>
      </c>
      <c r="I38" s="77">
        <f t="shared" si="2"/>
        <v>6.0755555010060251E-4</v>
      </c>
      <c r="J38" s="76">
        <f>分析係数表!G41</f>
        <v>0.47623592288604694</v>
      </c>
      <c r="K38" s="78">
        <f t="shared" si="3"/>
        <v>2.8933977810670039E-4</v>
      </c>
      <c r="L38" s="79"/>
      <c r="M38" s="80"/>
      <c r="N38" s="81">
        <f>分析係数表!H41</f>
        <v>5.4729549693578468E-2</v>
      </c>
      <c r="O38" s="82">
        <f t="shared" si="4"/>
        <v>1.0461245123491409</v>
      </c>
      <c r="P38" s="76">
        <f>分析係数表!C41</f>
        <v>0.52194822470070601</v>
      </c>
      <c r="Q38" s="82">
        <f t="shared" si="5"/>
        <v>0.54602283203652591</v>
      </c>
      <c r="R38" s="83">
        <v>0.55200216567171312</v>
      </c>
      <c r="S38" s="84">
        <f t="shared" si="6"/>
        <v>0.55260972122181373</v>
      </c>
      <c r="T38" s="85">
        <f>分析係数表!F41</f>
        <v>0.5754915060125978</v>
      </c>
      <c r="U38" s="86">
        <f t="shared" si="7"/>
        <v>0.31802220070314341</v>
      </c>
      <c r="V38" s="87">
        <f>分析係数表!D41</f>
        <v>0.21645352166443979</v>
      </c>
      <c r="W38" s="167">
        <f t="shared" si="8"/>
        <v>0</v>
      </c>
      <c r="X38" s="76">
        <f>分析係数表!E41</f>
        <v>0.20900935292994846</v>
      </c>
      <c r="Y38" s="166">
        <f t="shared" si="9"/>
        <v>0</v>
      </c>
    </row>
    <row r="39" spans="1:25" x14ac:dyDescent="0.2">
      <c r="A39" s="6" t="s">
        <v>51</v>
      </c>
      <c r="B39" s="5" t="s">
        <v>367</v>
      </c>
      <c r="C39" s="90"/>
      <c r="D39" s="76">
        <f>投入係数表!D39</f>
        <v>0</v>
      </c>
      <c r="E39" s="77">
        <f>$C$6*D39</f>
        <v>0</v>
      </c>
      <c r="F39" s="76">
        <f>分析係数表!C42</f>
        <v>1</v>
      </c>
      <c r="G39" s="77">
        <f>E39*F39</f>
        <v>0</v>
      </c>
      <c r="H39" s="77">
        <v>7.3864282961681807E-3</v>
      </c>
      <c r="I39" s="77">
        <f>C39+H39</f>
        <v>7.3864282961681807E-3</v>
      </c>
      <c r="J39" s="76">
        <f>分析係数表!G42</f>
        <v>0.48544520547945208</v>
      </c>
      <c r="K39" s="78">
        <f>I39*J39</f>
        <v>3.5857062019926016E-3</v>
      </c>
      <c r="L39" s="79"/>
      <c r="M39" s="80"/>
      <c r="N39" s="81">
        <f>分析係数表!H42</f>
        <v>1.4948041566746603E-2</v>
      </c>
      <c r="O39" s="82">
        <f t="shared" si="4"/>
        <v>0.28572339407393776</v>
      </c>
      <c r="P39" s="76">
        <f>分析係数表!C42</f>
        <v>1</v>
      </c>
      <c r="Q39" s="82">
        <f>O39*P39</f>
        <v>0.28572339407393776</v>
      </c>
      <c r="R39" s="83">
        <v>0.29473457121168578</v>
      </c>
      <c r="S39" s="84">
        <f>I39+R39</f>
        <v>0.30212099950785398</v>
      </c>
      <c r="T39" s="85">
        <f>分析係数表!F42</f>
        <v>0.5547945205479452</v>
      </c>
      <c r="U39" s="86">
        <f t="shared" si="7"/>
        <v>0.16761507506942583</v>
      </c>
      <c r="V39" s="87">
        <f>分析係数表!D42</f>
        <v>0.17037671232876711</v>
      </c>
      <c r="W39" s="167">
        <f t="shared" si="8"/>
        <v>0</v>
      </c>
      <c r="X39" s="76">
        <f>分析係数表!E42</f>
        <v>0.12842465753424659</v>
      </c>
      <c r="Y39" s="166">
        <f t="shared" si="9"/>
        <v>0</v>
      </c>
    </row>
    <row r="40" spans="1:25" x14ac:dyDescent="0.2">
      <c r="A40" s="6" t="s">
        <v>194</v>
      </c>
      <c r="B40" s="5" t="s">
        <v>41</v>
      </c>
      <c r="C40" s="90"/>
      <c r="D40" s="76">
        <f>投入係数表!D40</f>
        <v>2.2044088176352707E-2</v>
      </c>
      <c r="E40" s="77">
        <f>$C$6*D40</f>
        <v>2.2044088176352705</v>
      </c>
      <c r="F40" s="76">
        <f>分析係数表!C43</f>
        <v>0.62423588637180871</v>
      </c>
      <c r="G40" s="77">
        <f>E40*F40</f>
        <v>1.376071092202384</v>
      </c>
      <c r="H40" s="77">
        <v>1.9144169336398444</v>
      </c>
      <c r="I40" s="77">
        <f>C40+H40</f>
        <v>1.9144169336398444</v>
      </c>
      <c r="J40" s="76">
        <f>分析係数表!G43</f>
        <v>0.42429149797570848</v>
      </c>
      <c r="K40" s="78">
        <f>I40*J40</f>
        <v>0.81227082852411203</v>
      </c>
      <c r="L40" s="79"/>
      <c r="M40" s="80"/>
      <c r="N40" s="81">
        <f>分析係数表!H43</f>
        <v>4.0607513988808956E-2</v>
      </c>
      <c r="O40" s="82">
        <f t="shared" si="4"/>
        <v>0.77618975502438703</v>
      </c>
      <c r="P40" s="76">
        <f>分析係数表!C43</f>
        <v>0.62423588637180871</v>
      </c>
      <c r="Q40" s="82">
        <f>O40*P40</f>
        <v>0.48452549972036529</v>
      </c>
      <c r="R40" s="83">
        <v>0.7367130061056284</v>
      </c>
      <c r="S40" s="84">
        <f>I40+R40</f>
        <v>2.6511299397454726</v>
      </c>
      <c r="T40" s="85">
        <f>分析係数表!F43</f>
        <v>0.69068825910931175</v>
      </c>
      <c r="U40" s="86">
        <f t="shared" si="7"/>
        <v>1.8311043227553752</v>
      </c>
      <c r="V40" s="87">
        <f>分析係数表!D43</f>
        <v>0.12442645074224022</v>
      </c>
      <c r="W40" s="167">
        <f t="shared" si="8"/>
        <v>0</v>
      </c>
      <c r="X40" s="76">
        <f>分析係数表!E43</f>
        <v>8.4750337381916327E-2</v>
      </c>
      <c r="Y40" s="166">
        <f t="shared" si="9"/>
        <v>0</v>
      </c>
    </row>
    <row r="41" spans="1:25" x14ac:dyDescent="0.2">
      <c r="A41" s="6" t="s">
        <v>340</v>
      </c>
      <c r="B41" s="5" t="s">
        <v>42</v>
      </c>
      <c r="C41" s="90"/>
      <c r="D41" s="76">
        <f>投入係数表!D41</f>
        <v>0</v>
      </c>
      <c r="E41" s="77">
        <f>$C$6*D41</f>
        <v>0</v>
      </c>
      <c r="F41" s="76">
        <f>分析係数表!C44</f>
        <v>0.39252164302818193</v>
      </c>
      <c r="G41" s="77">
        <f>E41*F41</f>
        <v>0</v>
      </c>
      <c r="H41" s="77">
        <v>8.4354163619493371E-4</v>
      </c>
      <c r="I41" s="77">
        <f>C41+H41</f>
        <v>8.4354163619493371E-4</v>
      </c>
      <c r="J41" s="76">
        <f>分析係数表!G44</f>
        <v>0.26417955717318775</v>
      </c>
      <c r="K41" s="78">
        <f>I41*J41</f>
        <v>2.2284645590712383E-4</v>
      </c>
      <c r="L41" s="79"/>
      <c r="M41" s="80"/>
      <c r="N41" s="81">
        <f>分析係数表!H44</f>
        <v>0.12190247801758593</v>
      </c>
      <c r="O41" s="82">
        <f t="shared" si="4"/>
        <v>2.3300971976617917</v>
      </c>
      <c r="P41" s="76">
        <f>分析係数表!C44</f>
        <v>0.39252164302818193</v>
      </c>
      <c r="Q41" s="82">
        <f>O41*P41</f>
        <v>0.91461358044156882</v>
      </c>
      <c r="R41" s="83">
        <v>0.92590162396040021</v>
      </c>
      <c r="S41" s="84">
        <f>I41+R41</f>
        <v>0.92674516559659514</v>
      </c>
      <c r="T41" s="85">
        <f>分析係数表!F44</f>
        <v>0.52714589020321501</v>
      </c>
      <c r="U41" s="86">
        <f t="shared" si="7"/>
        <v>0.48852990530994306</v>
      </c>
      <c r="V41" s="87">
        <f>分析係数表!D44</f>
        <v>0.30209281164695179</v>
      </c>
      <c r="W41" s="167">
        <f t="shared" si="8"/>
        <v>0</v>
      </c>
      <c r="X41" s="76">
        <f>分析係数表!E44</f>
        <v>0.17773733697300576</v>
      </c>
      <c r="Y41" s="166">
        <f t="shared" si="9"/>
        <v>0</v>
      </c>
    </row>
    <row r="42" spans="1:25" x14ac:dyDescent="0.2">
      <c r="A42" s="6" t="s">
        <v>341</v>
      </c>
      <c r="B42" s="5" t="s">
        <v>278</v>
      </c>
      <c r="C42" s="90"/>
      <c r="D42" s="76">
        <f>投入係数表!D42</f>
        <v>6.0120240480961923E-3</v>
      </c>
      <c r="E42" s="77">
        <f>$C$6*D42</f>
        <v>0.60120240480961928</v>
      </c>
      <c r="F42" s="76">
        <f>分析係数表!C45</f>
        <v>1</v>
      </c>
      <c r="G42" s="77">
        <f>E42*F42</f>
        <v>0.60120240480961928</v>
      </c>
      <c r="H42" s="77">
        <v>0.70826629492423343</v>
      </c>
      <c r="I42" s="77">
        <f>C42+H42</f>
        <v>0.70826629492423343</v>
      </c>
      <c r="J42" s="76">
        <f>分析係数表!G45</f>
        <v>0</v>
      </c>
      <c r="K42" s="78">
        <f>I42*J42</f>
        <v>0</v>
      </c>
      <c r="L42" s="79"/>
      <c r="M42" s="80"/>
      <c r="N42" s="81">
        <f>分析係数表!H45</f>
        <v>0</v>
      </c>
      <c r="O42" s="82">
        <f t="shared" si="4"/>
        <v>0</v>
      </c>
      <c r="P42" s="76">
        <f>分析係数表!C45</f>
        <v>1</v>
      </c>
      <c r="Q42" s="82">
        <f>O42*P42</f>
        <v>0</v>
      </c>
      <c r="R42" s="83">
        <v>2.0025012909347391E-2</v>
      </c>
      <c r="S42" s="84">
        <f>I42+R42</f>
        <v>0.72829130783358087</v>
      </c>
      <c r="T42" s="85">
        <f>分析係数表!F45</f>
        <v>0</v>
      </c>
      <c r="U42" s="86">
        <f t="shared" si="7"/>
        <v>0</v>
      </c>
      <c r="V42" s="87">
        <f>分析係数表!D45</f>
        <v>0</v>
      </c>
      <c r="W42" s="167">
        <f t="shared" si="8"/>
        <v>0</v>
      </c>
      <c r="X42" s="76">
        <f>分析係数表!E45</f>
        <v>0</v>
      </c>
      <c r="Y42" s="166">
        <f t="shared" si="9"/>
        <v>0</v>
      </c>
    </row>
    <row r="43" spans="1:25" x14ac:dyDescent="0.2">
      <c r="A43" s="6" t="s">
        <v>342</v>
      </c>
      <c r="B43" s="5" t="s">
        <v>279</v>
      </c>
      <c r="C43" s="90"/>
      <c r="D43" s="76">
        <f>投入係数表!D43</f>
        <v>6.0120240480961923E-3</v>
      </c>
      <c r="E43" s="77">
        <f>$C$6*D43</f>
        <v>0.60120240480961928</v>
      </c>
      <c r="F43" s="76">
        <f>分析係数表!C46</f>
        <v>0.18061366806136681</v>
      </c>
      <c r="G43" s="77">
        <f>E43*F43</f>
        <v>0.10858537157998005</v>
      </c>
      <c r="H43" s="77">
        <v>0.13247930753421358</v>
      </c>
      <c r="I43" s="77">
        <f>C43+H43</f>
        <v>0.13247930753421358</v>
      </c>
      <c r="J43" s="76">
        <f>分析係数表!G46</f>
        <v>1.1538461538461539E-2</v>
      </c>
      <c r="K43" s="78">
        <f>I43*J43</f>
        <v>1.5286073946255414E-3</v>
      </c>
      <c r="L43" s="79"/>
      <c r="M43" s="80"/>
      <c r="N43" s="81">
        <f>分析係数表!H46</f>
        <v>2.4940047961630695E-2</v>
      </c>
      <c r="O43" s="82">
        <f t="shared" si="4"/>
        <v>0.4767149676527731</v>
      </c>
      <c r="P43" s="76">
        <f>分析係数表!C46</f>
        <v>0.18061366806136681</v>
      </c>
      <c r="Q43" s="82">
        <f>O43*P43</f>
        <v>8.610123892752318E-2</v>
      </c>
      <c r="R43" s="83">
        <v>9.3650367146034905E-2</v>
      </c>
      <c r="S43" s="84">
        <f>I43+R43</f>
        <v>0.22612967468024847</v>
      </c>
      <c r="T43" s="85">
        <f>分析係数表!F46</f>
        <v>0.31538461538461537</v>
      </c>
      <c r="U43" s="86">
        <f t="shared" si="7"/>
        <v>7.1317820476078361E-2</v>
      </c>
      <c r="V43" s="87">
        <f>分析係数表!D46</f>
        <v>7.6923076923076927E-3</v>
      </c>
      <c r="W43" s="167">
        <f t="shared" si="8"/>
        <v>0</v>
      </c>
      <c r="X43" s="76">
        <f>分析係数表!E46</f>
        <v>2.3076923076923078E-2</v>
      </c>
      <c r="Y43" s="166">
        <f t="shared" si="9"/>
        <v>0</v>
      </c>
    </row>
    <row r="44" spans="1:25" x14ac:dyDescent="0.2">
      <c r="A44" s="192">
        <v>40</v>
      </c>
      <c r="B44" s="14" t="s">
        <v>150</v>
      </c>
      <c r="C44" s="197">
        <f>SUM(C5:C43)</f>
        <v>100</v>
      </c>
      <c r="D44" s="92">
        <f>投入係数表!D44</f>
        <v>0.31462925851703405</v>
      </c>
      <c r="E44" s="91">
        <f>SUM(E5:E43)</f>
        <v>31.462925851703417</v>
      </c>
      <c r="F44" s="92">
        <f>分析係数表!C47</f>
        <v>0.37257609531888036</v>
      </c>
      <c r="G44" s="91">
        <f>SUM(G5:G43)</f>
        <v>18.489905800767851</v>
      </c>
      <c r="H44" s="91">
        <f>SUM(H5:H43)</f>
        <v>22.353103837159843</v>
      </c>
      <c r="I44" s="91">
        <f>SUM(I5:I43)</f>
        <v>122.35310383715986</v>
      </c>
      <c r="J44" s="92">
        <f>分析係数表!G47</f>
        <v>0.28018721150013498</v>
      </c>
      <c r="K44" s="93">
        <f>SUM(K5:K43)</f>
        <v>30.485544950191141</v>
      </c>
      <c r="L44" s="94">
        <f>最終需要_まとめ!$L$33</f>
        <v>0.627</v>
      </c>
      <c r="M44" s="91">
        <f>K44*L44</f>
        <v>19.114436683769846</v>
      </c>
      <c r="N44" s="95">
        <f>分析係数表!H47</f>
        <v>1</v>
      </c>
      <c r="O44" s="96">
        <f>SUM(O5:O43)</f>
        <v>19.114436683769846</v>
      </c>
      <c r="P44" s="92">
        <f>分析係数表!C47</f>
        <v>0.37257609531888036</v>
      </c>
      <c r="Q44" s="96">
        <f>SUM(Q5:Q43)</f>
        <v>5.8340011400033491</v>
      </c>
      <c r="R44" s="91">
        <f>SUM(R5:R43)</f>
        <v>6.5696346792351594</v>
      </c>
      <c r="S44" s="97">
        <f>SUM(S5:S43)</f>
        <v>128.92273851639499</v>
      </c>
      <c r="T44" s="98">
        <f>分析係数表!F47</f>
        <v>0.48104097823151992</v>
      </c>
      <c r="U44" s="99">
        <f>SUM(U5:U43)</f>
        <v>85.564209429133697</v>
      </c>
      <c r="V44" s="100">
        <f>分析係数表!D47</f>
        <v>0.12544199143661683</v>
      </c>
      <c r="W44" s="164">
        <f>SUM(W5:W43)</f>
        <v>21</v>
      </c>
      <c r="X44" s="92">
        <f>分析係数表!E47</f>
        <v>9.6151620742417038E-2</v>
      </c>
      <c r="Y44" s="165">
        <f>SUM(Y5:Y43)</f>
        <v>14</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98" t="str">
        <f>取引基本表!$E$1</f>
        <v>2015年多可町産業連関表</v>
      </c>
      <c r="H1" s="401"/>
      <c r="I1" s="401"/>
    </row>
    <row r="2" spans="1:25" x14ac:dyDescent="0.2">
      <c r="B2" s="3" t="s">
        <v>249</v>
      </c>
      <c r="S2" s="3" t="s">
        <v>152</v>
      </c>
      <c r="U2" s="64" t="s">
        <v>209</v>
      </c>
      <c r="W2" s="3" t="s">
        <v>130</v>
      </c>
      <c r="Y2" s="3" t="s">
        <v>153</v>
      </c>
    </row>
    <row r="3" spans="1:25" ht="44" x14ac:dyDescent="0.2">
      <c r="B3" s="65"/>
      <c r="C3" s="66" t="s">
        <v>227</v>
      </c>
      <c r="D3" s="66" t="s">
        <v>250</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投入係数表!E5</f>
        <v>0</v>
      </c>
      <c r="E5" s="77">
        <f t="shared" ref="E5:E38" si="0">$C$7*D5</f>
        <v>0</v>
      </c>
      <c r="F5" s="76">
        <f>分析係数表!C8</f>
        <v>0.59892525647288708</v>
      </c>
      <c r="G5" s="77">
        <f t="shared" ref="G5:G38" si="1">E5*F5</f>
        <v>0</v>
      </c>
      <c r="H5" s="77">
        <f t="array" ref="H5:H43">MMULT(逆行列係数!C5:AO43,'3'!G5:G43)</f>
        <v>0</v>
      </c>
      <c r="I5" s="77">
        <f t="shared" ref="I5:I38" si="2">C5+H5</f>
        <v>0</v>
      </c>
      <c r="J5" s="76">
        <f>分析係数表!G8</f>
        <v>0.12001563721657545</v>
      </c>
      <c r="K5" s="78">
        <f t="shared" ref="K5:K38" si="3">I5*J5</f>
        <v>0</v>
      </c>
      <c r="L5" s="79" t="s">
        <v>181</v>
      </c>
      <c r="M5" s="80" t="s">
        <v>181</v>
      </c>
      <c r="N5" s="81">
        <f>分析係数表!H8</f>
        <v>1.3455901945110578E-2</v>
      </c>
      <c r="O5" s="82">
        <f t="shared" ref="O5:O44" si="4">$M$44*N5</f>
        <v>0</v>
      </c>
      <c r="P5" s="76">
        <f>分析係数表!C8</f>
        <v>0.59892525647288708</v>
      </c>
      <c r="Q5" s="82">
        <f t="shared" ref="Q5:Q38" si="5">O5*P5</f>
        <v>0</v>
      </c>
      <c r="R5" s="83">
        <f t="array" ref="R5:R43">MMULT(逆行列係数!C5:AO43,'3'!Q5:Q43)</f>
        <v>0</v>
      </c>
      <c r="S5" s="84">
        <f t="shared" ref="S5:S38" si="6">I5+R5</f>
        <v>0</v>
      </c>
      <c r="T5" s="85">
        <f>分析係数表!F8</f>
        <v>0.45269741985926504</v>
      </c>
      <c r="U5" s="86">
        <f t="shared" ref="U5:U38" si="7">S5*T5</f>
        <v>0</v>
      </c>
      <c r="V5" s="87">
        <f>分析係数表!D8</f>
        <v>0.16301798279906177</v>
      </c>
      <c r="W5" s="167">
        <f t="shared" ref="W5:W43" si="8">ROUND(S5*V5,0)</f>
        <v>0</v>
      </c>
      <c r="X5" s="76">
        <f>分析係数表!E8</f>
        <v>0.12822517591868648</v>
      </c>
      <c r="Y5" s="166">
        <f t="shared" ref="Y5:Y43" si="9">ROUND(S5*X5,0)</f>
        <v>0</v>
      </c>
    </row>
    <row r="6" spans="1:25" x14ac:dyDescent="0.2">
      <c r="A6" s="6" t="s">
        <v>219</v>
      </c>
      <c r="B6" s="5" t="s">
        <v>265</v>
      </c>
      <c r="C6" s="90"/>
      <c r="D6" s="76">
        <f>投入係数表!E6</f>
        <v>0</v>
      </c>
      <c r="E6" s="77">
        <f t="shared" si="0"/>
        <v>0</v>
      </c>
      <c r="F6" s="76">
        <f>分析係数表!C9</f>
        <v>1</v>
      </c>
      <c r="G6" s="77">
        <f t="shared" si="1"/>
        <v>0</v>
      </c>
      <c r="H6" s="77">
        <v>0</v>
      </c>
      <c r="I6" s="77">
        <f t="shared" si="2"/>
        <v>0</v>
      </c>
      <c r="J6" s="76">
        <f>分析係数表!G9</f>
        <v>0.24649298597194388</v>
      </c>
      <c r="K6" s="78">
        <f t="shared" si="3"/>
        <v>0</v>
      </c>
      <c r="L6" s="79"/>
      <c r="M6" s="80"/>
      <c r="N6" s="81">
        <f>分析係数表!H9</f>
        <v>6.9277911004529712E-4</v>
      </c>
      <c r="O6" s="82">
        <f t="shared" si="4"/>
        <v>0</v>
      </c>
      <c r="P6" s="76">
        <f>分析係数表!C9</f>
        <v>1</v>
      </c>
      <c r="Q6" s="82">
        <f t="shared" si="5"/>
        <v>0</v>
      </c>
      <c r="R6" s="83">
        <v>0</v>
      </c>
      <c r="S6" s="84">
        <f t="shared" si="6"/>
        <v>0</v>
      </c>
      <c r="T6" s="85">
        <f>分析係数表!F9</f>
        <v>0.67535070140280562</v>
      </c>
      <c r="U6" s="86">
        <f t="shared" si="7"/>
        <v>0</v>
      </c>
      <c r="V6" s="87">
        <f>分析係数表!D9</f>
        <v>0.18436873747494989</v>
      </c>
      <c r="W6" s="167">
        <f t="shared" si="8"/>
        <v>0</v>
      </c>
      <c r="X6" s="76">
        <f>分析係数表!E9</f>
        <v>0.11823647294589178</v>
      </c>
      <c r="Y6" s="166">
        <f t="shared" si="9"/>
        <v>0</v>
      </c>
    </row>
    <row r="7" spans="1:25" x14ac:dyDescent="0.2">
      <c r="A7" s="6" t="s">
        <v>220</v>
      </c>
      <c r="B7" s="5" t="s">
        <v>266</v>
      </c>
      <c r="C7" s="75">
        <f>最終需要_まとめ!$C$8</f>
        <v>100</v>
      </c>
      <c r="D7" s="76">
        <f>投入係数表!E7</f>
        <v>0</v>
      </c>
      <c r="E7" s="77">
        <f t="shared" si="0"/>
        <v>0</v>
      </c>
      <c r="F7" s="76">
        <f>分析係数表!C10</f>
        <v>0</v>
      </c>
      <c r="G7" s="77">
        <f t="shared" si="1"/>
        <v>0</v>
      </c>
      <c r="H7" s="77">
        <v>0</v>
      </c>
      <c r="I7" s="77">
        <f t="shared" si="2"/>
        <v>100</v>
      </c>
      <c r="J7" s="76">
        <f>分析係数表!G10</f>
        <v>0</v>
      </c>
      <c r="K7" s="78">
        <f t="shared" si="3"/>
        <v>0</v>
      </c>
      <c r="L7" s="79"/>
      <c r="M7" s="80"/>
      <c r="N7" s="81">
        <f>分析係数表!H10</f>
        <v>1.3855582200905942E-3</v>
      </c>
      <c r="O7" s="82">
        <f t="shared" si="4"/>
        <v>0</v>
      </c>
      <c r="P7" s="76">
        <f>分析係数表!C10</f>
        <v>0</v>
      </c>
      <c r="Q7" s="82">
        <f t="shared" si="5"/>
        <v>0</v>
      </c>
      <c r="R7" s="83">
        <v>0</v>
      </c>
      <c r="S7" s="84">
        <f t="shared" si="6"/>
        <v>100</v>
      </c>
      <c r="T7" s="85">
        <f>分析係数表!F10</f>
        <v>0</v>
      </c>
      <c r="U7" s="86">
        <f t="shared" si="7"/>
        <v>0</v>
      </c>
      <c r="V7" s="87">
        <f>分析係数表!D10</f>
        <v>0</v>
      </c>
      <c r="W7" s="167">
        <f t="shared" si="8"/>
        <v>0</v>
      </c>
      <c r="X7" s="76">
        <f>分析係数表!E10</f>
        <v>0</v>
      </c>
      <c r="Y7" s="166">
        <f t="shared" si="9"/>
        <v>0</v>
      </c>
    </row>
    <row r="8" spans="1:25" x14ac:dyDescent="0.2">
      <c r="A8" s="6" t="s">
        <v>221</v>
      </c>
      <c r="B8" s="5" t="s">
        <v>27</v>
      </c>
      <c r="C8" s="90"/>
      <c r="D8" s="76">
        <f>投入係数表!E8</f>
        <v>0</v>
      </c>
      <c r="E8" s="77">
        <f t="shared" si="0"/>
        <v>0</v>
      </c>
      <c r="F8" s="76">
        <f>分析係数表!C11</f>
        <v>0</v>
      </c>
      <c r="G8" s="77">
        <f t="shared" si="1"/>
        <v>0</v>
      </c>
      <c r="H8" s="77">
        <v>0</v>
      </c>
      <c r="I8" s="77">
        <f t="shared" si="2"/>
        <v>0</v>
      </c>
      <c r="J8" s="76">
        <f>分析係数表!G11</f>
        <v>1</v>
      </c>
      <c r="K8" s="78">
        <f t="shared" si="3"/>
        <v>0</v>
      </c>
      <c r="L8" s="79"/>
      <c r="M8" s="80"/>
      <c r="N8" s="81">
        <f>分析係数表!H11</f>
        <v>-2.6645350386357579E-5</v>
      </c>
      <c r="O8" s="82">
        <f t="shared" si="4"/>
        <v>0</v>
      </c>
      <c r="P8" s="76">
        <f>分析係数表!C11</f>
        <v>0</v>
      </c>
      <c r="Q8" s="82">
        <f t="shared" si="5"/>
        <v>0</v>
      </c>
      <c r="R8" s="83">
        <v>0</v>
      </c>
      <c r="S8" s="84">
        <f t="shared" si="6"/>
        <v>0</v>
      </c>
      <c r="T8" s="85">
        <f>分析係数表!F11</f>
        <v>1</v>
      </c>
      <c r="U8" s="86">
        <f t="shared" si="7"/>
        <v>0</v>
      </c>
      <c r="V8" s="87">
        <f>分析係数表!D11</f>
        <v>1</v>
      </c>
      <c r="W8" s="167">
        <f t="shared" si="8"/>
        <v>0</v>
      </c>
      <c r="X8" s="76">
        <f>分析係数表!E11</f>
        <v>0</v>
      </c>
      <c r="Y8" s="166">
        <f t="shared" si="9"/>
        <v>0</v>
      </c>
    </row>
    <row r="9" spans="1:25" x14ac:dyDescent="0.2">
      <c r="A9" s="6" t="s">
        <v>222</v>
      </c>
      <c r="B9" s="5" t="s">
        <v>190</v>
      </c>
      <c r="C9" s="90"/>
      <c r="D9" s="76">
        <f>投入係数表!E9</f>
        <v>0</v>
      </c>
      <c r="E9" s="77">
        <f t="shared" si="0"/>
        <v>0</v>
      </c>
      <c r="F9" s="76">
        <f>分析係数表!C12</f>
        <v>0.12986565621770585</v>
      </c>
      <c r="G9" s="77">
        <f t="shared" si="1"/>
        <v>0</v>
      </c>
      <c r="H9" s="77">
        <v>0</v>
      </c>
      <c r="I9" s="77">
        <f t="shared" si="2"/>
        <v>0</v>
      </c>
      <c r="J9" s="76">
        <f>分析係数表!G12</f>
        <v>0.14484736734275763</v>
      </c>
      <c r="K9" s="78">
        <f t="shared" si="3"/>
        <v>0</v>
      </c>
      <c r="L9" s="79"/>
      <c r="M9" s="80"/>
      <c r="N9" s="81">
        <f>分析係数表!H12</f>
        <v>0.10226485478284039</v>
      </c>
      <c r="O9" s="82">
        <f t="shared" si="4"/>
        <v>0</v>
      </c>
      <c r="P9" s="76">
        <f>分析係数表!C12</f>
        <v>0.12986565621770585</v>
      </c>
      <c r="Q9" s="82">
        <f t="shared" si="5"/>
        <v>0</v>
      </c>
      <c r="R9" s="83">
        <v>0</v>
      </c>
      <c r="S9" s="84">
        <f t="shared" si="6"/>
        <v>0</v>
      </c>
      <c r="T9" s="85">
        <f>分析係数表!F12</f>
        <v>0.28354845318582256</v>
      </c>
      <c r="U9" s="86">
        <f t="shared" si="7"/>
        <v>0</v>
      </c>
      <c r="V9" s="87">
        <f>分析係数表!D12</f>
        <v>6.9862733046506864E-2</v>
      </c>
      <c r="W9" s="167">
        <f t="shared" si="8"/>
        <v>0</v>
      </c>
      <c r="X9" s="76">
        <f>分析係数表!E12</f>
        <v>7.0682237246465884E-2</v>
      </c>
      <c r="Y9" s="166">
        <f t="shared" si="9"/>
        <v>0</v>
      </c>
    </row>
    <row r="10" spans="1:25" x14ac:dyDescent="0.2">
      <c r="A10" s="6" t="s">
        <v>223</v>
      </c>
      <c r="B10" s="5" t="s">
        <v>28</v>
      </c>
      <c r="C10" s="90"/>
      <c r="D10" s="76">
        <f>投入係数表!E10</f>
        <v>0</v>
      </c>
      <c r="E10" s="77">
        <f t="shared" si="0"/>
        <v>0</v>
      </c>
      <c r="F10" s="76">
        <f>分析係数表!C13</f>
        <v>0</v>
      </c>
      <c r="G10" s="77">
        <f t="shared" si="1"/>
        <v>0</v>
      </c>
      <c r="H10" s="77">
        <v>0</v>
      </c>
      <c r="I10" s="77">
        <f t="shared" si="2"/>
        <v>0</v>
      </c>
      <c r="J10" s="76">
        <f>分析係数表!G13</f>
        <v>0.244940107393639</v>
      </c>
      <c r="K10" s="78">
        <f t="shared" si="3"/>
        <v>0</v>
      </c>
      <c r="L10" s="79"/>
      <c r="M10" s="80"/>
      <c r="N10" s="81">
        <f>分析係数表!H13</f>
        <v>1.5560884625632827E-2</v>
      </c>
      <c r="O10" s="82">
        <f t="shared" si="4"/>
        <v>0</v>
      </c>
      <c r="P10" s="76">
        <f>分析係数表!C13</f>
        <v>0</v>
      </c>
      <c r="Q10" s="82">
        <f t="shared" si="5"/>
        <v>0</v>
      </c>
      <c r="R10" s="83">
        <v>0</v>
      </c>
      <c r="S10" s="84">
        <f t="shared" si="6"/>
        <v>0</v>
      </c>
      <c r="T10" s="85">
        <f>分析係数表!F13</f>
        <v>0.38269310202395707</v>
      </c>
      <c r="U10" s="86">
        <f t="shared" si="7"/>
        <v>0</v>
      </c>
      <c r="V10" s="87">
        <f>分析係数表!D13</f>
        <v>0.20115654688145396</v>
      </c>
      <c r="W10" s="167">
        <f t="shared" si="8"/>
        <v>0</v>
      </c>
      <c r="X10" s="76">
        <f>分析係数表!E13</f>
        <v>0.12556794712928543</v>
      </c>
      <c r="Y10" s="166">
        <f t="shared" si="9"/>
        <v>0</v>
      </c>
    </row>
    <row r="11" spans="1:25" x14ac:dyDescent="0.2">
      <c r="A11" s="6" t="s">
        <v>224</v>
      </c>
      <c r="B11" s="5" t="s">
        <v>267</v>
      </c>
      <c r="C11" s="90"/>
      <c r="D11" s="76">
        <f>投入係数表!E11</f>
        <v>0</v>
      </c>
      <c r="E11" s="77">
        <f t="shared" si="0"/>
        <v>0</v>
      </c>
      <c r="F11" s="76">
        <f>分析係数表!C14</f>
        <v>0.45829675153643545</v>
      </c>
      <c r="G11" s="77">
        <f t="shared" si="1"/>
        <v>0</v>
      </c>
      <c r="H11" s="77">
        <v>0</v>
      </c>
      <c r="I11" s="77">
        <f t="shared" si="2"/>
        <v>0</v>
      </c>
      <c r="J11" s="76">
        <f>分析係数表!G14</f>
        <v>0.19321533923303835</v>
      </c>
      <c r="K11" s="78">
        <f t="shared" si="3"/>
        <v>0</v>
      </c>
      <c r="L11" s="79"/>
      <c r="M11" s="80"/>
      <c r="N11" s="81">
        <f>分析係数表!H14</f>
        <v>1.278976818545164E-3</v>
      </c>
      <c r="O11" s="82">
        <f t="shared" si="4"/>
        <v>0</v>
      </c>
      <c r="P11" s="76">
        <f>分析係数表!C14</f>
        <v>0.45829675153643545</v>
      </c>
      <c r="Q11" s="82">
        <f t="shared" si="5"/>
        <v>0</v>
      </c>
      <c r="R11" s="83">
        <v>0</v>
      </c>
      <c r="S11" s="84">
        <f t="shared" si="6"/>
        <v>0</v>
      </c>
      <c r="T11" s="85">
        <f>分析係数表!F14</f>
        <v>0.37856440511307771</v>
      </c>
      <c r="U11" s="86">
        <f t="shared" si="7"/>
        <v>0</v>
      </c>
      <c r="V11" s="87">
        <f>分析係数表!D14</f>
        <v>5.6047197640117993E-2</v>
      </c>
      <c r="W11" s="167">
        <f t="shared" si="8"/>
        <v>0</v>
      </c>
      <c r="X11" s="76">
        <f>分析係数表!E14</f>
        <v>4.4739429695181909E-2</v>
      </c>
      <c r="Y11" s="166">
        <f t="shared" si="9"/>
        <v>0</v>
      </c>
    </row>
    <row r="12" spans="1:25" x14ac:dyDescent="0.2">
      <c r="A12" s="6" t="s">
        <v>225</v>
      </c>
      <c r="B12" s="5" t="s">
        <v>29</v>
      </c>
      <c r="C12" s="90"/>
      <c r="D12" s="76">
        <f>投入係数表!E12</f>
        <v>0</v>
      </c>
      <c r="E12" s="77">
        <f t="shared" si="0"/>
        <v>0</v>
      </c>
      <c r="F12" s="76">
        <f>分析係数表!C15</f>
        <v>0</v>
      </c>
      <c r="G12" s="77">
        <f t="shared" si="1"/>
        <v>0</v>
      </c>
      <c r="H12" s="77">
        <v>0</v>
      </c>
      <c r="I12" s="77">
        <f t="shared" si="2"/>
        <v>0</v>
      </c>
      <c r="J12" s="76">
        <f>分析係数表!G15</f>
        <v>9.420289855072464E-2</v>
      </c>
      <c r="K12" s="78">
        <f t="shared" si="3"/>
        <v>0</v>
      </c>
      <c r="L12" s="79"/>
      <c r="M12" s="80"/>
      <c r="N12" s="81">
        <f>分析係数表!H15</f>
        <v>9.4857447375432981E-3</v>
      </c>
      <c r="O12" s="82">
        <f t="shared" si="4"/>
        <v>0</v>
      </c>
      <c r="P12" s="76">
        <f>分析係数表!C15</f>
        <v>0</v>
      </c>
      <c r="Q12" s="82">
        <f t="shared" si="5"/>
        <v>0</v>
      </c>
      <c r="R12" s="83">
        <v>0</v>
      </c>
      <c r="S12" s="84">
        <f t="shared" si="6"/>
        <v>0</v>
      </c>
      <c r="T12" s="85">
        <f>分析係数表!F15</f>
        <v>0.29710144927536231</v>
      </c>
      <c r="U12" s="86">
        <f t="shared" si="7"/>
        <v>0</v>
      </c>
      <c r="V12" s="87">
        <f>分析係数表!D15</f>
        <v>2.1739130434782608E-2</v>
      </c>
      <c r="W12" s="167">
        <f t="shared" si="8"/>
        <v>0</v>
      </c>
      <c r="X12" s="76">
        <f>分析係数表!E15</f>
        <v>2.1739130434782608E-2</v>
      </c>
      <c r="Y12" s="166">
        <f t="shared" si="9"/>
        <v>0</v>
      </c>
    </row>
    <row r="13" spans="1:25" x14ac:dyDescent="0.2">
      <c r="A13" s="6" t="s">
        <v>226</v>
      </c>
      <c r="B13" s="5" t="s">
        <v>30</v>
      </c>
      <c r="C13" s="90"/>
      <c r="D13" s="76">
        <f>投入係数表!E13</f>
        <v>0</v>
      </c>
      <c r="E13" s="77">
        <f t="shared" si="0"/>
        <v>0</v>
      </c>
      <c r="F13" s="76">
        <f>分析係数表!C16</f>
        <v>4.3478260869564966E-3</v>
      </c>
      <c r="G13" s="77">
        <f t="shared" si="1"/>
        <v>0</v>
      </c>
      <c r="H13" s="77">
        <v>0</v>
      </c>
      <c r="I13" s="77">
        <f t="shared" si="2"/>
        <v>0</v>
      </c>
      <c r="J13" s="76">
        <f>分析係数表!G16</f>
        <v>0.1</v>
      </c>
      <c r="K13" s="78">
        <f t="shared" si="3"/>
        <v>0</v>
      </c>
      <c r="L13" s="79"/>
      <c r="M13" s="80"/>
      <c r="N13" s="81">
        <f>分析係数表!H16</f>
        <v>1.859845456967759E-2</v>
      </c>
      <c r="O13" s="82">
        <f t="shared" si="4"/>
        <v>0</v>
      </c>
      <c r="P13" s="76">
        <f>分析係数表!C16</f>
        <v>4.3478260869564966E-3</v>
      </c>
      <c r="Q13" s="82">
        <f t="shared" si="5"/>
        <v>0</v>
      </c>
      <c r="R13" s="83">
        <v>0</v>
      </c>
      <c r="S13" s="84">
        <f t="shared" si="6"/>
        <v>0</v>
      </c>
      <c r="T13" s="85">
        <f>分析係数表!F16</f>
        <v>0.3</v>
      </c>
      <c r="U13" s="86">
        <f t="shared" si="7"/>
        <v>0</v>
      </c>
      <c r="V13" s="87">
        <f>分析係数表!D16</f>
        <v>0</v>
      </c>
      <c r="W13" s="167">
        <f t="shared" si="8"/>
        <v>0</v>
      </c>
      <c r="X13" s="76">
        <f>分析係数表!E16</f>
        <v>0</v>
      </c>
      <c r="Y13" s="166">
        <f t="shared" si="9"/>
        <v>0</v>
      </c>
    </row>
    <row r="14" spans="1:25" x14ac:dyDescent="0.2">
      <c r="A14" s="6" t="s">
        <v>2</v>
      </c>
      <c r="B14" s="5" t="s">
        <v>364</v>
      </c>
      <c r="C14" s="90"/>
      <c r="D14" s="76">
        <f>投入係数表!E14</f>
        <v>0</v>
      </c>
      <c r="E14" s="77">
        <f t="shared" si="0"/>
        <v>0</v>
      </c>
      <c r="F14" s="76">
        <f>分析係数表!C17</f>
        <v>0.37921478060046188</v>
      </c>
      <c r="G14" s="77">
        <f t="shared" si="1"/>
        <v>0</v>
      </c>
      <c r="H14" s="77">
        <v>0</v>
      </c>
      <c r="I14" s="77">
        <f t="shared" si="2"/>
        <v>0</v>
      </c>
      <c r="J14" s="76">
        <f>分析係数表!G17</f>
        <v>0.21189120809614168</v>
      </c>
      <c r="K14" s="78">
        <f t="shared" si="3"/>
        <v>0</v>
      </c>
      <c r="L14" s="79"/>
      <c r="M14" s="80"/>
      <c r="N14" s="81">
        <f>分析係数表!H17</f>
        <v>3.1175059952038369E-3</v>
      </c>
      <c r="O14" s="82">
        <f t="shared" si="4"/>
        <v>0</v>
      </c>
      <c r="P14" s="76">
        <f>分析係数表!C17</f>
        <v>0.37921478060046188</v>
      </c>
      <c r="Q14" s="82">
        <f t="shared" si="5"/>
        <v>0</v>
      </c>
      <c r="R14" s="83">
        <v>0</v>
      </c>
      <c r="S14" s="84">
        <f t="shared" si="6"/>
        <v>0</v>
      </c>
      <c r="T14" s="85">
        <f>分析係数表!F17</f>
        <v>0.32152646004638413</v>
      </c>
      <c r="U14" s="86">
        <f t="shared" si="7"/>
        <v>0</v>
      </c>
      <c r="V14" s="87">
        <f>分析係数表!D17</f>
        <v>5.2709255745308874E-2</v>
      </c>
      <c r="W14" s="167">
        <f t="shared" si="8"/>
        <v>0</v>
      </c>
      <c r="X14" s="76">
        <f>分析係数表!E17</f>
        <v>4.1113219481340925E-2</v>
      </c>
      <c r="Y14" s="166">
        <f t="shared" si="9"/>
        <v>0</v>
      </c>
    </row>
    <row r="15" spans="1:25" x14ac:dyDescent="0.2">
      <c r="A15" s="6" t="s">
        <v>3</v>
      </c>
      <c r="B15" s="5" t="s">
        <v>31</v>
      </c>
      <c r="C15" s="90"/>
      <c r="D15" s="76">
        <f>投入係数表!E15</f>
        <v>0</v>
      </c>
      <c r="E15" s="77">
        <f t="shared" si="0"/>
        <v>0</v>
      </c>
      <c r="F15" s="76">
        <f>分析係数表!C18</f>
        <v>0.14940577249575548</v>
      </c>
      <c r="G15" s="77">
        <f t="shared" si="1"/>
        <v>0</v>
      </c>
      <c r="H15" s="77">
        <v>0</v>
      </c>
      <c r="I15" s="77">
        <f t="shared" si="2"/>
        <v>0</v>
      </c>
      <c r="J15" s="76">
        <f>分析係数表!G18</f>
        <v>0.21511627906976744</v>
      </c>
      <c r="K15" s="78">
        <f t="shared" si="3"/>
        <v>0</v>
      </c>
      <c r="L15" s="79"/>
      <c r="M15" s="80"/>
      <c r="N15" s="81">
        <f>分析係数表!H18</f>
        <v>5.0626165734079403E-4</v>
      </c>
      <c r="O15" s="82">
        <f t="shared" si="4"/>
        <v>0</v>
      </c>
      <c r="P15" s="76">
        <f>分析係数表!C18</f>
        <v>0.14940577249575548</v>
      </c>
      <c r="Q15" s="82">
        <f t="shared" si="5"/>
        <v>0</v>
      </c>
      <c r="R15" s="83">
        <v>0</v>
      </c>
      <c r="S15" s="84">
        <f t="shared" si="6"/>
        <v>0</v>
      </c>
      <c r="T15" s="85">
        <f>分析係数表!F18</f>
        <v>0.45542635658914726</v>
      </c>
      <c r="U15" s="86">
        <f t="shared" si="7"/>
        <v>0</v>
      </c>
      <c r="V15" s="87">
        <f>分析係数表!D18</f>
        <v>8.1395348837209308E-2</v>
      </c>
      <c r="W15" s="167">
        <f t="shared" si="8"/>
        <v>0</v>
      </c>
      <c r="X15" s="76">
        <f>分析係数表!E18</f>
        <v>8.9147286821705432E-2</v>
      </c>
      <c r="Y15" s="166">
        <f t="shared" si="9"/>
        <v>0</v>
      </c>
    </row>
    <row r="16" spans="1:25" x14ac:dyDescent="0.2">
      <c r="A16" s="6" t="s">
        <v>4</v>
      </c>
      <c r="B16" s="5" t="s">
        <v>32</v>
      </c>
      <c r="C16" s="90"/>
      <c r="D16" s="76">
        <f>投入係数表!E16</f>
        <v>0</v>
      </c>
      <c r="E16" s="77">
        <f t="shared" si="0"/>
        <v>0</v>
      </c>
      <c r="F16" s="76">
        <f>分析係数表!C19</f>
        <v>0.11115651818553329</v>
      </c>
      <c r="G16" s="77">
        <f t="shared" si="1"/>
        <v>0</v>
      </c>
      <c r="H16" s="77">
        <v>0</v>
      </c>
      <c r="I16" s="77">
        <f t="shared" si="2"/>
        <v>0</v>
      </c>
      <c r="J16" s="76">
        <f>分析係数表!G19</f>
        <v>5.721393034825871E-2</v>
      </c>
      <c r="K16" s="78">
        <f t="shared" si="3"/>
        <v>0</v>
      </c>
      <c r="L16" s="79"/>
      <c r="M16" s="80"/>
      <c r="N16" s="81">
        <f>分析係数表!H19</f>
        <v>-1.332267519317879E-4</v>
      </c>
      <c r="O16" s="82">
        <f t="shared" si="4"/>
        <v>0</v>
      </c>
      <c r="P16" s="76">
        <f>分析係数表!C19</f>
        <v>0.11115651818553329</v>
      </c>
      <c r="Q16" s="82">
        <f t="shared" si="5"/>
        <v>0</v>
      </c>
      <c r="R16" s="83">
        <v>0</v>
      </c>
      <c r="S16" s="84">
        <f t="shared" si="6"/>
        <v>0</v>
      </c>
      <c r="T16" s="85">
        <f>分析係数表!F19</f>
        <v>0.24046434494195687</v>
      </c>
      <c r="U16" s="86">
        <f t="shared" si="7"/>
        <v>0</v>
      </c>
      <c r="V16" s="87">
        <f>分析係数表!D19</f>
        <v>6.7993366500829183E-2</v>
      </c>
      <c r="W16" s="167">
        <f t="shared" si="8"/>
        <v>0</v>
      </c>
      <c r="X16" s="76">
        <f>分析係数表!E19</f>
        <v>7.4626865671641784E-2</v>
      </c>
      <c r="Y16" s="166">
        <f t="shared" si="9"/>
        <v>0</v>
      </c>
    </row>
    <row r="17" spans="1:25" x14ac:dyDescent="0.2">
      <c r="A17" s="6" t="s">
        <v>5</v>
      </c>
      <c r="B17" s="5" t="s">
        <v>33</v>
      </c>
      <c r="C17" s="90"/>
      <c r="D17" s="76">
        <f>投入係数表!E17</f>
        <v>0</v>
      </c>
      <c r="E17" s="77">
        <f t="shared" si="0"/>
        <v>0</v>
      </c>
      <c r="F17" s="76">
        <f>分析係数表!C20</f>
        <v>0.38497033618984844</v>
      </c>
      <c r="G17" s="77">
        <f t="shared" si="1"/>
        <v>0</v>
      </c>
      <c r="H17" s="77">
        <v>0</v>
      </c>
      <c r="I17" s="77">
        <f t="shared" si="2"/>
        <v>0</v>
      </c>
      <c r="J17" s="76">
        <f>分析係数表!G20</f>
        <v>0.1000882612533098</v>
      </c>
      <c r="K17" s="78">
        <f t="shared" si="3"/>
        <v>0</v>
      </c>
      <c r="L17" s="79"/>
      <c r="M17" s="80"/>
      <c r="N17" s="81">
        <f>分析係数表!H20</f>
        <v>6.1284305888622431E-4</v>
      </c>
      <c r="O17" s="82">
        <f t="shared" si="4"/>
        <v>0</v>
      </c>
      <c r="P17" s="76">
        <f>分析係数表!C20</f>
        <v>0.38497033618984844</v>
      </c>
      <c r="Q17" s="82">
        <f t="shared" si="5"/>
        <v>0</v>
      </c>
      <c r="R17" s="83">
        <v>0</v>
      </c>
      <c r="S17" s="84">
        <f t="shared" si="6"/>
        <v>0</v>
      </c>
      <c r="T17" s="85">
        <f>分析係数表!F20</f>
        <v>0.22259488084730802</v>
      </c>
      <c r="U17" s="86">
        <f t="shared" si="7"/>
        <v>0</v>
      </c>
      <c r="V17" s="87">
        <f>分析係数表!D20</f>
        <v>2.5772285966460723E-2</v>
      </c>
      <c r="W17" s="167">
        <f t="shared" si="8"/>
        <v>0</v>
      </c>
      <c r="X17" s="76">
        <f>分析係数表!E20</f>
        <v>2.7184466019417475E-2</v>
      </c>
      <c r="Y17" s="166">
        <f t="shared" si="9"/>
        <v>0</v>
      </c>
    </row>
    <row r="18" spans="1:25" x14ac:dyDescent="0.2">
      <c r="A18" s="6" t="s">
        <v>6</v>
      </c>
      <c r="B18" s="5" t="s">
        <v>34</v>
      </c>
      <c r="C18" s="90"/>
      <c r="D18" s="76">
        <f>投入係数表!E18</f>
        <v>0</v>
      </c>
      <c r="E18" s="77">
        <f t="shared" si="0"/>
        <v>0</v>
      </c>
      <c r="F18" s="76">
        <f>分析係数表!C21</f>
        <v>0.48253968253968249</v>
      </c>
      <c r="G18" s="77">
        <f t="shared" si="1"/>
        <v>0</v>
      </c>
      <c r="H18" s="77">
        <v>0</v>
      </c>
      <c r="I18" s="77">
        <f t="shared" si="2"/>
        <v>0</v>
      </c>
      <c r="J18" s="76">
        <f>分析係数表!G21</f>
        <v>0.28533451484271155</v>
      </c>
      <c r="K18" s="78">
        <f t="shared" si="3"/>
        <v>0</v>
      </c>
      <c r="L18" s="79"/>
      <c r="M18" s="80"/>
      <c r="N18" s="81">
        <f>分析係数表!H21</f>
        <v>1.0125233146815881E-3</v>
      </c>
      <c r="O18" s="82">
        <f t="shared" si="4"/>
        <v>0</v>
      </c>
      <c r="P18" s="76">
        <f>分析係数表!C21</f>
        <v>0.48253968253968249</v>
      </c>
      <c r="Q18" s="82">
        <f t="shared" si="5"/>
        <v>0</v>
      </c>
      <c r="R18" s="83">
        <v>0</v>
      </c>
      <c r="S18" s="84">
        <f t="shared" si="6"/>
        <v>0</v>
      </c>
      <c r="T18" s="85">
        <f>分析係数表!F21</f>
        <v>0.42600797518830308</v>
      </c>
      <c r="U18" s="86">
        <f t="shared" si="7"/>
        <v>0</v>
      </c>
      <c r="V18" s="87">
        <f>分析係数表!D21</f>
        <v>6.1586176340274704E-2</v>
      </c>
      <c r="W18" s="167">
        <f t="shared" si="8"/>
        <v>0</v>
      </c>
      <c r="X18" s="76">
        <f>分析係数表!E21</f>
        <v>5.2946389011962781E-2</v>
      </c>
      <c r="Y18" s="166">
        <f t="shared" si="9"/>
        <v>0</v>
      </c>
    </row>
    <row r="19" spans="1:25" x14ac:dyDescent="0.2">
      <c r="A19" s="6" t="s">
        <v>7</v>
      </c>
      <c r="B19" s="5" t="s">
        <v>268</v>
      </c>
      <c r="C19" s="90"/>
      <c r="D19" s="76">
        <f>投入係数表!E19</f>
        <v>0</v>
      </c>
      <c r="E19" s="77">
        <f t="shared" si="0"/>
        <v>0</v>
      </c>
      <c r="F19" s="76">
        <f>分析係数表!C22</f>
        <v>8.9572192513369009E-2</v>
      </c>
      <c r="G19" s="77">
        <f t="shared" si="1"/>
        <v>0</v>
      </c>
      <c r="H19" s="77">
        <v>0</v>
      </c>
      <c r="I19" s="77">
        <f t="shared" si="2"/>
        <v>0</v>
      </c>
      <c r="J19" s="76">
        <f>分析係数表!G22</f>
        <v>0.19457831325301206</v>
      </c>
      <c r="K19" s="78">
        <f t="shared" si="3"/>
        <v>0</v>
      </c>
      <c r="L19" s="79"/>
      <c r="M19" s="80"/>
      <c r="N19" s="81">
        <f>分析係数表!H22</f>
        <v>5.3290700772715159E-5</v>
      </c>
      <c r="O19" s="82">
        <f t="shared" si="4"/>
        <v>0</v>
      </c>
      <c r="P19" s="76">
        <f>分析係数表!C22</f>
        <v>8.9572192513369009E-2</v>
      </c>
      <c r="Q19" s="82">
        <f t="shared" si="5"/>
        <v>0</v>
      </c>
      <c r="R19" s="83">
        <v>0</v>
      </c>
      <c r="S19" s="84">
        <f t="shared" si="6"/>
        <v>0</v>
      </c>
      <c r="T19" s="85">
        <f>分析係数表!F22</f>
        <v>0.41265060240963858</v>
      </c>
      <c r="U19" s="86">
        <f t="shared" si="7"/>
        <v>0</v>
      </c>
      <c r="V19" s="87">
        <f>分析係数表!D22</f>
        <v>5.903614457831325E-2</v>
      </c>
      <c r="W19" s="167">
        <f t="shared" si="8"/>
        <v>0</v>
      </c>
      <c r="X19" s="76">
        <f>分析係数表!E22</f>
        <v>6.2650602409638559E-2</v>
      </c>
      <c r="Y19" s="166">
        <f t="shared" si="9"/>
        <v>0</v>
      </c>
    </row>
    <row r="20" spans="1:25" x14ac:dyDescent="0.2">
      <c r="A20" s="6" t="s">
        <v>8</v>
      </c>
      <c r="B20" s="5" t="s">
        <v>269</v>
      </c>
      <c r="C20" s="90"/>
      <c r="D20" s="76">
        <f>投入係数表!E20</f>
        <v>0</v>
      </c>
      <c r="E20" s="77">
        <f t="shared" si="0"/>
        <v>0</v>
      </c>
      <c r="F20" s="76">
        <f>分析係数表!C23</f>
        <v>0</v>
      </c>
      <c r="G20" s="77">
        <f t="shared" si="1"/>
        <v>0</v>
      </c>
      <c r="H20" s="77">
        <v>0</v>
      </c>
      <c r="I20" s="77">
        <f t="shared" si="2"/>
        <v>0</v>
      </c>
      <c r="J20" s="76">
        <f>分析係数表!G23</f>
        <v>0.21617418351477449</v>
      </c>
      <c r="K20" s="78">
        <f t="shared" si="3"/>
        <v>0</v>
      </c>
      <c r="L20" s="79"/>
      <c r="M20" s="80"/>
      <c r="N20" s="81">
        <f>分析係数表!H23</f>
        <v>2.6645350386357579E-5</v>
      </c>
      <c r="O20" s="82">
        <f t="shared" si="4"/>
        <v>0</v>
      </c>
      <c r="P20" s="76">
        <f>分析係数表!C23</f>
        <v>0</v>
      </c>
      <c r="Q20" s="82">
        <f t="shared" si="5"/>
        <v>0</v>
      </c>
      <c r="R20" s="83">
        <v>0</v>
      </c>
      <c r="S20" s="84">
        <f t="shared" si="6"/>
        <v>0</v>
      </c>
      <c r="T20" s="85">
        <f>分析係数表!F23</f>
        <v>0.44116122343182995</v>
      </c>
      <c r="U20" s="86">
        <f t="shared" si="7"/>
        <v>0</v>
      </c>
      <c r="V20" s="87">
        <f>分析係数表!D23</f>
        <v>8.5018144116122338E-2</v>
      </c>
      <c r="W20" s="167">
        <f t="shared" si="8"/>
        <v>0</v>
      </c>
      <c r="X20" s="76">
        <f>分析係数表!E23</f>
        <v>8.138932089165371E-2</v>
      </c>
      <c r="Y20" s="166">
        <f t="shared" si="9"/>
        <v>0</v>
      </c>
    </row>
    <row r="21" spans="1:25" x14ac:dyDescent="0.2">
      <c r="A21" s="6" t="s">
        <v>9</v>
      </c>
      <c r="B21" s="5" t="s">
        <v>270</v>
      </c>
      <c r="C21" s="90"/>
      <c r="D21" s="76">
        <f>投入係数表!E21</f>
        <v>0</v>
      </c>
      <c r="E21" s="77">
        <f t="shared" si="0"/>
        <v>0</v>
      </c>
      <c r="F21" s="76">
        <f>分析係数表!C24</f>
        <v>0.22950819672131151</v>
      </c>
      <c r="G21" s="77">
        <f t="shared" si="1"/>
        <v>0</v>
      </c>
      <c r="H21" s="77">
        <v>0</v>
      </c>
      <c r="I21" s="77">
        <f t="shared" si="2"/>
        <v>0</v>
      </c>
      <c r="J21" s="76">
        <f>分析係数表!G24</f>
        <v>0.20952380952380953</v>
      </c>
      <c r="K21" s="78">
        <f t="shared" si="3"/>
        <v>0</v>
      </c>
      <c r="L21" s="79"/>
      <c r="M21" s="80"/>
      <c r="N21" s="81">
        <f>分析係数表!H24</f>
        <v>3.996802557953637E-4</v>
      </c>
      <c r="O21" s="82">
        <f t="shared" si="4"/>
        <v>0</v>
      </c>
      <c r="P21" s="76">
        <f>分析係数表!C24</f>
        <v>0.22950819672131151</v>
      </c>
      <c r="Q21" s="82">
        <f t="shared" si="5"/>
        <v>0</v>
      </c>
      <c r="R21" s="83">
        <v>0</v>
      </c>
      <c r="S21" s="84">
        <f t="shared" si="6"/>
        <v>0</v>
      </c>
      <c r="T21" s="85">
        <f>分析係数表!F24</f>
        <v>0.4</v>
      </c>
      <c r="U21" s="86">
        <f t="shared" si="7"/>
        <v>0</v>
      </c>
      <c r="V21" s="87">
        <f>分析係数表!D24</f>
        <v>1.1190476190476191</v>
      </c>
      <c r="W21" s="167">
        <f t="shared" si="8"/>
        <v>0</v>
      </c>
      <c r="X21" s="76">
        <f>分析係数表!E24</f>
        <v>1.1190476190476191</v>
      </c>
      <c r="Y21" s="166">
        <f t="shared" si="9"/>
        <v>0</v>
      </c>
    </row>
    <row r="22" spans="1:25" x14ac:dyDescent="0.2">
      <c r="A22" s="6" t="s">
        <v>10</v>
      </c>
      <c r="B22" s="5" t="s">
        <v>271</v>
      </c>
      <c r="C22" s="90"/>
      <c r="D22" s="76">
        <f>投入係数表!E22</f>
        <v>0</v>
      </c>
      <c r="E22" s="77">
        <f t="shared" si="0"/>
        <v>0</v>
      </c>
      <c r="F22" s="76">
        <f>分析係数表!C25</f>
        <v>0.16129032258064513</v>
      </c>
      <c r="G22" s="77">
        <f t="shared" si="1"/>
        <v>0</v>
      </c>
      <c r="H22" s="77">
        <v>0</v>
      </c>
      <c r="I22" s="77">
        <f t="shared" si="2"/>
        <v>0</v>
      </c>
      <c r="J22" s="76">
        <f>分析係数表!G25</f>
        <v>0.19679519278918378</v>
      </c>
      <c r="K22" s="78">
        <f t="shared" si="3"/>
        <v>0</v>
      </c>
      <c r="L22" s="79"/>
      <c r="M22" s="80"/>
      <c r="N22" s="81">
        <f>分析係数表!H25</f>
        <v>5.5955235811350917E-4</v>
      </c>
      <c r="O22" s="82">
        <f t="shared" si="4"/>
        <v>0</v>
      </c>
      <c r="P22" s="76">
        <f>分析係数表!C25</f>
        <v>0.16129032258064513</v>
      </c>
      <c r="Q22" s="82">
        <f t="shared" si="5"/>
        <v>0</v>
      </c>
      <c r="R22" s="83">
        <v>0</v>
      </c>
      <c r="S22" s="84">
        <f t="shared" si="6"/>
        <v>0</v>
      </c>
      <c r="T22" s="85">
        <f>分析係数表!F25</f>
        <v>0.35002503755633452</v>
      </c>
      <c r="U22" s="86">
        <f t="shared" si="7"/>
        <v>0</v>
      </c>
      <c r="V22" s="87">
        <f>分析係数表!D25</f>
        <v>8.1622433650475709E-2</v>
      </c>
      <c r="W22" s="167">
        <f t="shared" si="8"/>
        <v>0</v>
      </c>
      <c r="X22" s="76">
        <f>分析係数表!E25</f>
        <v>8.0120180270405614E-2</v>
      </c>
      <c r="Y22" s="166">
        <f t="shared" si="9"/>
        <v>0</v>
      </c>
    </row>
    <row r="23" spans="1:25" x14ac:dyDescent="0.2">
      <c r="A23" s="6" t="s">
        <v>11</v>
      </c>
      <c r="B23" s="5" t="s">
        <v>35</v>
      </c>
      <c r="C23" s="90"/>
      <c r="D23" s="76">
        <f>投入係数表!E23</f>
        <v>0</v>
      </c>
      <c r="E23" s="77">
        <f t="shared" si="0"/>
        <v>0</v>
      </c>
      <c r="F23" s="76">
        <f>分析係数表!C26</f>
        <v>0.2892749244712991</v>
      </c>
      <c r="G23" s="77">
        <f t="shared" si="1"/>
        <v>0</v>
      </c>
      <c r="H23" s="77">
        <v>0</v>
      </c>
      <c r="I23" s="77">
        <f t="shared" si="2"/>
        <v>0</v>
      </c>
      <c r="J23" s="76">
        <f>分析係数表!G26</f>
        <v>0.19654528478057889</v>
      </c>
      <c r="K23" s="78">
        <f t="shared" si="3"/>
        <v>0</v>
      </c>
      <c r="L23" s="79"/>
      <c r="M23" s="80"/>
      <c r="N23" s="81">
        <f>分析係数表!H26</f>
        <v>1.2363442579269917E-2</v>
      </c>
      <c r="O23" s="82">
        <f t="shared" si="4"/>
        <v>0</v>
      </c>
      <c r="P23" s="76">
        <f>分析係数表!C26</f>
        <v>0.2892749244712991</v>
      </c>
      <c r="Q23" s="82">
        <f t="shared" si="5"/>
        <v>0</v>
      </c>
      <c r="R23" s="83">
        <v>0</v>
      </c>
      <c r="S23" s="84">
        <f t="shared" si="6"/>
        <v>0</v>
      </c>
      <c r="T23" s="85">
        <f>分析係数表!F26</f>
        <v>0.33426704014939307</v>
      </c>
      <c r="U23" s="86">
        <f t="shared" si="7"/>
        <v>0</v>
      </c>
      <c r="V23" s="87">
        <f>分析係数表!D26</f>
        <v>5.3688141923436038E-2</v>
      </c>
      <c r="W23" s="167">
        <f t="shared" si="8"/>
        <v>0</v>
      </c>
      <c r="X23" s="76">
        <f>分析係数表!E26</f>
        <v>5.6489262371615313E-2</v>
      </c>
      <c r="Y23" s="166">
        <f t="shared" si="9"/>
        <v>0</v>
      </c>
    </row>
    <row r="24" spans="1:25" x14ac:dyDescent="0.2">
      <c r="A24" s="6" t="s">
        <v>12</v>
      </c>
      <c r="B24" s="5" t="s">
        <v>365</v>
      </c>
      <c r="C24" s="90"/>
      <c r="D24" s="76">
        <f>投入係数表!E24</f>
        <v>0</v>
      </c>
      <c r="E24" s="77">
        <f t="shared" si="0"/>
        <v>0</v>
      </c>
      <c r="F24" s="76">
        <f>分析係数表!C27</f>
        <v>1.9108280254777066E-2</v>
      </c>
      <c r="G24" s="77">
        <f t="shared" si="1"/>
        <v>0</v>
      </c>
      <c r="H24" s="77">
        <v>0</v>
      </c>
      <c r="I24" s="77">
        <f t="shared" si="2"/>
        <v>0</v>
      </c>
      <c r="J24" s="76">
        <f>分析係数表!G27</f>
        <v>0.18</v>
      </c>
      <c r="K24" s="78">
        <f t="shared" si="3"/>
        <v>0</v>
      </c>
      <c r="L24" s="79"/>
      <c r="M24" s="80"/>
      <c r="N24" s="81">
        <f>分析係数表!H27</f>
        <v>1.2043698374633626E-2</v>
      </c>
      <c r="O24" s="82">
        <f t="shared" si="4"/>
        <v>0</v>
      </c>
      <c r="P24" s="76">
        <f>分析係数表!C27</f>
        <v>1.9108280254777066E-2</v>
      </c>
      <c r="Q24" s="82">
        <f t="shared" si="5"/>
        <v>0</v>
      </c>
      <c r="R24" s="83">
        <v>0</v>
      </c>
      <c r="S24" s="84">
        <f t="shared" si="6"/>
        <v>0</v>
      </c>
      <c r="T24" s="85">
        <f>分析係数表!F27</f>
        <v>0.34</v>
      </c>
      <c r="U24" s="86">
        <f t="shared" si="7"/>
        <v>0</v>
      </c>
      <c r="V24" s="87">
        <f>分析係数表!D27</f>
        <v>0</v>
      </c>
      <c r="W24" s="167">
        <f t="shared" si="8"/>
        <v>0</v>
      </c>
      <c r="X24" s="76">
        <f>分析係数表!E27</f>
        <v>0</v>
      </c>
      <c r="Y24" s="166">
        <f t="shared" si="9"/>
        <v>0</v>
      </c>
    </row>
    <row r="25" spans="1:25" x14ac:dyDescent="0.2">
      <c r="A25" s="6" t="s">
        <v>13</v>
      </c>
      <c r="B25" s="5" t="s">
        <v>191</v>
      </c>
      <c r="C25" s="90"/>
      <c r="D25" s="76">
        <f>投入係数表!E25</f>
        <v>0</v>
      </c>
      <c r="E25" s="77">
        <f t="shared" si="0"/>
        <v>0</v>
      </c>
      <c r="F25" s="76">
        <f>分析係数表!C28</f>
        <v>9.4883720930232562E-2</v>
      </c>
      <c r="G25" s="77">
        <f t="shared" si="1"/>
        <v>0</v>
      </c>
      <c r="H25" s="77">
        <v>0</v>
      </c>
      <c r="I25" s="77">
        <f t="shared" si="2"/>
        <v>0</v>
      </c>
      <c r="J25" s="76">
        <f>分析係数表!G28</f>
        <v>0.12508638562543192</v>
      </c>
      <c r="K25" s="78">
        <f t="shared" si="3"/>
        <v>0</v>
      </c>
      <c r="L25" s="79"/>
      <c r="M25" s="80"/>
      <c r="N25" s="81">
        <f>分析係数表!H28</f>
        <v>2.3767652544630962E-2</v>
      </c>
      <c r="O25" s="82">
        <f t="shared" si="4"/>
        <v>0</v>
      </c>
      <c r="P25" s="76">
        <f>分析係数表!C28</f>
        <v>9.4883720930232562E-2</v>
      </c>
      <c r="Q25" s="82">
        <f t="shared" si="5"/>
        <v>0</v>
      </c>
      <c r="R25" s="83">
        <v>0</v>
      </c>
      <c r="S25" s="84">
        <f t="shared" si="6"/>
        <v>0</v>
      </c>
      <c r="T25" s="85">
        <f>分析係数表!F28</f>
        <v>0.21354526606772634</v>
      </c>
      <c r="U25" s="86">
        <f t="shared" si="7"/>
        <v>0</v>
      </c>
      <c r="V25" s="87">
        <f>分析係数表!D28</f>
        <v>0.20525224602626124</v>
      </c>
      <c r="W25" s="167">
        <f t="shared" si="8"/>
        <v>0</v>
      </c>
      <c r="X25" s="76">
        <f>分析係数表!E28</f>
        <v>0.19765031098825156</v>
      </c>
      <c r="Y25" s="166">
        <f t="shared" si="9"/>
        <v>0</v>
      </c>
    </row>
    <row r="26" spans="1:25" x14ac:dyDescent="0.2">
      <c r="A26" s="6" t="s">
        <v>14</v>
      </c>
      <c r="B26" s="5" t="s">
        <v>50</v>
      </c>
      <c r="C26" s="90"/>
      <c r="D26" s="76">
        <f>投入係数表!E26</f>
        <v>0</v>
      </c>
      <c r="E26" s="77">
        <f t="shared" si="0"/>
        <v>0</v>
      </c>
      <c r="F26" s="76">
        <f>分析係数表!C29</f>
        <v>0.10244286840031525</v>
      </c>
      <c r="G26" s="77">
        <f t="shared" si="1"/>
        <v>0</v>
      </c>
      <c r="H26" s="77">
        <v>0</v>
      </c>
      <c r="I26" s="77">
        <f t="shared" si="2"/>
        <v>0</v>
      </c>
      <c r="J26" s="76">
        <f>分析係数表!G29</f>
        <v>0.25477707006369427</v>
      </c>
      <c r="K26" s="78">
        <f t="shared" si="3"/>
        <v>0</v>
      </c>
      <c r="L26" s="79"/>
      <c r="M26" s="80"/>
      <c r="N26" s="81">
        <f>分析係数表!H29</f>
        <v>1.0897948308020251E-2</v>
      </c>
      <c r="O26" s="82">
        <f t="shared" si="4"/>
        <v>0</v>
      </c>
      <c r="P26" s="76">
        <f>分析係数表!C29</f>
        <v>0.10244286840031525</v>
      </c>
      <c r="Q26" s="82">
        <f t="shared" si="5"/>
        <v>0</v>
      </c>
      <c r="R26" s="83">
        <v>0</v>
      </c>
      <c r="S26" s="84">
        <f t="shared" si="6"/>
        <v>0</v>
      </c>
      <c r="T26" s="85">
        <f>分析係数表!F29</f>
        <v>0.39278131634819535</v>
      </c>
      <c r="U26" s="86">
        <f t="shared" si="7"/>
        <v>0</v>
      </c>
      <c r="V26" s="87">
        <f>分析係数表!D29</f>
        <v>0.1932059447983015</v>
      </c>
      <c r="W26" s="167">
        <f t="shared" si="8"/>
        <v>0</v>
      </c>
      <c r="X26" s="76">
        <f>分析係数表!E29</f>
        <v>0.10191082802547771</v>
      </c>
      <c r="Y26" s="166">
        <f t="shared" si="9"/>
        <v>0</v>
      </c>
    </row>
    <row r="27" spans="1:25" x14ac:dyDescent="0.2">
      <c r="A27" s="6" t="s">
        <v>15</v>
      </c>
      <c r="B27" s="5" t="s">
        <v>36</v>
      </c>
      <c r="C27" s="90"/>
      <c r="D27" s="76">
        <f>投入係数表!E27</f>
        <v>0</v>
      </c>
      <c r="E27" s="77">
        <f t="shared" si="0"/>
        <v>0</v>
      </c>
      <c r="F27" s="76">
        <f>分析係数表!C30</f>
        <v>1</v>
      </c>
      <c r="G27" s="77">
        <f t="shared" si="1"/>
        <v>0</v>
      </c>
      <c r="H27" s="77">
        <v>0</v>
      </c>
      <c r="I27" s="77">
        <f t="shared" si="2"/>
        <v>0</v>
      </c>
      <c r="J27" s="76">
        <f>分析係数表!G30</f>
        <v>0.34465911614479239</v>
      </c>
      <c r="K27" s="78">
        <f t="shared" si="3"/>
        <v>0</v>
      </c>
      <c r="L27" s="79"/>
      <c r="M27" s="80"/>
      <c r="N27" s="81">
        <f>分析係数表!H30</f>
        <v>0</v>
      </c>
      <c r="O27" s="82">
        <f t="shared" si="4"/>
        <v>0</v>
      </c>
      <c r="P27" s="76">
        <f>分析係数表!C30</f>
        <v>1</v>
      </c>
      <c r="Q27" s="82">
        <f t="shared" si="5"/>
        <v>0</v>
      </c>
      <c r="R27" s="83">
        <v>0</v>
      </c>
      <c r="S27" s="84">
        <f t="shared" si="6"/>
        <v>0</v>
      </c>
      <c r="T27" s="85">
        <f>分析係数表!F30</f>
        <v>0.43992893626471241</v>
      </c>
      <c r="U27" s="86">
        <f t="shared" si="7"/>
        <v>0</v>
      </c>
      <c r="V27" s="87">
        <f>分析係数表!D30</f>
        <v>0.13657561625582945</v>
      </c>
      <c r="W27" s="167">
        <f t="shared" si="8"/>
        <v>0</v>
      </c>
      <c r="X27" s="76">
        <f>分析係数表!E30</f>
        <v>6.395736175882745E-2</v>
      </c>
      <c r="Y27" s="166">
        <f t="shared" si="9"/>
        <v>0</v>
      </c>
    </row>
    <row r="28" spans="1:25" x14ac:dyDescent="0.2">
      <c r="A28" s="6" t="s">
        <v>16</v>
      </c>
      <c r="B28" s="5" t="s">
        <v>192</v>
      </c>
      <c r="C28" s="90"/>
      <c r="D28" s="76">
        <f>投入係数表!E28</f>
        <v>0</v>
      </c>
      <c r="E28" s="77">
        <f t="shared" si="0"/>
        <v>0</v>
      </c>
      <c r="F28" s="76">
        <f>分析係数表!C31</f>
        <v>2.6671974522292974E-2</v>
      </c>
      <c r="G28" s="77">
        <f t="shared" si="1"/>
        <v>0</v>
      </c>
      <c r="H28" s="77">
        <v>0</v>
      </c>
      <c r="I28" s="77">
        <f t="shared" si="2"/>
        <v>0</v>
      </c>
      <c r="J28" s="76">
        <f>分析係数表!G31</f>
        <v>5.9701492537313432E-2</v>
      </c>
      <c r="K28" s="78">
        <f t="shared" si="3"/>
        <v>0</v>
      </c>
      <c r="L28" s="79"/>
      <c r="M28" s="80"/>
      <c r="N28" s="81">
        <f>分析係数表!H31</f>
        <v>2.5153210764721556E-2</v>
      </c>
      <c r="O28" s="82">
        <f t="shared" si="4"/>
        <v>0</v>
      </c>
      <c r="P28" s="76">
        <f>分析係数表!C31</f>
        <v>2.6671974522292974E-2</v>
      </c>
      <c r="Q28" s="82">
        <f t="shared" si="5"/>
        <v>0</v>
      </c>
      <c r="R28" s="83">
        <v>0</v>
      </c>
      <c r="S28" s="84">
        <f t="shared" si="6"/>
        <v>0</v>
      </c>
      <c r="T28" s="85">
        <f>分析係数表!F31</f>
        <v>0.34328358208955223</v>
      </c>
      <c r="U28" s="86">
        <f t="shared" si="7"/>
        <v>0</v>
      </c>
      <c r="V28" s="87">
        <f>分析係数表!D31</f>
        <v>0</v>
      </c>
      <c r="W28" s="167">
        <f t="shared" si="8"/>
        <v>0</v>
      </c>
      <c r="X28" s="76">
        <f>分析係数表!E31</f>
        <v>0</v>
      </c>
      <c r="Y28" s="166">
        <f t="shared" si="9"/>
        <v>0</v>
      </c>
    </row>
    <row r="29" spans="1:25" x14ac:dyDescent="0.2">
      <c r="A29" s="6" t="s">
        <v>17</v>
      </c>
      <c r="B29" s="5" t="s">
        <v>272</v>
      </c>
      <c r="C29" s="90"/>
      <c r="D29" s="76">
        <f>投入係数表!E29</f>
        <v>0</v>
      </c>
      <c r="E29" s="77">
        <f t="shared" si="0"/>
        <v>0</v>
      </c>
      <c r="F29" s="76">
        <f>分析係数表!C32</f>
        <v>1</v>
      </c>
      <c r="G29" s="77">
        <f t="shared" si="1"/>
        <v>0</v>
      </c>
      <c r="H29" s="77">
        <v>0</v>
      </c>
      <c r="I29" s="77">
        <f t="shared" si="2"/>
        <v>0</v>
      </c>
      <c r="J29" s="76">
        <f>分析係数表!G32</f>
        <v>0.14022140221402213</v>
      </c>
      <c r="K29" s="78">
        <f t="shared" si="3"/>
        <v>0</v>
      </c>
      <c r="L29" s="79"/>
      <c r="M29" s="80"/>
      <c r="N29" s="81">
        <f>分析係数表!H32</f>
        <v>7.3807620570210501E-3</v>
      </c>
      <c r="O29" s="82">
        <f t="shared" si="4"/>
        <v>0</v>
      </c>
      <c r="P29" s="76">
        <f>分析係数表!C32</f>
        <v>1</v>
      </c>
      <c r="Q29" s="82">
        <f t="shared" si="5"/>
        <v>0</v>
      </c>
      <c r="R29" s="83">
        <v>0</v>
      </c>
      <c r="S29" s="84">
        <f t="shared" si="6"/>
        <v>0</v>
      </c>
      <c r="T29" s="85">
        <f>分析係数表!F32</f>
        <v>0.48093480934809346</v>
      </c>
      <c r="U29" s="86">
        <f t="shared" si="7"/>
        <v>0</v>
      </c>
      <c r="V29" s="87">
        <f>分析係数表!D32</f>
        <v>1.7220172201722016E-2</v>
      </c>
      <c r="W29" s="167">
        <f t="shared" si="8"/>
        <v>0</v>
      </c>
      <c r="X29" s="76">
        <f>分析係数表!E32</f>
        <v>2.5830258302583026E-2</v>
      </c>
      <c r="Y29" s="166">
        <f t="shared" si="9"/>
        <v>0</v>
      </c>
    </row>
    <row r="30" spans="1:25" x14ac:dyDescent="0.2">
      <c r="A30" s="6" t="s">
        <v>18</v>
      </c>
      <c r="B30" s="5" t="s">
        <v>273</v>
      </c>
      <c r="C30" s="90"/>
      <c r="D30" s="76">
        <f>投入係数表!E30</f>
        <v>0</v>
      </c>
      <c r="E30" s="77">
        <f t="shared" si="0"/>
        <v>0</v>
      </c>
      <c r="F30" s="76">
        <f>分析係数表!C33</f>
        <v>0.66329113924050631</v>
      </c>
      <c r="G30" s="77">
        <f t="shared" si="1"/>
        <v>0</v>
      </c>
      <c r="H30" s="77">
        <v>0</v>
      </c>
      <c r="I30" s="77">
        <f t="shared" si="2"/>
        <v>0</v>
      </c>
      <c r="J30" s="76">
        <f>分析係数表!G33</f>
        <v>0.50381679389312972</v>
      </c>
      <c r="K30" s="78">
        <f t="shared" si="3"/>
        <v>0</v>
      </c>
      <c r="L30" s="79"/>
      <c r="M30" s="80"/>
      <c r="N30" s="81">
        <f>分析係数表!H33</f>
        <v>1.0658140154543032E-3</v>
      </c>
      <c r="O30" s="82">
        <f t="shared" si="4"/>
        <v>0</v>
      </c>
      <c r="P30" s="76">
        <f>分析係数表!C33</f>
        <v>0.66329113924050631</v>
      </c>
      <c r="Q30" s="82">
        <f t="shared" si="5"/>
        <v>0</v>
      </c>
      <c r="R30" s="83">
        <v>0</v>
      </c>
      <c r="S30" s="84">
        <f t="shared" si="6"/>
        <v>0</v>
      </c>
      <c r="T30" s="85">
        <f>分析係数表!F33</f>
        <v>0.63740458015267176</v>
      </c>
      <c r="U30" s="86">
        <f t="shared" si="7"/>
        <v>0</v>
      </c>
      <c r="V30" s="87">
        <f>分析係数表!D33</f>
        <v>1.1450381679389313E-2</v>
      </c>
      <c r="W30" s="167">
        <f t="shared" si="8"/>
        <v>0</v>
      </c>
      <c r="X30" s="76">
        <f>分析係数表!E33</f>
        <v>0</v>
      </c>
      <c r="Y30" s="166">
        <f t="shared" si="9"/>
        <v>0</v>
      </c>
    </row>
    <row r="31" spans="1:25" x14ac:dyDescent="0.2">
      <c r="A31" s="6" t="s">
        <v>19</v>
      </c>
      <c r="B31" s="5" t="s">
        <v>274</v>
      </c>
      <c r="C31" s="90"/>
      <c r="D31" s="76">
        <f>投入係数表!E31</f>
        <v>0</v>
      </c>
      <c r="E31" s="77">
        <f t="shared" si="0"/>
        <v>0</v>
      </c>
      <c r="F31" s="76">
        <f>分析係数表!C34</f>
        <v>0.21491587085038655</v>
      </c>
      <c r="G31" s="77">
        <f t="shared" si="1"/>
        <v>0</v>
      </c>
      <c r="H31" s="77">
        <v>0</v>
      </c>
      <c r="I31" s="77">
        <f t="shared" si="2"/>
        <v>0</v>
      </c>
      <c r="J31" s="76">
        <f>分析係数表!G34</f>
        <v>0.42492917847025496</v>
      </c>
      <c r="K31" s="78">
        <f t="shared" si="3"/>
        <v>0</v>
      </c>
      <c r="L31" s="79"/>
      <c r="M31" s="80"/>
      <c r="N31" s="81">
        <f>分析係数表!H34</f>
        <v>0.18094857447375434</v>
      </c>
      <c r="O31" s="82">
        <f t="shared" si="4"/>
        <v>0</v>
      </c>
      <c r="P31" s="76">
        <f>分析係数表!C34</f>
        <v>0.21491587085038655</v>
      </c>
      <c r="Q31" s="82">
        <f t="shared" si="5"/>
        <v>0</v>
      </c>
      <c r="R31" s="83">
        <v>0</v>
      </c>
      <c r="S31" s="84">
        <f t="shared" si="6"/>
        <v>0</v>
      </c>
      <c r="T31" s="85">
        <f>分析係数表!F34</f>
        <v>0.69842904970383723</v>
      </c>
      <c r="U31" s="86">
        <f t="shared" si="7"/>
        <v>0</v>
      </c>
      <c r="V31" s="87">
        <f>分析係数表!D34</f>
        <v>0.29410249806850375</v>
      </c>
      <c r="W31" s="167">
        <f t="shared" si="8"/>
        <v>0</v>
      </c>
      <c r="X31" s="76">
        <f>分析係数表!E34</f>
        <v>0.18465104300798352</v>
      </c>
      <c r="Y31" s="166">
        <f t="shared" si="9"/>
        <v>0</v>
      </c>
    </row>
    <row r="32" spans="1:25" x14ac:dyDescent="0.2">
      <c r="A32" s="6" t="s">
        <v>20</v>
      </c>
      <c r="B32" s="5" t="s">
        <v>37</v>
      </c>
      <c r="C32" s="90"/>
      <c r="D32" s="76">
        <f>投入係数表!E32</f>
        <v>0</v>
      </c>
      <c r="E32" s="77">
        <f t="shared" si="0"/>
        <v>0</v>
      </c>
      <c r="F32" s="76">
        <f>分析係数表!C35</f>
        <v>8.6412734508243272E-2</v>
      </c>
      <c r="G32" s="77">
        <f t="shared" si="1"/>
        <v>0</v>
      </c>
      <c r="H32" s="77">
        <v>0</v>
      </c>
      <c r="I32" s="77">
        <f t="shared" si="2"/>
        <v>0</v>
      </c>
      <c r="J32" s="76">
        <f>分析係数表!G35</f>
        <v>0.31692307692307692</v>
      </c>
      <c r="K32" s="78">
        <f t="shared" si="3"/>
        <v>0</v>
      </c>
      <c r="L32" s="79"/>
      <c r="M32" s="80"/>
      <c r="N32" s="81">
        <f>分析係数表!H35</f>
        <v>6.9118038902211562E-2</v>
      </c>
      <c r="O32" s="82">
        <f t="shared" si="4"/>
        <v>0</v>
      </c>
      <c r="P32" s="76">
        <f>分析係数表!C35</f>
        <v>8.6412734508243272E-2</v>
      </c>
      <c r="Q32" s="82">
        <f t="shared" si="5"/>
        <v>0</v>
      </c>
      <c r="R32" s="83">
        <v>0</v>
      </c>
      <c r="S32" s="84">
        <f t="shared" si="6"/>
        <v>0</v>
      </c>
      <c r="T32" s="85">
        <f>分析係数表!F35</f>
        <v>0.65230769230769226</v>
      </c>
      <c r="U32" s="86">
        <f t="shared" si="7"/>
        <v>0</v>
      </c>
      <c r="V32" s="87">
        <f>分析係数表!D35</f>
        <v>0.24307692307692308</v>
      </c>
      <c r="W32" s="167">
        <f t="shared" si="8"/>
        <v>0</v>
      </c>
      <c r="X32" s="76">
        <f>分析係数表!E35</f>
        <v>0.19384615384615383</v>
      </c>
      <c r="Y32" s="166">
        <f t="shared" si="9"/>
        <v>0</v>
      </c>
    </row>
    <row r="33" spans="1:25" x14ac:dyDescent="0.2">
      <c r="A33" s="6" t="s">
        <v>21</v>
      </c>
      <c r="B33" s="5" t="s">
        <v>38</v>
      </c>
      <c r="C33" s="90"/>
      <c r="D33" s="76">
        <f>投入係数表!E33</f>
        <v>0</v>
      </c>
      <c r="E33" s="77">
        <f t="shared" si="0"/>
        <v>0</v>
      </c>
      <c r="F33" s="76">
        <f>分析係数表!C36</f>
        <v>0.53995037220843667</v>
      </c>
      <c r="G33" s="77">
        <f t="shared" si="1"/>
        <v>0</v>
      </c>
      <c r="H33" s="77">
        <v>0</v>
      </c>
      <c r="I33" s="77">
        <f t="shared" si="2"/>
        <v>0</v>
      </c>
      <c r="J33" s="76">
        <f>分析係数表!G36</f>
        <v>4.5913682277318639E-3</v>
      </c>
      <c r="K33" s="78">
        <f t="shared" si="3"/>
        <v>0</v>
      </c>
      <c r="L33" s="79"/>
      <c r="M33" s="80"/>
      <c r="N33" s="81">
        <f>分析係数表!H36</f>
        <v>9.1953104183320006E-2</v>
      </c>
      <c r="O33" s="82">
        <f t="shared" si="4"/>
        <v>0</v>
      </c>
      <c r="P33" s="76">
        <f>分析係数表!C36</f>
        <v>0.53995037220843667</v>
      </c>
      <c r="Q33" s="82">
        <f t="shared" si="5"/>
        <v>0</v>
      </c>
      <c r="R33" s="83">
        <v>0</v>
      </c>
      <c r="S33" s="84">
        <f t="shared" si="6"/>
        <v>0</v>
      </c>
      <c r="T33" s="85">
        <f>分析係数表!F36</f>
        <v>0.90036730945821852</v>
      </c>
      <c r="U33" s="86">
        <f t="shared" si="7"/>
        <v>0</v>
      </c>
      <c r="V33" s="87">
        <f>分析係数表!D36</f>
        <v>1.4692378328741965E-2</v>
      </c>
      <c r="W33" s="167">
        <f t="shared" si="8"/>
        <v>0</v>
      </c>
      <c r="X33" s="76">
        <f>分析係数表!E36</f>
        <v>5.5096418732782371E-3</v>
      </c>
      <c r="Y33" s="166">
        <f t="shared" si="9"/>
        <v>0</v>
      </c>
    </row>
    <row r="34" spans="1:25" x14ac:dyDescent="0.2">
      <c r="A34" s="6" t="s">
        <v>22</v>
      </c>
      <c r="B34" s="5" t="s">
        <v>377</v>
      </c>
      <c r="C34" s="90"/>
      <c r="D34" s="76">
        <f>投入係数表!E34</f>
        <v>0</v>
      </c>
      <c r="E34" s="77">
        <f t="shared" si="0"/>
        <v>0</v>
      </c>
      <c r="F34" s="76">
        <f>分析係数表!C37</f>
        <v>0.27299231380864031</v>
      </c>
      <c r="G34" s="77">
        <f t="shared" si="1"/>
        <v>0</v>
      </c>
      <c r="H34" s="77">
        <v>0</v>
      </c>
      <c r="I34" s="77">
        <f t="shared" si="2"/>
        <v>0</v>
      </c>
      <c r="J34" s="76">
        <f>分析係数表!G37</f>
        <v>0.4742113169754632</v>
      </c>
      <c r="K34" s="78">
        <f t="shared" si="3"/>
        <v>0</v>
      </c>
      <c r="L34" s="79"/>
      <c r="M34" s="80"/>
      <c r="N34" s="81">
        <f>分析係数表!H37</f>
        <v>5.3477218225419662E-2</v>
      </c>
      <c r="O34" s="82">
        <f t="shared" si="4"/>
        <v>0</v>
      </c>
      <c r="P34" s="76">
        <f>分析係数表!C37</f>
        <v>0.27299231380864031</v>
      </c>
      <c r="Q34" s="82">
        <f t="shared" si="5"/>
        <v>0</v>
      </c>
      <c r="R34" s="83">
        <v>0</v>
      </c>
      <c r="S34" s="84">
        <f t="shared" si="6"/>
        <v>0</v>
      </c>
      <c r="T34" s="85">
        <f>分析係数表!F37</f>
        <v>0.7120681021532298</v>
      </c>
      <c r="U34" s="86">
        <f t="shared" si="7"/>
        <v>0</v>
      </c>
      <c r="V34" s="87">
        <f>分析係数表!D37</f>
        <v>0.1457185778668002</v>
      </c>
      <c r="W34" s="167">
        <f t="shared" si="8"/>
        <v>0</v>
      </c>
      <c r="X34" s="76">
        <f>分析係数表!E37</f>
        <v>0.12719078617926891</v>
      </c>
      <c r="Y34" s="166">
        <f t="shared" si="9"/>
        <v>0</v>
      </c>
    </row>
    <row r="35" spans="1:25" x14ac:dyDescent="0.2">
      <c r="A35" s="6" t="s">
        <v>23</v>
      </c>
      <c r="B35" s="5" t="s">
        <v>193</v>
      </c>
      <c r="C35" s="90"/>
      <c r="D35" s="76">
        <f>投入係数表!E35</f>
        <v>0</v>
      </c>
      <c r="E35" s="77">
        <f t="shared" si="0"/>
        <v>0</v>
      </c>
      <c r="F35" s="76">
        <f>分析係数表!C38</f>
        <v>9.8436595251881753E-3</v>
      </c>
      <c r="G35" s="77">
        <f t="shared" si="1"/>
        <v>0</v>
      </c>
      <c r="H35" s="77">
        <v>0</v>
      </c>
      <c r="I35" s="77">
        <f t="shared" si="2"/>
        <v>0</v>
      </c>
      <c r="J35" s="76">
        <f>分析係数表!G38</f>
        <v>0.36842105263157893</v>
      </c>
      <c r="K35" s="78">
        <f t="shared" si="3"/>
        <v>0</v>
      </c>
      <c r="L35" s="79"/>
      <c r="M35" s="80"/>
      <c r="N35" s="81">
        <f>分析係数表!H38</f>
        <v>4.7135624833466561E-2</v>
      </c>
      <c r="O35" s="82">
        <f t="shared" si="4"/>
        <v>0</v>
      </c>
      <c r="P35" s="76">
        <f>分析係数表!C38</f>
        <v>9.8436595251881753E-3</v>
      </c>
      <c r="Q35" s="82">
        <f t="shared" si="5"/>
        <v>0</v>
      </c>
      <c r="R35" s="83">
        <v>0</v>
      </c>
      <c r="S35" s="84">
        <f t="shared" si="6"/>
        <v>0</v>
      </c>
      <c r="T35" s="85">
        <f>分析係数表!F38</f>
        <v>0.57894736842105265</v>
      </c>
      <c r="U35" s="86">
        <f t="shared" si="7"/>
        <v>0</v>
      </c>
      <c r="V35" s="87">
        <f>分析係数表!D38</f>
        <v>0.19298245614035087</v>
      </c>
      <c r="W35" s="167">
        <f t="shared" si="8"/>
        <v>0</v>
      </c>
      <c r="X35" s="76">
        <f>分析係数表!E38</f>
        <v>0.17543859649122806</v>
      </c>
      <c r="Y35" s="166">
        <f t="shared" si="9"/>
        <v>0</v>
      </c>
    </row>
    <row r="36" spans="1:25" x14ac:dyDescent="0.2">
      <c r="A36" s="6" t="s">
        <v>24</v>
      </c>
      <c r="B36" s="5" t="s">
        <v>39</v>
      </c>
      <c r="C36" s="90"/>
      <c r="D36" s="76">
        <f>投入係数表!E36</f>
        <v>0</v>
      </c>
      <c r="E36" s="77">
        <f t="shared" si="0"/>
        <v>0</v>
      </c>
      <c r="F36" s="76">
        <f>分析係数表!C39</f>
        <v>1</v>
      </c>
      <c r="G36" s="77">
        <f t="shared" si="1"/>
        <v>0</v>
      </c>
      <c r="H36" s="77">
        <v>0</v>
      </c>
      <c r="I36" s="77">
        <f t="shared" si="2"/>
        <v>0</v>
      </c>
      <c r="J36" s="76">
        <f>分析係数表!G39</f>
        <v>0.35118219749652296</v>
      </c>
      <c r="K36" s="78">
        <f t="shared" si="3"/>
        <v>0</v>
      </c>
      <c r="L36" s="79"/>
      <c r="M36" s="80"/>
      <c r="N36" s="81">
        <f>分析係数表!H39</f>
        <v>4.2632560618172128E-3</v>
      </c>
      <c r="O36" s="82">
        <f t="shared" si="4"/>
        <v>0</v>
      </c>
      <c r="P36" s="76">
        <f>分析係数表!C39</f>
        <v>1</v>
      </c>
      <c r="Q36" s="82">
        <f t="shared" si="5"/>
        <v>0</v>
      </c>
      <c r="R36" s="83">
        <v>0</v>
      </c>
      <c r="S36" s="84">
        <f t="shared" si="6"/>
        <v>0</v>
      </c>
      <c r="T36" s="85">
        <f>分析係数表!F39</f>
        <v>0.70201668984700971</v>
      </c>
      <c r="U36" s="86">
        <f t="shared" si="7"/>
        <v>0</v>
      </c>
      <c r="V36" s="87">
        <f>分析係数表!D39</f>
        <v>8.2406119610570233E-2</v>
      </c>
      <c r="W36" s="167">
        <f t="shared" si="8"/>
        <v>0</v>
      </c>
      <c r="X36" s="76">
        <f>分析係数表!E39</f>
        <v>0.10361613351877608</v>
      </c>
      <c r="Y36" s="166">
        <f t="shared" si="9"/>
        <v>0</v>
      </c>
    </row>
    <row r="37" spans="1:25" x14ac:dyDescent="0.2">
      <c r="A37" s="6" t="s">
        <v>25</v>
      </c>
      <c r="B37" s="5" t="s">
        <v>40</v>
      </c>
      <c r="C37" s="90"/>
      <c r="D37" s="76">
        <f>投入係数表!E37</f>
        <v>0</v>
      </c>
      <c r="E37" s="77">
        <f t="shared" si="0"/>
        <v>0</v>
      </c>
      <c r="F37" s="76">
        <f>分析係数表!C40</f>
        <v>0.85246762338116899</v>
      </c>
      <c r="G37" s="77">
        <f t="shared" si="1"/>
        <v>0</v>
      </c>
      <c r="H37" s="77">
        <v>0</v>
      </c>
      <c r="I37" s="77">
        <f t="shared" si="2"/>
        <v>0</v>
      </c>
      <c r="J37" s="76">
        <f>分析係数表!G40</f>
        <v>0.56154833975417351</v>
      </c>
      <c r="K37" s="78">
        <f t="shared" si="3"/>
        <v>0</v>
      </c>
      <c r="L37" s="79"/>
      <c r="M37" s="80"/>
      <c r="N37" s="81">
        <f>分析係数表!H40</f>
        <v>3.4452438049560351E-2</v>
      </c>
      <c r="O37" s="82">
        <f t="shared" si="4"/>
        <v>0</v>
      </c>
      <c r="P37" s="76">
        <f>分析係数表!C40</f>
        <v>0.85246762338116899</v>
      </c>
      <c r="Q37" s="82">
        <f t="shared" si="5"/>
        <v>0</v>
      </c>
      <c r="R37" s="83">
        <v>0</v>
      </c>
      <c r="S37" s="84">
        <f t="shared" si="6"/>
        <v>0</v>
      </c>
      <c r="T37" s="85">
        <f>分析係数表!F40</f>
        <v>0.75619152449091909</v>
      </c>
      <c r="U37" s="86">
        <f t="shared" si="7"/>
        <v>0</v>
      </c>
      <c r="V37" s="87">
        <f>分析係数表!D40</f>
        <v>0.11685929187305082</v>
      </c>
      <c r="W37" s="167">
        <f t="shared" si="8"/>
        <v>0</v>
      </c>
      <c r="X37" s="76">
        <f>分析係数表!E40</f>
        <v>7.2463768115942032E-2</v>
      </c>
      <c r="Y37" s="166">
        <f t="shared" si="9"/>
        <v>0</v>
      </c>
    </row>
    <row r="38" spans="1:25" x14ac:dyDescent="0.2">
      <c r="A38" s="6" t="s">
        <v>26</v>
      </c>
      <c r="B38" s="5" t="s">
        <v>276</v>
      </c>
      <c r="C38" s="90"/>
      <c r="D38" s="76">
        <f>投入係数表!E38</f>
        <v>0</v>
      </c>
      <c r="E38" s="77">
        <f t="shared" si="0"/>
        <v>0</v>
      </c>
      <c r="F38" s="76">
        <f>分析係数表!C41</f>
        <v>0.52194822470070601</v>
      </c>
      <c r="G38" s="77">
        <f t="shared" si="1"/>
        <v>0</v>
      </c>
      <c r="H38" s="77">
        <v>0</v>
      </c>
      <c r="I38" s="77">
        <f t="shared" si="2"/>
        <v>0</v>
      </c>
      <c r="J38" s="76">
        <f>分析係数表!G41</f>
        <v>0.47623592288604694</v>
      </c>
      <c r="K38" s="78">
        <f t="shared" si="3"/>
        <v>0</v>
      </c>
      <c r="L38" s="79"/>
      <c r="M38" s="80"/>
      <c r="N38" s="81">
        <f>分析係数表!H41</f>
        <v>5.4729549693578468E-2</v>
      </c>
      <c r="O38" s="82">
        <f t="shared" si="4"/>
        <v>0</v>
      </c>
      <c r="P38" s="76">
        <f>分析係数表!C41</f>
        <v>0.52194822470070601</v>
      </c>
      <c r="Q38" s="82">
        <f t="shared" si="5"/>
        <v>0</v>
      </c>
      <c r="R38" s="83">
        <v>0</v>
      </c>
      <c r="S38" s="84">
        <f t="shared" si="6"/>
        <v>0</v>
      </c>
      <c r="T38" s="85">
        <f>分析係数表!F41</f>
        <v>0.5754915060125978</v>
      </c>
      <c r="U38" s="86">
        <f t="shared" si="7"/>
        <v>0</v>
      </c>
      <c r="V38" s="87">
        <f>分析係数表!D41</f>
        <v>0.21645352166443979</v>
      </c>
      <c r="W38" s="167">
        <f t="shared" si="8"/>
        <v>0</v>
      </c>
      <c r="X38" s="76">
        <f>分析係数表!E41</f>
        <v>0.20900935292994846</v>
      </c>
      <c r="Y38" s="166">
        <f t="shared" si="9"/>
        <v>0</v>
      </c>
    </row>
    <row r="39" spans="1:25" x14ac:dyDescent="0.2">
      <c r="A39" s="6" t="s">
        <v>51</v>
      </c>
      <c r="B39" s="5" t="s">
        <v>367</v>
      </c>
      <c r="C39" s="90"/>
      <c r="D39" s="76">
        <f>投入係数表!E39</f>
        <v>0</v>
      </c>
      <c r="E39" s="77">
        <f>$C$7*D39</f>
        <v>0</v>
      </c>
      <c r="F39" s="76">
        <f>分析係数表!C42</f>
        <v>1</v>
      </c>
      <c r="G39" s="77">
        <f>E39*F39</f>
        <v>0</v>
      </c>
      <c r="H39" s="77">
        <v>0</v>
      </c>
      <c r="I39" s="77">
        <f>C39+H39</f>
        <v>0</v>
      </c>
      <c r="J39" s="76">
        <f>分析係数表!G42</f>
        <v>0.48544520547945208</v>
      </c>
      <c r="K39" s="78">
        <f>I39*J39</f>
        <v>0</v>
      </c>
      <c r="L39" s="79"/>
      <c r="M39" s="80"/>
      <c r="N39" s="81">
        <f>分析係数表!H42</f>
        <v>1.4948041566746603E-2</v>
      </c>
      <c r="O39" s="82">
        <f t="shared" si="4"/>
        <v>0</v>
      </c>
      <c r="P39" s="76">
        <f>分析係数表!C42</f>
        <v>1</v>
      </c>
      <c r="Q39" s="82">
        <f>O39*P39</f>
        <v>0</v>
      </c>
      <c r="R39" s="83">
        <v>0</v>
      </c>
      <c r="S39" s="84">
        <f>I39+R39</f>
        <v>0</v>
      </c>
      <c r="T39" s="85">
        <f>分析係数表!F42</f>
        <v>0.5547945205479452</v>
      </c>
      <c r="U39" s="86">
        <f>S39*T39</f>
        <v>0</v>
      </c>
      <c r="V39" s="87">
        <f>分析係数表!D42</f>
        <v>0.17037671232876711</v>
      </c>
      <c r="W39" s="167">
        <f t="shared" si="8"/>
        <v>0</v>
      </c>
      <c r="X39" s="76">
        <f>分析係数表!E42</f>
        <v>0.12842465753424659</v>
      </c>
      <c r="Y39" s="166">
        <f t="shared" si="9"/>
        <v>0</v>
      </c>
    </row>
    <row r="40" spans="1:25" x14ac:dyDescent="0.2">
      <c r="A40" s="6" t="s">
        <v>194</v>
      </c>
      <c r="B40" s="5" t="s">
        <v>41</v>
      </c>
      <c r="C40" s="90"/>
      <c r="D40" s="76">
        <f>投入係数表!E40</f>
        <v>0</v>
      </c>
      <c r="E40" s="77">
        <f>$C$7*D40</f>
        <v>0</v>
      </c>
      <c r="F40" s="76">
        <f>分析係数表!C43</f>
        <v>0.62423588637180871</v>
      </c>
      <c r="G40" s="77">
        <f>E40*F40</f>
        <v>0</v>
      </c>
      <c r="H40" s="77">
        <v>0</v>
      </c>
      <c r="I40" s="77">
        <f>C40+H40</f>
        <v>0</v>
      </c>
      <c r="J40" s="76">
        <f>分析係数表!G43</f>
        <v>0.42429149797570848</v>
      </c>
      <c r="K40" s="78">
        <f>I40*J40</f>
        <v>0</v>
      </c>
      <c r="L40" s="79"/>
      <c r="M40" s="80"/>
      <c r="N40" s="81">
        <f>分析係数表!H43</f>
        <v>4.0607513988808956E-2</v>
      </c>
      <c r="O40" s="82">
        <f t="shared" si="4"/>
        <v>0</v>
      </c>
      <c r="P40" s="76">
        <f>分析係数表!C43</f>
        <v>0.62423588637180871</v>
      </c>
      <c r="Q40" s="82">
        <f>O40*P40</f>
        <v>0</v>
      </c>
      <c r="R40" s="83">
        <v>0</v>
      </c>
      <c r="S40" s="84">
        <f>I40+R40</f>
        <v>0</v>
      </c>
      <c r="T40" s="85">
        <f>分析係数表!F43</f>
        <v>0.69068825910931175</v>
      </c>
      <c r="U40" s="86">
        <f>S40*T40</f>
        <v>0</v>
      </c>
      <c r="V40" s="87">
        <f>分析係数表!D43</f>
        <v>0.12442645074224022</v>
      </c>
      <c r="W40" s="167">
        <f t="shared" si="8"/>
        <v>0</v>
      </c>
      <c r="X40" s="76">
        <f>分析係数表!E43</f>
        <v>8.4750337381916327E-2</v>
      </c>
      <c r="Y40" s="166">
        <f t="shared" si="9"/>
        <v>0</v>
      </c>
    </row>
    <row r="41" spans="1:25" x14ac:dyDescent="0.2">
      <c r="A41" s="6" t="s">
        <v>340</v>
      </c>
      <c r="B41" s="5" t="s">
        <v>42</v>
      </c>
      <c r="C41" s="90"/>
      <c r="D41" s="76">
        <f>投入係数表!E41</f>
        <v>0</v>
      </c>
      <c r="E41" s="77">
        <f>$C$7*D41</f>
        <v>0</v>
      </c>
      <c r="F41" s="76">
        <f>分析係数表!C44</f>
        <v>0.39252164302818193</v>
      </c>
      <c r="G41" s="77">
        <f>E41*F41</f>
        <v>0</v>
      </c>
      <c r="H41" s="77">
        <v>0</v>
      </c>
      <c r="I41" s="77">
        <f>C41+H41</f>
        <v>0</v>
      </c>
      <c r="J41" s="76">
        <f>分析係数表!G44</f>
        <v>0.26417955717318775</v>
      </c>
      <c r="K41" s="78">
        <f>I41*J41</f>
        <v>0</v>
      </c>
      <c r="L41" s="79"/>
      <c r="M41" s="80"/>
      <c r="N41" s="81">
        <f>分析係数表!H44</f>
        <v>0.12190247801758593</v>
      </c>
      <c r="O41" s="82">
        <f t="shared" si="4"/>
        <v>0</v>
      </c>
      <c r="P41" s="76">
        <f>分析係数表!C44</f>
        <v>0.39252164302818193</v>
      </c>
      <c r="Q41" s="82">
        <f>O41*P41</f>
        <v>0</v>
      </c>
      <c r="R41" s="83">
        <v>0</v>
      </c>
      <c r="S41" s="84">
        <f>I41+R41</f>
        <v>0</v>
      </c>
      <c r="T41" s="85">
        <f>分析係数表!F44</f>
        <v>0.52714589020321501</v>
      </c>
      <c r="U41" s="86">
        <f>S41*T41</f>
        <v>0</v>
      </c>
      <c r="V41" s="87">
        <f>分析係数表!D44</f>
        <v>0.30209281164695179</v>
      </c>
      <c r="W41" s="167">
        <f t="shared" si="8"/>
        <v>0</v>
      </c>
      <c r="X41" s="76">
        <f>分析係数表!E44</f>
        <v>0.17773733697300576</v>
      </c>
      <c r="Y41" s="166">
        <f t="shared" si="9"/>
        <v>0</v>
      </c>
    </row>
    <row r="42" spans="1:25" x14ac:dyDescent="0.2">
      <c r="A42" s="6" t="s">
        <v>341</v>
      </c>
      <c r="B42" s="5" t="s">
        <v>278</v>
      </c>
      <c r="C42" s="90"/>
      <c r="D42" s="76">
        <f>投入係数表!E42</f>
        <v>0</v>
      </c>
      <c r="E42" s="77">
        <f>$C$7*D42</f>
        <v>0</v>
      </c>
      <c r="F42" s="76">
        <f>分析係数表!C45</f>
        <v>1</v>
      </c>
      <c r="G42" s="77">
        <f>E42*F42</f>
        <v>0</v>
      </c>
      <c r="H42" s="77">
        <v>0</v>
      </c>
      <c r="I42" s="77">
        <f>C42+H42</f>
        <v>0</v>
      </c>
      <c r="J42" s="76">
        <f>分析係数表!G45</f>
        <v>0</v>
      </c>
      <c r="K42" s="78">
        <f>I42*J42</f>
        <v>0</v>
      </c>
      <c r="L42" s="79"/>
      <c r="M42" s="80"/>
      <c r="N42" s="81">
        <f>分析係数表!H45</f>
        <v>0</v>
      </c>
      <c r="O42" s="82">
        <f t="shared" si="4"/>
        <v>0</v>
      </c>
      <c r="P42" s="76">
        <f>分析係数表!C45</f>
        <v>1</v>
      </c>
      <c r="Q42" s="82">
        <f>O42*P42</f>
        <v>0</v>
      </c>
      <c r="R42" s="83">
        <v>0</v>
      </c>
      <c r="S42" s="84">
        <f>I42+R42</f>
        <v>0</v>
      </c>
      <c r="T42" s="85">
        <f>分析係数表!F45</f>
        <v>0</v>
      </c>
      <c r="U42" s="86">
        <f>S42*T42</f>
        <v>0</v>
      </c>
      <c r="V42" s="87">
        <f>分析係数表!D45</f>
        <v>0</v>
      </c>
      <c r="W42" s="167">
        <f t="shared" si="8"/>
        <v>0</v>
      </c>
      <c r="X42" s="76">
        <f>分析係数表!E45</f>
        <v>0</v>
      </c>
      <c r="Y42" s="166">
        <f t="shared" si="9"/>
        <v>0</v>
      </c>
    </row>
    <row r="43" spans="1:25" x14ac:dyDescent="0.2">
      <c r="A43" s="6" t="s">
        <v>342</v>
      </c>
      <c r="B43" s="5" t="s">
        <v>279</v>
      </c>
      <c r="C43" s="90"/>
      <c r="D43" s="76">
        <f>投入係数表!E43</f>
        <v>0</v>
      </c>
      <c r="E43" s="77">
        <f>$C$7*D43</f>
        <v>0</v>
      </c>
      <c r="F43" s="76">
        <f>分析係数表!C46</f>
        <v>0.18061366806136681</v>
      </c>
      <c r="G43" s="77">
        <f>E43*F43</f>
        <v>0</v>
      </c>
      <c r="H43" s="77">
        <v>0</v>
      </c>
      <c r="I43" s="77">
        <f>C43+H43</f>
        <v>0</v>
      </c>
      <c r="J43" s="76">
        <f>分析係数表!G46</f>
        <v>1.1538461538461539E-2</v>
      </c>
      <c r="K43" s="78">
        <f>I43*J43</f>
        <v>0</v>
      </c>
      <c r="L43" s="79"/>
      <c r="M43" s="80"/>
      <c r="N43" s="81">
        <f>分析係数表!H46</f>
        <v>2.4940047961630695E-2</v>
      </c>
      <c r="O43" s="82">
        <f t="shared" si="4"/>
        <v>0</v>
      </c>
      <c r="P43" s="76">
        <f>分析係数表!C46</f>
        <v>0.18061366806136681</v>
      </c>
      <c r="Q43" s="82">
        <f>O43*P43</f>
        <v>0</v>
      </c>
      <c r="R43" s="83">
        <v>0</v>
      </c>
      <c r="S43" s="84">
        <f>I43+R43</f>
        <v>0</v>
      </c>
      <c r="T43" s="85">
        <f>分析係数表!F46</f>
        <v>0.31538461538461537</v>
      </c>
      <c r="U43" s="86">
        <f>S43*T43</f>
        <v>0</v>
      </c>
      <c r="V43" s="87">
        <f>分析係数表!D46</f>
        <v>7.6923076923076927E-3</v>
      </c>
      <c r="W43" s="167">
        <f t="shared" si="8"/>
        <v>0</v>
      </c>
      <c r="X43" s="76">
        <f>分析係数表!E46</f>
        <v>2.3076923076923078E-2</v>
      </c>
      <c r="Y43" s="166">
        <f t="shared" si="9"/>
        <v>0</v>
      </c>
    </row>
    <row r="44" spans="1:25" x14ac:dyDescent="0.2">
      <c r="A44" s="192">
        <v>40</v>
      </c>
      <c r="B44" s="14" t="s">
        <v>150</v>
      </c>
      <c r="C44" s="197">
        <f>SUM(C5:C43)</f>
        <v>100</v>
      </c>
      <c r="D44" s="92">
        <f>投入係数表!E44</f>
        <v>0</v>
      </c>
      <c r="E44" s="91">
        <f>SUM(E5:E43)</f>
        <v>0</v>
      </c>
      <c r="F44" s="92">
        <f>分析係数表!C47</f>
        <v>0.37257609531888036</v>
      </c>
      <c r="G44" s="91">
        <f>SUM(G5:G43)</f>
        <v>0</v>
      </c>
      <c r="H44" s="91">
        <f>SUM(H5:H43)</f>
        <v>0</v>
      </c>
      <c r="I44" s="91">
        <f>SUM(I5:I43)</f>
        <v>100</v>
      </c>
      <c r="J44" s="92">
        <f>分析係数表!G47</f>
        <v>0.28018721150013498</v>
      </c>
      <c r="K44" s="93">
        <f>SUM(K5:K43)</f>
        <v>0</v>
      </c>
      <c r="L44" s="94">
        <f>最終需要_まとめ!$L$33</f>
        <v>0.627</v>
      </c>
      <c r="M44" s="91">
        <f>K44*L44</f>
        <v>0</v>
      </c>
      <c r="N44" s="95">
        <f>分析係数表!H47</f>
        <v>1</v>
      </c>
      <c r="O44" s="109">
        <f t="shared" si="4"/>
        <v>0</v>
      </c>
      <c r="P44" s="92">
        <f>分析係数表!C47</f>
        <v>0.37257609531888036</v>
      </c>
      <c r="Q44" s="96">
        <f>SUM(Q5:Q43)</f>
        <v>0</v>
      </c>
      <c r="R44" s="91">
        <f>SUM(R5:R43)</f>
        <v>0</v>
      </c>
      <c r="S44" s="97">
        <f>SUM(S5:S43)</f>
        <v>100</v>
      </c>
      <c r="T44" s="98">
        <f>分析係数表!F47</f>
        <v>0.48104097823151992</v>
      </c>
      <c r="U44" s="99">
        <f>SUM(U5:U43)</f>
        <v>0</v>
      </c>
      <c r="V44" s="100">
        <f>分析係数表!D47</f>
        <v>0.12544199143661683</v>
      </c>
      <c r="W44" s="164">
        <f>SUM(W5:W43)</f>
        <v>0</v>
      </c>
      <c r="X44" s="92">
        <f>分析係数表!E47</f>
        <v>9.6151620742417038E-2</v>
      </c>
      <c r="Y44" s="165">
        <f>SUM(Y5:Y43)</f>
        <v>0</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98" t="str">
        <f>取引基本表!$E$1</f>
        <v>2015年多可町産業連関表</v>
      </c>
      <c r="H1" s="401"/>
      <c r="I1" s="401"/>
    </row>
    <row r="2" spans="1:25" x14ac:dyDescent="0.2">
      <c r="B2" s="3" t="s">
        <v>304</v>
      </c>
      <c r="S2" s="3" t="s">
        <v>152</v>
      </c>
      <c r="U2" s="64" t="s">
        <v>209</v>
      </c>
      <c r="W2" s="3" t="s">
        <v>130</v>
      </c>
      <c r="Y2" s="3" t="s">
        <v>153</v>
      </c>
    </row>
    <row r="3" spans="1:25" ht="44" x14ac:dyDescent="0.2">
      <c r="B3" s="65"/>
      <c r="C3" s="66" t="s">
        <v>227</v>
      </c>
      <c r="D3" s="66" t="s">
        <v>248</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投入係数表!F5</f>
        <v>0</v>
      </c>
      <c r="E5" s="77">
        <f t="shared" ref="E5:E38" si="0">$C$8*D5</f>
        <v>0</v>
      </c>
      <c r="F5" s="76">
        <f>分析係数表!C8</f>
        <v>0.59892525647288708</v>
      </c>
      <c r="G5" s="77">
        <f t="shared" ref="G5:G38" si="1">E5*F5</f>
        <v>0</v>
      </c>
      <c r="H5" s="77">
        <f t="array" ref="H5:H43">MMULT(逆行列係数!C5:AO43,'4'!G5:G43)</f>
        <v>0</v>
      </c>
      <c r="I5" s="77">
        <f t="shared" ref="I5:I38" si="2">C5+H5</f>
        <v>0</v>
      </c>
      <c r="J5" s="76">
        <f>分析係数表!G8</f>
        <v>0.12001563721657545</v>
      </c>
      <c r="K5" s="78">
        <f t="shared" ref="K5:K38" si="3">I5*J5</f>
        <v>0</v>
      </c>
      <c r="L5" s="79" t="s">
        <v>180</v>
      </c>
      <c r="M5" s="80" t="s">
        <v>180</v>
      </c>
      <c r="N5" s="81">
        <f>分析係数表!H8</f>
        <v>1.3455901945110578E-2</v>
      </c>
      <c r="O5" s="82">
        <f t="shared" ref="O5:O43" si="4">$M$44*N5</f>
        <v>0.84368505195843324</v>
      </c>
      <c r="P5" s="76">
        <f>分析係数表!C8</f>
        <v>0.59892525647288708</v>
      </c>
      <c r="Q5" s="82">
        <f t="shared" ref="Q5:Q38" si="5">O5*P5</f>
        <v>0.50530428612654565</v>
      </c>
      <c r="R5" s="83">
        <f t="array" ref="R5:R43">MMULT(逆行列係数!C5:AO43,'4'!Q5:Q43)</f>
        <v>0.72022696025048438</v>
      </c>
      <c r="S5" s="84">
        <f t="shared" ref="S5:S38" si="6">I5+R5</f>
        <v>0.72022696025048438</v>
      </c>
      <c r="T5" s="85">
        <f>分析係数表!F8</f>
        <v>0.45269741985926504</v>
      </c>
      <c r="U5" s="86">
        <f t="shared" ref="U5:U43" si="7">S5*T5</f>
        <v>0.32604488661847569</v>
      </c>
      <c r="V5" s="87">
        <f>分析係数表!D8</f>
        <v>0.16301798279906177</v>
      </c>
      <c r="W5" s="167">
        <f t="shared" ref="W5:W43" si="8">ROUND(S5*V5,0)</f>
        <v>0</v>
      </c>
      <c r="X5" s="76">
        <f>分析係数表!E8</f>
        <v>0.12822517591868648</v>
      </c>
      <c r="Y5" s="166">
        <f t="shared" ref="Y5:Y43" si="9">ROUND(S5*X5,0)</f>
        <v>0</v>
      </c>
    </row>
    <row r="6" spans="1:25" x14ac:dyDescent="0.2">
      <c r="A6" s="6" t="s">
        <v>219</v>
      </c>
      <c r="B6" s="5" t="s">
        <v>265</v>
      </c>
      <c r="C6" s="90"/>
      <c r="D6" s="76">
        <f>投入係数表!F6</f>
        <v>0</v>
      </c>
      <c r="E6" s="77">
        <f t="shared" si="0"/>
        <v>0</v>
      </c>
      <c r="F6" s="76">
        <f>分析係数表!C9</f>
        <v>1</v>
      </c>
      <c r="G6" s="77">
        <f t="shared" si="1"/>
        <v>0</v>
      </c>
      <c r="H6" s="77">
        <v>0</v>
      </c>
      <c r="I6" s="77">
        <f t="shared" si="2"/>
        <v>0</v>
      </c>
      <c r="J6" s="76">
        <f>分析係数表!G9</f>
        <v>0.24649298597194388</v>
      </c>
      <c r="K6" s="78">
        <f t="shared" si="3"/>
        <v>0</v>
      </c>
      <c r="L6" s="79"/>
      <c r="M6" s="80"/>
      <c r="N6" s="81">
        <f>分析係数表!H9</f>
        <v>6.9277911004529712E-4</v>
      </c>
      <c r="O6" s="82">
        <f t="shared" si="4"/>
        <v>4.3437250199840134E-2</v>
      </c>
      <c r="P6" s="76">
        <f>分析係数表!C9</f>
        <v>1</v>
      </c>
      <c r="Q6" s="82">
        <f t="shared" si="5"/>
        <v>4.3437250199840134E-2</v>
      </c>
      <c r="R6" s="83">
        <v>6.7371533703183203E-2</v>
      </c>
      <c r="S6" s="84">
        <f t="shared" si="6"/>
        <v>6.7371533703183203E-2</v>
      </c>
      <c r="T6" s="85">
        <f>分析係数表!F9</f>
        <v>0.67535070140280562</v>
      </c>
      <c r="U6" s="86">
        <f t="shared" si="7"/>
        <v>4.5499412541027538E-2</v>
      </c>
      <c r="V6" s="87">
        <f>分析係数表!D9</f>
        <v>0.18436873747494989</v>
      </c>
      <c r="W6" s="167">
        <f t="shared" si="8"/>
        <v>0</v>
      </c>
      <c r="X6" s="76">
        <f>分析係数表!E9</f>
        <v>0.11823647294589178</v>
      </c>
      <c r="Y6" s="166">
        <f t="shared" si="9"/>
        <v>0</v>
      </c>
    </row>
    <row r="7" spans="1:25" x14ac:dyDescent="0.2">
      <c r="A7" s="6" t="s">
        <v>220</v>
      </c>
      <c r="B7" s="5" t="s">
        <v>266</v>
      </c>
      <c r="C7" s="90"/>
      <c r="D7" s="76">
        <f>投入係数表!F7</f>
        <v>0</v>
      </c>
      <c r="E7" s="77">
        <f t="shared" si="0"/>
        <v>0</v>
      </c>
      <c r="F7" s="76">
        <f>分析係数表!C10</f>
        <v>0</v>
      </c>
      <c r="G7" s="77">
        <f t="shared" si="1"/>
        <v>0</v>
      </c>
      <c r="H7" s="77">
        <v>0</v>
      </c>
      <c r="I7" s="77">
        <f t="shared" si="2"/>
        <v>0</v>
      </c>
      <c r="J7" s="76">
        <f>分析係数表!G10</f>
        <v>0</v>
      </c>
      <c r="K7" s="78">
        <f t="shared" si="3"/>
        <v>0</v>
      </c>
      <c r="L7" s="79"/>
      <c r="M7" s="80"/>
      <c r="N7" s="81">
        <f>分析係数表!H10</f>
        <v>1.3855582200905942E-3</v>
      </c>
      <c r="O7" s="82">
        <f t="shared" si="4"/>
        <v>8.6874500399680268E-2</v>
      </c>
      <c r="P7" s="76">
        <f>分析係数表!C10</f>
        <v>0</v>
      </c>
      <c r="Q7" s="82">
        <f t="shared" si="5"/>
        <v>0</v>
      </c>
      <c r="R7" s="83">
        <v>0</v>
      </c>
      <c r="S7" s="84">
        <f t="shared" si="6"/>
        <v>0</v>
      </c>
      <c r="T7" s="85">
        <f>分析係数表!F10</f>
        <v>0</v>
      </c>
      <c r="U7" s="86">
        <f t="shared" si="7"/>
        <v>0</v>
      </c>
      <c r="V7" s="87">
        <f>分析係数表!D10</f>
        <v>0</v>
      </c>
      <c r="W7" s="167">
        <f t="shared" si="8"/>
        <v>0</v>
      </c>
      <c r="X7" s="76">
        <f>分析係数表!E10</f>
        <v>0</v>
      </c>
      <c r="Y7" s="166">
        <f t="shared" si="9"/>
        <v>0</v>
      </c>
    </row>
    <row r="8" spans="1:25" x14ac:dyDescent="0.2">
      <c r="A8" s="6" t="s">
        <v>221</v>
      </c>
      <c r="B8" s="5" t="s">
        <v>27</v>
      </c>
      <c r="C8" s="75">
        <f>最終需要_まとめ!C9</f>
        <v>100</v>
      </c>
      <c r="D8" s="76">
        <f>投入係数表!F8</f>
        <v>0</v>
      </c>
      <c r="E8" s="77">
        <f t="shared" si="0"/>
        <v>0</v>
      </c>
      <c r="F8" s="76">
        <f>分析係数表!C11</f>
        <v>0</v>
      </c>
      <c r="G8" s="77">
        <f t="shared" si="1"/>
        <v>0</v>
      </c>
      <c r="H8" s="77">
        <v>0</v>
      </c>
      <c r="I8" s="77">
        <f t="shared" si="2"/>
        <v>100</v>
      </c>
      <c r="J8" s="76">
        <f>分析係数表!G11</f>
        <v>1</v>
      </c>
      <c r="K8" s="78">
        <f t="shared" si="3"/>
        <v>100</v>
      </c>
      <c r="L8" s="79"/>
      <c r="M8" s="80"/>
      <c r="N8" s="81">
        <f>分析係数表!H11</f>
        <v>-2.6645350386357579E-5</v>
      </c>
      <c r="O8" s="82">
        <f t="shared" si="4"/>
        <v>-1.6706634692246203E-3</v>
      </c>
      <c r="P8" s="76">
        <f>分析係数表!C11</f>
        <v>0</v>
      </c>
      <c r="Q8" s="82">
        <f t="shared" si="5"/>
        <v>0</v>
      </c>
      <c r="R8" s="83">
        <v>0</v>
      </c>
      <c r="S8" s="84">
        <f t="shared" si="6"/>
        <v>100</v>
      </c>
      <c r="T8" s="85">
        <f>分析係数表!F11</f>
        <v>1</v>
      </c>
      <c r="U8" s="86">
        <f t="shared" si="7"/>
        <v>100</v>
      </c>
      <c r="V8" s="87">
        <f>分析係数表!D11</f>
        <v>1</v>
      </c>
      <c r="W8" s="167">
        <f t="shared" si="8"/>
        <v>100</v>
      </c>
      <c r="X8" s="76">
        <f>分析係数表!E11</f>
        <v>0</v>
      </c>
      <c r="Y8" s="166">
        <f t="shared" si="9"/>
        <v>0</v>
      </c>
    </row>
    <row r="9" spans="1:25" x14ac:dyDescent="0.2">
      <c r="A9" s="6" t="s">
        <v>222</v>
      </c>
      <c r="B9" s="5" t="s">
        <v>190</v>
      </c>
      <c r="C9" s="90"/>
      <c r="D9" s="76">
        <f>投入係数表!F9</f>
        <v>0</v>
      </c>
      <c r="E9" s="77">
        <f t="shared" si="0"/>
        <v>0</v>
      </c>
      <c r="F9" s="76">
        <f>分析係数表!C12</f>
        <v>0.12986565621770585</v>
      </c>
      <c r="G9" s="77">
        <f t="shared" si="1"/>
        <v>0</v>
      </c>
      <c r="H9" s="77">
        <v>0</v>
      </c>
      <c r="I9" s="77">
        <f t="shared" si="2"/>
        <v>0</v>
      </c>
      <c r="J9" s="76">
        <f>分析係数表!G12</f>
        <v>0.14484736734275763</v>
      </c>
      <c r="K9" s="78">
        <f t="shared" si="3"/>
        <v>0</v>
      </c>
      <c r="L9" s="79"/>
      <c r="M9" s="80"/>
      <c r="N9" s="81">
        <f>分析係数表!H12</f>
        <v>0.10226485478284039</v>
      </c>
      <c r="O9" s="82">
        <f t="shared" si="4"/>
        <v>6.4120063948840933</v>
      </c>
      <c r="P9" s="76">
        <f>分析係数表!C12</f>
        <v>0.12986565621770585</v>
      </c>
      <c r="Q9" s="82">
        <f t="shared" si="5"/>
        <v>0.83269941814374915</v>
      </c>
      <c r="R9" s="83">
        <v>0.9213651124444302</v>
      </c>
      <c r="S9" s="84">
        <f t="shared" si="6"/>
        <v>0.9213651124444302</v>
      </c>
      <c r="T9" s="85">
        <f>分析係数表!F12</f>
        <v>0.28354845318582256</v>
      </c>
      <c r="U9" s="86">
        <f t="shared" si="7"/>
        <v>0.26125165245299964</v>
      </c>
      <c r="V9" s="87">
        <f>分析係数表!D12</f>
        <v>6.9862733046506864E-2</v>
      </c>
      <c r="W9" s="167">
        <f t="shared" si="8"/>
        <v>0</v>
      </c>
      <c r="X9" s="76">
        <f>分析係数表!E12</f>
        <v>7.0682237246465884E-2</v>
      </c>
      <c r="Y9" s="166">
        <f t="shared" si="9"/>
        <v>0</v>
      </c>
    </row>
    <row r="10" spans="1:25" x14ac:dyDescent="0.2">
      <c r="A10" s="6" t="s">
        <v>223</v>
      </c>
      <c r="B10" s="5" t="s">
        <v>28</v>
      </c>
      <c r="C10" s="90"/>
      <c r="D10" s="76">
        <f>投入係数表!F10</f>
        <v>0</v>
      </c>
      <c r="E10" s="77">
        <f t="shared" si="0"/>
        <v>0</v>
      </c>
      <c r="F10" s="76">
        <f>分析係数表!C13</f>
        <v>0</v>
      </c>
      <c r="G10" s="77">
        <f t="shared" si="1"/>
        <v>0</v>
      </c>
      <c r="H10" s="77">
        <v>0</v>
      </c>
      <c r="I10" s="77">
        <f t="shared" si="2"/>
        <v>0</v>
      </c>
      <c r="J10" s="76">
        <f>分析係数表!G13</f>
        <v>0.244940107393639</v>
      </c>
      <c r="K10" s="78">
        <f t="shared" si="3"/>
        <v>0</v>
      </c>
      <c r="L10" s="79"/>
      <c r="M10" s="80"/>
      <c r="N10" s="81">
        <f>分析係数表!H13</f>
        <v>1.5560884625632827E-2</v>
      </c>
      <c r="O10" s="82">
        <f t="shared" si="4"/>
        <v>0.97566746602717835</v>
      </c>
      <c r="P10" s="76">
        <f>分析係数表!C13</f>
        <v>0</v>
      </c>
      <c r="Q10" s="82">
        <f t="shared" si="5"/>
        <v>0</v>
      </c>
      <c r="R10" s="83">
        <v>0</v>
      </c>
      <c r="S10" s="84">
        <f t="shared" si="6"/>
        <v>0</v>
      </c>
      <c r="T10" s="85">
        <f>分析係数表!F13</f>
        <v>0.38269310202395707</v>
      </c>
      <c r="U10" s="86">
        <f t="shared" si="7"/>
        <v>0</v>
      </c>
      <c r="V10" s="87">
        <f>分析係数表!D13</f>
        <v>0.20115654688145396</v>
      </c>
      <c r="W10" s="167">
        <f t="shared" si="8"/>
        <v>0</v>
      </c>
      <c r="X10" s="76">
        <f>分析係数表!E13</f>
        <v>0.12556794712928543</v>
      </c>
      <c r="Y10" s="166">
        <f t="shared" si="9"/>
        <v>0</v>
      </c>
    </row>
    <row r="11" spans="1:25" x14ac:dyDescent="0.2">
      <c r="A11" s="6" t="s">
        <v>224</v>
      </c>
      <c r="B11" s="5" t="s">
        <v>267</v>
      </c>
      <c r="C11" s="90"/>
      <c r="D11" s="76">
        <f>投入係数表!F11</f>
        <v>0</v>
      </c>
      <c r="E11" s="77">
        <f t="shared" si="0"/>
        <v>0</v>
      </c>
      <c r="F11" s="76">
        <f>分析係数表!C14</f>
        <v>0.45829675153643545</v>
      </c>
      <c r="G11" s="77">
        <f t="shared" si="1"/>
        <v>0</v>
      </c>
      <c r="H11" s="77">
        <v>0</v>
      </c>
      <c r="I11" s="77">
        <f t="shared" si="2"/>
        <v>0</v>
      </c>
      <c r="J11" s="76">
        <f>分析係数表!G14</f>
        <v>0.19321533923303835</v>
      </c>
      <c r="K11" s="78">
        <f t="shared" si="3"/>
        <v>0</v>
      </c>
      <c r="L11" s="79"/>
      <c r="M11" s="80"/>
      <c r="N11" s="81">
        <f>分析係数表!H14</f>
        <v>1.278976818545164E-3</v>
      </c>
      <c r="O11" s="82">
        <f t="shared" si="4"/>
        <v>8.0191846522781787E-2</v>
      </c>
      <c r="P11" s="76">
        <f>分析係数表!C14</f>
        <v>0.45829675153643545</v>
      </c>
      <c r="Q11" s="82">
        <f t="shared" si="5"/>
        <v>3.6751662761099292E-2</v>
      </c>
      <c r="R11" s="83">
        <v>0.13219858029824114</v>
      </c>
      <c r="S11" s="84">
        <f t="shared" si="6"/>
        <v>0.13219858029824114</v>
      </c>
      <c r="T11" s="85">
        <f>分析係数表!F14</f>
        <v>0.37856440511307771</v>
      </c>
      <c r="U11" s="86">
        <f t="shared" si="7"/>
        <v>5.0045676907397092E-2</v>
      </c>
      <c r="V11" s="87">
        <f>分析係数表!D14</f>
        <v>5.6047197640117993E-2</v>
      </c>
      <c r="W11" s="167">
        <f t="shared" si="8"/>
        <v>0</v>
      </c>
      <c r="X11" s="76">
        <f>分析係数表!E14</f>
        <v>4.4739429695181909E-2</v>
      </c>
      <c r="Y11" s="166">
        <f t="shared" si="9"/>
        <v>0</v>
      </c>
    </row>
    <row r="12" spans="1:25" x14ac:dyDescent="0.2">
      <c r="A12" s="6" t="s">
        <v>225</v>
      </c>
      <c r="B12" s="5" t="s">
        <v>29</v>
      </c>
      <c r="C12" s="90"/>
      <c r="D12" s="76">
        <f>投入係数表!F12</f>
        <v>0</v>
      </c>
      <c r="E12" s="77">
        <f t="shared" si="0"/>
        <v>0</v>
      </c>
      <c r="F12" s="76">
        <f>分析係数表!C15</f>
        <v>0</v>
      </c>
      <c r="G12" s="77">
        <f t="shared" si="1"/>
        <v>0</v>
      </c>
      <c r="H12" s="77">
        <v>0</v>
      </c>
      <c r="I12" s="77">
        <f t="shared" si="2"/>
        <v>0</v>
      </c>
      <c r="J12" s="76">
        <f>分析係数表!G15</f>
        <v>9.420289855072464E-2</v>
      </c>
      <c r="K12" s="78">
        <f t="shared" si="3"/>
        <v>0</v>
      </c>
      <c r="L12" s="79"/>
      <c r="M12" s="80"/>
      <c r="N12" s="81">
        <f>分析係数表!H15</f>
        <v>9.4857447375432981E-3</v>
      </c>
      <c r="O12" s="82">
        <f t="shared" si="4"/>
        <v>0.59475619504396482</v>
      </c>
      <c r="P12" s="76">
        <f>分析係数表!C15</f>
        <v>0</v>
      </c>
      <c r="Q12" s="82">
        <f t="shared" si="5"/>
        <v>0</v>
      </c>
      <c r="R12" s="83">
        <v>0</v>
      </c>
      <c r="S12" s="84">
        <f t="shared" si="6"/>
        <v>0</v>
      </c>
      <c r="T12" s="85">
        <f>分析係数表!F15</f>
        <v>0.29710144927536231</v>
      </c>
      <c r="U12" s="86">
        <f t="shared" si="7"/>
        <v>0</v>
      </c>
      <c r="V12" s="87">
        <f>分析係数表!D15</f>
        <v>2.1739130434782608E-2</v>
      </c>
      <c r="W12" s="167">
        <f t="shared" si="8"/>
        <v>0</v>
      </c>
      <c r="X12" s="76">
        <f>分析係数表!E15</f>
        <v>2.1739130434782608E-2</v>
      </c>
      <c r="Y12" s="166">
        <f t="shared" si="9"/>
        <v>0</v>
      </c>
    </row>
    <row r="13" spans="1:25" x14ac:dyDescent="0.2">
      <c r="A13" s="6" t="s">
        <v>226</v>
      </c>
      <c r="B13" s="5" t="s">
        <v>30</v>
      </c>
      <c r="C13" s="90"/>
      <c r="D13" s="76">
        <f>投入係数表!F13</f>
        <v>0</v>
      </c>
      <c r="E13" s="77">
        <f t="shared" si="0"/>
        <v>0</v>
      </c>
      <c r="F13" s="76">
        <f>分析係数表!C16</f>
        <v>4.3478260869564966E-3</v>
      </c>
      <c r="G13" s="77">
        <f t="shared" si="1"/>
        <v>0</v>
      </c>
      <c r="H13" s="77">
        <v>0</v>
      </c>
      <c r="I13" s="77">
        <f t="shared" si="2"/>
        <v>0</v>
      </c>
      <c r="J13" s="76">
        <f>分析係数表!G16</f>
        <v>0.1</v>
      </c>
      <c r="K13" s="78">
        <f t="shared" si="3"/>
        <v>0</v>
      </c>
      <c r="L13" s="79"/>
      <c r="M13" s="80"/>
      <c r="N13" s="81">
        <f>分析係数表!H16</f>
        <v>1.859845456967759E-2</v>
      </c>
      <c r="O13" s="82">
        <f t="shared" si="4"/>
        <v>1.166123101518785</v>
      </c>
      <c r="P13" s="76">
        <f>分析係数表!C16</f>
        <v>4.3478260869564966E-3</v>
      </c>
      <c r="Q13" s="82">
        <f t="shared" si="5"/>
        <v>5.0701004413859921E-3</v>
      </c>
      <c r="R13" s="83">
        <v>5.6030310860803257E-3</v>
      </c>
      <c r="S13" s="84">
        <f t="shared" si="6"/>
        <v>5.6030310860803257E-3</v>
      </c>
      <c r="T13" s="85">
        <f>分析係数表!F16</f>
        <v>0.3</v>
      </c>
      <c r="U13" s="86">
        <f t="shared" si="7"/>
        <v>1.6809093258240977E-3</v>
      </c>
      <c r="V13" s="87">
        <f>分析係数表!D16</f>
        <v>0</v>
      </c>
      <c r="W13" s="167">
        <f t="shared" si="8"/>
        <v>0</v>
      </c>
      <c r="X13" s="76">
        <f>分析係数表!E16</f>
        <v>0</v>
      </c>
      <c r="Y13" s="166">
        <f t="shared" si="9"/>
        <v>0</v>
      </c>
    </row>
    <row r="14" spans="1:25" x14ac:dyDescent="0.2">
      <c r="A14" s="6" t="s">
        <v>2</v>
      </c>
      <c r="B14" s="5" t="s">
        <v>364</v>
      </c>
      <c r="C14" s="90"/>
      <c r="D14" s="76">
        <f>投入係数表!F14</f>
        <v>0</v>
      </c>
      <c r="E14" s="77">
        <f t="shared" si="0"/>
        <v>0</v>
      </c>
      <c r="F14" s="76">
        <f>分析係数表!C17</f>
        <v>0.37921478060046188</v>
      </c>
      <c r="G14" s="77">
        <f t="shared" si="1"/>
        <v>0</v>
      </c>
      <c r="H14" s="77">
        <v>0</v>
      </c>
      <c r="I14" s="77">
        <f t="shared" si="2"/>
        <v>0</v>
      </c>
      <c r="J14" s="76">
        <f>分析係数表!G17</f>
        <v>0.21189120809614168</v>
      </c>
      <c r="K14" s="78">
        <f t="shared" si="3"/>
        <v>0</v>
      </c>
      <c r="L14" s="79"/>
      <c r="M14" s="80"/>
      <c r="N14" s="81">
        <f>分析係数表!H17</f>
        <v>3.1175059952038369E-3</v>
      </c>
      <c r="O14" s="82">
        <f t="shared" si="4"/>
        <v>0.19546762589928057</v>
      </c>
      <c r="P14" s="76">
        <f>分析係数表!C17</f>
        <v>0.37921478060046188</v>
      </c>
      <c r="Q14" s="82">
        <f t="shared" si="5"/>
        <v>7.4124212869888836E-2</v>
      </c>
      <c r="R14" s="83">
        <v>0.14387822375180953</v>
      </c>
      <c r="S14" s="84">
        <f t="shared" si="6"/>
        <v>0.14387822375180953</v>
      </c>
      <c r="T14" s="85">
        <f>分析係数表!F17</f>
        <v>0.32152646004638413</v>
      </c>
      <c r="U14" s="86">
        <f t="shared" si="7"/>
        <v>4.6260655960680901E-2</v>
      </c>
      <c r="V14" s="87">
        <f>分析係数表!D17</f>
        <v>5.2709255745308874E-2</v>
      </c>
      <c r="W14" s="167">
        <f t="shared" si="8"/>
        <v>0</v>
      </c>
      <c r="X14" s="76">
        <f>分析係数表!E17</f>
        <v>4.1113219481340925E-2</v>
      </c>
      <c r="Y14" s="166">
        <f t="shared" si="9"/>
        <v>0</v>
      </c>
    </row>
    <row r="15" spans="1:25" x14ac:dyDescent="0.2">
      <c r="A15" s="6" t="s">
        <v>3</v>
      </c>
      <c r="B15" s="5" t="s">
        <v>31</v>
      </c>
      <c r="C15" s="90"/>
      <c r="D15" s="76">
        <f>投入係数表!F15</f>
        <v>0</v>
      </c>
      <c r="E15" s="77">
        <f t="shared" si="0"/>
        <v>0</v>
      </c>
      <c r="F15" s="76">
        <f>分析係数表!C18</f>
        <v>0.14940577249575548</v>
      </c>
      <c r="G15" s="77">
        <f t="shared" si="1"/>
        <v>0</v>
      </c>
      <c r="H15" s="77">
        <v>0</v>
      </c>
      <c r="I15" s="77">
        <f t="shared" si="2"/>
        <v>0</v>
      </c>
      <c r="J15" s="76">
        <f>分析係数表!G18</f>
        <v>0.21511627906976744</v>
      </c>
      <c r="K15" s="78">
        <f t="shared" si="3"/>
        <v>0</v>
      </c>
      <c r="L15" s="79"/>
      <c r="M15" s="80"/>
      <c r="N15" s="81">
        <f>分析係数表!H18</f>
        <v>5.0626165734079403E-4</v>
      </c>
      <c r="O15" s="82">
        <f t="shared" si="4"/>
        <v>3.1742605915267785E-2</v>
      </c>
      <c r="P15" s="76">
        <f>分析係数表!C18</f>
        <v>0.14940577249575548</v>
      </c>
      <c r="Q15" s="82">
        <f t="shared" si="5"/>
        <v>4.742528557798921E-3</v>
      </c>
      <c r="R15" s="83">
        <v>9.5153202567484739E-3</v>
      </c>
      <c r="S15" s="84">
        <f t="shared" si="6"/>
        <v>9.5153202567484739E-3</v>
      </c>
      <c r="T15" s="85">
        <f>分析係数表!F18</f>
        <v>0.45542635658914726</v>
      </c>
      <c r="U15" s="86">
        <f t="shared" si="7"/>
        <v>4.333527636309867E-3</v>
      </c>
      <c r="V15" s="87">
        <f>分析係数表!D18</f>
        <v>8.1395348837209308E-2</v>
      </c>
      <c r="W15" s="167">
        <f t="shared" si="8"/>
        <v>0</v>
      </c>
      <c r="X15" s="76">
        <f>分析係数表!E18</f>
        <v>8.9147286821705432E-2</v>
      </c>
      <c r="Y15" s="166">
        <f t="shared" si="9"/>
        <v>0</v>
      </c>
    </row>
    <row r="16" spans="1:25" x14ac:dyDescent="0.2">
      <c r="A16" s="6" t="s">
        <v>4</v>
      </c>
      <c r="B16" s="5" t="s">
        <v>32</v>
      </c>
      <c r="C16" s="90"/>
      <c r="D16" s="76">
        <f>投入係数表!F16</f>
        <v>0</v>
      </c>
      <c r="E16" s="77">
        <f t="shared" si="0"/>
        <v>0</v>
      </c>
      <c r="F16" s="76">
        <f>分析係数表!C19</f>
        <v>0.11115651818553329</v>
      </c>
      <c r="G16" s="77">
        <f t="shared" si="1"/>
        <v>0</v>
      </c>
      <c r="H16" s="77">
        <v>0</v>
      </c>
      <c r="I16" s="77">
        <f t="shared" si="2"/>
        <v>0</v>
      </c>
      <c r="J16" s="76">
        <f>分析係数表!G19</f>
        <v>5.721393034825871E-2</v>
      </c>
      <c r="K16" s="78">
        <f t="shared" si="3"/>
        <v>0</v>
      </c>
      <c r="L16" s="79"/>
      <c r="M16" s="80"/>
      <c r="N16" s="81">
        <f>分析係数表!H19</f>
        <v>-1.332267519317879E-4</v>
      </c>
      <c r="O16" s="82">
        <f t="shared" si="4"/>
        <v>-8.3533173461231014E-3</v>
      </c>
      <c r="P16" s="76">
        <f>分析係数表!C19</f>
        <v>0.11115651818553329</v>
      </c>
      <c r="Q16" s="82">
        <f t="shared" si="5"/>
        <v>-9.2852567149386326E-4</v>
      </c>
      <c r="R16" s="83">
        <v>3.9895202539619885E-3</v>
      </c>
      <c r="S16" s="84">
        <f t="shared" si="6"/>
        <v>3.9895202539619885E-3</v>
      </c>
      <c r="T16" s="85">
        <f>分析係数表!F19</f>
        <v>0.24046434494195687</v>
      </c>
      <c r="U16" s="86">
        <f t="shared" si="7"/>
        <v>9.59337374501639E-4</v>
      </c>
      <c r="V16" s="87">
        <f>分析係数表!D19</f>
        <v>6.7993366500829183E-2</v>
      </c>
      <c r="W16" s="167">
        <f t="shared" si="8"/>
        <v>0</v>
      </c>
      <c r="X16" s="76">
        <f>分析係数表!E19</f>
        <v>7.4626865671641784E-2</v>
      </c>
      <c r="Y16" s="166">
        <f t="shared" si="9"/>
        <v>0</v>
      </c>
    </row>
    <row r="17" spans="1:25" x14ac:dyDescent="0.2">
      <c r="A17" s="6" t="s">
        <v>5</v>
      </c>
      <c r="B17" s="5" t="s">
        <v>33</v>
      </c>
      <c r="C17" s="90"/>
      <c r="D17" s="76">
        <f>投入係数表!F17</f>
        <v>0</v>
      </c>
      <c r="E17" s="77">
        <f t="shared" si="0"/>
        <v>0</v>
      </c>
      <c r="F17" s="76">
        <f>分析係数表!C20</f>
        <v>0.38497033618984844</v>
      </c>
      <c r="G17" s="77">
        <f t="shared" si="1"/>
        <v>0</v>
      </c>
      <c r="H17" s="77">
        <v>0</v>
      </c>
      <c r="I17" s="77">
        <f t="shared" si="2"/>
        <v>0</v>
      </c>
      <c r="J17" s="76">
        <f>分析係数表!G20</f>
        <v>0.1000882612533098</v>
      </c>
      <c r="K17" s="78">
        <f t="shared" si="3"/>
        <v>0</v>
      </c>
      <c r="L17" s="79"/>
      <c r="M17" s="80"/>
      <c r="N17" s="81">
        <f>分析係数表!H20</f>
        <v>6.1284305888622431E-4</v>
      </c>
      <c r="O17" s="82">
        <f t="shared" si="4"/>
        <v>3.8425259792166266E-2</v>
      </c>
      <c r="P17" s="76">
        <f>分析係数表!C20</f>
        <v>0.38497033618984844</v>
      </c>
      <c r="Q17" s="82">
        <f t="shared" si="5"/>
        <v>1.4792585180372513E-2</v>
      </c>
      <c r="R17" s="83">
        <v>3.3589519704572322E-2</v>
      </c>
      <c r="S17" s="84">
        <f t="shared" si="6"/>
        <v>3.3589519704572322E-2</v>
      </c>
      <c r="T17" s="85">
        <f>分析係数表!F20</f>
        <v>0.22259488084730802</v>
      </c>
      <c r="U17" s="86">
        <f t="shared" si="7"/>
        <v>7.4768551363575807E-3</v>
      </c>
      <c r="V17" s="87">
        <f>分析係数表!D20</f>
        <v>2.5772285966460723E-2</v>
      </c>
      <c r="W17" s="167">
        <f t="shared" si="8"/>
        <v>0</v>
      </c>
      <c r="X17" s="76">
        <f>分析係数表!E20</f>
        <v>2.7184466019417475E-2</v>
      </c>
      <c r="Y17" s="166">
        <f t="shared" si="9"/>
        <v>0</v>
      </c>
    </row>
    <row r="18" spans="1:25" x14ac:dyDescent="0.2">
      <c r="A18" s="6" t="s">
        <v>6</v>
      </c>
      <c r="B18" s="5" t="s">
        <v>34</v>
      </c>
      <c r="C18" s="90"/>
      <c r="D18" s="76">
        <f>投入係数表!F18</f>
        <v>0</v>
      </c>
      <c r="E18" s="77">
        <f t="shared" si="0"/>
        <v>0</v>
      </c>
      <c r="F18" s="76">
        <f>分析係数表!C21</f>
        <v>0.48253968253968249</v>
      </c>
      <c r="G18" s="77">
        <f t="shared" si="1"/>
        <v>0</v>
      </c>
      <c r="H18" s="77">
        <v>0</v>
      </c>
      <c r="I18" s="77">
        <f t="shared" si="2"/>
        <v>0</v>
      </c>
      <c r="J18" s="76">
        <f>分析係数表!G21</f>
        <v>0.28533451484271155</v>
      </c>
      <c r="K18" s="78">
        <f t="shared" si="3"/>
        <v>0</v>
      </c>
      <c r="L18" s="79"/>
      <c r="M18" s="80"/>
      <c r="N18" s="81">
        <f>分析係数表!H21</f>
        <v>1.0125233146815881E-3</v>
      </c>
      <c r="O18" s="82">
        <f t="shared" si="4"/>
        <v>6.3485211830535571E-2</v>
      </c>
      <c r="P18" s="76">
        <f>分析係数表!C21</f>
        <v>0.48253968253968249</v>
      </c>
      <c r="Q18" s="82">
        <f t="shared" si="5"/>
        <v>3.0634133962671128E-2</v>
      </c>
      <c r="R18" s="83">
        <v>5.9082097262374463E-2</v>
      </c>
      <c r="S18" s="84">
        <f t="shared" si="6"/>
        <v>5.9082097262374463E-2</v>
      </c>
      <c r="T18" s="85">
        <f>分析係数表!F21</f>
        <v>0.42600797518830308</v>
      </c>
      <c r="U18" s="86">
        <f t="shared" si="7"/>
        <v>2.516944462462253E-2</v>
      </c>
      <c r="V18" s="87">
        <f>分析係数表!D21</f>
        <v>6.1586176340274704E-2</v>
      </c>
      <c r="W18" s="167">
        <f t="shared" si="8"/>
        <v>0</v>
      </c>
      <c r="X18" s="76">
        <f>分析係数表!E21</f>
        <v>5.2946389011962781E-2</v>
      </c>
      <c r="Y18" s="166">
        <f t="shared" si="9"/>
        <v>0</v>
      </c>
    </row>
    <row r="19" spans="1:25" x14ac:dyDescent="0.2">
      <c r="A19" s="6" t="s">
        <v>7</v>
      </c>
      <c r="B19" s="5" t="s">
        <v>268</v>
      </c>
      <c r="C19" s="90"/>
      <c r="D19" s="76">
        <f>投入係数表!F19</f>
        <v>0</v>
      </c>
      <c r="E19" s="77">
        <f t="shared" si="0"/>
        <v>0</v>
      </c>
      <c r="F19" s="76">
        <f>分析係数表!C22</f>
        <v>8.9572192513369009E-2</v>
      </c>
      <c r="G19" s="77">
        <f t="shared" si="1"/>
        <v>0</v>
      </c>
      <c r="H19" s="77">
        <v>0</v>
      </c>
      <c r="I19" s="77">
        <f t="shared" si="2"/>
        <v>0</v>
      </c>
      <c r="J19" s="76">
        <f>分析係数表!G22</f>
        <v>0.19457831325301206</v>
      </c>
      <c r="K19" s="78">
        <f t="shared" si="3"/>
        <v>0</v>
      </c>
      <c r="L19" s="79"/>
      <c r="M19" s="80"/>
      <c r="N19" s="81">
        <f>分析係数表!H22</f>
        <v>5.3290700772715159E-5</v>
      </c>
      <c r="O19" s="82">
        <f t="shared" si="4"/>
        <v>3.3413269384492406E-3</v>
      </c>
      <c r="P19" s="76">
        <f>分析係数表!C22</f>
        <v>8.9572192513369009E-2</v>
      </c>
      <c r="Q19" s="82">
        <f t="shared" si="5"/>
        <v>2.9928997978088126E-4</v>
      </c>
      <c r="R19" s="83">
        <v>1.9663586109451366E-3</v>
      </c>
      <c r="S19" s="84">
        <f t="shared" si="6"/>
        <v>1.9663586109451366E-3</v>
      </c>
      <c r="T19" s="85">
        <f>分析係数表!F22</f>
        <v>0.41265060240963858</v>
      </c>
      <c r="U19" s="86">
        <f t="shared" si="7"/>
        <v>8.1141906535989075E-4</v>
      </c>
      <c r="V19" s="87">
        <f>分析係数表!D22</f>
        <v>5.903614457831325E-2</v>
      </c>
      <c r="W19" s="167">
        <f t="shared" si="8"/>
        <v>0</v>
      </c>
      <c r="X19" s="76">
        <f>分析係数表!E22</f>
        <v>6.2650602409638559E-2</v>
      </c>
      <c r="Y19" s="166">
        <f t="shared" si="9"/>
        <v>0</v>
      </c>
    </row>
    <row r="20" spans="1:25" x14ac:dyDescent="0.2">
      <c r="A20" s="6" t="s">
        <v>8</v>
      </c>
      <c r="B20" s="5" t="s">
        <v>269</v>
      </c>
      <c r="C20" s="90"/>
      <c r="D20" s="76">
        <f>投入係数表!F20</f>
        <v>0</v>
      </c>
      <c r="E20" s="77">
        <f t="shared" si="0"/>
        <v>0</v>
      </c>
      <c r="F20" s="76">
        <f>分析係数表!C23</f>
        <v>0</v>
      </c>
      <c r="G20" s="77">
        <f t="shared" si="1"/>
        <v>0</v>
      </c>
      <c r="H20" s="77">
        <v>0</v>
      </c>
      <c r="I20" s="77">
        <f t="shared" si="2"/>
        <v>0</v>
      </c>
      <c r="J20" s="76">
        <f>分析係数表!G23</f>
        <v>0.21617418351477449</v>
      </c>
      <c r="K20" s="78">
        <f t="shared" si="3"/>
        <v>0</v>
      </c>
      <c r="L20" s="79"/>
      <c r="M20" s="80"/>
      <c r="N20" s="81">
        <f>分析係数表!H23</f>
        <v>2.6645350386357579E-5</v>
      </c>
      <c r="O20" s="82">
        <f t="shared" si="4"/>
        <v>1.6706634692246203E-3</v>
      </c>
      <c r="P20" s="76">
        <f>分析係数表!C23</f>
        <v>0</v>
      </c>
      <c r="Q20" s="82">
        <f t="shared" si="5"/>
        <v>0</v>
      </c>
      <c r="R20" s="83">
        <v>0</v>
      </c>
      <c r="S20" s="84">
        <f t="shared" si="6"/>
        <v>0</v>
      </c>
      <c r="T20" s="85">
        <f>分析係数表!F23</f>
        <v>0.44116122343182995</v>
      </c>
      <c r="U20" s="86">
        <f t="shared" si="7"/>
        <v>0</v>
      </c>
      <c r="V20" s="87">
        <f>分析係数表!D23</f>
        <v>8.5018144116122338E-2</v>
      </c>
      <c r="W20" s="167">
        <f t="shared" si="8"/>
        <v>0</v>
      </c>
      <c r="X20" s="76">
        <f>分析係数表!E23</f>
        <v>8.138932089165371E-2</v>
      </c>
      <c r="Y20" s="166">
        <f t="shared" si="9"/>
        <v>0</v>
      </c>
    </row>
    <row r="21" spans="1:25" x14ac:dyDescent="0.2">
      <c r="A21" s="6" t="s">
        <v>9</v>
      </c>
      <c r="B21" s="5" t="s">
        <v>270</v>
      </c>
      <c r="C21" s="90"/>
      <c r="D21" s="76">
        <f>投入係数表!F21</f>
        <v>0</v>
      </c>
      <c r="E21" s="77">
        <f t="shared" si="0"/>
        <v>0</v>
      </c>
      <c r="F21" s="76">
        <f>分析係数表!C24</f>
        <v>0.22950819672131151</v>
      </c>
      <c r="G21" s="77">
        <f t="shared" si="1"/>
        <v>0</v>
      </c>
      <c r="H21" s="77">
        <v>0</v>
      </c>
      <c r="I21" s="77">
        <f t="shared" si="2"/>
        <v>0</v>
      </c>
      <c r="J21" s="76">
        <f>分析係数表!G24</f>
        <v>0.20952380952380953</v>
      </c>
      <c r="K21" s="78">
        <f t="shared" si="3"/>
        <v>0</v>
      </c>
      <c r="L21" s="79"/>
      <c r="M21" s="80"/>
      <c r="N21" s="81">
        <f>分析係数表!H24</f>
        <v>3.996802557953637E-4</v>
      </c>
      <c r="O21" s="82">
        <f t="shared" si="4"/>
        <v>2.5059952038369304E-2</v>
      </c>
      <c r="P21" s="76">
        <f>分析係数表!C24</f>
        <v>0.22950819672131151</v>
      </c>
      <c r="Q21" s="82">
        <f t="shared" si="5"/>
        <v>5.751464402248694E-3</v>
      </c>
      <c r="R21" s="83">
        <v>1.4289961563636858E-2</v>
      </c>
      <c r="S21" s="84">
        <f t="shared" si="6"/>
        <v>1.4289961563636858E-2</v>
      </c>
      <c r="T21" s="85">
        <f>分析係数表!F24</f>
        <v>0.4</v>
      </c>
      <c r="U21" s="86">
        <f t="shared" si="7"/>
        <v>5.7159846254547439E-3</v>
      </c>
      <c r="V21" s="87">
        <f>分析係数表!D24</f>
        <v>1.1190476190476191</v>
      </c>
      <c r="W21" s="167">
        <f t="shared" si="8"/>
        <v>0</v>
      </c>
      <c r="X21" s="76">
        <f>分析係数表!E24</f>
        <v>1.1190476190476191</v>
      </c>
      <c r="Y21" s="166">
        <f t="shared" si="9"/>
        <v>0</v>
      </c>
    </row>
    <row r="22" spans="1:25" x14ac:dyDescent="0.2">
      <c r="A22" s="6" t="s">
        <v>10</v>
      </c>
      <c r="B22" s="5" t="s">
        <v>271</v>
      </c>
      <c r="C22" s="90"/>
      <c r="D22" s="76">
        <f>投入係数表!F22</f>
        <v>0</v>
      </c>
      <c r="E22" s="77">
        <f t="shared" si="0"/>
        <v>0</v>
      </c>
      <c r="F22" s="76">
        <f>分析係数表!C25</f>
        <v>0.16129032258064513</v>
      </c>
      <c r="G22" s="77">
        <f t="shared" si="1"/>
        <v>0</v>
      </c>
      <c r="H22" s="77">
        <v>0</v>
      </c>
      <c r="I22" s="77">
        <f t="shared" si="2"/>
        <v>0</v>
      </c>
      <c r="J22" s="76">
        <f>分析係数表!G25</f>
        <v>0.19679519278918378</v>
      </c>
      <c r="K22" s="78">
        <f t="shared" si="3"/>
        <v>0</v>
      </c>
      <c r="L22" s="79"/>
      <c r="M22" s="80"/>
      <c r="N22" s="81">
        <f>分析係数表!H25</f>
        <v>5.5955235811350917E-4</v>
      </c>
      <c r="O22" s="82">
        <f t="shared" si="4"/>
        <v>3.5083932853717026E-2</v>
      </c>
      <c r="P22" s="76">
        <f>分析係数表!C25</f>
        <v>0.16129032258064513</v>
      </c>
      <c r="Q22" s="82">
        <f t="shared" si="5"/>
        <v>5.6586988473737131E-3</v>
      </c>
      <c r="R22" s="83">
        <v>1.7046975108942816E-2</v>
      </c>
      <c r="S22" s="84">
        <f t="shared" si="6"/>
        <v>1.7046975108942816E-2</v>
      </c>
      <c r="T22" s="85">
        <f>分析係数表!F25</f>
        <v>0.35002503755633452</v>
      </c>
      <c r="U22" s="86">
        <f t="shared" si="7"/>
        <v>5.9668681027296088E-3</v>
      </c>
      <c r="V22" s="87">
        <f>分析係数表!D25</f>
        <v>8.1622433650475709E-2</v>
      </c>
      <c r="W22" s="167">
        <f t="shared" si="8"/>
        <v>0</v>
      </c>
      <c r="X22" s="76">
        <f>分析係数表!E25</f>
        <v>8.0120180270405614E-2</v>
      </c>
      <c r="Y22" s="166">
        <f t="shared" si="9"/>
        <v>0</v>
      </c>
    </row>
    <row r="23" spans="1:25" x14ac:dyDescent="0.2">
      <c r="A23" s="6" t="s">
        <v>11</v>
      </c>
      <c r="B23" s="5" t="s">
        <v>35</v>
      </c>
      <c r="C23" s="90"/>
      <c r="D23" s="76">
        <f>投入係数表!F23</f>
        <v>0</v>
      </c>
      <c r="E23" s="77">
        <f t="shared" si="0"/>
        <v>0</v>
      </c>
      <c r="F23" s="76">
        <f>分析係数表!C26</f>
        <v>0.2892749244712991</v>
      </c>
      <c r="G23" s="77">
        <f t="shared" si="1"/>
        <v>0</v>
      </c>
      <c r="H23" s="77">
        <v>0</v>
      </c>
      <c r="I23" s="77">
        <f t="shared" si="2"/>
        <v>0</v>
      </c>
      <c r="J23" s="76">
        <f>分析係数表!G26</f>
        <v>0.19654528478057889</v>
      </c>
      <c r="K23" s="78">
        <f t="shared" si="3"/>
        <v>0</v>
      </c>
      <c r="L23" s="79"/>
      <c r="M23" s="80"/>
      <c r="N23" s="81">
        <f>分析係数表!H26</f>
        <v>1.2363442579269917E-2</v>
      </c>
      <c r="O23" s="82">
        <f t="shared" si="4"/>
        <v>0.77518784972022381</v>
      </c>
      <c r="P23" s="76">
        <f>分析係数表!C26</f>
        <v>0.2892749244712991</v>
      </c>
      <c r="Q23" s="82">
        <f t="shared" si="5"/>
        <v>0.22424240667888651</v>
      </c>
      <c r="R23" s="83">
        <v>0.2372044015738124</v>
      </c>
      <c r="S23" s="84">
        <f t="shared" si="6"/>
        <v>0.2372044015738124</v>
      </c>
      <c r="T23" s="85">
        <f>分析係数表!F26</f>
        <v>0.33426704014939307</v>
      </c>
      <c r="U23" s="86">
        <f t="shared" si="7"/>
        <v>7.9289613224486299E-2</v>
      </c>
      <c r="V23" s="87">
        <f>分析係数表!D26</f>
        <v>5.3688141923436038E-2</v>
      </c>
      <c r="W23" s="167">
        <f t="shared" si="8"/>
        <v>0</v>
      </c>
      <c r="X23" s="76">
        <f>分析係数表!E26</f>
        <v>5.6489262371615313E-2</v>
      </c>
      <c r="Y23" s="166">
        <f t="shared" si="9"/>
        <v>0</v>
      </c>
    </row>
    <row r="24" spans="1:25" x14ac:dyDescent="0.2">
      <c r="A24" s="6" t="s">
        <v>12</v>
      </c>
      <c r="B24" s="5" t="s">
        <v>365</v>
      </c>
      <c r="C24" s="90"/>
      <c r="D24" s="76">
        <f>投入係数表!F24</f>
        <v>0</v>
      </c>
      <c r="E24" s="77">
        <f t="shared" si="0"/>
        <v>0</v>
      </c>
      <c r="F24" s="76">
        <f>分析係数表!C27</f>
        <v>1.9108280254777066E-2</v>
      </c>
      <c r="G24" s="77">
        <f t="shared" si="1"/>
        <v>0</v>
      </c>
      <c r="H24" s="77">
        <v>0</v>
      </c>
      <c r="I24" s="77">
        <f t="shared" si="2"/>
        <v>0</v>
      </c>
      <c r="J24" s="76">
        <f>分析係数表!G27</f>
        <v>0.18</v>
      </c>
      <c r="K24" s="78">
        <f t="shared" si="3"/>
        <v>0</v>
      </c>
      <c r="L24" s="79"/>
      <c r="M24" s="80"/>
      <c r="N24" s="81">
        <f>分析係数表!H27</f>
        <v>1.2043698374633626E-2</v>
      </c>
      <c r="O24" s="82">
        <f t="shared" si="4"/>
        <v>0.75513988808952837</v>
      </c>
      <c r="P24" s="76">
        <f>分析係数表!C27</f>
        <v>1.9108280254777066E-2</v>
      </c>
      <c r="Q24" s="82">
        <f t="shared" si="5"/>
        <v>1.4429424613175697E-2</v>
      </c>
      <c r="R24" s="83">
        <v>1.4522765317129241E-2</v>
      </c>
      <c r="S24" s="84">
        <f t="shared" si="6"/>
        <v>1.4522765317129241E-2</v>
      </c>
      <c r="T24" s="85">
        <f>分析係数表!F27</f>
        <v>0.34</v>
      </c>
      <c r="U24" s="86">
        <f t="shared" si="7"/>
        <v>4.9377402078239424E-3</v>
      </c>
      <c r="V24" s="87">
        <f>分析係数表!D27</f>
        <v>0</v>
      </c>
      <c r="W24" s="167">
        <f t="shared" si="8"/>
        <v>0</v>
      </c>
      <c r="X24" s="76">
        <f>分析係数表!E27</f>
        <v>0</v>
      </c>
      <c r="Y24" s="166">
        <f t="shared" si="9"/>
        <v>0</v>
      </c>
    </row>
    <row r="25" spans="1:25" x14ac:dyDescent="0.2">
      <c r="A25" s="6" t="s">
        <v>13</v>
      </c>
      <c r="B25" s="5" t="s">
        <v>191</v>
      </c>
      <c r="C25" s="90"/>
      <c r="D25" s="76">
        <f>投入係数表!F25</f>
        <v>0</v>
      </c>
      <c r="E25" s="77">
        <f t="shared" si="0"/>
        <v>0</v>
      </c>
      <c r="F25" s="76">
        <f>分析係数表!C28</f>
        <v>9.4883720930232562E-2</v>
      </c>
      <c r="G25" s="77">
        <f t="shared" si="1"/>
        <v>0</v>
      </c>
      <c r="H25" s="77">
        <v>0</v>
      </c>
      <c r="I25" s="77">
        <f t="shared" si="2"/>
        <v>0</v>
      </c>
      <c r="J25" s="76">
        <f>分析係数表!G28</f>
        <v>0.12508638562543192</v>
      </c>
      <c r="K25" s="78">
        <f t="shared" si="3"/>
        <v>0</v>
      </c>
      <c r="L25" s="79"/>
      <c r="M25" s="80"/>
      <c r="N25" s="81">
        <f>分析係数表!H28</f>
        <v>2.3767652544630962E-2</v>
      </c>
      <c r="O25" s="82">
        <f t="shared" si="4"/>
        <v>1.4902318145483613</v>
      </c>
      <c r="P25" s="76">
        <f>分析係数表!C28</f>
        <v>9.4883720930232562E-2</v>
      </c>
      <c r="Q25" s="82">
        <f t="shared" si="5"/>
        <v>0.14139873961296079</v>
      </c>
      <c r="R25" s="83">
        <v>0.15068061218857784</v>
      </c>
      <c r="S25" s="84">
        <f t="shared" si="6"/>
        <v>0.15068061218857784</v>
      </c>
      <c r="T25" s="85">
        <f>分析係数表!F28</f>
        <v>0.21354526606772634</v>
      </c>
      <c r="U25" s="86">
        <f t="shared" si="7"/>
        <v>3.2177131421057742E-2</v>
      </c>
      <c r="V25" s="87">
        <f>分析係数表!D28</f>
        <v>0.20525224602626124</v>
      </c>
      <c r="W25" s="167">
        <f t="shared" si="8"/>
        <v>0</v>
      </c>
      <c r="X25" s="76">
        <f>分析係数表!E28</f>
        <v>0.19765031098825156</v>
      </c>
      <c r="Y25" s="166">
        <f t="shared" si="9"/>
        <v>0</v>
      </c>
    </row>
    <row r="26" spans="1:25" x14ac:dyDescent="0.2">
      <c r="A26" s="6" t="s">
        <v>14</v>
      </c>
      <c r="B26" s="5" t="s">
        <v>50</v>
      </c>
      <c r="C26" s="90"/>
      <c r="D26" s="76">
        <f>投入係数表!F26</f>
        <v>0</v>
      </c>
      <c r="E26" s="77">
        <f t="shared" si="0"/>
        <v>0</v>
      </c>
      <c r="F26" s="76">
        <f>分析係数表!C29</f>
        <v>0.10244286840031525</v>
      </c>
      <c r="G26" s="77">
        <f t="shared" si="1"/>
        <v>0</v>
      </c>
      <c r="H26" s="77">
        <v>0</v>
      </c>
      <c r="I26" s="77">
        <f t="shared" si="2"/>
        <v>0</v>
      </c>
      <c r="J26" s="76">
        <f>分析係数表!G29</f>
        <v>0.25477707006369427</v>
      </c>
      <c r="K26" s="78">
        <f t="shared" si="3"/>
        <v>0</v>
      </c>
      <c r="L26" s="79"/>
      <c r="M26" s="80"/>
      <c r="N26" s="81">
        <f>分析係数表!H29</f>
        <v>1.0897948308020251E-2</v>
      </c>
      <c r="O26" s="82">
        <f t="shared" si="4"/>
        <v>0.68330135891286981</v>
      </c>
      <c r="P26" s="76">
        <f>分析係数表!C29</f>
        <v>0.10244286840031525</v>
      </c>
      <c r="Q26" s="82">
        <f t="shared" si="5"/>
        <v>6.9999351188867701E-2</v>
      </c>
      <c r="R26" s="83">
        <v>8.9268077084713751E-2</v>
      </c>
      <c r="S26" s="84">
        <f t="shared" si="6"/>
        <v>8.9268077084713751E-2</v>
      </c>
      <c r="T26" s="85">
        <f>分析係数表!F29</f>
        <v>0.39278131634819535</v>
      </c>
      <c r="U26" s="86">
        <f t="shared" si="7"/>
        <v>3.5062832825206038E-2</v>
      </c>
      <c r="V26" s="87">
        <f>分析係数表!D29</f>
        <v>0.1932059447983015</v>
      </c>
      <c r="W26" s="167">
        <f t="shared" si="8"/>
        <v>0</v>
      </c>
      <c r="X26" s="76">
        <f>分析係数表!E29</f>
        <v>0.10191082802547771</v>
      </c>
      <c r="Y26" s="166">
        <f t="shared" si="9"/>
        <v>0</v>
      </c>
    </row>
    <row r="27" spans="1:25" x14ac:dyDescent="0.2">
      <c r="A27" s="6" t="s">
        <v>15</v>
      </c>
      <c r="B27" s="5" t="s">
        <v>36</v>
      </c>
      <c r="C27" s="90"/>
      <c r="D27" s="76">
        <f>投入係数表!F27</f>
        <v>0</v>
      </c>
      <c r="E27" s="77">
        <f t="shared" si="0"/>
        <v>0</v>
      </c>
      <c r="F27" s="76">
        <f>分析係数表!C30</f>
        <v>1</v>
      </c>
      <c r="G27" s="77">
        <f t="shared" si="1"/>
        <v>0</v>
      </c>
      <c r="H27" s="77">
        <v>0</v>
      </c>
      <c r="I27" s="77">
        <f t="shared" si="2"/>
        <v>0</v>
      </c>
      <c r="J27" s="76">
        <f>分析係数表!G30</f>
        <v>0.34465911614479239</v>
      </c>
      <c r="K27" s="78">
        <f t="shared" si="3"/>
        <v>0</v>
      </c>
      <c r="L27" s="79"/>
      <c r="M27" s="80"/>
      <c r="N27" s="81">
        <f>分析係数表!H30</f>
        <v>0</v>
      </c>
      <c r="O27" s="82">
        <f t="shared" si="4"/>
        <v>0</v>
      </c>
      <c r="P27" s="76">
        <f>分析係数表!C30</f>
        <v>1</v>
      </c>
      <c r="Q27" s="82">
        <f t="shared" si="5"/>
        <v>0</v>
      </c>
      <c r="R27" s="83">
        <v>9.8315850690579923E-2</v>
      </c>
      <c r="S27" s="84">
        <f t="shared" si="6"/>
        <v>9.8315850690579923E-2</v>
      </c>
      <c r="T27" s="85">
        <f>分析係数表!F30</f>
        <v>0.43992893626471241</v>
      </c>
      <c r="U27" s="86">
        <f t="shared" si="7"/>
        <v>4.3251987612267118E-2</v>
      </c>
      <c r="V27" s="87">
        <f>分析係数表!D30</f>
        <v>0.13657561625582945</v>
      </c>
      <c r="W27" s="167">
        <f t="shared" si="8"/>
        <v>0</v>
      </c>
      <c r="X27" s="76">
        <f>分析係数表!E30</f>
        <v>6.395736175882745E-2</v>
      </c>
      <c r="Y27" s="166">
        <f t="shared" si="9"/>
        <v>0</v>
      </c>
    </row>
    <row r="28" spans="1:25" x14ac:dyDescent="0.2">
      <c r="A28" s="6" t="s">
        <v>16</v>
      </c>
      <c r="B28" s="5" t="s">
        <v>192</v>
      </c>
      <c r="C28" s="90"/>
      <c r="D28" s="76">
        <f>投入係数表!F28</f>
        <v>0</v>
      </c>
      <c r="E28" s="77">
        <f t="shared" si="0"/>
        <v>0</v>
      </c>
      <c r="F28" s="76">
        <f>分析係数表!C31</f>
        <v>2.6671974522292974E-2</v>
      </c>
      <c r="G28" s="77">
        <f t="shared" si="1"/>
        <v>0</v>
      </c>
      <c r="H28" s="77">
        <v>0</v>
      </c>
      <c r="I28" s="77">
        <f t="shared" si="2"/>
        <v>0</v>
      </c>
      <c r="J28" s="76">
        <f>分析係数表!G31</f>
        <v>5.9701492537313432E-2</v>
      </c>
      <c r="K28" s="78">
        <f t="shared" si="3"/>
        <v>0</v>
      </c>
      <c r="L28" s="79"/>
      <c r="M28" s="80"/>
      <c r="N28" s="81">
        <f>分析係数表!H31</f>
        <v>2.5153210764721556E-2</v>
      </c>
      <c r="O28" s="82">
        <f t="shared" si="4"/>
        <v>1.5771063149480415</v>
      </c>
      <c r="P28" s="76">
        <f>分析係数表!C31</f>
        <v>2.6671974522292974E-2</v>
      </c>
      <c r="Q28" s="82">
        <f t="shared" si="5"/>
        <v>4.2064539451241521E-2</v>
      </c>
      <c r="R28" s="83">
        <v>5.1463838519991645E-2</v>
      </c>
      <c r="S28" s="84">
        <f t="shared" si="6"/>
        <v>5.1463838519991645E-2</v>
      </c>
      <c r="T28" s="85">
        <f>分析係数表!F31</f>
        <v>0.34328358208955223</v>
      </c>
      <c r="U28" s="86">
        <f t="shared" si="7"/>
        <v>1.7666690835221013E-2</v>
      </c>
      <c r="V28" s="87">
        <f>分析係数表!D31</f>
        <v>0</v>
      </c>
      <c r="W28" s="167">
        <f t="shared" si="8"/>
        <v>0</v>
      </c>
      <c r="X28" s="76">
        <f>分析係数表!E31</f>
        <v>0</v>
      </c>
      <c r="Y28" s="166">
        <f t="shared" si="9"/>
        <v>0</v>
      </c>
    </row>
    <row r="29" spans="1:25" x14ac:dyDescent="0.2">
      <c r="A29" s="6" t="s">
        <v>17</v>
      </c>
      <c r="B29" s="5" t="s">
        <v>272</v>
      </c>
      <c r="C29" s="90"/>
      <c r="D29" s="76">
        <f>投入係数表!F29</f>
        <v>0</v>
      </c>
      <c r="E29" s="77">
        <f t="shared" si="0"/>
        <v>0</v>
      </c>
      <c r="F29" s="76">
        <f>分析係数表!C32</f>
        <v>1</v>
      </c>
      <c r="G29" s="77">
        <f t="shared" si="1"/>
        <v>0</v>
      </c>
      <c r="H29" s="77">
        <v>0</v>
      </c>
      <c r="I29" s="77">
        <f t="shared" si="2"/>
        <v>0</v>
      </c>
      <c r="J29" s="76">
        <f>分析係数表!G32</f>
        <v>0.14022140221402213</v>
      </c>
      <c r="K29" s="78">
        <f t="shared" si="3"/>
        <v>0</v>
      </c>
      <c r="L29" s="79"/>
      <c r="M29" s="80"/>
      <c r="N29" s="81">
        <f>分析係数表!H32</f>
        <v>7.3807620570210501E-3</v>
      </c>
      <c r="O29" s="82">
        <f t="shared" si="4"/>
        <v>0.46277378097521987</v>
      </c>
      <c r="P29" s="76">
        <f>分析係数表!C32</f>
        <v>1</v>
      </c>
      <c r="Q29" s="82">
        <f t="shared" si="5"/>
        <v>0.46277378097521987</v>
      </c>
      <c r="R29" s="83">
        <v>0.58640621076717703</v>
      </c>
      <c r="S29" s="84">
        <f t="shared" si="6"/>
        <v>0.58640621076717703</v>
      </c>
      <c r="T29" s="85">
        <f>分析係数表!F32</f>
        <v>0.48093480934809346</v>
      </c>
      <c r="U29" s="86">
        <f t="shared" si="7"/>
        <v>0.28202315917585019</v>
      </c>
      <c r="V29" s="87">
        <f>分析係数表!D32</f>
        <v>1.7220172201722016E-2</v>
      </c>
      <c r="W29" s="167">
        <f t="shared" si="8"/>
        <v>0</v>
      </c>
      <c r="X29" s="76">
        <f>分析係数表!E32</f>
        <v>2.5830258302583026E-2</v>
      </c>
      <c r="Y29" s="166">
        <f t="shared" si="9"/>
        <v>0</v>
      </c>
    </row>
    <row r="30" spans="1:25" x14ac:dyDescent="0.2">
      <c r="A30" s="6" t="s">
        <v>18</v>
      </c>
      <c r="B30" s="5" t="s">
        <v>273</v>
      </c>
      <c r="C30" s="90"/>
      <c r="D30" s="76">
        <f>投入係数表!F30</f>
        <v>0</v>
      </c>
      <c r="E30" s="77">
        <f t="shared" si="0"/>
        <v>0</v>
      </c>
      <c r="F30" s="76">
        <f>分析係数表!C33</f>
        <v>0.66329113924050631</v>
      </c>
      <c r="G30" s="77">
        <f t="shared" si="1"/>
        <v>0</v>
      </c>
      <c r="H30" s="77">
        <v>0</v>
      </c>
      <c r="I30" s="77">
        <f t="shared" si="2"/>
        <v>0</v>
      </c>
      <c r="J30" s="76">
        <f>分析係数表!G33</f>
        <v>0.50381679389312972</v>
      </c>
      <c r="K30" s="78">
        <f t="shared" si="3"/>
        <v>0</v>
      </c>
      <c r="L30" s="79"/>
      <c r="M30" s="80"/>
      <c r="N30" s="81">
        <f>分析係数表!H33</f>
        <v>1.0658140154543032E-3</v>
      </c>
      <c r="O30" s="82">
        <f t="shared" si="4"/>
        <v>6.6826538768984811E-2</v>
      </c>
      <c r="P30" s="76">
        <f>分析係数表!C33</f>
        <v>0.66329113924050631</v>
      </c>
      <c r="Q30" s="82">
        <f t="shared" si="5"/>
        <v>4.4325451031579796E-2</v>
      </c>
      <c r="R30" s="83">
        <v>0.1136367237784135</v>
      </c>
      <c r="S30" s="84">
        <f t="shared" si="6"/>
        <v>0.1136367237784135</v>
      </c>
      <c r="T30" s="85">
        <f>分析係数表!F33</f>
        <v>0.63740458015267176</v>
      </c>
      <c r="U30" s="86">
        <f t="shared" si="7"/>
        <v>7.2432568209904791E-2</v>
      </c>
      <c r="V30" s="87">
        <f>分析係数表!D33</f>
        <v>1.1450381679389313E-2</v>
      </c>
      <c r="W30" s="167">
        <f t="shared" si="8"/>
        <v>0</v>
      </c>
      <c r="X30" s="76">
        <f>分析係数表!E33</f>
        <v>0</v>
      </c>
      <c r="Y30" s="166">
        <f t="shared" si="9"/>
        <v>0</v>
      </c>
    </row>
    <row r="31" spans="1:25" x14ac:dyDescent="0.2">
      <c r="A31" s="6" t="s">
        <v>19</v>
      </c>
      <c r="B31" s="5" t="s">
        <v>274</v>
      </c>
      <c r="C31" s="90"/>
      <c r="D31" s="76">
        <f>投入係数表!F31</f>
        <v>0</v>
      </c>
      <c r="E31" s="77">
        <f t="shared" si="0"/>
        <v>0</v>
      </c>
      <c r="F31" s="76">
        <f>分析係数表!C34</f>
        <v>0.21491587085038655</v>
      </c>
      <c r="G31" s="77">
        <f t="shared" si="1"/>
        <v>0</v>
      </c>
      <c r="H31" s="77">
        <v>0</v>
      </c>
      <c r="I31" s="77">
        <f t="shared" si="2"/>
        <v>0</v>
      </c>
      <c r="J31" s="76">
        <f>分析係数表!G34</f>
        <v>0.42492917847025496</v>
      </c>
      <c r="K31" s="78">
        <f t="shared" si="3"/>
        <v>0</v>
      </c>
      <c r="L31" s="79"/>
      <c r="M31" s="80"/>
      <c r="N31" s="81">
        <f>分析係数表!H34</f>
        <v>0.18094857447375434</v>
      </c>
      <c r="O31" s="82">
        <f t="shared" si="4"/>
        <v>11.345475619504398</v>
      </c>
      <c r="P31" s="76">
        <f>分析係数表!C34</f>
        <v>0.21491587085038655</v>
      </c>
      <c r="Q31" s="82">
        <f t="shared" si="5"/>
        <v>2.4383227729776165</v>
      </c>
      <c r="R31" s="83">
        <v>2.5887430423509659</v>
      </c>
      <c r="S31" s="84">
        <f t="shared" si="6"/>
        <v>2.5887430423509659</v>
      </c>
      <c r="T31" s="85">
        <f>分析係数表!F34</f>
        <v>0.69842904970383723</v>
      </c>
      <c r="U31" s="86">
        <f t="shared" si="7"/>
        <v>1.8080533429966055</v>
      </c>
      <c r="V31" s="87">
        <f>分析係数表!D34</f>
        <v>0.29410249806850375</v>
      </c>
      <c r="W31" s="167">
        <f t="shared" si="8"/>
        <v>1</v>
      </c>
      <c r="X31" s="76">
        <f>分析係数表!E34</f>
        <v>0.18465104300798352</v>
      </c>
      <c r="Y31" s="166">
        <f t="shared" si="9"/>
        <v>0</v>
      </c>
    </row>
    <row r="32" spans="1:25" x14ac:dyDescent="0.2">
      <c r="A32" s="6" t="s">
        <v>20</v>
      </c>
      <c r="B32" s="5" t="s">
        <v>37</v>
      </c>
      <c r="C32" s="90"/>
      <c r="D32" s="76">
        <f>投入係数表!F32</f>
        <v>0</v>
      </c>
      <c r="E32" s="77">
        <f t="shared" si="0"/>
        <v>0</v>
      </c>
      <c r="F32" s="76">
        <f>分析係数表!C35</f>
        <v>8.6412734508243272E-2</v>
      </c>
      <c r="G32" s="77">
        <f t="shared" si="1"/>
        <v>0</v>
      </c>
      <c r="H32" s="77">
        <v>0</v>
      </c>
      <c r="I32" s="77">
        <f t="shared" si="2"/>
        <v>0</v>
      </c>
      <c r="J32" s="76">
        <f>分析係数表!G35</f>
        <v>0.31692307692307692</v>
      </c>
      <c r="K32" s="78">
        <f t="shared" si="3"/>
        <v>0</v>
      </c>
      <c r="L32" s="79"/>
      <c r="M32" s="80"/>
      <c r="N32" s="81">
        <f>分析係数表!H35</f>
        <v>6.9118038902211562E-2</v>
      </c>
      <c r="O32" s="82">
        <f t="shared" si="4"/>
        <v>4.3337010391686652</v>
      </c>
      <c r="P32" s="76">
        <f>分析係数表!C35</f>
        <v>8.6412734508243272E-2</v>
      </c>
      <c r="Q32" s="82">
        <f t="shared" si="5"/>
        <v>0.37448695733577986</v>
      </c>
      <c r="R32" s="83">
        <v>0.41456532548906883</v>
      </c>
      <c r="S32" s="84">
        <f t="shared" si="6"/>
        <v>0.41456532548906883</v>
      </c>
      <c r="T32" s="85">
        <f>分析係数表!F35</f>
        <v>0.65230769230769226</v>
      </c>
      <c r="U32" s="86">
        <f t="shared" si="7"/>
        <v>0.27042415078056181</v>
      </c>
      <c r="V32" s="87">
        <f>分析係数表!D35</f>
        <v>0.24307692307692308</v>
      </c>
      <c r="W32" s="167">
        <f t="shared" si="8"/>
        <v>0</v>
      </c>
      <c r="X32" s="76">
        <f>分析係数表!E35</f>
        <v>0.19384615384615383</v>
      </c>
      <c r="Y32" s="166">
        <f t="shared" si="9"/>
        <v>0</v>
      </c>
    </row>
    <row r="33" spans="1:25" x14ac:dyDescent="0.2">
      <c r="A33" s="6" t="s">
        <v>21</v>
      </c>
      <c r="B33" s="5" t="s">
        <v>38</v>
      </c>
      <c r="C33" s="90"/>
      <c r="D33" s="76">
        <f>投入係数表!F33</f>
        <v>0</v>
      </c>
      <c r="E33" s="77">
        <f t="shared" si="0"/>
        <v>0</v>
      </c>
      <c r="F33" s="76">
        <f>分析係数表!C36</f>
        <v>0.53995037220843667</v>
      </c>
      <c r="G33" s="77">
        <f t="shared" si="1"/>
        <v>0</v>
      </c>
      <c r="H33" s="77">
        <v>0</v>
      </c>
      <c r="I33" s="77">
        <f t="shared" si="2"/>
        <v>0</v>
      </c>
      <c r="J33" s="76">
        <f>分析係数表!G36</f>
        <v>4.5913682277318639E-3</v>
      </c>
      <c r="K33" s="78">
        <f t="shared" si="3"/>
        <v>0</v>
      </c>
      <c r="L33" s="79"/>
      <c r="M33" s="80"/>
      <c r="N33" s="81">
        <f>分析係数表!H36</f>
        <v>9.1953104183320006E-2</v>
      </c>
      <c r="O33" s="82">
        <f t="shared" si="4"/>
        <v>5.7654596322941645</v>
      </c>
      <c r="P33" s="76">
        <f>分析係数表!C36</f>
        <v>0.53995037220843667</v>
      </c>
      <c r="Q33" s="82">
        <f t="shared" si="5"/>
        <v>3.1130620744099504</v>
      </c>
      <c r="R33" s="83">
        <v>3.2382338489024338</v>
      </c>
      <c r="S33" s="84">
        <f t="shared" si="6"/>
        <v>3.2382338489024338</v>
      </c>
      <c r="T33" s="85">
        <f>分析係数表!F36</f>
        <v>0.90036730945821852</v>
      </c>
      <c r="U33" s="86">
        <f t="shared" si="7"/>
        <v>2.9155998979328155</v>
      </c>
      <c r="V33" s="87">
        <f>分析係数表!D36</f>
        <v>1.4692378328741965E-2</v>
      </c>
      <c r="W33" s="167">
        <f t="shared" si="8"/>
        <v>0</v>
      </c>
      <c r="X33" s="76">
        <f>分析係数表!E36</f>
        <v>5.5096418732782371E-3</v>
      </c>
      <c r="Y33" s="166">
        <f t="shared" si="9"/>
        <v>0</v>
      </c>
    </row>
    <row r="34" spans="1:25" x14ac:dyDescent="0.2">
      <c r="A34" s="6" t="s">
        <v>22</v>
      </c>
      <c r="B34" s="5" t="s">
        <v>377</v>
      </c>
      <c r="C34" s="90"/>
      <c r="D34" s="76">
        <f>投入係数表!F34</f>
        <v>0</v>
      </c>
      <c r="E34" s="77">
        <f t="shared" si="0"/>
        <v>0</v>
      </c>
      <c r="F34" s="76">
        <f>分析係数表!C37</f>
        <v>0.27299231380864031</v>
      </c>
      <c r="G34" s="77">
        <f t="shared" si="1"/>
        <v>0</v>
      </c>
      <c r="H34" s="77">
        <v>0</v>
      </c>
      <c r="I34" s="77">
        <f t="shared" si="2"/>
        <v>0</v>
      </c>
      <c r="J34" s="76">
        <f>分析係数表!G37</f>
        <v>0.4742113169754632</v>
      </c>
      <c r="K34" s="78">
        <f t="shared" si="3"/>
        <v>0</v>
      </c>
      <c r="L34" s="79"/>
      <c r="M34" s="80"/>
      <c r="N34" s="81">
        <f>分析係数表!H37</f>
        <v>5.3477218225419662E-2</v>
      </c>
      <c r="O34" s="82">
        <f t="shared" si="4"/>
        <v>3.3530215827338128</v>
      </c>
      <c r="P34" s="76">
        <f>分析係数表!C37</f>
        <v>0.27299231380864031</v>
      </c>
      <c r="Q34" s="82">
        <f t="shared" si="5"/>
        <v>0.91534912012081282</v>
      </c>
      <c r="R34" s="83">
        <v>1.0302505501823997</v>
      </c>
      <c r="S34" s="84">
        <f t="shared" si="6"/>
        <v>1.0302505501823997</v>
      </c>
      <c r="T34" s="85">
        <f>分析係数表!F37</f>
        <v>0.7120681021532298</v>
      </c>
      <c r="U34" s="86">
        <f t="shared" si="7"/>
        <v>0.73360855401070224</v>
      </c>
      <c r="V34" s="87">
        <f>分析係数表!D37</f>
        <v>0.1457185778668002</v>
      </c>
      <c r="W34" s="167">
        <f t="shared" si="8"/>
        <v>0</v>
      </c>
      <c r="X34" s="76">
        <f>分析係数表!E37</f>
        <v>0.12719078617926891</v>
      </c>
      <c r="Y34" s="166">
        <f t="shared" si="9"/>
        <v>0</v>
      </c>
    </row>
    <row r="35" spans="1:25" x14ac:dyDescent="0.2">
      <c r="A35" s="6" t="s">
        <v>23</v>
      </c>
      <c r="B35" s="5" t="s">
        <v>193</v>
      </c>
      <c r="C35" s="90"/>
      <c r="D35" s="76">
        <f>投入係数表!F35</f>
        <v>0</v>
      </c>
      <c r="E35" s="77">
        <f t="shared" si="0"/>
        <v>0</v>
      </c>
      <c r="F35" s="76">
        <f>分析係数表!C38</f>
        <v>9.8436595251881753E-3</v>
      </c>
      <c r="G35" s="77">
        <f t="shared" si="1"/>
        <v>0</v>
      </c>
      <c r="H35" s="77">
        <v>0</v>
      </c>
      <c r="I35" s="77">
        <f t="shared" si="2"/>
        <v>0</v>
      </c>
      <c r="J35" s="76">
        <f>分析係数表!G38</f>
        <v>0.36842105263157893</v>
      </c>
      <c r="K35" s="78">
        <f t="shared" si="3"/>
        <v>0</v>
      </c>
      <c r="L35" s="79"/>
      <c r="M35" s="80"/>
      <c r="N35" s="81">
        <f>分析係数表!H38</f>
        <v>4.7135624833466561E-2</v>
      </c>
      <c r="O35" s="82">
        <f t="shared" si="4"/>
        <v>2.9554036770583534</v>
      </c>
      <c r="P35" s="76">
        <f>分析係数表!C38</f>
        <v>9.8436595251881753E-3</v>
      </c>
      <c r="Q35" s="82">
        <f t="shared" si="5"/>
        <v>2.9091987556451617E-2</v>
      </c>
      <c r="R35" s="83">
        <v>3.3748712060685034E-2</v>
      </c>
      <c r="S35" s="84">
        <f t="shared" si="6"/>
        <v>3.3748712060685034E-2</v>
      </c>
      <c r="T35" s="85">
        <f>分析係数表!F38</f>
        <v>0.57894736842105265</v>
      </c>
      <c r="U35" s="86">
        <f t="shared" si="7"/>
        <v>1.953872803513344E-2</v>
      </c>
      <c r="V35" s="87">
        <f>分析係数表!D38</f>
        <v>0.19298245614035087</v>
      </c>
      <c r="W35" s="167">
        <f t="shared" si="8"/>
        <v>0</v>
      </c>
      <c r="X35" s="76">
        <f>分析係数表!E38</f>
        <v>0.17543859649122806</v>
      </c>
      <c r="Y35" s="166">
        <f t="shared" si="9"/>
        <v>0</v>
      </c>
    </row>
    <row r="36" spans="1:25" x14ac:dyDescent="0.2">
      <c r="A36" s="6" t="s">
        <v>24</v>
      </c>
      <c r="B36" s="5" t="s">
        <v>39</v>
      </c>
      <c r="C36" s="90"/>
      <c r="D36" s="76">
        <f>投入係数表!F36</f>
        <v>0</v>
      </c>
      <c r="E36" s="77">
        <f t="shared" si="0"/>
        <v>0</v>
      </c>
      <c r="F36" s="76">
        <f>分析係数表!C39</f>
        <v>1</v>
      </c>
      <c r="G36" s="77">
        <f t="shared" si="1"/>
        <v>0</v>
      </c>
      <c r="H36" s="77">
        <v>0</v>
      </c>
      <c r="I36" s="77">
        <f t="shared" si="2"/>
        <v>0</v>
      </c>
      <c r="J36" s="76">
        <f>分析係数表!G39</f>
        <v>0.35118219749652296</v>
      </c>
      <c r="K36" s="78">
        <f t="shared" si="3"/>
        <v>0</v>
      </c>
      <c r="L36" s="79"/>
      <c r="M36" s="80"/>
      <c r="N36" s="81">
        <f>分析係数表!H39</f>
        <v>4.2632560618172128E-3</v>
      </c>
      <c r="O36" s="82">
        <f t="shared" si="4"/>
        <v>0.26730615507593924</v>
      </c>
      <c r="P36" s="76">
        <f>分析係数表!C39</f>
        <v>1</v>
      </c>
      <c r="Q36" s="82">
        <f t="shared" si="5"/>
        <v>0.26730615507593924</v>
      </c>
      <c r="R36" s="83">
        <v>0.32638230417889041</v>
      </c>
      <c r="S36" s="84">
        <f t="shared" si="6"/>
        <v>0.32638230417889041</v>
      </c>
      <c r="T36" s="85">
        <f>分析係数表!F39</f>
        <v>0.70201668984700971</v>
      </c>
      <c r="U36" s="86">
        <f t="shared" si="7"/>
        <v>0.22912582480430449</v>
      </c>
      <c r="V36" s="87">
        <f>分析係数表!D39</f>
        <v>8.2406119610570233E-2</v>
      </c>
      <c r="W36" s="167">
        <f t="shared" si="8"/>
        <v>0</v>
      </c>
      <c r="X36" s="76">
        <f>分析係数表!E39</f>
        <v>0.10361613351877608</v>
      </c>
      <c r="Y36" s="166">
        <f t="shared" si="9"/>
        <v>0</v>
      </c>
    </row>
    <row r="37" spans="1:25" x14ac:dyDescent="0.2">
      <c r="A37" s="6" t="s">
        <v>25</v>
      </c>
      <c r="B37" s="5" t="s">
        <v>40</v>
      </c>
      <c r="C37" s="90"/>
      <c r="D37" s="76">
        <f>投入係数表!F37</f>
        <v>0</v>
      </c>
      <c r="E37" s="77">
        <f t="shared" si="0"/>
        <v>0</v>
      </c>
      <c r="F37" s="76">
        <f>分析係数表!C40</f>
        <v>0.85246762338116899</v>
      </c>
      <c r="G37" s="77">
        <f t="shared" si="1"/>
        <v>0</v>
      </c>
      <c r="H37" s="77">
        <v>0</v>
      </c>
      <c r="I37" s="77">
        <f t="shared" si="2"/>
        <v>0</v>
      </c>
      <c r="J37" s="76">
        <f>分析係数表!G40</f>
        <v>0.56154833975417351</v>
      </c>
      <c r="K37" s="78">
        <f t="shared" si="3"/>
        <v>0</v>
      </c>
      <c r="L37" s="79"/>
      <c r="M37" s="80"/>
      <c r="N37" s="81">
        <f>分析係数表!H40</f>
        <v>3.4452438049560351E-2</v>
      </c>
      <c r="O37" s="82">
        <f t="shared" si="4"/>
        <v>2.1601678657074341</v>
      </c>
      <c r="P37" s="76">
        <f>分析係数表!C40</f>
        <v>0.85246762338116899</v>
      </c>
      <c r="Q37" s="82">
        <f t="shared" si="5"/>
        <v>1.8414731665839885</v>
      </c>
      <c r="R37" s="83">
        <v>1.842288178457721</v>
      </c>
      <c r="S37" s="84">
        <f t="shared" si="6"/>
        <v>1.842288178457721</v>
      </c>
      <c r="T37" s="85">
        <f>分析係数表!F40</f>
        <v>0.75619152449091909</v>
      </c>
      <c r="U37" s="86">
        <f t="shared" si="7"/>
        <v>1.3931227062195424</v>
      </c>
      <c r="V37" s="87">
        <f>分析係数表!D40</f>
        <v>0.11685929187305082</v>
      </c>
      <c r="W37" s="167">
        <f t="shared" si="8"/>
        <v>0</v>
      </c>
      <c r="X37" s="76">
        <f>分析係数表!E40</f>
        <v>7.2463768115942032E-2</v>
      </c>
      <c r="Y37" s="166">
        <f t="shared" si="9"/>
        <v>0</v>
      </c>
    </row>
    <row r="38" spans="1:25" x14ac:dyDescent="0.2">
      <c r="A38" s="6" t="s">
        <v>26</v>
      </c>
      <c r="B38" s="5" t="s">
        <v>276</v>
      </c>
      <c r="C38" s="90"/>
      <c r="D38" s="76">
        <f>投入係数表!F38</f>
        <v>0</v>
      </c>
      <c r="E38" s="77">
        <f t="shared" si="0"/>
        <v>0</v>
      </c>
      <c r="F38" s="76">
        <f>分析係数表!C41</f>
        <v>0.52194822470070601</v>
      </c>
      <c r="G38" s="77">
        <f t="shared" si="1"/>
        <v>0</v>
      </c>
      <c r="H38" s="77">
        <v>0</v>
      </c>
      <c r="I38" s="77">
        <f t="shared" si="2"/>
        <v>0</v>
      </c>
      <c r="J38" s="76">
        <f>分析係数表!G41</f>
        <v>0.47623592288604694</v>
      </c>
      <c r="K38" s="78">
        <f t="shared" si="3"/>
        <v>0</v>
      </c>
      <c r="L38" s="79"/>
      <c r="M38" s="80"/>
      <c r="N38" s="81">
        <f>分析係数表!H41</f>
        <v>5.4729549693578468E-2</v>
      </c>
      <c r="O38" s="82">
        <f t="shared" si="4"/>
        <v>3.4315427657873703</v>
      </c>
      <c r="P38" s="76">
        <f>分析係数表!C41</f>
        <v>0.52194822470070601</v>
      </c>
      <c r="Q38" s="82">
        <f t="shared" si="5"/>
        <v>1.7910876545872685</v>
      </c>
      <c r="R38" s="83">
        <v>1.8107013227862672</v>
      </c>
      <c r="S38" s="84">
        <f t="shared" si="6"/>
        <v>1.8107013227862672</v>
      </c>
      <c r="T38" s="85">
        <f>分析係数表!F41</f>
        <v>0.5754915060125978</v>
      </c>
      <c r="U38" s="86">
        <f t="shared" si="7"/>
        <v>1.0420432311892718</v>
      </c>
      <c r="V38" s="87">
        <f>分析係数表!D41</f>
        <v>0.21645352166443979</v>
      </c>
      <c r="W38" s="167">
        <f t="shared" si="8"/>
        <v>0</v>
      </c>
      <c r="X38" s="76">
        <f>分析係数表!E41</f>
        <v>0.20900935292994846</v>
      </c>
      <c r="Y38" s="166">
        <f t="shared" si="9"/>
        <v>0</v>
      </c>
    </row>
    <row r="39" spans="1:25" x14ac:dyDescent="0.2">
      <c r="A39" s="6" t="s">
        <v>51</v>
      </c>
      <c r="B39" s="5" t="s">
        <v>367</v>
      </c>
      <c r="C39" s="90"/>
      <c r="D39" s="76">
        <f>投入係数表!F39</f>
        <v>0</v>
      </c>
      <c r="E39" s="77">
        <f>$C$8*D39</f>
        <v>0</v>
      </c>
      <c r="F39" s="76">
        <f>分析係数表!C42</f>
        <v>1</v>
      </c>
      <c r="G39" s="77">
        <f>E39*F39</f>
        <v>0</v>
      </c>
      <c r="H39" s="77">
        <v>0</v>
      </c>
      <c r="I39" s="77">
        <f>C39+H39</f>
        <v>0</v>
      </c>
      <c r="J39" s="76">
        <f>分析係数表!G42</f>
        <v>0.48544520547945208</v>
      </c>
      <c r="K39" s="78">
        <f>I39*J39</f>
        <v>0</v>
      </c>
      <c r="L39" s="79"/>
      <c r="M39" s="80"/>
      <c r="N39" s="81">
        <f>分析係数表!H42</f>
        <v>1.4948041566746603E-2</v>
      </c>
      <c r="O39" s="82">
        <f t="shared" si="4"/>
        <v>0.93724220623501209</v>
      </c>
      <c r="P39" s="76">
        <f>分析係数表!C42</f>
        <v>1</v>
      </c>
      <c r="Q39" s="82">
        <f>O39*P39</f>
        <v>0.93724220623501209</v>
      </c>
      <c r="R39" s="83">
        <v>0.9668010583154687</v>
      </c>
      <c r="S39" s="84">
        <f>I39+R39</f>
        <v>0.9668010583154687</v>
      </c>
      <c r="T39" s="85">
        <f>分析係数表!F42</f>
        <v>0.5547945205479452</v>
      </c>
      <c r="U39" s="86">
        <f t="shared" si="7"/>
        <v>0.53637592961337643</v>
      </c>
      <c r="V39" s="87">
        <f>分析係数表!D42</f>
        <v>0.17037671232876711</v>
      </c>
      <c r="W39" s="167">
        <f t="shared" si="8"/>
        <v>0</v>
      </c>
      <c r="X39" s="76">
        <f>分析係数表!E42</f>
        <v>0.12842465753424659</v>
      </c>
      <c r="Y39" s="166">
        <f t="shared" si="9"/>
        <v>0</v>
      </c>
    </row>
    <row r="40" spans="1:25" x14ac:dyDescent="0.2">
      <c r="A40" s="6" t="s">
        <v>194</v>
      </c>
      <c r="B40" s="5" t="s">
        <v>41</v>
      </c>
      <c r="C40" s="90"/>
      <c r="D40" s="76">
        <f>投入係数表!F40</f>
        <v>0</v>
      </c>
      <c r="E40" s="77">
        <f>$C$8*D40</f>
        <v>0</v>
      </c>
      <c r="F40" s="76">
        <f>分析係数表!C43</f>
        <v>0.62423588637180871</v>
      </c>
      <c r="G40" s="77">
        <f>E40*F40</f>
        <v>0</v>
      </c>
      <c r="H40" s="77">
        <v>0</v>
      </c>
      <c r="I40" s="77">
        <f>C40+H40</f>
        <v>0</v>
      </c>
      <c r="J40" s="76">
        <f>分析係数表!G43</f>
        <v>0.42429149797570848</v>
      </c>
      <c r="K40" s="78">
        <f>I40*J40</f>
        <v>0</v>
      </c>
      <c r="L40" s="79"/>
      <c r="M40" s="80"/>
      <c r="N40" s="81">
        <f>分析係数表!H43</f>
        <v>4.0607513988808956E-2</v>
      </c>
      <c r="O40" s="82">
        <f t="shared" si="4"/>
        <v>2.5460911270983217</v>
      </c>
      <c r="P40" s="76">
        <f>分析係数表!C43</f>
        <v>0.62423588637180871</v>
      </c>
      <c r="Q40" s="82">
        <f>O40*P40</f>
        <v>1.5893614515076184</v>
      </c>
      <c r="R40" s="83">
        <v>2.4165977918692558</v>
      </c>
      <c r="S40" s="84">
        <f>I40+R40</f>
        <v>2.4165977918692558</v>
      </c>
      <c r="T40" s="85">
        <f>分析係数表!F43</f>
        <v>0.69068825910931175</v>
      </c>
      <c r="U40" s="86">
        <f t="shared" si="7"/>
        <v>1.6691157218335833</v>
      </c>
      <c r="V40" s="87">
        <f>分析係数表!D43</f>
        <v>0.12442645074224022</v>
      </c>
      <c r="W40" s="167">
        <f t="shared" si="8"/>
        <v>0</v>
      </c>
      <c r="X40" s="76">
        <f>分析係数表!E43</f>
        <v>8.4750337381916327E-2</v>
      </c>
      <c r="Y40" s="166">
        <f t="shared" si="9"/>
        <v>0</v>
      </c>
    </row>
    <row r="41" spans="1:25" x14ac:dyDescent="0.2">
      <c r="A41" s="6" t="s">
        <v>340</v>
      </c>
      <c r="B41" s="5" t="s">
        <v>42</v>
      </c>
      <c r="C41" s="90"/>
      <c r="D41" s="76">
        <f>投入係数表!F41</f>
        <v>0</v>
      </c>
      <c r="E41" s="77">
        <f>$C$8*D41</f>
        <v>0</v>
      </c>
      <c r="F41" s="76">
        <f>分析係数表!C44</f>
        <v>0.39252164302818193</v>
      </c>
      <c r="G41" s="77">
        <f>E41*F41</f>
        <v>0</v>
      </c>
      <c r="H41" s="77">
        <v>0</v>
      </c>
      <c r="I41" s="77">
        <f>C41+H41</f>
        <v>0</v>
      </c>
      <c r="J41" s="76">
        <f>分析係数表!G44</f>
        <v>0.26417955717318775</v>
      </c>
      <c r="K41" s="78">
        <f>I41*J41</f>
        <v>0</v>
      </c>
      <c r="L41" s="79"/>
      <c r="M41" s="80"/>
      <c r="N41" s="81">
        <f>分析係数表!H44</f>
        <v>0.12190247801758593</v>
      </c>
      <c r="O41" s="82">
        <f t="shared" si="4"/>
        <v>7.6432853717026381</v>
      </c>
      <c r="P41" s="76">
        <f>分析係数表!C44</f>
        <v>0.39252164302818193</v>
      </c>
      <c r="Q41" s="82">
        <f>O41*P41</f>
        <v>3.0001549322339875</v>
      </c>
      <c r="R41" s="83">
        <v>3.0371824596646908</v>
      </c>
      <c r="S41" s="84">
        <f>I41+R41</f>
        <v>3.0371824596646908</v>
      </c>
      <c r="T41" s="85">
        <f>分析係数表!F44</f>
        <v>0.52714589020321501</v>
      </c>
      <c r="U41" s="86">
        <f t="shared" si="7"/>
        <v>1.6010382514095336</v>
      </c>
      <c r="V41" s="87">
        <f>分析係数表!D44</f>
        <v>0.30209281164695179</v>
      </c>
      <c r="W41" s="167">
        <f t="shared" si="8"/>
        <v>1</v>
      </c>
      <c r="X41" s="76">
        <f>分析係数表!E44</f>
        <v>0.17773733697300576</v>
      </c>
      <c r="Y41" s="166">
        <f t="shared" si="9"/>
        <v>1</v>
      </c>
    </row>
    <row r="42" spans="1:25" x14ac:dyDescent="0.2">
      <c r="A42" s="6" t="s">
        <v>341</v>
      </c>
      <c r="B42" s="5" t="s">
        <v>278</v>
      </c>
      <c r="C42" s="90"/>
      <c r="D42" s="76">
        <f>投入係数表!F42</f>
        <v>0</v>
      </c>
      <c r="E42" s="77">
        <f>$C$8*D42</f>
        <v>0</v>
      </c>
      <c r="F42" s="76">
        <f>分析係数表!C45</f>
        <v>1</v>
      </c>
      <c r="G42" s="77">
        <f>E42*F42</f>
        <v>0</v>
      </c>
      <c r="H42" s="77">
        <v>0</v>
      </c>
      <c r="I42" s="77">
        <f>C42+H42</f>
        <v>0</v>
      </c>
      <c r="J42" s="76">
        <f>分析係数表!G45</f>
        <v>0</v>
      </c>
      <c r="K42" s="78">
        <f>I42*J42</f>
        <v>0</v>
      </c>
      <c r="L42" s="79"/>
      <c r="M42" s="80"/>
      <c r="N42" s="81">
        <f>分析係数表!H45</f>
        <v>0</v>
      </c>
      <c r="O42" s="82">
        <f t="shared" si="4"/>
        <v>0</v>
      </c>
      <c r="P42" s="76">
        <f>分析係数表!C45</f>
        <v>1</v>
      </c>
      <c r="Q42" s="82">
        <f>O42*P42</f>
        <v>0</v>
      </c>
      <c r="R42" s="83">
        <v>6.5686911426596731E-2</v>
      </c>
      <c r="S42" s="84">
        <f>I42+R42</f>
        <v>6.5686911426596731E-2</v>
      </c>
      <c r="T42" s="85">
        <f>分析係数表!F45</f>
        <v>0</v>
      </c>
      <c r="U42" s="86">
        <f t="shared" si="7"/>
        <v>0</v>
      </c>
      <c r="V42" s="87">
        <f>分析係数表!D45</f>
        <v>0</v>
      </c>
      <c r="W42" s="167">
        <f t="shared" si="8"/>
        <v>0</v>
      </c>
      <c r="X42" s="76">
        <f>分析係数表!E45</f>
        <v>0</v>
      </c>
      <c r="Y42" s="166">
        <f t="shared" si="9"/>
        <v>0</v>
      </c>
    </row>
    <row r="43" spans="1:25" x14ac:dyDescent="0.2">
      <c r="A43" s="6" t="s">
        <v>342</v>
      </c>
      <c r="B43" s="5" t="s">
        <v>279</v>
      </c>
      <c r="C43" s="90"/>
      <c r="D43" s="76">
        <f>投入係数表!F43</f>
        <v>0</v>
      </c>
      <c r="E43" s="77">
        <f>$C$8*D43</f>
        <v>0</v>
      </c>
      <c r="F43" s="76">
        <f>分析係数表!C46</f>
        <v>0.18061366806136681</v>
      </c>
      <c r="G43" s="77">
        <f>E43*F43</f>
        <v>0</v>
      </c>
      <c r="H43" s="77">
        <v>0</v>
      </c>
      <c r="I43" s="77">
        <f>C43+H43</f>
        <v>0</v>
      </c>
      <c r="J43" s="76">
        <f>分析係数表!G46</f>
        <v>1.1538461538461539E-2</v>
      </c>
      <c r="K43" s="78">
        <f>I43*J43</f>
        <v>0</v>
      </c>
      <c r="L43" s="79"/>
      <c r="M43" s="80"/>
      <c r="N43" s="81">
        <f>分析係数表!H46</f>
        <v>2.4940047961630695E-2</v>
      </c>
      <c r="O43" s="82">
        <f t="shared" si="4"/>
        <v>1.5637410071942446</v>
      </c>
      <c r="P43" s="76">
        <f>分析係数表!C46</f>
        <v>0.18061366806136681</v>
      </c>
      <c r="Q43" s="82">
        <f>O43*P43</f>
        <v>0.28243299920732867</v>
      </c>
      <c r="R43" s="83">
        <v>0.30719597533534565</v>
      </c>
      <c r="S43" s="84">
        <f>I43+R43</f>
        <v>0.30719597533534565</v>
      </c>
      <c r="T43" s="85">
        <f>分析係数表!F46</f>
        <v>0.31538461538461537</v>
      </c>
      <c r="U43" s="86">
        <f t="shared" si="7"/>
        <v>9.6884884528839782E-2</v>
      </c>
      <c r="V43" s="87">
        <f>分析係数表!D46</f>
        <v>7.6923076923076927E-3</v>
      </c>
      <c r="W43" s="167">
        <f t="shared" si="8"/>
        <v>0</v>
      </c>
      <c r="X43" s="76">
        <f>分析係数表!E46</f>
        <v>2.3076923076923078E-2</v>
      </c>
      <c r="Y43" s="166">
        <f t="shared" si="9"/>
        <v>0</v>
      </c>
    </row>
    <row r="44" spans="1:25" x14ac:dyDescent="0.2">
      <c r="A44" s="192">
        <v>40</v>
      </c>
      <c r="B44" s="14" t="s">
        <v>150</v>
      </c>
      <c r="C44" s="197">
        <f>SUM(C5:C43)</f>
        <v>100</v>
      </c>
      <c r="D44" s="92">
        <f>投入係数表!F44</f>
        <v>0</v>
      </c>
      <c r="E44" s="91">
        <f>SUM(E5:E43)</f>
        <v>0</v>
      </c>
      <c r="F44" s="92">
        <f>分析係数表!C47</f>
        <v>0.37257609531888036</v>
      </c>
      <c r="G44" s="91">
        <f>SUM(G5:G43)</f>
        <v>0</v>
      </c>
      <c r="H44" s="91">
        <f>SUM(H5:H43)</f>
        <v>0</v>
      </c>
      <c r="I44" s="91">
        <f>SUM(I5:I43)</f>
        <v>100</v>
      </c>
      <c r="J44" s="92">
        <f>分析係数表!G47</f>
        <v>0.28018721150013498</v>
      </c>
      <c r="K44" s="93">
        <f>SUM(K5:K43)</f>
        <v>100</v>
      </c>
      <c r="L44" s="94">
        <f>最終需要_まとめ!$L$33</f>
        <v>0.627</v>
      </c>
      <c r="M44" s="91">
        <f>K44*L44</f>
        <v>62.7</v>
      </c>
      <c r="N44" s="95">
        <f>分析係数表!H47</f>
        <v>1</v>
      </c>
      <c r="O44" s="96">
        <f>SUM(O5:O43)</f>
        <v>62.7</v>
      </c>
      <c r="P44" s="92">
        <f>分析係数表!C47</f>
        <v>0.37257609531888036</v>
      </c>
      <c r="Q44" s="96">
        <f>SUM(Q5:Q43)</f>
        <v>19.13694227718495</v>
      </c>
      <c r="R44" s="91">
        <f>SUM(R5:R43)</f>
        <v>21.5499991552356</v>
      </c>
      <c r="S44" s="97">
        <f>SUM(S5:S43)</f>
        <v>121.54999915523561</v>
      </c>
      <c r="T44" s="98">
        <f>分析係数表!F47</f>
        <v>0.48104097823151992</v>
      </c>
      <c r="U44" s="99">
        <f>SUM(U5:U43)</f>
        <v>113.66298957723779</v>
      </c>
      <c r="V44" s="100">
        <f>分析係数表!D47</f>
        <v>0.12544199143661683</v>
      </c>
      <c r="W44" s="164">
        <f>SUM(W5:W43)</f>
        <v>102</v>
      </c>
      <c r="X44" s="92">
        <f>分析係数表!E47</f>
        <v>9.6151620742417038E-2</v>
      </c>
      <c r="Y44" s="165">
        <f>SUM(Y5:Y43)</f>
        <v>1</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98" t="str">
        <f>取引基本表!$E$1</f>
        <v>2015年多可町産業連関表</v>
      </c>
      <c r="H1" s="401"/>
      <c r="I1" s="401"/>
    </row>
    <row r="2" spans="1:25" x14ac:dyDescent="0.2">
      <c r="B2" s="3" t="s">
        <v>247</v>
      </c>
      <c r="S2" s="3" t="s">
        <v>152</v>
      </c>
      <c r="U2" s="64" t="s">
        <v>209</v>
      </c>
      <c r="W2" s="3" t="s">
        <v>130</v>
      </c>
      <c r="Y2" s="3" t="s">
        <v>153</v>
      </c>
    </row>
    <row r="3" spans="1:25" ht="44" x14ac:dyDescent="0.2">
      <c r="B3" s="65"/>
      <c r="C3" s="66" t="s">
        <v>227</v>
      </c>
      <c r="D3" s="66" t="s">
        <v>308</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投入係数表!G5</f>
        <v>0.2118418356894079</v>
      </c>
      <c r="E5" s="77">
        <f t="shared" ref="E5:E38" si="0">$C$9*D5</f>
        <v>21.184183568940789</v>
      </c>
      <c r="F5" s="76">
        <f>分析係数表!C8</f>
        <v>0.59892525647288708</v>
      </c>
      <c r="G5" s="77">
        <f t="shared" ref="G5:G38" si="1">E5*F5</f>
        <v>12.687742577196582</v>
      </c>
      <c r="H5" s="77">
        <f t="array" ref="H5:H43">MMULT(逆行列係数!C5:AO43,'5'!G5:G43)</f>
        <v>14.296796921272263</v>
      </c>
      <c r="I5" s="77">
        <f t="shared" ref="I5:I38" si="2">C5+H5</f>
        <v>14.296796921272263</v>
      </c>
      <c r="J5" s="76">
        <f>分析係数表!G8</f>
        <v>0.12001563721657545</v>
      </c>
      <c r="K5" s="78">
        <f t="shared" ref="K5:K38" si="3">I5*J5</f>
        <v>1.7158391926624645</v>
      </c>
      <c r="L5" s="79" t="s">
        <v>180</v>
      </c>
      <c r="M5" s="80" t="s">
        <v>180</v>
      </c>
      <c r="N5" s="81">
        <f>分析係数表!H8</f>
        <v>1.3455901945110578E-2</v>
      </c>
      <c r="O5" s="82">
        <f t="shared" ref="O5:O43" si="4">$M$44*N5</f>
        <v>0.16630132415592794</v>
      </c>
      <c r="P5" s="76">
        <f>分析係数表!C8</f>
        <v>0.59892525647288708</v>
      </c>
      <c r="Q5" s="82">
        <f t="shared" ref="Q5:Q38" si="5">O5*P5</f>
        <v>9.9602063221869874E-2</v>
      </c>
      <c r="R5" s="83">
        <f t="array" ref="R5:R43">MMULT(逆行列係数!C5:AO43,'5'!Q5:Q43)</f>
        <v>0.14196612456795726</v>
      </c>
      <c r="S5" s="84">
        <f t="shared" ref="S5:S38" si="6">I5+R5</f>
        <v>14.43876304584022</v>
      </c>
      <c r="T5" s="85">
        <f>分析係数表!F8</f>
        <v>0.45269741985926504</v>
      </c>
      <c r="U5" s="86">
        <f t="shared" ref="U5:U43" si="7">S5*T5</f>
        <v>6.5363907768111709</v>
      </c>
      <c r="V5" s="87">
        <f>分析係数表!D8</f>
        <v>0.16301798279906177</v>
      </c>
      <c r="W5" s="167">
        <f t="shared" ref="W5:W43" si="8">ROUND(S5*V5,0)</f>
        <v>2</v>
      </c>
      <c r="X5" s="76">
        <f>分析係数表!E8</f>
        <v>0.12822517591868648</v>
      </c>
      <c r="Y5" s="166">
        <f t="shared" ref="Y5:Y43" si="9">ROUND(S5*X5,0)</f>
        <v>2</v>
      </c>
    </row>
    <row r="6" spans="1:25" x14ac:dyDescent="0.2">
      <c r="A6" s="6" t="s">
        <v>219</v>
      </c>
      <c r="B6" s="5" t="s">
        <v>265</v>
      </c>
      <c r="C6" s="90"/>
      <c r="D6" s="76">
        <f>投入係数表!G6</f>
        <v>6.1462814996926854E-4</v>
      </c>
      <c r="E6" s="77">
        <f t="shared" si="0"/>
        <v>6.1462814996926851E-2</v>
      </c>
      <c r="F6" s="76">
        <f>分析係数表!C9</f>
        <v>1</v>
      </c>
      <c r="G6" s="77">
        <f t="shared" si="1"/>
        <v>6.1462814996926851E-2</v>
      </c>
      <c r="H6" s="77">
        <v>0.18080740887379201</v>
      </c>
      <c r="I6" s="77">
        <f t="shared" si="2"/>
        <v>0.18080740887379201</v>
      </c>
      <c r="J6" s="76">
        <f>分析係数表!G9</f>
        <v>0.24649298597194388</v>
      </c>
      <c r="K6" s="78">
        <f t="shared" si="3"/>
        <v>4.4567758099151138E-2</v>
      </c>
      <c r="L6" s="79"/>
      <c r="M6" s="80"/>
      <c r="N6" s="81">
        <f>分析係数表!H9</f>
        <v>6.9277911004529712E-4</v>
      </c>
      <c r="O6" s="82">
        <f t="shared" si="4"/>
        <v>8.562048372384409E-3</v>
      </c>
      <c r="P6" s="76">
        <f>分析係数表!C9</f>
        <v>1</v>
      </c>
      <c r="Q6" s="82">
        <f t="shared" si="5"/>
        <v>8.562048372384409E-3</v>
      </c>
      <c r="R6" s="83">
        <v>1.3279807718825257E-2</v>
      </c>
      <c r="S6" s="84">
        <f t="shared" si="6"/>
        <v>0.19408721659261727</v>
      </c>
      <c r="T6" s="85">
        <f>分析係数表!F9</f>
        <v>0.67535070140280562</v>
      </c>
      <c r="U6" s="86">
        <f t="shared" si="7"/>
        <v>0.13107693785914232</v>
      </c>
      <c r="V6" s="87">
        <f>分析係数表!D9</f>
        <v>0.18436873747494989</v>
      </c>
      <c r="W6" s="167">
        <f t="shared" si="8"/>
        <v>0</v>
      </c>
      <c r="X6" s="76">
        <f>分析係数表!E9</f>
        <v>0.11823647294589178</v>
      </c>
      <c r="Y6" s="166">
        <f t="shared" si="9"/>
        <v>0</v>
      </c>
    </row>
    <row r="7" spans="1:25" x14ac:dyDescent="0.2">
      <c r="A7" s="6" t="s">
        <v>220</v>
      </c>
      <c r="B7" s="5" t="s">
        <v>266</v>
      </c>
      <c r="C7" s="90"/>
      <c r="D7" s="76">
        <f>投入係数表!G7</f>
        <v>4.0565457897971724E-2</v>
      </c>
      <c r="E7" s="77">
        <f t="shared" si="0"/>
        <v>4.0565457897971724</v>
      </c>
      <c r="F7" s="76">
        <f>分析係数表!C10</f>
        <v>0</v>
      </c>
      <c r="G7" s="77">
        <f t="shared" si="1"/>
        <v>0</v>
      </c>
      <c r="H7" s="77">
        <v>0</v>
      </c>
      <c r="I7" s="77">
        <f t="shared" si="2"/>
        <v>0</v>
      </c>
      <c r="J7" s="76">
        <f>分析係数表!G10</f>
        <v>0</v>
      </c>
      <c r="K7" s="78">
        <f t="shared" si="3"/>
        <v>0</v>
      </c>
      <c r="L7" s="79"/>
      <c r="M7" s="80"/>
      <c r="N7" s="81">
        <f>分析係数表!H10</f>
        <v>1.3855582200905942E-3</v>
      </c>
      <c r="O7" s="82">
        <f t="shared" si="4"/>
        <v>1.7124096744768818E-2</v>
      </c>
      <c r="P7" s="76">
        <f>分析係数表!C10</f>
        <v>0</v>
      </c>
      <c r="Q7" s="82">
        <f t="shared" si="5"/>
        <v>0</v>
      </c>
      <c r="R7" s="83">
        <v>0</v>
      </c>
      <c r="S7" s="84">
        <f t="shared" si="6"/>
        <v>0</v>
      </c>
      <c r="T7" s="85">
        <f>分析係数表!F10</f>
        <v>0</v>
      </c>
      <c r="U7" s="86">
        <f t="shared" si="7"/>
        <v>0</v>
      </c>
      <c r="V7" s="87">
        <f>分析係数表!D10</f>
        <v>0</v>
      </c>
      <c r="W7" s="167">
        <f t="shared" si="8"/>
        <v>0</v>
      </c>
      <c r="X7" s="76">
        <f>分析係数表!E10</f>
        <v>0</v>
      </c>
      <c r="Y7" s="166">
        <f t="shared" si="9"/>
        <v>0</v>
      </c>
    </row>
    <row r="8" spans="1:25" x14ac:dyDescent="0.2">
      <c r="A8" s="6" t="s">
        <v>221</v>
      </c>
      <c r="B8" s="5" t="s">
        <v>27</v>
      </c>
      <c r="C8" s="90"/>
      <c r="D8" s="76">
        <f>投入係数表!G8</f>
        <v>4.097520999795124E-4</v>
      </c>
      <c r="E8" s="77">
        <f t="shared" si="0"/>
        <v>4.0975209997951241E-2</v>
      </c>
      <c r="F8" s="76">
        <f>分析係数表!C11</f>
        <v>0</v>
      </c>
      <c r="G8" s="77">
        <f t="shared" si="1"/>
        <v>0</v>
      </c>
      <c r="H8" s="77">
        <v>0</v>
      </c>
      <c r="I8" s="77">
        <f t="shared" si="2"/>
        <v>0</v>
      </c>
      <c r="J8" s="76">
        <f>分析係数表!G11</f>
        <v>1</v>
      </c>
      <c r="K8" s="78">
        <f t="shared" si="3"/>
        <v>0</v>
      </c>
      <c r="L8" s="79"/>
      <c r="M8" s="80"/>
      <c r="N8" s="81">
        <f>分析係数表!H11</f>
        <v>-2.6645350386357579E-5</v>
      </c>
      <c r="O8" s="82">
        <f t="shared" si="4"/>
        <v>-3.2930955278401568E-4</v>
      </c>
      <c r="P8" s="76">
        <f>分析係数表!C11</f>
        <v>0</v>
      </c>
      <c r="Q8" s="82">
        <f t="shared" si="5"/>
        <v>0</v>
      </c>
      <c r="R8" s="83">
        <v>0</v>
      </c>
      <c r="S8" s="84">
        <f t="shared" si="6"/>
        <v>0</v>
      </c>
      <c r="T8" s="85">
        <f>分析係数表!F11</f>
        <v>1</v>
      </c>
      <c r="U8" s="86">
        <f t="shared" si="7"/>
        <v>0</v>
      </c>
      <c r="V8" s="87">
        <f>分析係数表!D11</f>
        <v>1</v>
      </c>
      <c r="W8" s="167">
        <f t="shared" si="8"/>
        <v>0</v>
      </c>
      <c r="X8" s="76">
        <f>分析係数表!E11</f>
        <v>0</v>
      </c>
      <c r="Y8" s="166">
        <f t="shared" si="9"/>
        <v>0</v>
      </c>
    </row>
    <row r="9" spans="1:25" x14ac:dyDescent="0.2">
      <c r="A9" s="6" t="s">
        <v>222</v>
      </c>
      <c r="B9" s="5" t="s">
        <v>190</v>
      </c>
      <c r="C9" s="75">
        <f>最終需要_まとめ!C10</f>
        <v>100</v>
      </c>
      <c r="D9" s="76">
        <f>投入係数表!G9</f>
        <v>0.2147101003892645</v>
      </c>
      <c r="E9" s="77">
        <f t="shared" si="0"/>
        <v>21.471010038926451</v>
      </c>
      <c r="F9" s="76">
        <f>分析係数表!C12</f>
        <v>0.12986565621770585</v>
      </c>
      <c r="G9" s="77">
        <f t="shared" si="1"/>
        <v>2.7883468083621334</v>
      </c>
      <c r="H9" s="77">
        <v>3.1219637291153828</v>
      </c>
      <c r="I9" s="77">
        <f t="shared" si="2"/>
        <v>103.12196372911538</v>
      </c>
      <c r="J9" s="76">
        <f>分析係数表!G12</f>
        <v>0.14484736734275763</v>
      </c>
      <c r="K9" s="78">
        <f t="shared" si="3"/>
        <v>14.936944961377703</v>
      </c>
      <c r="L9" s="79"/>
      <c r="M9" s="80"/>
      <c r="N9" s="81">
        <f>分析係数表!H12</f>
        <v>0.10226485478284039</v>
      </c>
      <c r="O9" s="82">
        <f t="shared" si="4"/>
        <v>1.2638900635850523</v>
      </c>
      <c r="P9" s="76">
        <f>分析係数表!C12</f>
        <v>0.12986565621770585</v>
      </c>
      <c r="Q9" s="82">
        <f t="shared" si="5"/>
        <v>0.16413591249451079</v>
      </c>
      <c r="R9" s="83">
        <v>0.18161307691170661</v>
      </c>
      <c r="S9" s="84">
        <f t="shared" si="6"/>
        <v>103.30357680602708</v>
      </c>
      <c r="T9" s="85">
        <f>分析係数表!F12</f>
        <v>0.28354845318582256</v>
      </c>
      <c r="U9" s="86">
        <f t="shared" si="7"/>
        <v>29.291569411911794</v>
      </c>
      <c r="V9" s="87">
        <f>分析係数表!D12</f>
        <v>6.9862733046506864E-2</v>
      </c>
      <c r="W9" s="167">
        <f t="shared" si="8"/>
        <v>7</v>
      </c>
      <c r="X9" s="76">
        <f>分析係数表!E12</f>
        <v>7.0682237246465884E-2</v>
      </c>
      <c r="Y9" s="166">
        <f t="shared" si="9"/>
        <v>7</v>
      </c>
    </row>
    <row r="10" spans="1:25" x14ac:dyDescent="0.2">
      <c r="A10" s="6" t="s">
        <v>223</v>
      </c>
      <c r="B10" s="5" t="s">
        <v>28</v>
      </c>
      <c r="C10" s="90"/>
      <c r="D10" s="76">
        <f>投入係数表!G10</f>
        <v>1.2292562999385371E-3</v>
      </c>
      <c r="E10" s="77">
        <f t="shared" si="0"/>
        <v>0.1229256299938537</v>
      </c>
      <c r="F10" s="76">
        <f>分析係数表!C13</f>
        <v>0</v>
      </c>
      <c r="G10" s="77">
        <f t="shared" si="1"/>
        <v>0</v>
      </c>
      <c r="H10" s="77">
        <v>0</v>
      </c>
      <c r="I10" s="77">
        <f t="shared" si="2"/>
        <v>0</v>
      </c>
      <c r="J10" s="76">
        <f>分析係数表!G13</f>
        <v>0.244940107393639</v>
      </c>
      <c r="K10" s="78">
        <f t="shared" si="3"/>
        <v>0</v>
      </c>
      <c r="L10" s="79"/>
      <c r="M10" s="80"/>
      <c r="N10" s="81">
        <f>分析係数表!H13</f>
        <v>1.5560884625632827E-2</v>
      </c>
      <c r="O10" s="82">
        <f t="shared" si="4"/>
        <v>0.19231677882586518</v>
      </c>
      <c r="P10" s="76">
        <f>分析係数表!C13</f>
        <v>0</v>
      </c>
      <c r="Q10" s="82">
        <f t="shared" si="5"/>
        <v>0</v>
      </c>
      <c r="R10" s="83">
        <v>0</v>
      </c>
      <c r="S10" s="84">
        <f t="shared" si="6"/>
        <v>0</v>
      </c>
      <c r="T10" s="85">
        <f>分析係数表!F13</f>
        <v>0.38269310202395707</v>
      </c>
      <c r="U10" s="86">
        <f t="shared" si="7"/>
        <v>0</v>
      </c>
      <c r="V10" s="87">
        <f>分析係数表!D13</f>
        <v>0.20115654688145396</v>
      </c>
      <c r="W10" s="167">
        <f t="shared" si="8"/>
        <v>0</v>
      </c>
      <c r="X10" s="76">
        <f>分析係数表!E13</f>
        <v>0.12556794712928543</v>
      </c>
      <c r="Y10" s="166">
        <f t="shared" si="9"/>
        <v>0</v>
      </c>
    </row>
    <row r="11" spans="1:25" x14ac:dyDescent="0.2">
      <c r="A11" s="6" t="s">
        <v>224</v>
      </c>
      <c r="B11" s="5" t="s">
        <v>267</v>
      </c>
      <c r="C11" s="90"/>
      <c r="D11" s="76">
        <f>投入係数表!G11</f>
        <v>1.5980331899200985E-2</v>
      </c>
      <c r="E11" s="77">
        <f t="shared" si="0"/>
        <v>1.5980331899200986</v>
      </c>
      <c r="F11" s="76">
        <f>分析係数表!C14</f>
        <v>0.45829675153643545</v>
      </c>
      <c r="G11" s="77">
        <f t="shared" si="1"/>
        <v>0.7323734197877888</v>
      </c>
      <c r="H11" s="77">
        <v>1.0717036724175386</v>
      </c>
      <c r="I11" s="77">
        <f t="shared" si="2"/>
        <v>1.0717036724175386</v>
      </c>
      <c r="J11" s="76">
        <f>分析係数表!G14</f>
        <v>0.19321533923303835</v>
      </c>
      <c r="K11" s="78">
        <f t="shared" si="3"/>
        <v>0.20706958862344774</v>
      </c>
      <c r="L11" s="79"/>
      <c r="M11" s="80"/>
      <c r="N11" s="81">
        <f>分析係数表!H14</f>
        <v>1.278976818545164E-3</v>
      </c>
      <c r="O11" s="82">
        <f t="shared" si="4"/>
        <v>1.5806858533632756E-2</v>
      </c>
      <c r="P11" s="76">
        <f>分析係数表!C14</f>
        <v>0.45829675153643545</v>
      </c>
      <c r="Q11" s="82">
        <f t="shared" si="5"/>
        <v>7.2442319179598759E-3</v>
      </c>
      <c r="R11" s="83">
        <v>2.6058063852261323E-2</v>
      </c>
      <c r="S11" s="84">
        <f t="shared" si="6"/>
        <v>1.0977617362698</v>
      </c>
      <c r="T11" s="85">
        <f>分析係数表!F14</f>
        <v>0.37856440511307771</v>
      </c>
      <c r="U11" s="86">
        <f t="shared" si="7"/>
        <v>0.41557351864687614</v>
      </c>
      <c r="V11" s="87">
        <f>分析係数表!D14</f>
        <v>5.6047197640117993E-2</v>
      </c>
      <c r="W11" s="167">
        <f t="shared" si="8"/>
        <v>0</v>
      </c>
      <c r="X11" s="76">
        <f>分析係数表!E14</f>
        <v>4.4739429695181909E-2</v>
      </c>
      <c r="Y11" s="166">
        <f t="shared" si="9"/>
        <v>0</v>
      </c>
    </row>
    <row r="12" spans="1:25" x14ac:dyDescent="0.2">
      <c r="A12" s="6" t="s">
        <v>225</v>
      </c>
      <c r="B12" s="5" t="s">
        <v>29</v>
      </c>
      <c r="C12" s="90"/>
      <c r="D12" s="76">
        <f>投入係数表!G12</f>
        <v>1.0448678549477565E-2</v>
      </c>
      <c r="E12" s="77">
        <f t="shared" si="0"/>
        <v>1.0448678549477566</v>
      </c>
      <c r="F12" s="76">
        <f>分析係数表!C15</f>
        <v>0</v>
      </c>
      <c r="G12" s="77">
        <f t="shared" si="1"/>
        <v>0</v>
      </c>
      <c r="H12" s="77">
        <v>0</v>
      </c>
      <c r="I12" s="77">
        <f t="shared" si="2"/>
        <v>0</v>
      </c>
      <c r="J12" s="76">
        <f>分析係数表!G15</f>
        <v>9.420289855072464E-2</v>
      </c>
      <c r="K12" s="78">
        <f t="shared" si="3"/>
        <v>0</v>
      </c>
      <c r="L12" s="79"/>
      <c r="M12" s="80"/>
      <c r="N12" s="81">
        <f>分析係数表!H15</f>
        <v>9.4857447375432981E-3</v>
      </c>
      <c r="O12" s="82">
        <f t="shared" si="4"/>
        <v>0.11723420079110959</v>
      </c>
      <c r="P12" s="76">
        <f>分析係数表!C15</f>
        <v>0</v>
      </c>
      <c r="Q12" s="82">
        <f t="shared" si="5"/>
        <v>0</v>
      </c>
      <c r="R12" s="83">
        <v>0</v>
      </c>
      <c r="S12" s="84">
        <f t="shared" si="6"/>
        <v>0</v>
      </c>
      <c r="T12" s="85">
        <f>分析係数表!F15</f>
        <v>0.29710144927536231</v>
      </c>
      <c r="U12" s="86">
        <f t="shared" si="7"/>
        <v>0</v>
      </c>
      <c r="V12" s="87">
        <f>分析係数表!D15</f>
        <v>2.1739130434782608E-2</v>
      </c>
      <c r="W12" s="167">
        <f t="shared" si="8"/>
        <v>0</v>
      </c>
      <c r="X12" s="76">
        <f>分析係数表!E15</f>
        <v>2.1739130434782608E-2</v>
      </c>
      <c r="Y12" s="166">
        <f t="shared" si="9"/>
        <v>0</v>
      </c>
    </row>
    <row r="13" spans="1:25" x14ac:dyDescent="0.2">
      <c r="A13" s="6" t="s">
        <v>226</v>
      </c>
      <c r="B13" s="5" t="s">
        <v>30</v>
      </c>
      <c r="C13" s="90"/>
      <c r="D13" s="76">
        <f>投入係数表!G13</f>
        <v>4.7121491497643924E-3</v>
      </c>
      <c r="E13" s="77">
        <f t="shared" si="0"/>
        <v>0.47121491497643925</v>
      </c>
      <c r="F13" s="76">
        <f>分析係数表!C16</f>
        <v>4.3478260869564966E-3</v>
      </c>
      <c r="G13" s="77">
        <f t="shared" si="1"/>
        <v>2.0487604998975502E-3</v>
      </c>
      <c r="H13" s="77">
        <v>2.8967625306398027E-3</v>
      </c>
      <c r="I13" s="77">
        <f t="shared" si="2"/>
        <v>2.8967625306398027E-3</v>
      </c>
      <c r="J13" s="76">
        <f>分析係数表!G16</f>
        <v>0.1</v>
      </c>
      <c r="K13" s="78">
        <f t="shared" si="3"/>
        <v>2.896762530639803E-4</v>
      </c>
      <c r="L13" s="79"/>
      <c r="M13" s="80"/>
      <c r="N13" s="81">
        <f>分析係数表!H16</f>
        <v>1.859845456967759E-2</v>
      </c>
      <c r="O13" s="82">
        <f t="shared" si="4"/>
        <v>0.22985806784324295</v>
      </c>
      <c r="P13" s="76">
        <f>分析係数表!C16</f>
        <v>4.3478260869564966E-3</v>
      </c>
      <c r="Q13" s="82">
        <f t="shared" si="5"/>
        <v>9.9938290366626795E-4</v>
      </c>
      <c r="R13" s="83">
        <v>1.1044304823690208E-3</v>
      </c>
      <c r="S13" s="84">
        <f t="shared" si="6"/>
        <v>4.0011930130088233E-3</v>
      </c>
      <c r="T13" s="85">
        <f>分析係数表!F16</f>
        <v>0.3</v>
      </c>
      <c r="U13" s="86">
        <f t="shared" si="7"/>
        <v>1.2003579039026469E-3</v>
      </c>
      <c r="V13" s="87">
        <f>分析係数表!D16</f>
        <v>0</v>
      </c>
      <c r="W13" s="167">
        <f t="shared" si="8"/>
        <v>0</v>
      </c>
      <c r="X13" s="76">
        <f>分析係数表!E16</f>
        <v>0</v>
      </c>
      <c r="Y13" s="166">
        <f t="shared" si="9"/>
        <v>0</v>
      </c>
    </row>
    <row r="14" spans="1:25" x14ac:dyDescent="0.2">
      <c r="A14" s="6" t="s">
        <v>2</v>
      </c>
      <c r="B14" s="5" t="s">
        <v>364</v>
      </c>
      <c r="C14" s="90"/>
      <c r="D14" s="76">
        <f>投入係数表!G14</f>
        <v>1.7619340299119032E-2</v>
      </c>
      <c r="E14" s="77">
        <f t="shared" si="0"/>
        <v>1.7619340299119033</v>
      </c>
      <c r="F14" s="76">
        <f>分析係数表!C17</f>
        <v>0.37921478060046188</v>
      </c>
      <c r="G14" s="77">
        <f t="shared" si="1"/>
        <v>0.66815142658553006</v>
      </c>
      <c r="H14" s="77">
        <v>0.85803168112910932</v>
      </c>
      <c r="I14" s="77">
        <f t="shared" si="2"/>
        <v>0.85803168112910932</v>
      </c>
      <c r="J14" s="76">
        <f>分析係数表!G17</f>
        <v>0.21189120809614168</v>
      </c>
      <c r="K14" s="78">
        <f t="shared" si="3"/>
        <v>0.18180936949921039</v>
      </c>
      <c r="L14" s="79"/>
      <c r="M14" s="80"/>
      <c r="N14" s="81">
        <f>分析係数表!H17</f>
        <v>3.1175059952038369E-3</v>
      </c>
      <c r="O14" s="82">
        <f t="shared" si="4"/>
        <v>3.8529217675729838E-2</v>
      </c>
      <c r="P14" s="76">
        <f>分析係数表!C17</f>
        <v>0.37921478060046188</v>
      </c>
      <c r="Q14" s="82">
        <f t="shared" si="5"/>
        <v>1.4610848827609327E-2</v>
      </c>
      <c r="R14" s="83">
        <v>2.836027386236974E-2</v>
      </c>
      <c r="S14" s="84">
        <f t="shared" si="6"/>
        <v>0.88639195499147905</v>
      </c>
      <c r="T14" s="85">
        <f>分析係数表!F17</f>
        <v>0.32152646004638413</v>
      </c>
      <c r="U14" s="86">
        <f t="shared" si="7"/>
        <v>0.28499846750200414</v>
      </c>
      <c r="V14" s="87">
        <f>分析係数表!D17</f>
        <v>5.2709255745308874E-2</v>
      </c>
      <c r="W14" s="167">
        <f t="shared" si="8"/>
        <v>0</v>
      </c>
      <c r="X14" s="76">
        <f>分析係数表!E17</f>
        <v>4.1113219481340925E-2</v>
      </c>
      <c r="Y14" s="166">
        <f t="shared" si="9"/>
        <v>0</v>
      </c>
    </row>
    <row r="15" spans="1:25" x14ac:dyDescent="0.2">
      <c r="A15" s="6" t="s">
        <v>3</v>
      </c>
      <c r="B15" s="5" t="s">
        <v>31</v>
      </c>
      <c r="C15" s="90"/>
      <c r="D15" s="76">
        <f>投入係数表!G15</f>
        <v>1.0243802499487809E-3</v>
      </c>
      <c r="E15" s="77">
        <f t="shared" si="0"/>
        <v>0.1024380249948781</v>
      </c>
      <c r="F15" s="76">
        <f>分析係数表!C18</f>
        <v>0.14940577249575548</v>
      </c>
      <c r="G15" s="77">
        <f t="shared" si="1"/>
        <v>1.5304832257299271E-2</v>
      </c>
      <c r="H15" s="77">
        <v>2.5728109319472198E-2</v>
      </c>
      <c r="I15" s="77">
        <f t="shared" si="2"/>
        <v>2.5728109319472198E-2</v>
      </c>
      <c r="J15" s="76">
        <f>分析係数表!G18</f>
        <v>0.21511627906976744</v>
      </c>
      <c r="K15" s="78">
        <f t="shared" si="3"/>
        <v>5.5345351443050654E-3</v>
      </c>
      <c r="L15" s="79"/>
      <c r="M15" s="80"/>
      <c r="N15" s="81">
        <f>分析係数表!H18</f>
        <v>5.0626165734079403E-4</v>
      </c>
      <c r="O15" s="82">
        <f t="shared" si="4"/>
        <v>6.2568815028962981E-3</v>
      </c>
      <c r="P15" s="76">
        <f>分析係数表!C18</f>
        <v>0.14940577249575548</v>
      </c>
      <c r="Q15" s="82">
        <f t="shared" si="5"/>
        <v>9.3481421435462494E-4</v>
      </c>
      <c r="R15" s="83">
        <v>1.8755936884169871E-3</v>
      </c>
      <c r="S15" s="84">
        <f t="shared" si="6"/>
        <v>2.7603703007889186E-2</v>
      </c>
      <c r="T15" s="85">
        <f>分析係数表!F18</f>
        <v>0.45542635658914726</v>
      </c>
      <c r="U15" s="86">
        <f t="shared" si="7"/>
        <v>1.2571453889251858E-2</v>
      </c>
      <c r="V15" s="87">
        <f>分析係数表!D18</f>
        <v>8.1395348837209308E-2</v>
      </c>
      <c r="W15" s="167">
        <f t="shared" si="8"/>
        <v>0</v>
      </c>
      <c r="X15" s="76">
        <f>分析係数表!E18</f>
        <v>8.9147286821705432E-2</v>
      </c>
      <c r="Y15" s="166">
        <f t="shared" si="9"/>
        <v>0</v>
      </c>
    </row>
    <row r="16" spans="1:25" x14ac:dyDescent="0.2">
      <c r="A16" s="6" t="s">
        <v>4</v>
      </c>
      <c r="B16" s="5" t="s">
        <v>32</v>
      </c>
      <c r="C16" s="90"/>
      <c r="D16" s="76">
        <f>投入係数表!G16</f>
        <v>0</v>
      </c>
      <c r="E16" s="77">
        <f t="shared" si="0"/>
        <v>0</v>
      </c>
      <c r="F16" s="76">
        <f>分析係数表!C19</f>
        <v>0.11115651818553329</v>
      </c>
      <c r="G16" s="77">
        <f t="shared" si="1"/>
        <v>0</v>
      </c>
      <c r="H16" s="77">
        <v>1.1382932959333745E-2</v>
      </c>
      <c r="I16" s="77">
        <f t="shared" si="2"/>
        <v>1.1382932959333745E-2</v>
      </c>
      <c r="J16" s="76">
        <f>分析係数表!G19</f>
        <v>5.721393034825871E-2</v>
      </c>
      <c r="K16" s="78">
        <f t="shared" si="3"/>
        <v>6.5126233349421922E-4</v>
      </c>
      <c r="L16" s="79"/>
      <c r="M16" s="80"/>
      <c r="N16" s="81">
        <f>分析係数表!H19</f>
        <v>-1.332267519317879E-4</v>
      </c>
      <c r="O16" s="82">
        <f t="shared" si="4"/>
        <v>-1.6465477639200786E-3</v>
      </c>
      <c r="P16" s="76">
        <f>分析係数表!C19</f>
        <v>0.11115651818553329</v>
      </c>
      <c r="Q16" s="82">
        <f t="shared" si="5"/>
        <v>-1.8302451646353139E-4</v>
      </c>
      <c r="R16" s="83">
        <v>7.8638645954516692E-4</v>
      </c>
      <c r="S16" s="84">
        <f t="shared" si="6"/>
        <v>1.2169319418878912E-2</v>
      </c>
      <c r="T16" s="85">
        <f>分析係数表!F19</f>
        <v>0.24046434494195687</v>
      </c>
      <c r="U16" s="86">
        <f t="shared" si="7"/>
        <v>2.9262874224501531E-3</v>
      </c>
      <c r="V16" s="87">
        <f>分析係数表!D19</f>
        <v>6.7993366500829183E-2</v>
      </c>
      <c r="W16" s="167">
        <f t="shared" si="8"/>
        <v>0</v>
      </c>
      <c r="X16" s="76">
        <f>分析係数表!E19</f>
        <v>7.4626865671641784E-2</v>
      </c>
      <c r="Y16" s="166">
        <f t="shared" si="9"/>
        <v>0</v>
      </c>
    </row>
    <row r="17" spans="1:25" x14ac:dyDescent="0.2">
      <c r="A17" s="6" t="s">
        <v>5</v>
      </c>
      <c r="B17" s="5" t="s">
        <v>33</v>
      </c>
      <c r="C17" s="90"/>
      <c r="D17" s="76">
        <f>投入係数表!G17</f>
        <v>1.4341323499282934E-3</v>
      </c>
      <c r="E17" s="77">
        <f t="shared" si="0"/>
        <v>0.14341323499282935</v>
      </c>
      <c r="F17" s="76">
        <f>分析係数表!C20</f>
        <v>0.38497033618984844</v>
      </c>
      <c r="G17" s="77">
        <f t="shared" si="1"/>
        <v>5.5209841289263248E-2</v>
      </c>
      <c r="H17" s="77">
        <v>8.3042620996306327E-2</v>
      </c>
      <c r="I17" s="77">
        <f t="shared" si="2"/>
        <v>8.3042620996306327E-2</v>
      </c>
      <c r="J17" s="76">
        <f>分析係数表!G20</f>
        <v>0.1000882612533098</v>
      </c>
      <c r="K17" s="78">
        <f t="shared" si="3"/>
        <v>8.3115915454378981E-3</v>
      </c>
      <c r="L17" s="79"/>
      <c r="M17" s="80"/>
      <c r="N17" s="81">
        <f>分析係数表!H20</f>
        <v>6.1284305888622431E-4</v>
      </c>
      <c r="O17" s="82">
        <f t="shared" si="4"/>
        <v>7.5741197140323608E-3</v>
      </c>
      <c r="P17" s="76">
        <f>分析係数表!C20</f>
        <v>0.38497033618984844</v>
      </c>
      <c r="Q17" s="82">
        <f t="shared" si="5"/>
        <v>2.9158114126531967E-3</v>
      </c>
      <c r="R17" s="83">
        <v>6.6209322918135815E-3</v>
      </c>
      <c r="S17" s="84">
        <f t="shared" si="6"/>
        <v>8.966355328811991E-2</v>
      </c>
      <c r="T17" s="85">
        <f>分析係数表!F20</f>
        <v>0.22259488084730802</v>
      </c>
      <c r="U17" s="86">
        <f t="shared" si="7"/>
        <v>1.9958647960515306E-2</v>
      </c>
      <c r="V17" s="87">
        <f>分析係数表!D20</f>
        <v>2.5772285966460723E-2</v>
      </c>
      <c r="W17" s="167">
        <f t="shared" si="8"/>
        <v>0</v>
      </c>
      <c r="X17" s="76">
        <f>分析係数表!E20</f>
        <v>2.7184466019417475E-2</v>
      </c>
      <c r="Y17" s="166">
        <f t="shared" si="9"/>
        <v>0</v>
      </c>
    </row>
    <row r="18" spans="1:25" x14ac:dyDescent="0.2">
      <c r="A18" s="6" t="s">
        <v>6</v>
      </c>
      <c r="B18" s="5" t="s">
        <v>34</v>
      </c>
      <c r="C18" s="90"/>
      <c r="D18" s="76">
        <f>投入係数表!G18</f>
        <v>4.5072730997746365E-3</v>
      </c>
      <c r="E18" s="77">
        <f t="shared" si="0"/>
        <v>0.45072730997746363</v>
      </c>
      <c r="F18" s="76">
        <f>分析係数表!C21</f>
        <v>0.48253968253968249</v>
      </c>
      <c r="G18" s="77">
        <f t="shared" si="1"/>
        <v>0.21749381306849036</v>
      </c>
      <c r="H18" s="77">
        <v>0.2704506577011121</v>
      </c>
      <c r="I18" s="77">
        <f t="shared" si="2"/>
        <v>0.2704506577011121</v>
      </c>
      <c r="J18" s="76">
        <f>分析係数表!G21</f>
        <v>0.28533451484271155</v>
      </c>
      <c r="K18" s="78">
        <f t="shared" si="3"/>
        <v>7.7168907204039072E-2</v>
      </c>
      <c r="L18" s="79"/>
      <c r="M18" s="80"/>
      <c r="N18" s="81">
        <f>分析係数表!H21</f>
        <v>1.0125233146815881E-3</v>
      </c>
      <c r="O18" s="82">
        <f t="shared" si="4"/>
        <v>1.2513763005792596E-2</v>
      </c>
      <c r="P18" s="76">
        <f>分析係数表!C21</f>
        <v>0.48253968253968249</v>
      </c>
      <c r="Q18" s="82">
        <f t="shared" si="5"/>
        <v>6.0383872281919819E-3</v>
      </c>
      <c r="R18" s="83">
        <v>1.1645851714255905E-2</v>
      </c>
      <c r="S18" s="84">
        <f t="shared" si="6"/>
        <v>0.28209650941536801</v>
      </c>
      <c r="T18" s="85">
        <f>分析係数表!F21</f>
        <v>0.42600797518830308</v>
      </c>
      <c r="U18" s="86">
        <f t="shared" si="7"/>
        <v>0.12017536278372901</v>
      </c>
      <c r="V18" s="87">
        <f>分析係数表!D21</f>
        <v>6.1586176340274704E-2</v>
      </c>
      <c r="W18" s="167">
        <f t="shared" si="8"/>
        <v>0</v>
      </c>
      <c r="X18" s="76">
        <f>分析係数表!E21</f>
        <v>5.2946389011962781E-2</v>
      </c>
      <c r="Y18" s="166">
        <f t="shared" si="9"/>
        <v>0</v>
      </c>
    </row>
    <row r="19" spans="1:25" x14ac:dyDescent="0.2">
      <c r="A19" s="6" t="s">
        <v>7</v>
      </c>
      <c r="B19" s="5" t="s">
        <v>268</v>
      </c>
      <c r="C19" s="90"/>
      <c r="D19" s="76">
        <f>投入係数表!G19</f>
        <v>0</v>
      </c>
      <c r="E19" s="77">
        <f t="shared" si="0"/>
        <v>0</v>
      </c>
      <c r="F19" s="76">
        <f>分析係数表!C22</f>
        <v>8.9572192513369009E-2</v>
      </c>
      <c r="G19" s="77">
        <f t="shared" si="1"/>
        <v>0</v>
      </c>
      <c r="H19" s="77">
        <v>1.1796696448439494E-3</v>
      </c>
      <c r="I19" s="77">
        <f t="shared" si="2"/>
        <v>1.1796696448439494E-3</v>
      </c>
      <c r="J19" s="76">
        <f>分析係数表!G22</f>
        <v>0.19457831325301206</v>
      </c>
      <c r="K19" s="78">
        <f t="shared" si="3"/>
        <v>2.2953812968951547E-4</v>
      </c>
      <c r="L19" s="79"/>
      <c r="M19" s="80"/>
      <c r="N19" s="81">
        <f>分析係数表!H22</f>
        <v>5.3290700772715159E-5</v>
      </c>
      <c r="O19" s="82">
        <f t="shared" si="4"/>
        <v>6.5861910556803136E-4</v>
      </c>
      <c r="P19" s="76">
        <f>分析係数表!C22</f>
        <v>8.9572192513369009E-2</v>
      </c>
      <c r="Q19" s="82">
        <f t="shared" si="5"/>
        <v>5.8993957316922609E-5</v>
      </c>
      <c r="R19" s="83">
        <v>3.8759492064782756E-4</v>
      </c>
      <c r="S19" s="84">
        <f t="shared" si="6"/>
        <v>1.567264565491777E-3</v>
      </c>
      <c r="T19" s="85">
        <f>分析係数表!F22</f>
        <v>0.41265060240963858</v>
      </c>
      <c r="U19" s="86">
        <f t="shared" si="7"/>
        <v>6.4673266708546219E-4</v>
      </c>
      <c r="V19" s="87">
        <f>分析係数表!D22</f>
        <v>5.903614457831325E-2</v>
      </c>
      <c r="W19" s="167">
        <f t="shared" si="8"/>
        <v>0</v>
      </c>
      <c r="X19" s="76">
        <f>分析係数表!E22</f>
        <v>6.2650602409638559E-2</v>
      </c>
      <c r="Y19" s="166">
        <f t="shared" si="9"/>
        <v>0</v>
      </c>
    </row>
    <row r="20" spans="1:25" x14ac:dyDescent="0.2">
      <c r="A20" s="6" t="s">
        <v>8</v>
      </c>
      <c r="B20" s="5" t="s">
        <v>269</v>
      </c>
      <c r="C20" s="90"/>
      <c r="D20" s="76">
        <f>投入係数表!G20</f>
        <v>0</v>
      </c>
      <c r="E20" s="77">
        <f t="shared" si="0"/>
        <v>0</v>
      </c>
      <c r="F20" s="76">
        <f>分析係数表!C23</f>
        <v>0</v>
      </c>
      <c r="G20" s="77">
        <f t="shared" si="1"/>
        <v>0</v>
      </c>
      <c r="H20" s="77">
        <v>0</v>
      </c>
      <c r="I20" s="77">
        <f t="shared" si="2"/>
        <v>0</v>
      </c>
      <c r="J20" s="76">
        <f>分析係数表!G23</f>
        <v>0.21617418351477449</v>
      </c>
      <c r="K20" s="78">
        <f t="shared" si="3"/>
        <v>0</v>
      </c>
      <c r="L20" s="79"/>
      <c r="M20" s="80"/>
      <c r="N20" s="81">
        <f>分析係数表!H23</f>
        <v>2.6645350386357579E-5</v>
      </c>
      <c r="O20" s="82">
        <f t="shared" si="4"/>
        <v>3.2930955278401568E-4</v>
      </c>
      <c r="P20" s="76">
        <f>分析係数表!C23</f>
        <v>0</v>
      </c>
      <c r="Q20" s="82">
        <f t="shared" si="5"/>
        <v>0</v>
      </c>
      <c r="R20" s="83">
        <v>0</v>
      </c>
      <c r="S20" s="84">
        <f t="shared" si="6"/>
        <v>0</v>
      </c>
      <c r="T20" s="85">
        <f>分析係数表!F23</f>
        <v>0.44116122343182995</v>
      </c>
      <c r="U20" s="86">
        <f t="shared" si="7"/>
        <v>0</v>
      </c>
      <c r="V20" s="87">
        <f>分析係数表!D23</f>
        <v>8.5018144116122338E-2</v>
      </c>
      <c r="W20" s="167">
        <f t="shared" si="8"/>
        <v>0</v>
      </c>
      <c r="X20" s="76">
        <f>分析係数表!E23</f>
        <v>8.138932089165371E-2</v>
      </c>
      <c r="Y20" s="166">
        <f t="shared" si="9"/>
        <v>0</v>
      </c>
    </row>
    <row r="21" spans="1:25" x14ac:dyDescent="0.2">
      <c r="A21" s="6" t="s">
        <v>9</v>
      </c>
      <c r="B21" s="5" t="s">
        <v>270</v>
      </c>
      <c r="C21" s="90"/>
      <c r="D21" s="76">
        <f>投入係数表!G21</f>
        <v>0</v>
      </c>
      <c r="E21" s="77">
        <f t="shared" si="0"/>
        <v>0</v>
      </c>
      <c r="F21" s="76">
        <f>分析係数表!C24</f>
        <v>0.22950819672131151</v>
      </c>
      <c r="G21" s="77">
        <f t="shared" si="1"/>
        <v>0</v>
      </c>
      <c r="H21" s="77">
        <v>3.2762517961143728E-3</v>
      </c>
      <c r="I21" s="77">
        <f t="shared" si="2"/>
        <v>3.2762517961143728E-3</v>
      </c>
      <c r="J21" s="76">
        <f>分析係数表!G24</f>
        <v>0.20952380952380953</v>
      </c>
      <c r="K21" s="78">
        <f t="shared" si="3"/>
        <v>6.8645275728110669E-4</v>
      </c>
      <c r="L21" s="79"/>
      <c r="M21" s="80"/>
      <c r="N21" s="81">
        <f>分析係数表!H24</f>
        <v>3.996802557953637E-4</v>
      </c>
      <c r="O21" s="82">
        <f t="shared" si="4"/>
        <v>4.9396432917602354E-3</v>
      </c>
      <c r="P21" s="76">
        <f>分析係数表!C24</f>
        <v>0.22950819672131151</v>
      </c>
      <c r="Q21" s="82">
        <f t="shared" si="5"/>
        <v>1.1336886243384148E-3</v>
      </c>
      <c r="R21" s="83">
        <v>2.8167377443202653E-3</v>
      </c>
      <c r="S21" s="84">
        <f t="shared" si="6"/>
        <v>6.0929895404346381E-3</v>
      </c>
      <c r="T21" s="85">
        <f>分析係数表!F24</f>
        <v>0.4</v>
      </c>
      <c r="U21" s="86">
        <f t="shared" si="7"/>
        <v>2.4371958161738556E-3</v>
      </c>
      <c r="V21" s="87">
        <f>分析係数表!D24</f>
        <v>1.1190476190476191</v>
      </c>
      <c r="W21" s="167">
        <f t="shared" si="8"/>
        <v>0</v>
      </c>
      <c r="X21" s="76">
        <f>分析係数表!E24</f>
        <v>1.1190476190476191</v>
      </c>
      <c r="Y21" s="166">
        <f t="shared" si="9"/>
        <v>0</v>
      </c>
    </row>
    <row r="22" spans="1:25" x14ac:dyDescent="0.2">
      <c r="A22" s="6" t="s">
        <v>10</v>
      </c>
      <c r="B22" s="5" t="s">
        <v>271</v>
      </c>
      <c r="C22" s="90"/>
      <c r="D22" s="76">
        <f>投入係数表!G22</f>
        <v>0</v>
      </c>
      <c r="E22" s="77">
        <f t="shared" si="0"/>
        <v>0</v>
      </c>
      <c r="F22" s="76">
        <f>分析係数表!C25</f>
        <v>0.16129032258064513</v>
      </c>
      <c r="G22" s="77">
        <f t="shared" si="1"/>
        <v>0</v>
      </c>
      <c r="H22" s="77">
        <v>5.3460476186073906E-3</v>
      </c>
      <c r="I22" s="77">
        <f t="shared" si="2"/>
        <v>5.3460476186073906E-3</v>
      </c>
      <c r="J22" s="76">
        <f>分析係数表!G25</f>
        <v>0.19679519278918378</v>
      </c>
      <c r="K22" s="78">
        <f t="shared" si="3"/>
        <v>1.0520764717639982E-3</v>
      </c>
      <c r="L22" s="79"/>
      <c r="M22" s="80"/>
      <c r="N22" s="81">
        <f>分析係数表!H25</f>
        <v>5.5955235811350917E-4</v>
      </c>
      <c r="O22" s="82">
        <f t="shared" si="4"/>
        <v>6.9155006084643299E-3</v>
      </c>
      <c r="P22" s="76">
        <f>分析係数表!C25</f>
        <v>0.16129032258064513</v>
      </c>
      <c r="Q22" s="82">
        <f t="shared" si="5"/>
        <v>1.1154033239458593E-3</v>
      </c>
      <c r="R22" s="83">
        <v>3.360181061510625E-3</v>
      </c>
      <c r="S22" s="84">
        <f t="shared" si="6"/>
        <v>8.7062286801180156E-3</v>
      </c>
      <c r="T22" s="85">
        <f>分析係数表!F25</f>
        <v>0.35002503755633452</v>
      </c>
      <c r="U22" s="86">
        <f t="shared" si="7"/>
        <v>3.0473980207323453E-3</v>
      </c>
      <c r="V22" s="87">
        <f>分析係数表!D25</f>
        <v>8.1622433650475709E-2</v>
      </c>
      <c r="W22" s="167">
        <f t="shared" si="8"/>
        <v>0</v>
      </c>
      <c r="X22" s="76">
        <f>分析係数表!E25</f>
        <v>8.0120180270405614E-2</v>
      </c>
      <c r="Y22" s="166">
        <f t="shared" si="9"/>
        <v>0</v>
      </c>
    </row>
    <row r="23" spans="1:25" x14ac:dyDescent="0.2">
      <c r="A23" s="6" t="s">
        <v>11</v>
      </c>
      <c r="B23" s="5" t="s">
        <v>35</v>
      </c>
      <c r="C23" s="90"/>
      <c r="D23" s="76">
        <f>投入係数表!G23</f>
        <v>0</v>
      </c>
      <c r="E23" s="77">
        <f t="shared" si="0"/>
        <v>0</v>
      </c>
      <c r="F23" s="76">
        <f>分析係数表!C26</f>
        <v>0.2892749244712991</v>
      </c>
      <c r="G23" s="77">
        <f t="shared" si="1"/>
        <v>0</v>
      </c>
      <c r="H23" s="77">
        <v>2.5518302791326286E-3</v>
      </c>
      <c r="I23" s="77">
        <f t="shared" si="2"/>
        <v>2.5518302791326286E-3</v>
      </c>
      <c r="J23" s="76">
        <f>分析係数表!G26</f>
        <v>0.19654528478057889</v>
      </c>
      <c r="K23" s="78">
        <f t="shared" si="3"/>
        <v>5.0155020892382661E-4</v>
      </c>
      <c r="L23" s="79"/>
      <c r="M23" s="80"/>
      <c r="N23" s="81">
        <f>分析係数表!H26</f>
        <v>1.2363442579269917E-2</v>
      </c>
      <c r="O23" s="82">
        <f t="shared" si="4"/>
        <v>0.1527996324917833</v>
      </c>
      <c r="P23" s="76">
        <f>分析係数表!C26</f>
        <v>0.2892749244712991</v>
      </c>
      <c r="Q23" s="82">
        <f t="shared" si="5"/>
        <v>4.4201102148302876E-2</v>
      </c>
      <c r="R23" s="83">
        <v>4.6756080347483728E-2</v>
      </c>
      <c r="S23" s="84">
        <f t="shared" si="6"/>
        <v>4.9307910626616359E-2</v>
      </c>
      <c r="T23" s="85">
        <f>分析係数表!F26</f>
        <v>0.33426704014939307</v>
      </c>
      <c r="U23" s="86">
        <f t="shared" si="7"/>
        <v>1.6482009341109854E-2</v>
      </c>
      <c r="V23" s="87">
        <f>分析係数表!D26</f>
        <v>5.3688141923436038E-2</v>
      </c>
      <c r="W23" s="167">
        <f t="shared" si="8"/>
        <v>0</v>
      </c>
      <c r="X23" s="76">
        <f>分析係数表!E26</f>
        <v>5.6489262371615313E-2</v>
      </c>
      <c r="Y23" s="166">
        <f t="shared" si="9"/>
        <v>0</v>
      </c>
    </row>
    <row r="24" spans="1:25" x14ac:dyDescent="0.2">
      <c r="A24" s="6" t="s">
        <v>12</v>
      </c>
      <c r="B24" s="5" t="s">
        <v>365</v>
      </c>
      <c r="C24" s="90"/>
      <c r="D24" s="76">
        <f>投入係数表!G24</f>
        <v>0</v>
      </c>
      <c r="E24" s="77">
        <f t="shared" si="0"/>
        <v>0</v>
      </c>
      <c r="F24" s="76">
        <f>分析係数表!C27</f>
        <v>1.9108280254777066E-2</v>
      </c>
      <c r="G24" s="77">
        <f t="shared" si="1"/>
        <v>0</v>
      </c>
      <c r="H24" s="77">
        <v>5.1056105430067915E-5</v>
      </c>
      <c r="I24" s="77">
        <f t="shared" si="2"/>
        <v>5.1056105430067915E-5</v>
      </c>
      <c r="J24" s="76">
        <f>分析係数表!G27</f>
        <v>0.18</v>
      </c>
      <c r="K24" s="78">
        <f t="shared" si="3"/>
        <v>9.1900989774122241E-6</v>
      </c>
      <c r="L24" s="79"/>
      <c r="M24" s="80"/>
      <c r="N24" s="81">
        <f>分析係数表!H27</f>
        <v>1.2043698374633626E-2</v>
      </c>
      <c r="O24" s="82">
        <f t="shared" si="4"/>
        <v>0.14884791785837509</v>
      </c>
      <c r="P24" s="76">
        <f>分析係数表!C27</f>
        <v>1.9108280254777066E-2</v>
      </c>
      <c r="Q24" s="82">
        <f t="shared" si="5"/>
        <v>2.8442277297778674E-3</v>
      </c>
      <c r="R24" s="83">
        <v>2.8626263995529064E-3</v>
      </c>
      <c r="S24" s="84">
        <f t="shared" si="6"/>
        <v>2.9136825049829742E-3</v>
      </c>
      <c r="T24" s="85">
        <f>分析係数表!F27</f>
        <v>0.34</v>
      </c>
      <c r="U24" s="86">
        <f t="shared" si="7"/>
        <v>9.9065205169421126E-4</v>
      </c>
      <c r="V24" s="87">
        <f>分析係数表!D27</f>
        <v>0</v>
      </c>
      <c r="W24" s="167">
        <f t="shared" si="8"/>
        <v>0</v>
      </c>
      <c r="X24" s="76">
        <f>分析係数表!E27</f>
        <v>0</v>
      </c>
      <c r="Y24" s="166">
        <f t="shared" si="9"/>
        <v>0</v>
      </c>
    </row>
    <row r="25" spans="1:25" x14ac:dyDescent="0.2">
      <c r="A25" s="6" t="s">
        <v>13</v>
      </c>
      <c r="B25" s="5" t="s">
        <v>191</v>
      </c>
      <c r="C25" s="90"/>
      <c r="D25" s="76">
        <f>投入係数表!G25</f>
        <v>0</v>
      </c>
      <c r="E25" s="77">
        <f t="shared" si="0"/>
        <v>0</v>
      </c>
      <c r="F25" s="76">
        <f>分析係数表!C28</f>
        <v>9.4883720930232562E-2</v>
      </c>
      <c r="G25" s="77">
        <f t="shared" si="1"/>
        <v>0</v>
      </c>
      <c r="H25" s="77">
        <v>2.3614996380284256E-3</v>
      </c>
      <c r="I25" s="77">
        <f t="shared" si="2"/>
        <v>2.3614996380284256E-3</v>
      </c>
      <c r="J25" s="76">
        <f>分析係数表!G28</f>
        <v>0.12508638562543192</v>
      </c>
      <c r="K25" s="78">
        <f t="shared" si="3"/>
        <v>2.9539145437674157E-4</v>
      </c>
      <c r="L25" s="79"/>
      <c r="M25" s="80"/>
      <c r="N25" s="81">
        <f>分析係数表!H28</f>
        <v>2.3767652544630962E-2</v>
      </c>
      <c r="O25" s="82">
        <f t="shared" si="4"/>
        <v>0.29374412108334202</v>
      </c>
      <c r="P25" s="76">
        <f>分析係数表!C28</f>
        <v>9.4883720930232562E-2</v>
      </c>
      <c r="Q25" s="82">
        <f t="shared" si="5"/>
        <v>2.7871535209768268E-2</v>
      </c>
      <c r="R25" s="83">
        <v>2.9701113316419087E-2</v>
      </c>
      <c r="S25" s="84">
        <f t="shared" si="6"/>
        <v>3.2062612954447511E-2</v>
      </c>
      <c r="T25" s="85">
        <f>分析係数表!F28</f>
        <v>0.21354526606772634</v>
      </c>
      <c r="U25" s="86">
        <f t="shared" si="7"/>
        <v>6.8468192141840226E-3</v>
      </c>
      <c r="V25" s="87">
        <f>分析係数表!D28</f>
        <v>0.20525224602626124</v>
      </c>
      <c r="W25" s="167">
        <f t="shared" si="8"/>
        <v>0</v>
      </c>
      <c r="X25" s="76">
        <f>分析係数表!E28</f>
        <v>0.19765031098825156</v>
      </c>
      <c r="Y25" s="166">
        <f t="shared" si="9"/>
        <v>0</v>
      </c>
    </row>
    <row r="26" spans="1:25" x14ac:dyDescent="0.2">
      <c r="A26" s="6" t="s">
        <v>14</v>
      </c>
      <c r="B26" s="5" t="s">
        <v>50</v>
      </c>
      <c r="C26" s="90"/>
      <c r="D26" s="76">
        <f>投入係数表!G26</f>
        <v>1.024380249948781E-2</v>
      </c>
      <c r="E26" s="77">
        <f t="shared" si="0"/>
        <v>1.0243802499487811</v>
      </c>
      <c r="F26" s="76">
        <f>分析係数表!C29</f>
        <v>0.10244286840031525</v>
      </c>
      <c r="G26" s="77">
        <f t="shared" si="1"/>
        <v>0.10494045113738502</v>
      </c>
      <c r="H26" s="77">
        <v>0.11756116622894437</v>
      </c>
      <c r="I26" s="77">
        <f t="shared" si="2"/>
        <v>0.11756116622894437</v>
      </c>
      <c r="J26" s="76">
        <f>分析係数表!G29</f>
        <v>0.25477707006369427</v>
      </c>
      <c r="K26" s="78">
        <f t="shared" si="3"/>
        <v>2.995188948508137E-2</v>
      </c>
      <c r="L26" s="79"/>
      <c r="M26" s="80"/>
      <c r="N26" s="81">
        <f>分析係数表!H29</f>
        <v>1.0897948308020251E-2</v>
      </c>
      <c r="O26" s="82">
        <f t="shared" si="4"/>
        <v>0.13468760708866243</v>
      </c>
      <c r="P26" s="76">
        <f>分析係数表!C29</f>
        <v>0.10244286840031525</v>
      </c>
      <c r="Q26" s="82">
        <f t="shared" si="5"/>
        <v>1.3797784808137212E-2</v>
      </c>
      <c r="R26" s="83">
        <v>1.759590191811617E-2</v>
      </c>
      <c r="S26" s="84">
        <f t="shared" si="6"/>
        <v>0.13515706814706055</v>
      </c>
      <c r="T26" s="85">
        <f>分析係数表!F29</f>
        <v>0.39278131634819535</v>
      </c>
      <c r="U26" s="86">
        <f t="shared" si="7"/>
        <v>5.3087171140565187E-2</v>
      </c>
      <c r="V26" s="87">
        <f>分析係数表!D29</f>
        <v>0.1932059447983015</v>
      </c>
      <c r="W26" s="167">
        <f t="shared" si="8"/>
        <v>0</v>
      </c>
      <c r="X26" s="76">
        <f>分析係数表!E29</f>
        <v>0.10191082802547771</v>
      </c>
      <c r="Y26" s="166">
        <f t="shared" si="9"/>
        <v>0</v>
      </c>
    </row>
    <row r="27" spans="1:25" x14ac:dyDescent="0.2">
      <c r="A27" s="6" t="s">
        <v>15</v>
      </c>
      <c r="B27" s="5" t="s">
        <v>36</v>
      </c>
      <c r="C27" s="90"/>
      <c r="D27" s="76">
        <f>投入係数表!G27</f>
        <v>6.1462814996926854E-4</v>
      </c>
      <c r="E27" s="77">
        <f t="shared" si="0"/>
        <v>6.1462814996926851E-2</v>
      </c>
      <c r="F27" s="76">
        <f>分析係数表!C30</f>
        <v>1</v>
      </c>
      <c r="G27" s="77">
        <f t="shared" si="1"/>
        <v>6.1462814996926851E-2</v>
      </c>
      <c r="H27" s="77">
        <v>0.13037534057376488</v>
      </c>
      <c r="I27" s="77">
        <f t="shared" si="2"/>
        <v>0.13037534057376488</v>
      </c>
      <c r="J27" s="76">
        <f>分析係数表!G30</f>
        <v>0.34465911614479239</v>
      </c>
      <c r="K27" s="78">
        <f t="shared" si="3"/>
        <v>4.4935049649230091E-2</v>
      </c>
      <c r="L27" s="79"/>
      <c r="M27" s="80"/>
      <c r="N27" s="81">
        <f>分析係数表!H30</f>
        <v>0</v>
      </c>
      <c r="O27" s="82">
        <f t="shared" si="4"/>
        <v>0</v>
      </c>
      <c r="P27" s="76">
        <f>分析係数表!C30</f>
        <v>1</v>
      </c>
      <c r="Q27" s="82">
        <f t="shared" si="5"/>
        <v>0</v>
      </c>
      <c r="R27" s="83">
        <v>1.9379336065522088E-2</v>
      </c>
      <c r="S27" s="84">
        <f t="shared" si="6"/>
        <v>0.14975467663928696</v>
      </c>
      <c r="T27" s="85">
        <f>分析係数表!F30</f>
        <v>0.43992893626471241</v>
      </c>
      <c r="U27" s="86">
        <f t="shared" si="7"/>
        <v>6.5881415594587489E-2</v>
      </c>
      <c r="V27" s="87">
        <f>分析係数表!D30</f>
        <v>0.13657561625582945</v>
      </c>
      <c r="W27" s="167">
        <f t="shared" si="8"/>
        <v>0</v>
      </c>
      <c r="X27" s="76">
        <f>分析係数表!E30</f>
        <v>6.395736175882745E-2</v>
      </c>
      <c r="Y27" s="166">
        <f t="shared" si="9"/>
        <v>0</v>
      </c>
    </row>
    <row r="28" spans="1:25" x14ac:dyDescent="0.2">
      <c r="A28" s="6" t="s">
        <v>16</v>
      </c>
      <c r="B28" s="5" t="s">
        <v>192</v>
      </c>
      <c r="C28" s="90"/>
      <c r="D28" s="76">
        <f>投入係数表!G28</f>
        <v>1.4751075599262446E-2</v>
      </c>
      <c r="E28" s="77">
        <f t="shared" si="0"/>
        <v>1.4751075599262446</v>
      </c>
      <c r="F28" s="76">
        <f>分析係数表!C31</f>
        <v>2.6671974522292974E-2</v>
      </c>
      <c r="G28" s="77">
        <f t="shared" si="1"/>
        <v>3.9344031255994553E-2</v>
      </c>
      <c r="H28" s="77">
        <v>4.8463972094264243E-2</v>
      </c>
      <c r="I28" s="77">
        <f t="shared" si="2"/>
        <v>4.8463972094264243E-2</v>
      </c>
      <c r="J28" s="76">
        <f>分析係数表!G31</f>
        <v>5.9701492537313432E-2</v>
      </c>
      <c r="K28" s="78">
        <f t="shared" si="3"/>
        <v>2.8933714683142832E-3</v>
      </c>
      <c r="L28" s="79"/>
      <c r="M28" s="80"/>
      <c r="N28" s="81">
        <f>分析係数表!H31</f>
        <v>2.5153210764721556E-2</v>
      </c>
      <c r="O28" s="82">
        <f t="shared" si="4"/>
        <v>0.3108682178281108</v>
      </c>
      <c r="P28" s="76">
        <f>分析係数表!C31</f>
        <v>2.6671974522292974E-2</v>
      </c>
      <c r="Q28" s="82">
        <f t="shared" si="5"/>
        <v>8.2914691857019929E-3</v>
      </c>
      <c r="R28" s="83">
        <v>1.0144193585218484E-2</v>
      </c>
      <c r="S28" s="84">
        <f t="shared" si="6"/>
        <v>5.8608165679482724E-2</v>
      </c>
      <c r="T28" s="85">
        <f>分析係数表!F31</f>
        <v>0.34328358208955223</v>
      </c>
      <c r="U28" s="86">
        <f t="shared" si="7"/>
        <v>2.0119221054150784E-2</v>
      </c>
      <c r="V28" s="87">
        <f>分析係数表!D31</f>
        <v>0</v>
      </c>
      <c r="W28" s="167">
        <f t="shared" si="8"/>
        <v>0</v>
      </c>
      <c r="X28" s="76">
        <f>分析係数表!E31</f>
        <v>0</v>
      </c>
      <c r="Y28" s="166">
        <f t="shared" si="9"/>
        <v>0</v>
      </c>
    </row>
    <row r="29" spans="1:25" x14ac:dyDescent="0.2">
      <c r="A29" s="6" t="s">
        <v>17</v>
      </c>
      <c r="B29" s="5" t="s">
        <v>272</v>
      </c>
      <c r="C29" s="90"/>
      <c r="D29" s="76">
        <f>投入係数表!G29</f>
        <v>1.8438844499078057E-3</v>
      </c>
      <c r="E29" s="77">
        <f t="shared" si="0"/>
        <v>0.18438844499078058</v>
      </c>
      <c r="F29" s="76">
        <f>分析係数表!C32</f>
        <v>1</v>
      </c>
      <c r="G29" s="77">
        <f t="shared" si="1"/>
        <v>0.18438844499078058</v>
      </c>
      <c r="H29" s="77">
        <v>0.23512867557957839</v>
      </c>
      <c r="I29" s="77">
        <f t="shared" si="2"/>
        <v>0.23512867557957839</v>
      </c>
      <c r="J29" s="76">
        <f>分析係数表!G32</f>
        <v>0.14022140221402213</v>
      </c>
      <c r="K29" s="78">
        <f t="shared" si="3"/>
        <v>3.2970072590494386E-2</v>
      </c>
      <c r="L29" s="79"/>
      <c r="M29" s="80"/>
      <c r="N29" s="81">
        <f>分析係数表!H32</f>
        <v>7.3807620570210501E-3</v>
      </c>
      <c r="O29" s="82">
        <f t="shared" si="4"/>
        <v>9.1218746121172353E-2</v>
      </c>
      <c r="P29" s="76">
        <f>分析係数表!C32</f>
        <v>1</v>
      </c>
      <c r="Q29" s="82">
        <f t="shared" si="5"/>
        <v>9.1218746121172353E-2</v>
      </c>
      <c r="R29" s="83">
        <v>0.11558831001861385</v>
      </c>
      <c r="S29" s="84">
        <f t="shared" si="6"/>
        <v>0.35071698559819225</v>
      </c>
      <c r="T29" s="85">
        <f>分析係数表!F32</f>
        <v>0.48093480934809346</v>
      </c>
      <c r="U29" s="86">
        <f t="shared" si="7"/>
        <v>0.16867200660380463</v>
      </c>
      <c r="V29" s="87">
        <f>分析係数表!D32</f>
        <v>1.7220172201722016E-2</v>
      </c>
      <c r="W29" s="167">
        <f t="shared" si="8"/>
        <v>0</v>
      </c>
      <c r="X29" s="76">
        <f>分析係数表!E32</f>
        <v>2.5830258302583026E-2</v>
      </c>
      <c r="Y29" s="166">
        <f t="shared" si="9"/>
        <v>0</v>
      </c>
    </row>
    <row r="30" spans="1:25" x14ac:dyDescent="0.2">
      <c r="A30" s="6" t="s">
        <v>18</v>
      </c>
      <c r="B30" s="5" t="s">
        <v>273</v>
      </c>
      <c r="C30" s="90"/>
      <c r="D30" s="76">
        <f>投入係数表!G30</f>
        <v>1.0243802499487809E-3</v>
      </c>
      <c r="E30" s="77">
        <f t="shared" si="0"/>
        <v>0.1024380249948781</v>
      </c>
      <c r="F30" s="76">
        <f>分析係数表!C33</f>
        <v>0.66329113924050631</v>
      </c>
      <c r="G30" s="77">
        <f t="shared" si="1"/>
        <v>6.7946234300400157E-2</v>
      </c>
      <c r="H30" s="77">
        <v>8.074502485222014E-2</v>
      </c>
      <c r="I30" s="77">
        <f t="shared" si="2"/>
        <v>8.074502485222014E-2</v>
      </c>
      <c r="J30" s="76">
        <f>分析係数表!G33</f>
        <v>0.50381679389312972</v>
      </c>
      <c r="K30" s="78">
        <f t="shared" si="3"/>
        <v>4.0680699543866633E-2</v>
      </c>
      <c r="L30" s="79"/>
      <c r="M30" s="80"/>
      <c r="N30" s="81">
        <f>分析係数表!H33</f>
        <v>1.0658140154543032E-3</v>
      </c>
      <c r="O30" s="82">
        <f t="shared" si="4"/>
        <v>1.3172382111360629E-2</v>
      </c>
      <c r="P30" s="76">
        <f>分析係数表!C33</f>
        <v>0.66329113924050631</v>
      </c>
      <c r="Q30" s="82">
        <f t="shared" si="5"/>
        <v>8.7371243371556582E-3</v>
      </c>
      <c r="R30" s="83">
        <v>2.2399279912834885E-2</v>
      </c>
      <c r="S30" s="84">
        <f t="shared" si="6"/>
        <v>0.10314430476505503</v>
      </c>
      <c r="T30" s="85">
        <f>分析係数表!F33</f>
        <v>0.63740458015267176</v>
      </c>
      <c r="U30" s="86">
        <f t="shared" si="7"/>
        <v>6.5744652273909118E-2</v>
      </c>
      <c r="V30" s="87">
        <f>分析係数表!D33</f>
        <v>1.1450381679389313E-2</v>
      </c>
      <c r="W30" s="167">
        <f t="shared" si="8"/>
        <v>0</v>
      </c>
      <c r="X30" s="76">
        <f>分析係数表!E33</f>
        <v>0</v>
      </c>
      <c r="Y30" s="166">
        <f t="shared" si="9"/>
        <v>0</v>
      </c>
    </row>
    <row r="31" spans="1:25" x14ac:dyDescent="0.2">
      <c r="A31" s="6" t="s">
        <v>19</v>
      </c>
      <c r="B31" s="5" t="s">
        <v>274</v>
      </c>
      <c r="C31" s="90"/>
      <c r="D31" s="76">
        <f>投入係数表!G31</f>
        <v>8.3384552345830767E-2</v>
      </c>
      <c r="E31" s="77">
        <f t="shared" si="0"/>
        <v>8.3384552345830762</v>
      </c>
      <c r="F31" s="76">
        <f>分析係数表!C34</f>
        <v>0.21491587085038655</v>
      </c>
      <c r="G31" s="77">
        <f t="shared" si="1"/>
        <v>1.7920663682873861</v>
      </c>
      <c r="H31" s="77">
        <v>2.1306382463879774</v>
      </c>
      <c r="I31" s="77">
        <f t="shared" si="2"/>
        <v>2.1306382463879774</v>
      </c>
      <c r="J31" s="76">
        <f>分析係数表!G34</f>
        <v>0.42492917847025496</v>
      </c>
      <c r="K31" s="78">
        <f t="shared" si="3"/>
        <v>0.90537035965494794</v>
      </c>
      <c r="L31" s="79"/>
      <c r="M31" s="80"/>
      <c r="N31" s="81">
        <f>分析係数表!H34</f>
        <v>0.18094857447375434</v>
      </c>
      <c r="O31" s="82">
        <f t="shared" si="4"/>
        <v>2.236341172956251</v>
      </c>
      <c r="P31" s="76">
        <f>分析係数表!C34</f>
        <v>0.21491587085038655</v>
      </c>
      <c r="Q31" s="82">
        <f t="shared" si="5"/>
        <v>0.48062521070446762</v>
      </c>
      <c r="R31" s="83">
        <v>0.51027500705751683</v>
      </c>
      <c r="S31" s="84">
        <f t="shared" si="6"/>
        <v>2.6409132534454942</v>
      </c>
      <c r="T31" s="85">
        <f>分析係数表!F34</f>
        <v>0.69842904970383723</v>
      </c>
      <c r="U31" s="86">
        <f t="shared" si="7"/>
        <v>1.8444905339542055</v>
      </c>
      <c r="V31" s="87">
        <f>分析係数表!D34</f>
        <v>0.29410249806850375</v>
      </c>
      <c r="W31" s="167">
        <f t="shared" si="8"/>
        <v>1</v>
      </c>
      <c r="X31" s="76">
        <f>分析係数表!E34</f>
        <v>0.18465104300798352</v>
      </c>
      <c r="Y31" s="166">
        <f t="shared" si="9"/>
        <v>0</v>
      </c>
    </row>
    <row r="32" spans="1:25" x14ac:dyDescent="0.2">
      <c r="A32" s="6" t="s">
        <v>20</v>
      </c>
      <c r="B32" s="5" t="s">
        <v>37</v>
      </c>
      <c r="C32" s="90"/>
      <c r="D32" s="76">
        <f>投入係数表!G32</f>
        <v>4.0975209997951238E-3</v>
      </c>
      <c r="E32" s="77">
        <f t="shared" si="0"/>
        <v>0.4097520999795124</v>
      </c>
      <c r="F32" s="76">
        <f>分析係数表!C35</f>
        <v>8.6412734508243272E-2</v>
      </c>
      <c r="G32" s="77">
        <f t="shared" si="1"/>
        <v>3.5407799429724759E-2</v>
      </c>
      <c r="H32" s="77">
        <v>5.1822854724399375E-2</v>
      </c>
      <c r="I32" s="77">
        <f t="shared" si="2"/>
        <v>5.1822854724399375E-2</v>
      </c>
      <c r="J32" s="76">
        <f>分析係数表!G35</f>
        <v>0.31692307692307692</v>
      </c>
      <c r="K32" s="78">
        <f t="shared" si="3"/>
        <v>1.6423858574194265E-2</v>
      </c>
      <c r="L32" s="79"/>
      <c r="M32" s="80"/>
      <c r="N32" s="81">
        <f>分析係数表!H35</f>
        <v>6.9118038902211562E-2</v>
      </c>
      <c r="O32" s="82">
        <f t="shared" si="4"/>
        <v>0.85422897992173674</v>
      </c>
      <c r="P32" s="76">
        <f>分析係数表!C35</f>
        <v>8.6412734508243272E-2</v>
      </c>
      <c r="Q32" s="82">
        <f t="shared" si="5"/>
        <v>7.3816262051224504E-2</v>
      </c>
      <c r="R32" s="83">
        <v>8.1716230977341153E-2</v>
      </c>
      <c r="S32" s="84">
        <f t="shared" si="6"/>
        <v>0.13353908570174053</v>
      </c>
      <c r="T32" s="85">
        <f>分析係数表!F35</f>
        <v>0.65230769230769226</v>
      </c>
      <c r="U32" s="86">
        <f t="shared" si="7"/>
        <v>8.7108572826981506E-2</v>
      </c>
      <c r="V32" s="87">
        <f>分析係数表!D35</f>
        <v>0.24307692307692308</v>
      </c>
      <c r="W32" s="167">
        <f t="shared" si="8"/>
        <v>0</v>
      </c>
      <c r="X32" s="76">
        <f>分析係数表!E35</f>
        <v>0.19384615384615383</v>
      </c>
      <c r="Y32" s="166">
        <f t="shared" si="9"/>
        <v>0</v>
      </c>
    </row>
    <row r="33" spans="1:25" x14ac:dyDescent="0.2">
      <c r="A33" s="6" t="s">
        <v>21</v>
      </c>
      <c r="B33" s="5" t="s">
        <v>38</v>
      </c>
      <c r="C33" s="90"/>
      <c r="D33" s="76">
        <f>投入係数表!G33</f>
        <v>1.6390083999180496E-3</v>
      </c>
      <c r="E33" s="77">
        <f t="shared" si="0"/>
        <v>0.16390083999180496</v>
      </c>
      <c r="F33" s="76">
        <f>分析係数表!C36</f>
        <v>0.53995037220843667</v>
      </c>
      <c r="G33" s="77">
        <f t="shared" si="1"/>
        <v>8.8498319558850513E-2</v>
      </c>
      <c r="H33" s="77">
        <v>0.16001604249408036</v>
      </c>
      <c r="I33" s="77">
        <f t="shared" si="2"/>
        <v>0.16001604249408036</v>
      </c>
      <c r="J33" s="76">
        <f>分析係数表!G36</f>
        <v>4.5913682277318639E-3</v>
      </c>
      <c r="K33" s="78">
        <f t="shared" si="3"/>
        <v>7.3469257343471237E-4</v>
      </c>
      <c r="L33" s="79"/>
      <c r="M33" s="80"/>
      <c r="N33" s="81">
        <f>分析係数表!H36</f>
        <v>9.1953104183320006E-2</v>
      </c>
      <c r="O33" s="82">
        <f t="shared" si="4"/>
        <v>1.1364472666576382</v>
      </c>
      <c r="P33" s="76">
        <f>分析係数表!C36</f>
        <v>0.53995037220843667</v>
      </c>
      <c r="Q33" s="82">
        <f t="shared" si="5"/>
        <v>0.61362512462705221</v>
      </c>
      <c r="R33" s="83">
        <v>0.63829811343576326</v>
      </c>
      <c r="S33" s="84">
        <f t="shared" si="6"/>
        <v>0.79831415592984367</v>
      </c>
      <c r="T33" s="85">
        <f>分析係数表!F36</f>
        <v>0.90036730945821852</v>
      </c>
      <c r="U33" s="86">
        <f t="shared" si="7"/>
        <v>0.71877596867696203</v>
      </c>
      <c r="V33" s="87">
        <f>分析係数表!D36</f>
        <v>1.4692378328741965E-2</v>
      </c>
      <c r="W33" s="167">
        <f t="shared" si="8"/>
        <v>0</v>
      </c>
      <c r="X33" s="76">
        <f>分析係数表!E36</f>
        <v>5.5096418732782371E-3</v>
      </c>
      <c r="Y33" s="166">
        <f t="shared" si="9"/>
        <v>0</v>
      </c>
    </row>
    <row r="34" spans="1:25" x14ac:dyDescent="0.2">
      <c r="A34" s="6" t="s">
        <v>22</v>
      </c>
      <c r="B34" s="5" t="s">
        <v>377</v>
      </c>
      <c r="C34" s="90"/>
      <c r="D34" s="76">
        <f>投入係数表!G34</f>
        <v>2.8068018848596599E-2</v>
      </c>
      <c r="E34" s="77">
        <f t="shared" si="0"/>
        <v>2.8068018848596599</v>
      </c>
      <c r="F34" s="76">
        <f>分析係数表!C37</f>
        <v>0.27299231380864031</v>
      </c>
      <c r="G34" s="77">
        <f t="shared" si="1"/>
        <v>0.76623534095029133</v>
      </c>
      <c r="H34" s="77">
        <v>0.96447027703849209</v>
      </c>
      <c r="I34" s="77">
        <f t="shared" si="2"/>
        <v>0.96447027703849209</v>
      </c>
      <c r="J34" s="76">
        <f>分析係数表!G37</f>
        <v>0.4742113169754632</v>
      </c>
      <c r="K34" s="78">
        <f t="shared" si="3"/>
        <v>0.4573627202581132</v>
      </c>
      <c r="L34" s="79"/>
      <c r="M34" s="80"/>
      <c r="N34" s="81">
        <f>分析係数表!H37</f>
        <v>5.3477218225419662E-2</v>
      </c>
      <c r="O34" s="82">
        <f t="shared" si="4"/>
        <v>0.6609242724375195</v>
      </c>
      <c r="P34" s="76">
        <f>分析係数表!C37</f>
        <v>0.27299231380864031</v>
      </c>
      <c r="Q34" s="82">
        <f t="shared" si="5"/>
        <v>0.18042724638501059</v>
      </c>
      <c r="R34" s="83">
        <v>0.20307581639617284</v>
      </c>
      <c r="S34" s="84">
        <f t="shared" si="6"/>
        <v>1.1675460934346649</v>
      </c>
      <c r="T34" s="85">
        <f>分析係数表!F37</f>
        <v>0.7120681021532298</v>
      </c>
      <c r="U34" s="86">
        <f t="shared" si="7"/>
        <v>0.83137233092843932</v>
      </c>
      <c r="V34" s="87">
        <f>分析係数表!D37</f>
        <v>0.1457185778668002</v>
      </c>
      <c r="W34" s="167">
        <f t="shared" si="8"/>
        <v>0</v>
      </c>
      <c r="X34" s="76">
        <f>分析係数表!E37</f>
        <v>0.12719078617926891</v>
      </c>
      <c r="Y34" s="166">
        <f t="shared" si="9"/>
        <v>0</v>
      </c>
    </row>
    <row r="35" spans="1:25" x14ac:dyDescent="0.2">
      <c r="A35" s="6" t="s">
        <v>23</v>
      </c>
      <c r="B35" s="5" t="s">
        <v>193</v>
      </c>
      <c r="C35" s="90"/>
      <c r="D35" s="76">
        <f>投入係数表!G35</f>
        <v>3.2780167998360992E-3</v>
      </c>
      <c r="E35" s="77">
        <f t="shared" si="0"/>
        <v>0.32780167998360993</v>
      </c>
      <c r="F35" s="76">
        <f>分析係数表!C38</f>
        <v>9.8436595251881753E-3</v>
      </c>
      <c r="G35" s="77">
        <f t="shared" si="1"/>
        <v>3.2267681295433479E-3</v>
      </c>
      <c r="H35" s="77">
        <v>5.7250203235694403E-3</v>
      </c>
      <c r="I35" s="77">
        <f t="shared" si="2"/>
        <v>5.7250203235694403E-3</v>
      </c>
      <c r="J35" s="76">
        <f>分析係数表!G38</f>
        <v>0.36842105263157893</v>
      </c>
      <c r="K35" s="78">
        <f t="shared" si="3"/>
        <v>2.1092180139466359E-3</v>
      </c>
      <c r="L35" s="79"/>
      <c r="M35" s="80"/>
      <c r="N35" s="81">
        <f>分析係数表!H38</f>
        <v>4.7135624833466561E-2</v>
      </c>
      <c r="O35" s="82">
        <f t="shared" si="4"/>
        <v>0.58254859887492383</v>
      </c>
      <c r="P35" s="76">
        <f>分析係数表!C38</f>
        <v>9.8436595251881753E-3</v>
      </c>
      <c r="Q35" s="82">
        <f t="shared" si="5"/>
        <v>5.7344100642001692E-3</v>
      </c>
      <c r="R35" s="83">
        <v>6.6523111808380964E-3</v>
      </c>
      <c r="S35" s="84">
        <f t="shared" si="6"/>
        <v>1.2377331504407537E-2</v>
      </c>
      <c r="T35" s="85">
        <f>分析係数表!F38</f>
        <v>0.57894736842105265</v>
      </c>
      <c r="U35" s="86">
        <f t="shared" si="7"/>
        <v>7.165823502551732E-3</v>
      </c>
      <c r="V35" s="87">
        <f>分析係数表!D38</f>
        <v>0.19298245614035087</v>
      </c>
      <c r="W35" s="167">
        <f t="shared" si="8"/>
        <v>0</v>
      </c>
      <c r="X35" s="76">
        <f>分析係数表!E38</f>
        <v>0.17543859649122806</v>
      </c>
      <c r="Y35" s="166">
        <f t="shared" si="9"/>
        <v>0</v>
      </c>
    </row>
    <row r="36" spans="1:25" x14ac:dyDescent="0.2">
      <c r="A36" s="6" t="s">
        <v>24</v>
      </c>
      <c r="B36" s="5" t="s">
        <v>39</v>
      </c>
      <c r="C36" s="90"/>
      <c r="D36" s="76">
        <f>投入係数表!G36</f>
        <v>0</v>
      </c>
      <c r="E36" s="77">
        <f t="shared" si="0"/>
        <v>0</v>
      </c>
      <c r="F36" s="76">
        <f>分析係数表!C39</f>
        <v>1</v>
      </c>
      <c r="G36" s="77">
        <f t="shared" si="1"/>
        <v>0</v>
      </c>
      <c r="H36" s="77">
        <v>2.6863303890541573E-2</v>
      </c>
      <c r="I36" s="77">
        <f t="shared" si="2"/>
        <v>2.6863303890541573E-2</v>
      </c>
      <c r="J36" s="76">
        <f>分析係数表!G39</f>
        <v>0.35118219749652296</v>
      </c>
      <c r="K36" s="78">
        <f t="shared" si="3"/>
        <v>9.4339140922972842E-3</v>
      </c>
      <c r="L36" s="79"/>
      <c r="M36" s="80"/>
      <c r="N36" s="81">
        <f>分析係数表!H39</f>
        <v>4.2632560618172128E-3</v>
      </c>
      <c r="O36" s="82">
        <f t="shared" si="4"/>
        <v>5.2689528445442516E-2</v>
      </c>
      <c r="P36" s="76">
        <f>分析係数表!C39</f>
        <v>1</v>
      </c>
      <c r="Q36" s="82">
        <f t="shared" si="5"/>
        <v>5.2689528445442516E-2</v>
      </c>
      <c r="R36" s="83">
        <v>6.4334207699920806E-2</v>
      </c>
      <c r="S36" s="84">
        <f t="shared" si="6"/>
        <v>9.1197511590462382E-2</v>
      </c>
      <c r="T36" s="85">
        <f>分析係数表!F39</f>
        <v>0.70201668984700971</v>
      </c>
      <c r="U36" s="86">
        <f t="shared" si="7"/>
        <v>6.4022175209020704E-2</v>
      </c>
      <c r="V36" s="87">
        <f>分析係数表!D39</f>
        <v>8.2406119610570233E-2</v>
      </c>
      <c r="W36" s="167">
        <f t="shared" si="8"/>
        <v>0</v>
      </c>
      <c r="X36" s="76">
        <f>分析係数表!E39</f>
        <v>0.10361613351877608</v>
      </c>
      <c r="Y36" s="166">
        <f t="shared" si="9"/>
        <v>0</v>
      </c>
    </row>
    <row r="37" spans="1:25" x14ac:dyDescent="0.2">
      <c r="A37" s="6" t="s">
        <v>25</v>
      </c>
      <c r="B37" s="5" t="s">
        <v>40</v>
      </c>
      <c r="C37" s="90"/>
      <c r="D37" s="76">
        <f>投入係数表!G37</f>
        <v>0</v>
      </c>
      <c r="E37" s="77">
        <f t="shared" si="0"/>
        <v>0</v>
      </c>
      <c r="F37" s="76">
        <f>分析係数表!C40</f>
        <v>0.85246762338116899</v>
      </c>
      <c r="G37" s="77">
        <f t="shared" si="1"/>
        <v>0</v>
      </c>
      <c r="H37" s="77">
        <v>7.5585021846056037E-4</v>
      </c>
      <c r="I37" s="77">
        <f t="shared" si="2"/>
        <v>7.5585021846056037E-4</v>
      </c>
      <c r="J37" s="76">
        <f>分析係数表!G40</f>
        <v>0.56154833975417351</v>
      </c>
      <c r="K37" s="78">
        <f t="shared" si="3"/>
        <v>4.2444643527935703E-4</v>
      </c>
      <c r="L37" s="79"/>
      <c r="M37" s="80"/>
      <c r="N37" s="81">
        <f>分析係数表!H40</f>
        <v>3.4452438049560351E-2</v>
      </c>
      <c r="O37" s="82">
        <f t="shared" si="4"/>
        <v>0.42579725174973232</v>
      </c>
      <c r="P37" s="76">
        <f>分析係数表!C40</f>
        <v>0.85246762338116899</v>
      </c>
      <c r="Q37" s="82">
        <f t="shared" si="5"/>
        <v>0.36297837124132759</v>
      </c>
      <c r="R37" s="83">
        <v>0.36313902070819898</v>
      </c>
      <c r="S37" s="84">
        <f t="shared" si="6"/>
        <v>0.36389487092665956</v>
      </c>
      <c r="T37" s="85">
        <f>分析係数表!F40</f>
        <v>0.75619152449091909</v>
      </c>
      <c r="U37" s="86">
        <f t="shared" si="7"/>
        <v>0.27517421720045693</v>
      </c>
      <c r="V37" s="87">
        <f>分析係数表!D40</f>
        <v>0.11685929187305082</v>
      </c>
      <c r="W37" s="167">
        <f t="shared" si="8"/>
        <v>0</v>
      </c>
      <c r="X37" s="76">
        <f>分析係数表!E40</f>
        <v>7.2463768115942032E-2</v>
      </c>
      <c r="Y37" s="166">
        <f t="shared" si="9"/>
        <v>0</v>
      </c>
    </row>
    <row r="38" spans="1:25" x14ac:dyDescent="0.2">
      <c r="A38" s="6" t="s">
        <v>26</v>
      </c>
      <c r="B38" s="5" t="s">
        <v>276</v>
      </c>
      <c r="C38" s="90"/>
      <c r="D38" s="76">
        <f>投入係数表!G38</f>
        <v>0</v>
      </c>
      <c r="E38" s="77">
        <f t="shared" si="0"/>
        <v>0</v>
      </c>
      <c r="F38" s="76">
        <f>分析係数表!C41</f>
        <v>0.52194822470070601</v>
      </c>
      <c r="G38" s="77">
        <f t="shared" si="1"/>
        <v>0</v>
      </c>
      <c r="H38" s="77">
        <v>3.4854676993480035E-3</v>
      </c>
      <c r="I38" s="77">
        <f t="shared" si="2"/>
        <v>3.4854676993480035E-3</v>
      </c>
      <c r="J38" s="76">
        <f>分析係数表!G41</f>
        <v>0.47623592288604694</v>
      </c>
      <c r="K38" s="78">
        <f t="shared" si="3"/>
        <v>1.6599049264885031E-3</v>
      </c>
      <c r="L38" s="79"/>
      <c r="M38" s="80"/>
      <c r="N38" s="81">
        <f>分析係数表!H41</f>
        <v>5.4729549693578468E-2</v>
      </c>
      <c r="O38" s="82">
        <f t="shared" si="4"/>
        <v>0.67640182141836824</v>
      </c>
      <c r="P38" s="76">
        <f>分析係数表!C41</f>
        <v>0.52194822470070601</v>
      </c>
      <c r="Q38" s="82">
        <f t="shared" si="5"/>
        <v>0.35304672987364127</v>
      </c>
      <c r="R38" s="83">
        <v>0.35691283960911308</v>
      </c>
      <c r="S38" s="84">
        <f t="shared" si="6"/>
        <v>0.36039830730846106</v>
      </c>
      <c r="T38" s="85">
        <f>分析係数表!F41</f>
        <v>0.5754915060125978</v>
      </c>
      <c r="U38" s="86">
        <f t="shared" si="7"/>
        <v>0.2074061646373373</v>
      </c>
      <c r="V38" s="87">
        <f>分析係数表!D41</f>
        <v>0.21645352166443979</v>
      </c>
      <c r="W38" s="167">
        <f t="shared" si="8"/>
        <v>0</v>
      </c>
      <c r="X38" s="76">
        <f>分析係数表!E41</f>
        <v>0.20900935292994846</v>
      </c>
      <c r="Y38" s="166">
        <f t="shared" si="9"/>
        <v>0</v>
      </c>
    </row>
    <row r="39" spans="1:25" x14ac:dyDescent="0.2">
      <c r="A39" s="6" t="s">
        <v>51</v>
      </c>
      <c r="B39" s="5" t="s">
        <v>367</v>
      </c>
      <c r="C39" s="90"/>
      <c r="D39" s="76">
        <f>投入係数表!G39</f>
        <v>4.097520999795124E-4</v>
      </c>
      <c r="E39" s="77">
        <f>$C$9*D39</f>
        <v>4.0975209997951241E-2</v>
      </c>
      <c r="F39" s="76">
        <f>分析係数表!C42</f>
        <v>1</v>
      </c>
      <c r="G39" s="77">
        <f>E39*F39</f>
        <v>4.0975209997951241E-2</v>
      </c>
      <c r="H39" s="77">
        <v>5.3122062084482204E-2</v>
      </c>
      <c r="I39" s="77">
        <f>C39+H39</f>
        <v>5.3122062084482204E-2</v>
      </c>
      <c r="J39" s="76">
        <f>分析係数表!G42</f>
        <v>0.48544520547945208</v>
      </c>
      <c r="K39" s="78">
        <f>I39*J39</f>
        <v>2.5787850344093675E-2</v>
      </c>
      <c r="L39" s="79"/>
      <c r="M39" s="80"/>
      <c r="N39" s="81">
        <f>分析係数表!H42</f>
        <v>1.4948041566746603E-2</v>
      </c>
      <c r="O39" s="82">
        <f t="shared" si="4"/>
        <v>0.18474265911183282</v>
      </c>
      <c r="P39" s="76">
        <f>分析係数表!C42</f>
        <v>1</v>
      </c>
      <c r="Q39" s="82">
        <f>O39*P39</f>
        <v>0.18474265911183282</v>
      </c>
      <c r="R39" s="83">
        <v>0.1905690942609426</v>
      </c>
      <c r="S39" s="84">
        <f>I39+R39</f>
        <v>0.24369115634542479</v>
      </c>
      <c r="T39" s="85">
        <f>分析係数表!F42</f>
        <v>0.5547945205479452</v>
      </c>
      <c r="U39" s="86">
        <f t="shared" si="7"/>
        <v>0.13519851824643431</v>
      </c>
      <c r="V39" s="87">
        <f>分析係数表!D42</f>
        <v>0.17037671232876711</v>
      </c>
      <c r="W39" s="167">
        <f t="shared" si="8"/>
        <v>0</v>
      </c>
      <c r="X39" s="76">
        <f>分析係数表!E42</f>
        <v>0.12842465753424659</v>
      </c>
      <c r="Y39" s="166">
        <f t="shared" si="9"/>
        <v>0</v>
      </c>
    </row>
    <row r="40" spans="1:25" x14ac:dyDescent="0.2">
      <c r="A40" s="6" t="s">
        <v>194</v>
      </c>
      <c r="B40" s="5" t="s">
        <v>41</v>
      </c>
      <c r="C40" s="90"/>
      <c r="D40" s="76">
        <f>投入係数表!G40</f>
        <v>2.4994878098750256E-2</v>
      </c>
      <c r="E40" s="77">
        <f>$C$9*D40</f>
        <v>2.4994878098750255</v>
      </c>
      <c r="F40" s="76">
        <f>分析係数表!C43</f>
        <v>0.62423588637180871</v>
      </c>
      <c r="G40" s="77">
        <f>E40*F40</f>
        <v>1.5602699884728675</v>
      </c>
      <c r="H40" s="77">
        <v>2.2569124844330153</v>
      </c>
      <c r="I40" s="77">
        <f>C40+H40</f>
        <v>2.2569124844330153</v>
      </c>
      <c r="J40" s="76">
        <f>分析係数表!G43</f>
        <v>0.42429149797570848</v>
      </c>
      <c r="K40" s="78">
        <f>I40*J40</f>
        <v>0.95758877882016191</v>
      </c>
      <c r="L40" s="79"/>
      <c r="M40" s="80"/>
      <c r="N40" s="81">
        <f>分析係数表!H43</f>
        <v>4.0607513988808956E-2</v>
      </c>
      <c r="O40" s="82">
        <f t="shared" si="4"/>
        <v>0.50186775844283993</v>
      </c>
      <c r="P40" s="76">
        <f>分析係数表!C43</f>
        <v>0.62423588637180871</v>
      </c>
      <c r="Q40" s="82">
        <f>O40*P40</f>
        <v>0.31328386503299899</v>
      </c>
      <c r="R40" s="83">
        <v>0.47634293366613861</v>
      </c>
      <c r="S40" s="84">
        <f>I40+R40</f>
        <v>2.7332554180991537</v>
      </c>
      <c r="T40" s="85">
        <f>分析係数表!F43</f>
        <v>0.69068825910931175</v>
      </c>
      <c r="U40" s="86">
        <f t="shared" si="7"/>
        <v>1.8878274264279986</v>
      </c>
      <c r="V40" s="87">
        <f>分析係数表!D43</f>
        <v>0.12442645074224022</v>
      </c>
      <c r="W40" s="167">
        <f t="shared" si="8"/>
        <v>0</v>
      </c>
      <c r="X40" s="76">
        <f>分析係数表!E43</f>
        <v>8.4750337381916327E-2</v>
      </c>
      <c r="Y40" s="166">
        <f t="shared" si="9"/>
        <v>0</v>
      </c>
    </row>
    <row r="41" spans="1:25" x14ac:dyDescent="0.2">
      <c r="A41" s="6" t="s">
        <v>340</v>
      </c>
      <c r="B41" s="5" t="s">
        <v>42</v>
      </c>
      <c r="C41" s="90"/>
      <c r="D41" s="76">
        <f>投入係数表!G41</f>
        <v>0</v>
      </c>
      <c r="E41" s="77">
        <f>$C$9*D41</f>
        <v>0</v>
      </c>
      <c r="F41" s="76">
        <f>分析係数表!C44</f>
        <v>0.39252164302818193</v>
      </c>
      <c r="G41" s="77">
        <f>E41*F41</f>
        <v>0</v>
      </c>
      <c r="H41" s="77">
        <v>1.5299696986560546E-3</v>
      </c>
      <c r="I41" s="77">
        <f>C41+H41</f>
        <v>1.5299696986560546E-3</v>
      </c>
      <c r="J41" s="76">
        <f>分析係数表!G44</f>
        <v>0.26417955717318775</v>
      </c>
      <c r="K41" s="78">
        <f>I41*J41</f>
        <v>4.0418671747935204E-4</v>
      </c>
      <c r="L41" s="79"/>
      <c r="M41" s="80"/>
      <c r="N41" s="81">
        <f>分析係数表!H44</f>
        <v>0.12190247801758593</v>
      </c>
      <c r="O41" s="82">
        <f t="shared" si="4"/>
        <v>1.5065912039868719</v>
      </c>
      <c r="P41" s="76">
        <f>分析係数表!C44</f>
        <v>0.39252164302818193</v>
      </c>
      <c r="Q41" s="82">
        <f>O41*P41</f>
        <v>0.59136965476073378</v>
      </c>
      <c r="R41" s="83">
        <v>0.598668263201943</v>
      </c>
      <c r="S41" s="84">
        <f>I41+R41</f>
        <v>0.60019823290059904</v>
      </c>
      <c r="T41" s="85">
        <f>分析係数表!F44</f>
        <v>0.52714589020321501</v>
      </c>
      <c r="U41" s="86">
        <f t="shared" si="7"/>
        <v>0.31639203178078285</v>
      </c>
      <c r="V41" s="87">
        <f>分析係数表!D44</f>
        <v>0.30209281164695179</v>
      </c>
      <c r="W41" s="167">
        <f t="shared" si="8"/>
        <v>0</v>
      </c>
      <c r="X41" s="76">
        <f>分析係数表!E44</f>
        <v>0.17773733697300576</v>
      </c>
      <c r="Y41" s="166">
        <f t="shared" si="9"/>
        <v>0</v>
      </c>
    </row>
    <row r="42" spans="1:25" x14ac:dyDescent="0.2">
      <c r="A42" s="6" t="s">
        <v>341</v>
      </c>
      <c r="B42" s="5" t="s">
        <v>278</v>
      </c>
      <c r="C42" s="90"/>
      <c r="D42" s="76">
        <f>投入係数表!G42</f>
        <v>1.8438844499078057E-3</v>
      </c>
      <c r="E42" s="77">
        <f>$C$9*D42</f>
        <v>0.18438844499078058</v>
      </c>
      <c r="F42" s="76">
        <f>分析係数表!C45</f>
        <v>1</v>
      </c>
      <c r="G42" s="77">
        <f>E42*F42</f>
        <v>0.18438844499078058</v>
      </c>
      <c r="H42" s="77">
        <v>0.2308267427434724</v>
      </c>
      <c r="I42" s="77">
        <f>C42+H42</f>
        <v>0.2308267427434724</v>
      </c>
      <c r="J42" s="76">
        <f>分析係数表!G45</f>
        <v>0</v>
      </c>
      <c r="K42" s="78">
        <f>I42*J42</f>
        <v>0</v>
      </c>
      <c r="L42" s="79"/>
      <c r="M42" s="80"/>
      <c r="N42" s="81">
        <f>分析係数表!H45</f>
        <v>0</v>
      </c>
      <c r="O42" s="82">
        <f t="shared" si="4"/>
        <v>0</v>
      </c>
      <c r="P42" s="76">
        <f>分析係数表!C45</f>
        <v>1</v>
      </c>
      <c r="Q42" s="82">
        <f>O42*P42</f>
        <v>0</v>
      </c>
      <c r="R42" s="83">
        <v>1.2947746703107861E-2</v>
      </c>
      <c r="S42" s="84">
        <f>I42+R42</f>
        <v>0.24377448944658026</v>
      </c>
      <c r="T42" s="85">
        <f>分析係数表!F45</f>
        <v>0</v>
      </c>
      <c r="U42" s="86">
        <f t="shared" si="7"/>
        <v>0</v>
      </c>
      <c r="V42" s="87">
        <f>分析係数表!D45</f>
        <v>0</v>
      </c>
      <c r="W42" s="167">
        <f t="shared" si="8"/>
        <v>0</v>
      </c>
      <c r="X42" s="76">
        <f>分析係数表!E45</f>
        <v>0</v>
      </c>
      <c r="Y42" s="166">
        <f t="shared" si="9"/>
        <v>0</v>
      </c>
    </row>
    <row r="43" spans="1:25" x14ac:dyDescent="0.2">
      <c r="A43" s="6" t="s">
        <v>342</v>
      </c>
      <c r="B43" s="5" t="s">
        <v>279</v>
      </c>
      <c r="C43" s="90"/>
      <c r="D43" s="76">
        <f>投入係数表!G43</f>
        <v>6.3511575496824424E-3</v>
      </c>
      <c r="E43" s="77">
        <f>$C$9*D43</f>
        <v>0.63511575496824424</v>
      </c>
      <c r="F43" s="76">
        <f>分析係数表!C46</f>
        <v>0.18061366806136681</v>
      </c>
      <c r="G43" s="77">
        <f>E43*F43</f>
        <v>0.11471058614837884</v>
      </c>
      <c r="H43" s="77">
        <v>0.13968918023081617</v>
      </c>
      <c r="I43" s="77">
        <f>C43+H43</f>
        <v>0.13968918023081617</v>
      </c>
      <c r="J43" s="76">
        <f>分析係数表!G46</f>
        <v>1.1538461538461539E-2</v>
      </c>
      <c r="K43" s="78">
        <f>I43*J43</f>
        <v>1.6117982334324943E-3</v>
      </c>
      <c r="L43" s="79"/>
      <c r="M43" s="80"/>
      <c r="N43" s="81">
        <f>分析係数表!H46</f>
        <v>2.4940047961630695E-2</v>
      </c>
      <c r="O43" s="82">
        <f t="shared" si="4"/>
        <v>0.3082337414058387</v>
      </c>
      <c r="P43" s="76">
        <f>分析係数表!C46</f>
        <v>0.18061366806136681</v>
      </c>
      <c r="Q43" s="82">
        <f>O43*P43</f>
        <v>5.5671226655587325E-2</v>
      </c>
      <c r="R43" s="83">
        <v>6.0552332123287075E-2</v>
      </c>
      <c r="S43" s="84">
        <f>I43+R43</f>
        <v>0.20024151235410326</v>
      </c>
      <c r="T43" s="85">
        <f>分析係数表!F46</f>
        <v>0.31538461538461537</v>
      </c>
      <c r="U43" s="86">
        <f t="shared" si="7"/>
        <v>6.3153092357832563E-2</v>
      </c>
      <c r="V43" s="87">
        <f>分析係数表!D46</f>
        <v>7.6923076923076927E-3</v>
      </c>
      <c r="W43" s="167">
        <f t="shared" si="8"/>
        <v>0</v>
      </c>
      <c r="X43" s="76">
        <f>分析係数表!E46</f>
        <v>2.3076923076923078E-2</v>
      </c>
      <c r="Y43" s="166">
        <f t="shared" si="9"/>
        <v>0</v>
      </c>
    </row>
    <row r="44" spans="1:25" x14ac:dyDescent="0.2">
      <c r="A44" s="192">
        <v>40</v>
      </c>
      <c r="B44" s="14" t="s">
        <v>150</v>
      </c>
      <c r="C44" s="197">
        <f>SUM(C5:C43)</f>
        <v>100</v>
      </c>
      <c r="D44" s="92">
        <f>投入係数表!G44</f>
        <v>0.70764187666461786</v>
      </c>
      <c r="E44" s="91">
        <f>SUM(E5:E43)</f>
        <v>70.764187666461794</v>
      </c>
      <c r="F44" s="92">
        <f>分析係数表!C47</f>
        <v>0.37257609531888036</v>
      </c>
      <c r="G44" s="91">
        <f>SUM(G5:G43)</f>
        <v>22.271995096691175</v>
      </c>
      <c r="H44" s="91">
        <f>SUM(H5:H43)</f>
        <v>26.575702532693192</v>
      </c>
      <c r="I44" s="91">
        <f>SUM(I5:I43)</f>
        <v>126.57570253269316</v>
      </c>
      <c r="J44" s="92">
        <f>分析係数表!G47</f>
        <v>0.28018721150013498</v>
      </c>
      <c r="K44" s="93">
        <f>SUM(K5:K43)</f>
        <v>19.711303853244193</v>
      </c>
      <c r="L44" s="94">
        <f>最終需要_まとめ!$L$33</f>
        <v>0.627</v>
      </c>
      <c r="M44" s="91">
        <f>K44*L44</f>
        <v>12.35898751598411</v>
      </c>
      <c r="N44" s="95">
        <f>分析係数表!H47</f>
        <v>1</v>
      </c>
      <c r="O44" s="96">
        <f>SUM(O5:O43)</f>
        <v>12.358987515984111</v>
      </c>
      <c r="P44" s="92">
        <f>分析係数表!C47</f>
        <v>0.37257609531888036</v>
      </c>
      <c r="Q44" s="96">
        <f>SUM(Q5:Q43)</f>
        <v>3.7721408404758736</v>
      </c>
      <c r="R44" s="91">
        <f>SUM(R5:R43)</f>
        <v>4.2477858138600455</v>
      </c>
      <c r="S44" s="97">
        <f>SUM(S5:S43)</f>
        <v>130.82348834655323</v>
      </c>
      <c r="T44" s="98">
        <f>分析係数表!F47</f>
        <v>0.48104097823151992</v>
      </c>
      <c r="U44" s="99">
        <f>SUM(U5:U43)</f>
        <v>43.658483352217836</v>
      </c>
      <c r="V44" s="100">
        <f>分析係数表!D47</f>
        <v>0.12544199143661683</v>
      </c>
      <c r="W44" s="164">
        <f>SUM(W5:W43)</f>
        <v>10</v>
      </c>
      <c r="X44" s="92">
        <f>分析係数表!E47</f>
        <v>9.6151620742417038E-2</v>
      </c>
      <c r="Y44" s="165">
        <f>SUM(Y5:Y43)</f>
        <v>9</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98" t="str">
        <f>取引基本表!$E$1</f>
        <v>2015年多可町産業連関表</v>
      </c>
      <c r="H1" s="401"/>
      <c r="I1" s="401"/>
    </row>
    <row r="2" spans="1:25" x14ac:dyDescent="0.2">
      <c r="B2" s="3" t="s">
        <v>303</v>
      </c>
      <c r="S2" s="3" t="s">
        <v>152</v>
      </c>
      <c r="U2" s="64" t="s">
        <v>209</v>
      </c>
      <c r="W2" s="3" t="s">
        <v>130</v>
      </c>
      <c r="Y2" s="3" t="s">
        <v>153</v>
      </c>
    </row>
    <row r="3" spans="1:25" ht="44" x14ac:dyDescent="0.2">
      <c r="B3" s="65"/>
      <c r="C3" s="66" t="s">
        <v>227</v>
      </c>
      <c r="D3" s="66" t="s">
        <v>246</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投入係数表!H5</f>
        <v>8.4675753820735236E-3</v>
      </c>
      <c r="E5" s="77">
        <f t="shared" ref="E5:E38" si="0">$C$10*D5</f>
        <v>0.84675753820735233</v>
      </c>
      <c r="F5" s="76">
        <f>分析係数表!C8</f>
        <v>0.59892525647288708</v>
      </c>
      <c r="G5" s="77">
        <f t="shared" ref="G5:G38" si="1">E5*F5</f>
        <v>0.50714447574118893</v>
      </c>
      <c r="H5" s="77">
        <f t="array" ref="H5:H43">MMULT(逆行列係数!C5:AO43,'6'!G5:G43)</f>
        <v>0.56108674424826066</v>
      </c>
      <c r="I5" s="77">
        <f t="shared" ref="I5:I38" si="2">C5+H5</f>
        <v>0.56108674424826066</v>
      </c>
      <c r="J5" s="76">
        <f>分析係数表!G8</f>
        <v>0.12001563721657545</v>
      </c>
      <c r="K5" s="78">
        <f t="shared" ref="K5:K38" si="3">I5*J5</f>
        <v>6.7339183144728698E-2</v>
      </c>
      <c r="L5" s="79" t="s">
        <v>180</v>
      </c>
      <c r="M5" s="80" t="s">
        <v>180</v>
      </c>
      <c r="N5" s="81">
        <f>分析係数表!H8</f>
        <v>1.3455901945110578E-2</v>
      </c>
      <c r="O5" s="82">
        <f t="shared" ref="O5:O43" si="4">$M$44*N5</f>
        <v>0.22799429436164878</v>
      </c>
      <c r="P5" s="76">
        <f>分析係数表!C8</f>
        <v>0.59892525647288708</v>
      </c>
      <c r="Q5" s="82">
        <f t="shared" ref="Q5:Q38" si="5">O5*P5</f>
        <v>0.1365515412249054</v>
      </c>
      <c r="R5" s="83">
        <f t="array" ref="R5:R43">MMULT(逆行列係数!C5:AO43,'6'!Q5:Q43)</f>
        <v>0.19463144120115891</v>
      </c>
      <c r="S5" s="84">
        <f t="shared" ref="S5:S38" si="6">I5+R5</f>
        <v>0.7557181854494196</v>
      </c>
      <c r="T5" s="85">
        <f>分析係数表!F8</f>
        <v>0.45269741985926504</v>
      </c>
      <c r="U5" s="86">
        <f t="shared" ref="U5:U43" si="7">S5*T5</f>
        <v>0.34211167269367782</v>
      </c>
      <c r="V5" s="87">
        <f>分析係数表!D8</f>
        <v>0.16301798279906177</v>
      </c>
      <c r="W5" s="167">
        <f t="shared" ref="W5:W43" si="8">ROUND(S5*V5,0)</f>
        <v>0</v>
      </c>
      <c r="X5" s="76">
        <f>分析係数表!E8</f>
        <v>0.12822517591868648</v>
      </c>
      <c r="Y5" s="166">
        <f t="shared" ref="Y5:Y43" si="9">ROUND(S5*X5,0)</f>
        <v>0</v>
      </c>
    </row>
    <row r="6" spans="1:25" x14ac:dyDescent="0.2">
      <c r="A6" s="6" t="s">
        <v>219</v>
      </c>
      <c r="B6" s="5" t="s">
        <v>265</v>
      </c>
      <c r="C6" s="90"/>
      <c r="D6" s="76">
        <f>投入係数表!H6</f>
        <v>0</v>
      </c>
      <c r="E6" s="77">
        <f t="shared" si="0"/>
        <v>0</v>
      </c>
      <c r="F6" s="76">
        <f>分析係数表!C9</f>
        <v>1</v>
      </c>
      <c r="G6" s="77">
        <f t="shared" si="1"/>
        <v>0</v>
      </c>
      <c r="H6" s="77">
        <v>3.7917070831939757E-2</v>
      </c>
      <c r="I6" s="77">
        <f t="shared" si="2"/>
        <v>3.7917070831939757E-2</v>
      </c>
      <c r="J6" s="76">
        <f>分析係数表!G9</f>
        <v>0.24649298597194388</v>
      </c>
      <c r="K6" s="78">
        <f t="shared" si="3"/>
        <v>9.3462920086745289E-3</v>
      </c>
      <c r="L6" s="79"/>
      <c r="M6" s="80"/>
      <c r="N6" s="81">
        <f>分析係数表!H9</f>
        <v>6.9277911004529712E-4</v>
      </c>
      <c r="O6" s="82">
        <f t="shared" si="4"/>
        <v>1.1738320105748254E-2</v>
      </c>
      <c r="P6" s="76">
        <f>分析係数表!C9</f>
        <v>1</v>
      </c>
      <c r="Q6" s="82">
        <f t="shared" si="5"/>
        <v>1.1738320105748254E-2</v>
      </c>
      <c r="R6" s="83">
        <v>1.8206231402421561E-2</v>
      </c>
      <c r="S6" s="84">
        <f t="shared" si="6"/>
        <v>5.6123302234361322E-2</v>
      </c>
      <c r="T6" s="85">
        <f>分析係数表!F9</f>
        <v>0.67535070140280562</v>
      </c>
      <c r="U6" s="86">
        <f t="shared" si="7"/>
        <v>3.7902911529017563E-2</v>
      </c>
      <c r="V6" s="87">
        <f>分析係数表!D9</f>
        <v>0.18436873747494989</v>
      </c>
      <c r="W6" s="167">
        <f t="shared" si="8"/>
        <v>0</v>
      </c>
      <c r="X6" s="76">
        <f>分析係数表!E9</f>
        <v>0.11823647294589178</v>
      </c>
      <c r="Y6" s="166">
        <f t="shared" si="9"/>
        <v>0</v>
      </c>
    </row>
    <row r="7" spans="1:25" x14ac:dyDescent="0.2">
      <c r="A7" s="6" t="s">
        <v>220</v>
      </c>
      <c r="B7" s="5" t="s">
        <v>266</v>
      </c>
      <c r="C7" s="90"/>
      <c r="D7" s="76">
        <f>投入係数表!H7</f>
        <v>0</v>
      </c>
      <c r="E7" s="77">
        <f t="shared" si="0"/>
        <v>0</v>
      </c>
      <c r="F7" s="76">
        <f>分析係数表!C10</f>
        <v>0</v>
      </c>
      <c r="G7" s="77">
        <f t="shared" si="1"/>
        <v>0</v>
      </c>
      <c r="H7" s="77">
        <v>0</v>
      </c>
      <c r="I7" s="77">
        <f t="shared" si="2"/>
        <v>0</v>
      </c>
      <c r="J7" s="76">
        <f>分析係数表!G10</f>
        <v>0</v>
      </c>
      <c r="K7" s="78">
        <f t="shared" si="3"/>
        <v>0</v>
      </c>
      <c r="L7" s="79"/>
      <c r="M7" s="80"/>
      <c r="N7" s="81">
        <f>分析係数表!H10</f>
        <v>1.3855582200905942E-3</v>
      </c>
      <c r="O7" s="82">
        <f t="shared" si="4"/>
        <v>2.3476640211496508E-2</v>
      </c>
      <c r="P7" s="76">
        <f>分析係数表!C10</f>
        <v>0</v>
      </c>
      <c r="Q7" s="82">
        <f t="shared" si="5"/>
        <v>0</v>
      </c>
      <c r="R7" s="83">
        <v>0</v>
      </c>
      <c r="S7" s="84">
        <f t="shared" si="6"/>
        <v>0</v>
      </c>
      <c r="T7" s="85">
        <f>分析係数表!F10</f>
        <v>0</v>
      </c>
      <c r="U7" s="86">
        <f t="shared" si="7"/>
        <v>0</v>
      </c>
      <c r="V7" s="87">
        <f>分析係数表!D10</f>
        <v>0</v>
      </c>
      <c r="W7" s="167">
        <f t="shared" si="8"/>
        <v>0</v>
      </c>
      <c r="X7" s="76">
        <f>分析係数表!E10</f>
        <v>0</v>
      </c>
      <c r="Y7" s="166">
        <f t="shared" si="9"/>
        <v>0</v>
      </c>
    </row>
    <row r="8" spans="1:25" x14ac:dyDescent="0.2">
      <c r="A8" s="6" t="s">
        <v>221</v>
      </c>
      <c r="B8" s="5" t="s">
        <v>27</v>
      </c>
      <c r="C8" s="90"/>
      <c r="D8" s="76">
        <f>投入係数表!H8</f>
        <v>4.1305245766212311E-4</v>
      </c>
      <c r="E8" s="77">
        <f t="shared" si="0"/>
        <v>4.1305245766212313E-2</v>
      </c>
      <c r="F8" s="76">
        <f>分析係数表!C11</f>
        <v>0</v>
      </c>
      <c r="G8" s="77">
        <f t="shared" si="1"/>
        <v>0</v>
      </c>
      <c r="H8" s="77">
        <v>0</v>
      </c>
      <c r="I8" s="77">
        <f t="shared" si="2"/>
        <v>0</v>
      </c>
      <c r="J8" s="76">
        <f>分析係数表!G11</f>
        <v>1</v>
      </c>
      <c r="K8" s="78">
        <f t="shared" si="3"/>
        <v>0</v>
      </c>
      <c r="L8" s="79"/>
      <c r="M8" s="80"/>
      <c r="N8" s="81">
        <f>分析係数表!H11</f>
        <v>-2.6645350386357579E-5</v>
      </c>
      <c r="O8" s="82">
        <f t="shared" si="4"/>
        <v>-4.5147385022108666E-4</v>
      </c>
      <c r="P8" s="76">
        <f>分析係数表!C11</f>
        <v>0</v>
      </c>
      <c r="Q8" s="82">
        <f t="shared" si="5"/>
        <v>0</v>
      </c>
      <c r="R8" s="83">
        <v>0</v>
      </c>
      <c r="S8" s="84">
        <f t="shared" si="6"/>
        <v>0</v>
      </c>
      <c r="T8" s="85">
        <f>分析係数表!F11</f>
        <v>1</v>
      </c>
      <c r="U8" s="86">
        <f t="shared" si="7"/>
        <v>0</v>
      </c>
      <c r="V8" s="87">
        <f>分析係数表!D11</f>
        <v>1</v>
      </c>
      <c r="W8" s="167">
        <f t="shared" si="8"/>
        <v>0</v>
      </c>
      <c r="X8" s="76">
        <f>分析係数表!E11</f>
        <v>0</v>
      </c>
      <c r="Y8" s="166">
        <f t="shared" si="9"/>
        <v>0</v>
      </c>
    </row>
    <row r="9" spans="1:25" x14ac:dyDescent="0.2">
      <c r="A9" s="6" t="s">
        <v>222</v>
      </c>
      <c r="B9" s="5" t="s">
        <v>190</v>
      </c>
      <c r="C9" s="90"/>
      <c r="D9" s="76">
        <f>投入係数表!H9</f>
        <v>2.271788517141677E-3</v>
      </c>
      <c r="E9" s="77">
        <f t="shared" si="0"/>
        <v>0.22717885171416768</v>
      </c>
      <c r="F9" s="76">
        <f>分析係数表!C12</f>
        <v>0.12986565621770585</v>
      </c>
      <c r="G9" s="77">
        <f t="shared" si="1"/>
        <v>2.9502730656645274E-2</v>
      </c>
      <c r="H9" s="77">
        <v>4.110875612943108E-2</v>
      </c>
      <c r="I9" s="77">
        <f t="shared" si="2"/>
        <v>4.110875612943108E-2</v>
      </c>
      <c r="J9" s="76">
        <f>分析係数表!G12</f>
        <v>0.14484736734275763</v>
      </c>
      <c r="K9" s="78">
        <f t="shared" si="3"/>
        <v>5.9544951000835428E-3</v>
      </c>
      <c r="L9" s="79"/>
      <c r="M9" s="80"/>
      <c r="N9" s="81">
        <f>分析係数表!H12</f>
        <v>0.10226485478284039</v>
      </c>
      <c r="O9" s="82">
        <f t="shared" si="4"/>
        <v>1.7327566371485308</v>
      </c>
      <c r="P9" s="76">
        <f>分析係数表!C12</f>
        <v>0.12986565621770585</v>
      </c>
      <c r="Q9" s="82">
        <f t="shared" si="5"/>
        <v>0.22502557774887919</v>
      </c>
      <c r="R9" s="83">
        <v>0.24898626350388231</v>
      </c>
      <c r="S9" s="84">
        <f t="shared" si="6"/>
        <v>0.29009501963331341</v>
      </c>
      <c r="T9" s="85">
        <f>分析係数表!F12</f>
        <v>0.28354845318582256</v>
      </c>
      <c r="U9" s="86">
        <f t="shared" si="7"/>
        <v>8.2255994093936843E-2</v>
      </c>
      <c r="V9" s="87">
        <f>分析係数表!D12</f>
        <v>6.9862733046506864E-2</v>
      </c>
      <c r="W9" s="167">
        <f t="shared" si="8"/>
        <v>0</v>
      </c>
      <c r="X9" s="76">
        <f>分析係数表!E12</f>
        <v>7.0682237246465884E-2</v>
      </c>
      <c r="Y9" s="166">
        <f t="shared" si="9"/>
        <v>0</v>
      </c>
    </row>
    <row r="10" spans="1:25" x14ac:dyDescent="0.2">
      <c r="A10" s="6" t="s">
        <v>223</v>
      </c>
      <c r="B10" s="5" t="s">
        <v>28</v>
      </c>
      <c r="C10" s="75">
        <f>最終需要_まとめ!C11</f>
        <v>100</v>
      </c>
      <c r="D10" s="76">
        <f>投入係数表!H10</f>
        <v>0.24555968608013218</v>
      </c>
      <c r="E10" s="77">
        <f t="shared" si="0"/>
        <v>24.555968608013217</v>
      </c>
      <c r="F10" s="76">
        <f>分析係数表!C13</f>
        <v>0</v>
      </c>
      <c r="G10" s="77">
        <f t="shared" si="1"/>
        <v>0</v>
      </c>
      <c r="H10" s="77">
        <v>0</v>
      </c>
      <c r="I10" s="77">
        <f t="shared" si="2"/>
        <v>100</v>
      </c>
      <c r="J10" s="76">
        <f>分析係数表!G13</f>
        <v>0.244940107393639</v>
      </c>
      <c r="K10" s="78">
        <f t="shared" si="3"/>
        <v>24.494010739363901</v>
      </c>
      <c r="L10" s="79"/>
      <c r="M10" s="80"/>
      <c r="N10" s="81">
        <f>分析係数表!H13</f>
        <v>1.5560884625632827E-2</v>
      </c>
      <c r="O10" s="82">
        <f t="shared" si="4"/>
        <v>0.26366072852911465</v>
      </c>
      <c r="P10" s="76">
        <f>分析係数表!C13</f>
        <v>0</v>
      </c>
      <c r="Q10" s="82">
        <f t="shared" si="5"/>
        <v>0</v>
      </c>
      <c r="R10" s="83">
        <v>0</v>
      </c>
      <c r="S10" s="84">
        <f t="shared" si="6"/>
        <v>100</v>
      </c>
      <c r="T10" s="85">
        <f>分析係数表!F13</f>
        <v>0.38269310202395707</v>
      </c>
      <c r="U10" s="86">
        <f t="shared" si="7"/>
        <v>38.269310202395708</v>
      </c>
      <c r="V10" s="87">
        <f>分析係数表!D13</f>
        <v>0.20115654688145396</v>
      </c>
      <c r="W10" s="167">
        <f t="shared" si="8"/>
        <v>20</v>
      </c>
      <c r="X10" s="76">
        <f>分析係数表!E13</f>
        <v>0.12556794712928543</v>
      </c>
      <c r="Y10" s="166">
        <f t="shared" si="9"/>
        <v>13</v>
      </c>
    </row>
    <row r="11" spans="1:25" x14ac:dyDescent="0.2">
      <c r="A11" s="6" t="s">
        <v>224</v>
      </c>
      <c r="B11" s="5" t="s">
        <v>267</v>
      </c>
      <c r="C11" s="90"/>
      <c r="D11" s="76">
        <f>投入係数表!H11</f>
        <v>6.4023130937629078E-3</v>
      </c>
      <c r="E11" s="77">
        <f t="shared" si="0"/>
        <v>0.6402313093762908</v>
      </c>
      <c r="F11" s="76">
        <f>分析係数表!C14</f>
        <v>0.45829675153643545</v>
      </c>
      <c r="G11" s="77">
        <f t="shared" si="1"/>
        <v>0.29341592931907268</v>
      </c>
      <c r="H11" s="77">
        <v>0.37336323157464218</v>
      </c>
      <c r="I11" s="77">
        <f t="shared" si="2"/>
        <v>0.37336323157464218</v>
      </c>
      <c r="J11" s="76">
        <f>分析係数表!G14</f>
        <v>0.19321533923303835</v>
      </c>
      <c r="K11" s="78">
        <f t="shared" si="3"/>
        <v>7.2139503445837944E-2</v>
      </c>
      <c r="L11" s="79"/>
      <c r="M11" s="80"/>
      <c r="N11" s="81">
        <f>分析係数表!H14</f>
        <v>1.278976818545164E-3</v>
      </c>
      <c r="O11" s="82">
        <f t="shared" si="4"/>
        <v>2.1670744810612163E-2</v>
      </c>
      <c r="P11" s="76">
        <f>分析係数表!C14</f>
        <v>0.45829675153643545</v>
      </c>
      <c r="Q11" s="82">
        <f t="shared" si="5"/>
        <v>9.9316319500786197E-3</v>
      </c>
      <c r="R11" s="83">
        <v>3.5724850121196902E-2</v>
      </c>
      <c r="S11" s="84">
        <f t="shared" si="6"/>
        <v>0.4090880816958391</v>
      </c>
      <c r="T11" s="85">
        <f>分析係数表!F14</f>
        <v>0.37856440511307771</v>
      </c>
      <c r="U11" s="86">
        <f t="shared" si="7"/>
        <v>0.15486618628603546</v>
      </c>
      <c r="V11" s="87">
        <f>分析係数表!D14</f>
        <v>5.6047197640117993E-2</v>
      </c>
      <c r="W11" s="167">
        <f t="shared" si="8"/>
        <v>0</v>
      </c>
      <c r="X11" s="76">
        <f>分析係数表!E14</f>
        <v>4.4739429695181909E-2</v>
      </c>
      <c r="Y11" s="166">
        <f t="shared" si="9"/>
        <v>0</v>
      </c>
    </row>
    <row r="12" spans="1:25" x14ac:dyDescent="0.2">
      <c r="A12" s="6" t="s">
        <v>225</v>
      </c>
      <c r="B12" s="5" t="s">
        <v>29</v>
      </c>
      <c r="C12" s="90"/>
      <c r="D12" s="76">
        <f>投入係数表!H12</f>
        <v>0.11400247831474597</v>
      </c>
      <c r="E12" s="77">
        <f t="shared" si="0"/>
        <v>11.400247831474598</v>
      </c>
      <c r="F12" s="76">
        <f>分析係数表!C15</f>
        <v>0</v>
      </c>
      <c r="G12" s="77">
        <f t="shared" si="1"/>
        <v>0</v>
      </c>
      <c r="H12" s="77">
        <v>0</v>
      </c>
      <c r="I12" s="77">
        <f t="shared" si="2"/>
        <v>0</v>
      </c>
      <c r="J12" s="76">
        <f>分析係数表!G15</f>
        <v>9.420289855072464E-2</v>
      </c>
      <c r="K12" s="78">
        <f t="shared" si="3"/>
        <v>0</v>
      </c>
      <c r="L12" s="79"/>
      <c r="M12" s="80"/>
      <c r="N12" s="81">
        <f>分析係数表!H15</f>
        <v>9.4857447375432981E-3</v>
      </c>
      <c r="O12" s="82">
        <f t="shared" si="4"/>
        <v>0.16072469067870684</v>
      </c>
      <c r="P12" s="76">
        <f>分析係数表!C15</f>
        <v>0</v>
      </c>
      <c r="Q12" s="82">
        <f t="shared" si="5"/>
        <v>0</v>
      </c>
      <c r="R12" s="83">
        <v>0</v>
      </c>
      <c r="S12" s="84">
        <f t="shared" si="6"/>
        <v>0</v>
      </c>
      <c r="T12" s="85">
        <f>分析係数表!F15</f>
        <v>0.29710144927536231</v>
      </c>
      <c r="U12" s="86">
        <f t="shared" si="7"/>
        <v>0</v>
      </c>
      <c r="V12" s="87">
        <f>分析係数表!D15</f>
        <v>2.1739130434782608E-2</v>
      </c>
      <c r="W12" s="167">
        <f t="shared" si="8"/>
        <v>0</v>
      </c>
      <c r="X12" s="76">
        <f>分析係数表!E15</f>
        <v>2.1739130434782608E-2</v>
      </c>
      <c r="Y12" s="166">
        <f t="shared" si="9"/>
        <v>0</v>
      </c>
    </row>
    <row r="13" spans="1:25" x14ac:dyDescent="0.2">
      <c r="A13" s="6" t="s">
        <v>226</v>
      </c>
      <c r="B13" s="5" t="s">
        <v>30</v>
      </c>
      <c r="C13" s="90"/>
      <c r="D13" s="76">
        <f>投入係数表!H13</f>
        <v>6.1957868649318466E-3</v>
      </c>
      <c r="E13" s="77">
        <f t="shared" si="0"/>
        <v>0.6195786864931847</v>
      </c>
      <c r="F13" s="76">
        <f>分析係数表!C16</f>
        <v>4.3478260869564966E-3</v>
      </c>
      <c r="G13" s="77">
        <f t="shared" si="1"/>
        <v>2.6938203760573094E-3</v>
      </c>
      <c r="H13" s="77">
        <v>2.9280343152534084E-3</v>
      </c>
      <c r="I13" s="77">
        <f t="shared" si="2"/>
        <v>2.9280343152534084E-3</v>
      </c>
      <c r="J13" s="76">
        <f>分析係数表!G16</f>
        <v>0.1</v>
      </c>
      <c r="K13" s="78">
        <f t="shared" si="3"/>
        <v>2.9280343152534086E-4</v>
      </c>
      <c r="L13" s="79"/>
      <c r="M13" s="80"/>
      <c r="N13" s="81">
        <f>分析係数表!H16</f>
        <v>1.859845456967759E-2</v>
      </c>
      <c r="O13" s="82">
        <f t="shared" si="4"/>
        <v>0.31512874745431851</v>
      </c>
      <c r="P13" s="76">
        <f>分析係数表!C16</f>
        <v>4.3478260869564966E-3</v>
      </c>
      <c r="Q13" s="82">
        <f t="shared" si="5"/>
        <v>1.3701249889318118E-3</v>
      </c>
      <c r="R13" s="83">
        <v>1.5141421740161444E-3</v>
      </c>
      <c r="S13" s="84">
        <f t="shared" si="6"/>
        <v>4.4421764892695528E-3</v>
      </c>
      <c r="T13" s="85">
        <f>分析係数表!F16</f>
        <v>0.3</v>
      </c>
      <c r="U13" s="86">
        <f t="shared" si="7"/>
        <v>1.3326529467808659E-3</v>
      </c>
      <c r="V13" s="87">
        <f>分析係数表!D16</f>
        <v>0</v>
      </c>
      <c r="W13" s="167">
        <f t="shared" si="8"/>
        <v>0</v>
      </c>
      <c r="X13" s="76">
        <f>分析係数表!E16</f>
        <v>0</v>
      </c>
      <c r="Y13" s="166">
        <f t="shared" si="9"/>
        <v>0</v>
      </c>
    </row>
    <row r="14" spans="1:25" x14ac:dyDescent="0.2">
      <c r="A14" s="6" t="s">
        <v>2</v>
      </c>
      <c r="B14" s="5" t="s">
        <v>364</v>
      </c>
      <c r="C14" s="90"/>
      <c r="D14" s="76">
        <f>投入係数表!H14</f>
        <v>1.0532837670384139E-2</v>
      </c>
      <c r="E14" s="77">
        <f t="shared" si="0"/>
        <v>1.0532837670384139</v>
      </c>
      <c r="F14" s="76">
        <f>分析係数表!C17</f>
        <v>0.37921478060046188</v>
      </c>
      <c r="G14" s="77">
        <f t="shared" si="1"/>
        <v>0.39942077262750009</v>
      </c>
      <c r="H14" s="77">
        <v>0.48041924112725393</v>
      </c>
      <c r="I14" s="77">
        <f t="shared" si="2"/>
        <v>0.48041924112725393</v>
      </c>
      <c r="J14" s="76">
        <f>分析係数表!G17</f>
        <v>0.21189120809614168</v>
      </c>
      <c r="K14" s="78">
        <f t="shared" si="3"/>
        <v>0.10179661339508543</v>
      </c>
      <c r="L14" s="79"/>
      <c r="M14" s="80"/>
      <c r="N14" s="81">
        <f>分析係数表!H17</f>
        <v>3.1175059952038369E-3</v>
      </c>
      <c r="O14" s="82">
        <f t="shared" si="4"/>
        <v>5.2822440475867143E-2</v>
      </c>
      <c r="P14" s="76">
        <f>分析係数表!C17</f>
        <v>0.37921478060046188</v>
      </c>
      <c r="Q14" s="82">
        <f t="shared" si="5"/>
        <v>2.0031050175836916E-2</v>
      </c>
      <c r="R14" s="83">
        <v>3.888111330425395E-2</v>
      </c>
      <c r="S14" s="84">
        <f t="shared" si="6"/>
        <v>0.5193003544315079</v>
      </c>
      <c r="T14" s="85">
        <f>分析係数表!F17</f>
        <v>0.32152646004638413</v>
      </c>
      <c r="U14" s="86">
        <f t="shared" si="7"/>
        <v>0.16696880466119535</v>
      </c>
      <c r="V14" s="87">
        <f>分析係数表!D17</f>
        <v>5.2709255745308874E-2</v>
      </c>
      <c r="W14" s="167">
        <f t="shared" si="8"/>
        <v>0</v>
      </c>
      <c r="X14" s="76">
        <f>分析係数表!E17</f>
        <v>4.1113219481340925E-2</v>
      </c>
      <c r="Y14" s="166">
        <f t="shared" si="9"/>
        <v>0</v>
      </c>
    </row>
    <row r="15" spans="1:25" x14ac:dyDescent="0.2">
      <c r="A15" s="6" t="s">
        <v>3</v>
      </c>
      <c r="B15" s="5" t="s">
        <v>31</v>
      </c>
      <c r="C15" s="90"/>
      <c r="D15" s="76">
        <f>投入係数表!H15</f>
        <v>6.1957868649318464E-4</v>
      </c>
      <c r="E15" s="77">
        <f t="shared" si="0"/>
        <v>6.1957868649318466E-2</v>
      </c>
      <c r="F15" s="76">
        <f>分析係数表!C18</f>
        <v>0.14940577249575548</v>
      </c>
      <c r="G15" s="77">
        <f t="shared" si="1"/>
        <v>9.2568632277419752E-3</v>
      </c>
      <c r="H15" s="77">
        <v>1.3359464073459969E-2</v>
      </c>
      <c r="I15" s="77">
        <f t="shared" si="2"/>
        <v>1.3359464073459969E-2</v>
      </c>
      <c r="J15" s="76">
        <f>分析係数表!G18</f>
        <v>0.21511627906976744</v>
      </c>
      <c r="K15" s="78">
        <f t="shared" si="3"/>
        <v>2.8738382018489465E-3</v>
      </c>
      <c r="L15" s="79"/>
      <c r="M15" s="80"/>
      <c r="N15" s="81">
        <f>分析係数表!H18</f>
        <v>5.0626165734079403E-4</v>
      </c>
      <c r="O15" s="82">
        <f t="shared" si="4"/>
        <v>8.5780031542006478E-3</v>
      </c>
      <c r="P15" s="76">
        <f>分析係数表!C18</f>
        <v>0.14940577249575548</v>
      </c>
      <c r="Q15" s="82">
        <f t="shared" si="5"/>
        <v>1.281603187724375E-3</v>
      </c>
      <c r="R15" s="83">
        <v>2.5713845735758699E-3</v>
      </c>
      <c r="S15" s="84">
        <f t="shared" si="6"/>
        <v>1.5930848647035839E-2</v>
      </c>
      <c r="T15" s="85">
        <f>分析係数表!F18</f>
        <v>0.45542635658914726</v>
      </c>
      <c r="U15" s="86">
        <f t="shared" si="7"/>
        <v>7.2553283566926781E-3</v>
      </c>
      <c r="V15" s="87">
        <f>分析係数表!D18</f>
        <v>8.1395348837209308E-2</v>
      </c>
      <c r="W15" s="167">
        <f t="shared" si="8"/>
        <v>0</v>
      </c>
      <c r="X15" s="76">
        <f>分析係数表!E18</f>
        <v>8.9147286821705432E-2</v>
      </c>
      <c r="Y15" s="166">
        <f t="shared" si="9"/>
        <v>0</v>
      </c>
    </row>
    <row r="16" spans="1:25" x14ac:dyDescent="0.2">
      <c r="A16" s="6" t="s">
        <v>4</v>
      </c>
      <c r="B16" s="5" t="s">
        <v>32</v>
      </c>
      <c r="C16" s="90"/>
      <c r="D16" s="76">
        <f>投入係数表!H16</f>
        <v>2.0652622883106156E-4</v>
      </c>
      <c r="E16" s="77">
        <f t="shared" si="0"/>
        <v>2.0652622883106157E-2</v>
      </c>
      <c r="F16" s="76">
        <f>分析係数表!C19</f>
        <v>0.11115651818553329</v>
      </c>
      <c r="G16" s="77">
        <f t="shared" si="1"/>
        <v>2.2956736510849505E-3</v>
      </c>
      <c r="H16" s="77">
        <v>8.7360637262883355E-3</v>
      </c>
      <c r="I16" s="77">
        <f t="shared" si="2"/>
        <v>8.7360637262883355E-3</v>
      </c>
      <c r="J16" s="76">
        <f>分析係数表!G19</f>
        <v>5.721393034825871E-2</v>
      </c>
      <c r="K16" s="78">
        <f t="shared" si="3"/>
        <v>4.9982454155381032E-4</v>
      </c>
      <c r="L16" s="79"/>
      <c r="M16" s="80"/>
      <c r="N16" s="81">
        <f>分析係数表!H19</f>
        <v>-1.332267519317879E-4</v>
      </c>
      <c r="O16" s="82">
        <f t="shared" si="4"/>
        <v>-2.2573692511054333E-3</v>
      </c>
      <c r="P16" s="76">
        <f>分析係数表!C19</f>
        <v>0.11115651818553329</v>
      </c>
      <c r="Q16" s="82">
        <f t="shared" si="5"/>
        <v>-2.5092130621196478E-4</v>
      </c>
      <c r="R16" s="83">
        <v>1.0781130387840308E-3</v>
      </c>
      <c r="S16" s="84">
        <f t="shared" si="6"/>
        <v>9.8141767650723657E-3</v>
      </c>
      <c r="T16" s="85">
        <f>分析係数表!F19</f>
        <v>0.24046434494195687</v>
      </c>
      <c r="U16" s="86">
        <f t="shared" si="7"/>
        <v>2.3599595869576999E-3</v>
      </c>
      <c r="V16" s="87">
        <f>分析係数表!D19</f>
        <v>6.7993366500829183E-2</v>
      </c>
      <c r="W16" s="167">
        <f t="shared" si="8"/>
        <v>0</v>
      </c>
      <c r="X16" s="76">
        <f>分析係数表!E19</f>
        <v>7.4626865671641784E-2</v>
      </c>
      <c r="Y16" s="166">
        <f t="shared" si="9"/>
        <v>0</v>
      </c>
    </row>
    <row r="17" spans="1:25" x14ac:dyDescent="0.2">
      <c r="A17" s="6" t="s">
        <v>5</v>
      </c>
      <c r="B17" s="5" t="s">
        <v>33</v>
      </c>
      <c r="C17" s="90"/>
      <c r="D17" s="76">
        <f>投入係数表!H17</f>
        <v>0</v>
      </c>
      <c r="E17" s="77">
        <f t="shared" si="0"/>
        <v>0</v>
      </c>
      <c r="F17" s="76">
        <f>分析係数表!C20</f>
        <v>0.38497033618984844</v>
      </c>
      <c r="G17" s="77">
        <f t="shared" si="1"/>
        <v>0</v>
      </c>
      <c r="H17" s="77">
        <v>9.7872429951670319E-3</v>
      </c>
      <c r="I17" s="77">
        <f t="shared" si="2"/>
        <v>9.7872429951670319E-3</v>
      </c>
      <c r="J17" s="76">
        <f>分析係数表!G20</f>
        <v>0.1000882612533098</v>
      </c>
      <c r="K17" s="78">
        <f t="shared" si="3"/>
        <v>9.7958813384990424E-4</v>
      </c>
      <c r="L17" s="79"/>
      <c r="M17" s="80"/>
      <c r="N17" s="81">
        <f>分析係数表!H20</f>
        <v>6.1284305888622431E-4</v>
      </c>
      <c r="O17" s="82">
        <f t="shared" si="4"/>
        <v>1.0383898555084993E-2</v>
      </c>
      <c r="P17" s="76">
        <f>分析係数表!C20</f>
        <v>0.38497033618984844</v>
      </c>
      <c r="Q17" s="82">
        <f t="shared" si="5"/>
        <v>3.9974929177123515E-3</v>
      </c>
      <c r="R17" s="83">
        <v>9.0771062320160294E-3</v>
      </c>
      <c r="S17" s="84">
        <f t="shared" si="6"/>
        <v>1.886434922718306E-2</v>
      </c>
      <c r="T17" s="85">
        <f>分析係数表!F20</f>
        <v>0.22259488084730802</v>
      </c>
      <c r="U17" s="86">
        <f t="shared" si="7"/>
        <v>4.1991075684868207E-3</v>
      </c>
      <c r="V17" s="87">
        <f>分析係数表!D20</f>
        <v>2.5772285966460723E-2</v>
      </c>
      <c r="W17" s="167">
        <f t="shared" si="8"/>
        <v>0</v>
      </c>
      <c r="X17" s="76">
        <f>分析係数表!E20</f>
        <v>2.7184466019417475E-2</v>
      </c>
      <c r="Y17" s="166">
        <f t="shared" si="9"/>
        <v>0</v>
      </c>
    </row>
    <row r="18" spans="1:25" x14ac:dyDescent="0.2">
      <c r="A18" s="6" t="s">
        <v>6</v>
      </c>
      <c r="B18" s="5" t="s">
        <v>34</v>
      </c>
      <c r="C18" s="90"/>
      <c r="D18" s="76">
        <f>投入係数表!H18</f>
        <v>2.4783147459727386E-3</v>
      </c>
      <c r="E18" s="77">
        <f t="shared" si="0"/>
        <v>0.24783147459727387</v>
      </c>
      <c r="F18" s="76">
        <f>分析係数表!C21</f>
        <v>0.48253968253968249</v>
      </c>
      <c r="G18" s="77">
        <f t="shared" si="1"/>
        <v>0.11958852107550992</v>
      </c>
      <c r="H18" s="77">
        <v>0.14905419277016854</v>
      </c>
      <c r="I18" s="77">
        <f t="shared" si="2"/>
        <v>0.14905419277016854</v>
      </c>
      <c r="J18" s="76">
        <f>分析係数表!G21</f>
        <v>0.28533451484271155</v>
      </c>
      <c r="K18" s="78">
        <f t="shared" si="3"/>
        <v>4.2530305779348042E-2</v>
      </c>
      <c r="L18" s="79"/>
      <c r="M18" s="80"/>
      <c r="N18" s="81">
        <f>分析係数表!H21</f>
        <v>1.0125233146815881E-3</v>
      </c>
      <c r="O18" s="82">
        <f t="shared" si="4"/>
        <v>1.7156006308401296E-2</v>
      </c>
      <c r="P18" s="76">
        <f>分析係数表!C21</f>
        <v>0.48253968253968249</v>
      </c>
      <c r="Q18" s="82">
        <f t="shared" si="5"/>
        <v>8.2784538377047509E-3</v>
      </c>
      <c r="R18" s="83">
        <v>1.5966125088352316E-2</v>
      </c>
      <c r="S18" s="84">
        <f t="shared" si="6"/>
        <v>0.16502031785852087</v>
      </c>
      <c r="T18" s="85">
        <f>分析係数表!F21</f>
        <v>0.42600797518830308</v>
      </c>
      <c r="U18" s="86">
        <f t="shared" si="7"/>
        <v>7.0299971475838649E-2</v>
      </c>
      <c r="V18" s="87">
        <f>分析係数表!D21</f>
        <v>6.1586176340274704E-2</v>
      </c>
      <c r="W18" s="167">
        <f t="shared" si="8"/>
        <v>0</v>
      </c>
      <c r="X18" s="76">
        <f>分析係数表!E21</f>
        <v>5.2946389011962781E-2</v>
      </c>
      <c r="Y18" s="166">
        <f t="shared" si="9"/>
        <v>0</v>
      </c>
    </row>
    <row r="19" spans="1:25" x14ac:dyDescent="0.2">
      <c r="A19" s="6" t="s">
        <v>7</v>
      </c>
      <c r="B19" s="5" t="s">
        <v>268</v>
      </c>
      <c r="C19" s="90"/>
      <c r="D19" s="76">
        <f>投入係数表!H19</f>
        <v>0</v>
      </c>
      <c r="E19" s="77">
        <f t="shared" si="0"/>
        <v>0</v>
      </c>
      <c r="F19" s="76">
        <f>分析係数表!C22</f>
        <v>8.9572192513369009E-2</v>
      </c>
      <c r="G19" s="77">
        <f t="shared" si="1"/>
        <v>0</v>
      </c>
      <c r="H19" s="77">
        <v>1.0088662589751716E-3</v>
      </c>
      <c r="I19" s="77">
        <f t="shared" si="2"/>
        <v>1.0088662589751716E-3</v>
      </c>
      <c r="J19" s="76">
        <f>分析係数表!G22</f>
        <v>0.19457831325301206</v>
      </c>
      <c r="K19" s="78">
        <f t="shared" si="3"/>
        <v>1.9630349496926533E-4</v>
      </c>
      <c r="L19" s="79"/>
      <c r="M19" s="80"/>
      <c r="N19" s="81">
        <f>分析係数表!H22</f>
        <v>5.3290700772715159E-5</v>
      </c>
      <c r="O19" s="82">
        <f t="shared" si="4"/>
        <v>9.0294770044217331E-4</v>
      </c>
      <c r="P19" s="76">
        <f>分析係数表!C22</f>
        <v>8.9572192513369009E-2</v>
      </c>
      <c r="Q19" s="82">
        <f t="shared" si="5"/>
        <v>8.0879005253510201E-5</v>
      </c>
      <c r="R19" s="83">
        <v>5.3138139987630843E-4</v>
      </c>
      <c r="S19" s="84">
        <f t="shared" si="6"/>
        <v>1.5402476588514801E-3</v>
      </c>
      <c r="T19" s="85">
        <f>分析係数表!F22</f>
        <v>0.41265060240963858</v>
      </c>
      <c r="U19" s="86">
        <f t="shared" si="7"/>
        <v>6.3558412428509872E-4</v>
      </c>
      <c r="V19" s="87">
        <f>分析係数表!D22</f>
        <v>5.903614457831325E-2</v>
      </c>
      <c r="W19" s="167">
        <f t="shared" si="8"/>
        <v>0</v>
      </c>
      <c r="X19" s="76">
        <f>分析係数表!E22</f>
        <v>6.2650602409638559E-2</v>
      </c>
      <c r="Y19" s="166">
        <f t="shared" si="9"/>
        <v>0</v>
      </c>
    </row>
    <row r="20" spans="1:25" x14ac:dyDescent="0.2">
      <c r="A20" s="6" t="s">
        <v>8</v>
      </c>
      <c r="B20" s="5" t="s">
        <v>269</v>
      </c>
      <c r="C20" s="90"/>
      <c r="D20" s="76">
        <f>投入係数表!H20</f>
        <v>0</v>
      </c>
      <c r="E20" s="77">
        <f t="shared" si="0"/>
        <v>0</v>
      </c>
      <c r="F20" s="76">
        <f>分析係数表!C23</f>
        <v>0</v>
      </c>
      <c r="G20" s="77">
        <f t="shared" si="1"/>
        <v>0</v>
      </c>
      <c r="H20" s="77">
        <v>0</v>
      </c>
      <c r="I20" s="77">
        <f t="shared" si="2"/>
        <v>0</v>
      </c>
      <c r="J20" s="76">
        <f>分析係数表!G23</f>
        <v>0.21617418351477449</v>
      </c>
      <c r="K20" s="78">
        <f t="shared" si="3"/>
        <v>0</v>
      </c>
      <c r="L20" s="79"/>
      <c r="M20" s="80"/>
      <c r="N20" s="81">
        <f>分析係数表!H23</f>
        <v>2.6645350386357579E-5</v>
      </c>
      <c r="O20" s="82">
        <f t="shared" si="4"/>
        <v>4.5147385022108666E-4</v>
      </c>
      <c r="P20" s="76">
        <f>分析係数表!C23</f>
        <v>0</v>
      </c>
      <c r="Q20" s="82">
        <f t="shared" si="5"/>
        <v>0</v>
      </c>
      <c r="R20" s="83">
        <v>0</v>
      </c>
      <c r="S20" s="84">
        <f t="shared" si="6"/>
        <v>0</v>
      </c>
      <c r="T20" s="85">
        <f>分析係数表!F23</f>
        <v>0.44116122343182995</v>
      </c>
      <c r="U20" s="86">
        <f t="shared" si="7"/>
        <v>0</v>
      </c>
      <c r="V20" s="87">
        <f>分析係数表!D23</f>
        <v>8.5018144116122338E-2</v>
      </c>
      <c r="W20" s="167">
        <f t="shared" si="8"/>
        <v>0</v>
      </c>
      <c r="X20" s="76">
        <f>分析係数表!E23</f>
        <v>8.138932089165371E-2</v>
      </c>
      <c r="Y20" s="166">
        <f t="shared" si="9"/>
        <v>0</v>
      </c>
    </row>
    <row r="21" spans="1:25" x14ac:dyDescent="0.2">
      <c r="A21" s="6" t="s">
        <v>9</v>
      </c>
      <c r="B21" s="5" t="s">
        <v>270</v>
      </c>
      <c r="C21" s="90"/>
      <c r="D21" s="76">
        <f>投入係数表!H21</f>
        <v>0</v>
      </c>
      <c r="E21" s="77">
        <f t="shared" si="0"/>
        <v>0</v>
      </c>
      <c r="F21" s="76">
        <f>分析係数表!C24</f>
        <v>0.22950819672131151</v>
      </c>
      <c r="G21" s="77">
        <f t="shared" si="1"/>
        <v>0</v>
      </c>
      <c r="H21" s="77">
        <v>1.8134572173728769E-3</v>
      </c>
      <c r="I21" s="77">
        <f t="shared" si="2"/>
        <v>1.8134572173728769E-3</v>
      </c>
      <c r="J21" s="76">
        <f>分析係数表!G24</f>
        <v>0.20952380952380953</v>
      </c>
      <c r="K21" s="78">
        <f t="shared" si="3"/>
        <v>3.799624645924123E-4</v>
      </c>
      <c r="L21" s="79"/>
      <c r="M21" s="80"/>
      <c r="N21" s="81">
        <f>分析係数表!H24</f>
        <v>3.996802557953637E-4</v>
      </c>
      <c r="O21" s="82">
        <f t="shared" si="4"/>
        <v>6.7721077533163003E-3</v>
      </c>
      <c r="P21" s="76">
        <f>分析係数表!C24</f>
        <v>0.22950819672131151</v>
      </c>
      <c r="Q21" s="82">
        <f t="shared" si="5"/>
        <v>1.5542542384660363E-3</v>
      </c>
      <c r="R21" s="83">
        <v>3.8616657905620735E-3</v>
      </c>
      <c r="S21" s="84">
        <f t="shared" si="6"/>
        <v>5.6751230079349502E-3</v>
      </c>
      <c r="T21" s="85">
        <f>分析係数表!F24</f>
        <v>0.4</v>
      </c>
      <c r="U21" s="86">
        <f t="shared" si="7"/>
        <v>2.2700492031739804E-3</v>
      </c>
      <c r="V21" s="87">
        <f>分析係数表!D24</f>
        <v>1.1190476190476191</v>
      </c>
      <c r="W21" s="167">
        <f t="shared" si="8"/>
        <v>0</v>
      </c>
      <c r="X21" s="76">
        <f>分析係数表!E24</f>
        <v>1.1190476190476191</v>
      </c>
      <c r="Y21" s="166">
        <f t="shared" si="9"/>
        <v>0</v>
      </c>
    </row>
    <row r="22" spans="1:25" x14ac:dyDescent="0.2">
      <c r="A22" s="6" t="s">
        <v>10</v>
      </c>
      <c r="B22" s="5" t="s">
        <v>271</v>
      </c>
      <c r="C22" s="90"/>
      <c r="D22" s="76">
        <f>投入係数表!H22</f>
        <v>0</v>
      </c>
      <c r="E22" s="77">
        <f t="shared" si="0"/>
        <v>0</v>
      </c>
      <c r="F22" s="76">
        <f>分析係数表!C25</f>
        <v>0.16129032258064513</v>
      </c>
      <c r="G22" s="77">
        <f t="shared" si="1"/>
        <v>0</v>
      </c>
      <c r="H22" s="77">
        <v>4.9761445244260105E-3</v>
      </c>
      <c r="I22" s="77">
        <f t="shared" si="2"/>
        <v>4.9761445244260105E-3</v>
      </c>
      <c r="J22" s="76">
        <f>分析係数表!G25</f>
        <v>0.19679519278918378</v>
      </c>
      <c r="K22" s="78">
        <f t="shared" si="3"/>
        <v>9.7928132103125803E-4</v>
      </c>
      <c r="L22" s="79"/>
      <c r="M22" s="80"/>
      <c r="N22" s="81">
        <f>分析係数表!H25</f>
        <v>5.5955235811350917E-4</v>
      </c>
      <c r="O22" s="82">
        <f t="shared" si="4"/>
        <v>9.4809508546428202E-3</v>
      </c>
      <c r="P22" s="76">
        <f>分析係数表!C25</f>
        <v>0.16129032258064513</v>
      </c>
      <c r="Q22" s="82">
        <f t="shared" si="5"/>
        <v>1.5291856217165836E-3</v>
      </c>
      <c r="R22" s="83">
        <v>4.6067108240712262E-3</v>
      </c>
      <c r="S22" s="84">
        <f t="shared" si="6"/>
        <v>9.5828553484972358E-3</v>
      </c>
      <c r="T22" s="85">
        <f>分析係数表!F25</f>
        <v>0.35002503755633452</v>
      </c>
      <c r="U22" s="86">
        <f t="shared" si="7"/>
        <v>3.3542393032546659E-3</v>
      </c>
      <c r="V22" s="87">
        <f>分析係数表!D25</f>
        <v>8.1622433650475709E-2</v>
      </c>
      <c r="W22" s="167">
        <f t="shared" si="8"/>
        <v>0</v>
      </c>
      <c r="X22" s="76">
        <f>分析係数表!E25</f>
        <v>8.0120180270405614E-2</v>
      </c>
      <c r="Y22" s="166">
        <f t="shared" si="9"/>
        <v>0</v>
      </c>
    </row>
    <row r="23" spans="1:25" x14ac:dyDescent="0.2">
      <c r="A23" s="6" t="s">
        <v>11</v>
      </c>
      <c r="B23" s="5" t="s">
        <v>35</v>
      </c>
      <c r="C23" s="90"/>
      <c r="D23" s="76">
        <f>投入係数表!H23</f>
        <v>0</v>
      </c>
      <c r="E23" s="77">
        <f t="shared" si="0"/>
        <v>0</v>
      </c>
      <c r="F23" s="76">
        <f>分析係数表!C26</f>
        <v>0.2892749244712991</v>
      </c>
      <c r="G23" s="77">
        <f t="shared" si="1"/>
        <v>0</v>
      </c>
      <c r="H23" s="77">
        <v>2.7668779275796009E-3</v>
      </c>
      <c r="I23" s="77">
        <f t="shared" si="2"/>
        <v>2.7668779275796009E-3</v>
      </c>
      <c r="J23" s="76">
        <f>分析係数表!G26</f>
        <v>0.19654528478057889</v>
      </c>
      <c r="K23" s="78">
        <f t="shared" si="3"/>
        <v>5.4381681022923063E-4</v>
      </c>
      <c r="L23" s="79"/>
      <c r="M23" s="80"/>
      <c r="N23" s="81">
        <f>分析係数表!H26</f>
        <v>1.2363442579269917E-2</v>
      </c>
      <c r="O23" s="82">
        <f t="shared" si="4"/>
        <v>0.20948386650258422</v>
      </c>
      <c r="P23" s="76">
        <f>分析係数表!C26</f>
        <v>0.2892749244712991</v>
      </c>
      <c r="Q23" s="82">
        <f t="shared" si="5"/>
        <v>6.0598429660490755E-2</v>
      </c>
      <c r="R23" s="83">
        <v>6.4101230703045589E-2</v>
      </c>
      <c r="S23" s="84">
        <f t="shared" si="6"/>
        <v>6.6868108630625187E-2</v>
      </c>
      <c r="T23" s="85">
        <f>分析係数表!F26</f>
        <v>0.33426704014939307</v>
      </c>
      <c r="U23" s="86">
        <f t="shared" si="7"/>
        <v>2.2351804752347167E-2</v>
      </c>
      <c r="V23" s="87">
        <f>分析係数表!D26</f>
        <v>5.3688141923436038E-2</v>
      </c>
      <c r="W23" s="167">
        <f t="shared" si="8"/>
        <v>0</v>
      </c>
      <c r="X23" s="76">
        <f>分析係数表!E26</f>
        <v>5.6489262371615313E-2</v>
      </c>
      <c r="Y23" s="166">
        <f t="shared" si="9"/>
        <v>0</v>
      </c>
    </row>
    <row r="24" spans="1:25" x14ac:dyDescent="0.2">
      <c r="A24" s="6" t="s">
        <v>12</v>
      </c>
      <c r="B24" s="5" t="s">
        <v>365</v>
      </c>
      <c r="C24" s="90"/>
      <c r="D24" s="76">
        <f>投入係数表!H24</f>
        <v>0</v>
      </c>
      <c r="E24" s="77">
        <f t="shared" si="0"/>
        <v>0</v>
      </c>
      <c r="F24" s="76">
        <f>分析係数表!C27</f>
        <v>1.9108280254777066E-2</v>
      </c>
      <c r="G24" s="77">
        <f t="shared" si="1"/>
        <v>0</v>
      </c>
      <c r="H24" s="77">
        <v>5.3694720039288513E-5</v>
      </c>
      <c r="I24" s="77">
        <f t="shared" si="2"/>
        <v>5.3694720039288513E-5</v>
      </c>
      <c r="J24" s="76">
        <f>分析係数表!G27</f>
        <v>0.18</v>
      </c>
      <c r="K24" s="78">
        <f t="shared" si="3"/>
        <v>9.6650496070719324E-6</v>
      </c>
      <c r="L24" s="79"/>
      <c r="M24" s="80"/>
      <c r="N24" s="81">
        <f>分析係数表!H27</f>
        <v>1.2043698374633626E-2</v>
      </c>
      <c r="O24" s="82">
        <f t="shared" si="4"/>
        <v>0.20406618029993118</v>
      </c>
      <c r="P24" s="76">
        <f>分析係数表!C27</f>
        <v>1.9108280254777066E-2</v>
      </c>
      <c r="Q24" s="82">
        <f t="shared" si="5"/>
        <v>3.8993537636929517E-3</v>
      </c>
      <c r="R24" s="83">
        <v>3.9245778065792238E-3</v>
      </c>
      <c r="S24" s="84">
        <f t="shared" si="6"/>
        <v>3.9782725266185124E-3</v>
      </c>
      <c r="T24" s="85">
        <f>分析係数表!F27</f>
        <v>0.34</v>
      </c>
      <c r="U24" s="86">
        <f t="shared" si="7"/>
        <v>1.3526126590502944E-3</v>
      </c>
      <c r="V24" s="87">
        <f>分析係数表!D27</f>
        <v>0</v>
      </c>
      <c r="W24" s="167">
        <f t="shared" si="8"/>
        <v>0</v>
      </c>
      <c r="X24" s="76">
        <f>分析係数表!E27</f>
        <v>0</v>
      </c>
      <c r="Y24" s="166">
        <f t="shared" si="9"/>
        <v>0</v>
      </c>
    </row>
    <row r="25" spans="1:25" x14ac:dyDescent="0.2">
      <c r="A25" s="6" t="s">
        <v>13</v>
      </c>
      <c r="B25" s="5" t="s">
        <v>191</v>
      </c>
      <c r="C25" s="90"/>
      <c r="D25" s="76">
        <f>投入係数表!H25</f>
        <v>0</v>
      </c>
      <c r="E25" s="77">
        <f t="shared" si="0"/>
        <v>0</v>
      </c>
      <c r="F25" s="76">
        <f>分析係数表!C28</f>
        <v>9.4883720930232562E-2</v>
      </c>
      <c r="G25" s="77">
        <f t="shared" si="1"/>
        <v>0</v>
      </c>
      <c r="H25" s="77">
        <v>2.4049872515962598E-3</v>
      </c>
      <c r="I25" s="77">
        <f t="shared" si="2"/>
        <v>2.4049872515962598E-3</v>
      </c>
      <c r="J25" s="76">
        <f>分析係数表!G28</f>
        <v>0.12508638562543192</v>
      </c>
      <c r="K25" s="78">
        <f t="shared" si="3"/>
        <v>3.0083116277741741E-4</v>
      </c>
      <c r="L25" s="79"/>
      <c r="M25" s="80"/>
      <c r="N25" s="81">
        <f>分析係数表!H28</f>
        <v>2.3767652544630962E-2</v>
      </c>
      <c r="O25" s="82">
        <f t="shared" si="4"/>
        <v>0.40271467439720932</v>
      </c>
      <c r="P25" s="76">
        <f>分析係数表!C28</f>
        <v>9.4883720930232562E-2</v>
      </c>
      <c r="Q25" s="82">
        <f t="shared" si="5"/>
        <v>3.8211066780014284E-2</v>
      </c>
      <c r="R25" s="83">
        <v>4.0719365324975137E-2</v>
      </c>
      <c r="S25" s="84">
        <f t="shared" si="6"/>
        <v>4.3124352576571399E-2</v>
      </c>
      <c r="T25" s="85">
        <f>分析係数表!F28</f>
        <v>0.21354526606772634</v>
      </c>
      <c r="U25" s="86">
        <f t="shared" si="7"/>
        <v>9.2090013449623795E-3</v>
      </c>
      <c r="V25" s="87">
        <f>分析係数表!D28</f>
        <v>0.20525224602626124</v>
      </c>
      <c r="W25" s="167">
        <f t="shared" si="8"/>
        <v>0</v>
      </c>
      <c r="X25" s="76">
        <f>分析係数表!E28</f>
        <v>0.19765031098825156</v>
      </c>
      <c r="Y25" s="166">
        <f t="shared" si="9"/>
        <v>0</v>
      </c>
    </row>
    <row r="26" spans="1:25" x14ac:dyDescent="0.2">
      <c r="A26" s="6" t="s">
        <v>14</v>
      </c>
      <c r="B26" s="5" t="s">
        <v>50</v>
      </c>
      <c r="C26" s="90"/>
      <c r="D26" s="76">
        <f>投入係数表!H26</f>
        <v>1.6728624535315983E-2</v>
      </c>
      <c r="E26" s="77">
        <f t="shared" si="0"/>
        <v>1.6728624535315983</v>
      </c>
      <c r="F26" s="76">
        <f>分析係数表!C29</f>
        <v>0.10244286840031525</v>
      </c>
      <c r="G26" s="77">
        <f t="shared" si="1"/>
        <v>0.17137282817896601</v>
      </c>
      <c r="H26" s="77">
        <v>0.17788984803963731</v>
      </c>
      <c r="I26" s="77">
        <f t="shared" si="2"/>
        <v>0.17788984803963731</v>
      </c>
      <c r="J26" s="76">
        <f>分析係数表!G29</f>
        <v>0.25477707006369427</v>
      </c>
      <c r="K26" s="78">
        <f t="shared" si="3"/>
        <v>4.5322254277614604E-2</v>
      </c>
      <c r="L26" s="79"/>
      <c r="M26" s="80"/>
      <c r="N26" s="81">
        <f>分析係数表!H29</f>
        <v>1.0897948308020251E-2</v>
      </c>
      <c r="O26" s="82">
        <f t="shared" si="4"/>
        <v>0.18465280474042448</v>
      </c>
      <c r="P26" s="76">
        <f>分析係数表!C29</f>
        <v>0.10244286840031525</v>
      </c>
      <c r="Q26" s="82">
        <f t="shared" si="5"/>
        <v>1.8916362975772413E-2</v>
      </c>
      <c r="R26" s="83">
        <v>2.4123471426578409E-2</v>
      </c>
      <c r="S26" s="84">
        <f t="shared" si="6"/>
        <v>0.20201331946621573</v>
      </c>
      <c r="T26" s="85">
        <f>分析係数表!F29</f>
        <v>0.39278131634819535</v>
      </c>
      <c r="U26" s="86">
        <f t="shared" si="7"/>
        <v>7.9347057539808724E-2</v>
      </c>
      <c r="V26" s="87">
        <f>分析係数表!D29</f>
        <v>0.1932059447983015</v>
      </c>
      <c r="W26" s="167">
        <f t="shared" si="8"/>
        <v>0</v>
      </c>
      <c r="X26" s="76">
        <f>分析係数表!E29</f>
        <v>0.10191082802547771</v>
      </c>
      <c r="Y26" s="166">
        <f t="shared" si="9"/>
        <v>0</v>
      </c>
    </row>
    <row r="27" spans="1:25" x14ac:dyDescent="0.2">
      <c r="A27" s="6" t="s">
        <v>15</v>
      </c>
      <c r="B27" s="5" t="s">
        <v>36</v>
      </c>
      <c r="C27" s="90"/>
      <c r="D27" s="76">
        <f>投入係数表!H27</f>
        <v>2.271788517141677E-3</v>
      </c>
      <c r="E27" s="77">
        <f t="shared" si="0"/>
        <v>0.22717885171416768</v>
      </c>
      <c r="F27" s="76">
        <f>分析係数表!C30</f>
        <v>1</v>
      </c>
      <c r="G27" s="77">
        <f t="shared" si="1"/>
        <v>0.22717885171416768</v>
      </c>
      <c r="H27" s="77">
        <v>0.25078048532865088</v>
      </c>
      <c r="I27" s="77">
        <f t="shared" si="2"/>
        <v>0.25078048532865088</v>
      </c>
      <c r="J27" s="76">
        <f>分析係数表!G30</f>
        <v>0.34465911614479239</v>
      </c>
      <c r="K27" s="78">
        <f t="shared" si="3"/>
        <v>8.6433780419734887E-2</v>
      </c>
      <c r="L27" s="79"/>
      <c r="M27" s="80"/>
      <c r="N27" s="81">
        <f>分析係数表!H30</f>
        <v>0</v>
      </c>
      <c r="O27" s="82">
        <f t="shared" si="4"/>
        <v>0</v>
      </c>
      <c r="P27" s="76">
        <f>分析係数表!C30</f>
        <v>1</v>
      </c>
      <c r="Q27" s="82">
        <f t="shared" si="5"/>
        <v>0</v>
      </c>
      <c r="R27" s="83">
        <v>2.6568507941122504E-2</v>
      </c>
      <c r="S27" s="84">
        <f t="shared" si="6"/>
        <v>0.27734899326977336</v>
      </c>
      <c r="T27" s="85">
        <f>分析係数表!F30</f>
        <v>0.43992893626471241</v>
      </c>
      <c r="U27" s="86">
        <f t="shared" si="7"/>
        <v>0.12201384758326028</v>
      </c>
      <c r="V27" s="87">
        <f>分析係数表!D30</f>
        <v>0.13657561625582945</v>
      </c>
      <c r="W27" s="167">
        <f t="shared" si="8"/>
        <v>0</v>
      </c>
      <c r="X27" s="76">
        <f>分析係数表!E30</f>
        <v>6.395736175882745E-2</v>
      </c>
      <c r="Y27" s="166">
        <f t="shared" si="9"/>
        <v>0</v>
      </c>
    </row>
    <row r="28" spans="1:25" x14ac:dyDescent="0.2">
      <c r="A28" s="6" t="s">
        <v>16</v>
      </c>
      <c r="B28" s="5" t="s">
        <v>192</v>
      </c>
      <c r="C28" s="90"/>
      <c r="D28" s="76">
        <f>投入係数表!H28</f>
        <v>3.0565881866997109E-2</v>
      </c>
      <c r="E28" s="77">
        <f t="shared" si="0"/>
        <v>3.0565881866997109</v>
      </c>
      <c r="F28" s="76">
        <f>分析係数表!C31</f>
        <v>2.6671974522292974E-2</v>
      </c>
      <c r="G28" s="77">
        <f t="shared" si="1"/>
        <v>8.1525242240796367E-2</v>
      </c>
      <c r="H28" s="77">
        <v>8.4567320469114832E-2</v>
      </c>
      <c r="I28" s="77">
        <f t="shared" si="2"/>
        <v>8.4567320469114832E-2</v>
      </c>
      <c r="J28" s="76">
        <f>分析係数表!G31</f>
        <v>5.9701492537313432E-2</v>
      </c>
      <c r="K28" s="78">
        <f t="shared" si="3"/>
        <v>5.0487952518874528E-3</v>
      </c>
      <c r="L28" s="79"/>
      <c r="M28" s="80"/>
      <c r="N28" s="81">
        <f>分析係数表!H31</f>
        <v>2.5153210764721556E-2</v>
      </c>
      <c r="O28" s="82">
        <f t="shared" si="4"/>
        <v>0.42619131460870585</v>
      </c>
      <c r="P28" s="76">
        <f>分析係数表!C31</f>
        <v>2.6671974522292974E-2</v>
      </c>
      <c r="Q28" s="82">
        <f t="shared" si="5"/>
        <v>1.1367363884865951E-2</v>
      </c>
      <c r="R28" s="83">
        <v>1.3907395326337274E-2</v>
      </c>
      <c r="S28" s="84">
        <f t="shared" si="6"/>
        <v>9.8474715795452111E-2</v>
      </c>
      <c r="T28" s="85">
        <f>分析係数表!F31</f>
        <v>0.34328358208955223</v>
      </c>
      <c r="U28" s="86">
        <f t="shared" si="7"/>
        <v>3.3804753183513413E-2</v>
      </c>
      <c r="V28" s="87">
        <f>分析係数表!D31</f>
        <v>0</v>
      </c>
      <c r="W28" s="167">
        <f t="shared" si="8"/>
        <v>0</v>
      </c>
      <c r="X28" s="76">
        <f>分析係数表!E31</f>
        <v>0</v>
      </c>
      <c r="Y28" s="166">
        <f t="shared" si="9"/>
        <v>0</v>
      </c>
    </row>
    <row r="29" spans="1:25" x14ac:dyDescent="0.2">
      <c r="A29" s="6" t="s">
        <v>17</v>
      </c>
      <c r="B29" s="5" t="s">
        <v>272</v>
      </c>
      <c r="C29" s="90"/>
      <c r="D29" s="76">
        <f>投入係数表!H29</f>
        <v>1.6522098306484924E-3</v>
      </c>
      <c r="E29" s="77">
        <f t="shared" si="0"/>
        <v>0.16522098306484925</v>
      </c>
      <c r="F29" s="76">
        <f>分析係数表!C32</f>
        <v>1</v>
      </c>
      <c r="G29" s="77">
        <f t="shared" si="1"/>
        <v>0.16522098306484925</v>
      </c>
      <c r="H29" s="77">
        <v>0.19190664926647888</v>
      </c>
      <c r="I29" s="77">
        <f t="shared" si="2"/>
        <v>0.19190664926647888</v>
      </c>
      <c r="J29" s="76">
        <f>分析係数表!G32</f>
        <v>0.14022140221402213</v>
      </c>
      <c r="K29" s="78">
        <f t="shared" si="3"/>
        <v>2.6909419454340208E-2</v>
      </c>
      <c r="L29" s="79"/>
      <c r="M29" s="80"/>
      <c r="N29" s="81">
        <f>分析係数表!H32</f>
        <v>7.3807620570210501E-3</v>
      </c>
      <c r="O29" s="82">
        <f t="shared" si="4"/>
        <v>0.12505825651124103</v>
      </c>
      <c r="P29" s="76">
        <f>分析係数表!C32</f>
        <v>1</v>
      </c>
      <c r="Q29" s="82">
        <f t="shared" si="5"/>
        <v>0.12505825651124103</v>
      </c>
      <c r="R29" s="83">
        <v>0.1584682221437981</v>
      </c>
      <c r="S29" s="84">
        <f t="shared" si="6"/>
        <v>0.35037487141027701</v>
      </c>
      <c r="T29" s="85">
        <f>分析係数表!F32</f>
        <v>0.48093480934809346</v>
      </c>
      <c r="U29" s="86">
        <f t="shared" si="7"/>
        <v>0.16850747198206434</v>
      </c>
      <c r="V29" s="87">
        <f>分析係数表!D32</f>
        <v>1.7220172201722016E-2</v>
      </c>
      <c r="W29" s="167">
        <f t="shared" si="8"/>
        <v>0</v>
      </c>
      <c r="X29" s="76">
        <f>分析係数表!E32</f>
        <v>2.5830258302583026E-2</v>
      </c>
      <c r="Y29" s="166">
        <f t="shared" si="9"/>
        <v>0</v>
      </c>
    </row>
    <row r="30" spans="1:25" x14ac:dyDescent="0.2">
      <c r="A30" s="6" t="s">
        <v>18</v>
      </c>
      <c r="B30" s="5" t="s">
        <v>273</v>
      </c>
      <c r="C30" s="90"/>
      <c r="D30" s="76">
        <f>投入係数表!H30</f>
        <v>2.0652622883106156E-4</v>
      </c>
      <c r="E30" s="77">
        <f t="shared" si="0"/>
        <v>2.0652622883106157E-2</v>
      </c>
      <c r="F30" s="76">
        <f>分析係数表!C33</f>
        <v>0.66329113924050631</v>
      </c>
      <c r="G30" s="77">
        <f t="shared" si="1"/>
        <v>1.3698701760440033E-2</v>
      </c>
      <c r="H30" s="77">
        <v>1.9739521047467515E-2</v>
      </c>
      <c r="I30" s="77">
        <f t="shared" si="2"/>
        <v>1.9739521047467515E-2</v>
      </c>
      <c r="J30" s="76">
        <f>分析係数表!G33</f>
        <v>0.50381679389312972</v>
      </c>
      <c r="K30" s="78">
        <f t="shared" si="3"/>
        <v>9.9451022071210381E-3</v>
      </c>
      <c r="L30" s="79"/>
      <c r="M30" s="80"/>
      <c r="N30" s="81">
        <f>分析係数表!H33</f>
        <v>1.0658140154543032E-3</v>
      </c>
      <c r="O30" s="82">
        <f t="shared" si="4"/>
        <v>1.8058954008843466E-2</v>
      </c>
      <c r="P30" s="76">
        <f>分析係数表!C33</f>
        <v>0.66329113924050631</v>
      </c>
      <c r="Q30" s="82">
        <f t="shared" si="5"/>
        <v>1.1978344178017691E-2</v>
      </c>
      <c r="R30" s="83">
        <v>3.0708763407965946E-2</v>
      </c>
      <c r="S30" s="84">
        <f t="shared" si="6"/>
        <v>5.0448284455433465E-2</v>
      </c>
      <c r="T30" s="85">
        <f>分析係数表!F33</f>
        <v>0.63740458015267176</v>
      </c>
      <c r="U30" s="86">
        <f t="shared" si="7"/>
        <v>3.2155967572738121E-2</v>
      </c>
      <c r="V30" s="87">
        <f>分析係数表!D33</f>
        <v>1.1450381679389313E-2</v>
      </c>
      <c r="W30" s="167">
        <f t="shared" si="8"/>
        <v>0</v>
      </c>
      <c r="X30" s="76">
        <f>分析係数表!E33</f>
        <v>0</v>
      </c>
      <c r="Y30" s="166">
        <f t="shared" si="9"/>
        <v>0</v>
      </c>
    </row>
    <row r="31" spans="1:25" x14ac:dyDescent="0.2">
      <c r="A31" s="6" t="s">
        <v>19</v>
      </c>
      <c r="B31" s="5" t="s">
        <v>274</v>
      </c>
      <c r="C31" s="90"/>
      <c r="D31" s="76">
        <f>投入係数表!H31</f>
        <v>7.6621230896323833E-2</v>
      </c>
      <c r="E31" s="77">
        <f t="shared" si="0"/>
        <v>7.6621230896323835</v>
      </c>
      <c r="F31" s="76">
        <f>分析係数表!C34</f>
        <v>0.21491587085038655</v>
      </c>
      <c r="G31" s="77">
        <f t="shared" si="1"/>
        <v>1.646711856371198</v>
      </c>
      <c r="H31" s="77">
        <v>1.6961044354883756</v>
      </c>
      <c r="I31" s="77">
        <f t="shared" si="2"/>
        <v>1.6961044354883756</v>
      </c>
      <c r="J31" s="76">
        <f>分析係数表!G34</f>
        <v>0.42492917847025496</v>
      </c>
      <c r="K31" s="78">
        <f t="shared" si="3"/>
        <v>0.72072426437183101</v>
      </c>
      <c r="L31" s="79"/>
      <c r="M31" s="80"/>
      <c r="N31" s="81">
        <f>分析係数表!H34</f>
        <v>0.18094857447375434</v>
      </c>
      <c r="O31" s="82">
        <f t="shared" si="4"/>
        <v>3.0659589168513999</v>
      </c>
      <c r="P31" s="76">
        <f>分析係数表!C34</f>
        <v>0.21491587085038655</v>
      </c>
      <c r="Q31" s="82">
        <f t="shared" si="5"/>
        <v>0.6589232306066265</v>
      </c>
      <c r="R31" s="83">
        <v>0.69957224186249434</v>
      </c>
      <c r="S31" s="84">
        <f t="shared" si="6"/>
        <v>2.39567667735087</v>
      </c>
      <c r="T31" s="85">
        <f>分析係数表!F34</f>
        <v>0.69842904970383723</v>
      </c>
      <c r="U31" s="86">
        <f t="shared" si="7"/>
        <v>1.6732101851598145</v>
      </c>
      <c r="V31" s="87">
        <f>分析係数表!D34</f>
        <v>0.29410249806850375</v>
      </c>
      <c r="W31" s="167">
        <f t="shared" si="8"/>
        <v>1</v>
      </c>
      <c r="X31" s="76">
        <f>分析係数表!E34</f>
        <v>0.18465104300798352</v>
      </c>
      <c r="Y31" s="166">
        <f t="shared" si="9"/>
        <v>0</v>
      </c>
    </row>
    <row r="32" spans="1:25" x14ac:dyDescent="0.2">
      <c r="A32" s="6" t="s">
        <v>20</v>
      </c>
      <c r="B32" s="5" t="s">
        <v>37</v>
      </c>
      <c r="C32" s="90"/>
      <c r="D32" s="76">
        <f>投入係数表!H32</f>
        <v>1.8174308137133416E-2</v>
      </c>
      <c r="E32" s="77">
        <f t="shared" si="0"/>
        <v>1.8174308137133415</v>
      </c>
      <c r="F32" s="76">
        <f>分析係数表!C35</f>
        <v>8.6412734508243272E-2</v>
      </c>
      <c r="G32" s="77">
        <f t="shared" si="1"/>
        <v>0.15704916639251151</v>
      </c>
      <c r="H32" s="77">
        <v>0.1654261482572417</v>
      </c>
      <c r="I32" s="77">
        <f t="shared" si="2"/>
        <v>0.1654261482572417</v>
      </c>
      <c r="J32" s="76">
        <f>分析係数表!G35</f>
        <v>0.31692307692307692</v>
      </c>
      <c r="K32" s="78">
        <f t="shared" si="3"/>
        <v>5.2427363909218136E-2</v>
      </c>
      <c r="L32" s="79"/>
      <c r="M32" s="80"/>
      <c r="N32" s="81">
        <f>分析係数表!H35</f>
        <v>6.9118038902211562E-2</v>
      </c>
      <c r="O32" s="82">
        <f t="shared" si="4"/>
        <v>1.1711231674734988</v>
      </c>
      <c r="P32" s="76">
        <f>分析係数表!C35</f>
        <v>8.6412734508243272E-2</v>
      </c>
      <c r="Q32" s="82">
        <f t="shared" si="5"/>
        <v>0.10119995534734037</v>
      </c>
      <c r="R32" s="83">
        <v>0.112030583725862</v>
      </c>
      <c r="S32" s="84">
        <f t="shared" si="6"/>
        <v>0.27745673198310372</v>
      </c>
      <c r="T32" s="85">
        <f>分析係数表!F35</f>
        <v>0.65230769230769226</v>
      </c>
      <c r="U32" s="86">
        <f t="shared" si="7"/>
        <v>0.18098716055513225</v>
      </c>
      <c r="V32" s="87">
        <f>分析係数表!D35</f>
        <v>0.24307692307692308</v>
      </c>
      <c r="W32" s="167">
        <f t="shared" si="8"/>
        <v>0</v>
      </c>
      <c r="X32" s="76">
        <f>分析係数表!E35</f>
        <v>0.19384615384615383</v>
      </c>
      <c r="Y32" s="166">
        <f t="shared" si="9"/>
        <v>0</v>
      </c>
    </row>
    <row r="33" spans="1:25" x14ac:dyDescent="0.2">
      <c r="A33" s="6" t="s">
        <v>21</v>
      </c>
      <c r="B33" s="5" t="s">
        <v>38</v>
      </c>
      <c r="C33" s="90"/>
      <c r="D33" s="76">
        <f>投入係数表!H33</f>
        <v>2.6848409748038001E-3</v>
      </c>
      <c r="E33" s="77">
        <f t="shared" si="0"/>
        <v>0.26848409748037999</v>
      </c>
      <c r="F33" s="76">
        <f>分析係数表!C36</f>
        <v>0.53995037220843667</v>
      </c>
      <c r="G33" s="77">
        <f t="shared" si="1"/>
        <v>0.14496808836657737</v>
      </c>
      <c r="H33" s="77">
        <v>0.18834902873649184</v>
      </c>
      <c r="I33" s="77">
        <f t="shared" si="2"/>
        <v>0.18834902873649184</v>
      </c>
      <c r="J33" s="76">
        <f>分析係数表!G36</f>
        <v>4.5913682277318639E-3</v>
      </c>
      <c r="K33" s="78">
        <f t="shared" si="3"/>
        <v>8.6477974626488451E-4</v>
      </c>
      <c r="L33" s="79"/>
      <c r="M33" s="80"/>
      <c r="N33" s="81">
        <f>分析係数表!H36</f>
        <v>9.1953104183320006E-2</v>
      </c>
      <c r="O33" s="82">
        <f t="shared" si="4"/>
        <v>1.55803625711297</v>
      </c>
      <c r="P33" s="76">
        <f>分析係数表!C36</f>
        <v>0.53995037220843667</v>
      </c>
      <c r="Q33" s="82">
        <f t="shared" si="5"/>
        <v>0.84126225694238765</v>
      </c>
      <c r="R33" s="83">
        <v>0.87508820933204234</v>
      </c>
      <c r="S33" s="84">
        <f t="shared" si="6"/>
        <v>1.0634372380685342</v>
      </c>
      <c r="T33" s="85">
        <f>分析係数表!F36</f>
        <v>0.90036730945821852</v>
      </c>
      <c r="U33" s="86">
        <f t="shared" si="7"/>
        <v>0.95748412481744516</v>
      </c>
      <c r="V33" s="87">
        <f>分析係数表!D36</f>
        <v>1.4692378328741965E-2</v>
      </c>
      <c r="W33" s="167">
        <f t="shared" si="8"/>
        <v>0</v>
      </c>
      <c r="X33" s="76">
        <f>分析係数表!E36</f>
        <v>5.5096418732782371E-3</v>
      </c>
      <c r="Y33" s="166">
        <f t="shared" si="9"/>
        <v>0</v>
      </c>
    </row>
    <row r="34" spans="1:25" x14ac:dyDescent="0.2">
      <c r="A34" s="6" t="s">
        <v>22</v>
      </c>
      <c r="B34" s="5" t="s">
        <v>377</v>
      </c>
      <c r="C34" s="90"/>
      <c r="D34" s="76">
        <f>投入係数表!H34</f>
        <v>1.7761255679471292E-2</v>
      </c>
      <c r="E34" s="77">
        <f t="shared" si="0"/>
        <v>1.7761255679471293</v>
      </c>
      <c r="F34" s="76">
        <f>分析係数表!C37</f>
        <v>0.27299231380864031</v>
      </c>
      <c r="G34" s="77">
        <f t="shared" si="1"/>
        <v>0.4848686284085722</v>
      </c>
      <c r="H34" s="77">
        <v>0.53217535704717234</v>
      </c>
      <c r="I34" s="77">
        <f t="shared" si="2"/>
        <v>0.53217535704717234</v>
      </c>
      <c r="J34" s="76">
        <f>分析係数表!G37</f>
        <v>0.4742113169754632</v>
      </c>
      <c r="K34" s="78">
        <f t="shared" si="3"/>
        <v>0.25236357692722694</v>
      </c>
      <c r="L34" s="79"/>
      <c r="M34" s="80"/>
      <c r="N34" s="81">
        <f>分析係数表!H37</f>
        <v>5.3477218225419662E-2</v>
      </c>
      <c r="O34" s="82">
        <f t="shared" si="4"/>
        <v>0.90610801739372093</v>
      </c>
      <c r="P34" s="76">
        <f>分析係数表!C37</f>
        <v>0.27299231380864031</v>
      </c>
      <c r="Q34" s="82">
        <f t="shared" si="5"/>
        <v>0.24736052422887159</v>
      </c>
      <c r="R34" s="83">
        <v>0.27841105713475328</v>
      </c>
      <c r="S34" s="84">
        <f t="shared" si="6"/>
        <v>0.81058641418192567</v>
      </c>
      <c r="T34" s="85">
        <f>分析係数表!F37</f>
        <v>0.7120681021532298</v>
      </c>
      <c r="U34" s="86">
        <f t="shared" si="7"/>
        <v>0.57719272957771572</v>
      </c>
      <c r="V34" s="87">
        <f>分析係数表!D37</f>
        <v>0.1457185778668002</v>
      </c>
      <c r="W34" s="167">
        <f t="shared" si="8"/>
        <v>0</v>
      </c>
      <c r="X34" s="76">
        <f>分析係数表!E37</f>
        <v>0.12719078617926891</v>
      </c>
      <c r="Y34" s="166">
        <f t="shared" si="9"/>
        <v>0</v>
      </c>
    </row>
    <row r="35" spans="1:25" x14ac:dyDescent="0.2">
      <c r="A35" s="6" t="s">
        <v>23</v>
      </c>
      <c r="B35" s="5" t="s">
        <v>193</v>
      </c>
      <c r="C35" s="90"/>
      <c r="D35" s="76">
        <f>投入係数表!H35</f>
        <v>4.9566294919454771E-3</v>
      </c>
      <c r="E35" s="77">
        <f t="shared" si="0"/>
        <v>0.49566294919454773</v>
      </c>
      <c r="F35" s="76">
        <f>分析係数表!C38</f>
        <v>9.8436595251881753E-3</v>
      </c>
      <c r="G35" s="77">
        <f t="shared" si="1"/>
        <v>4.879137311121772E-3</v>
      </c>
      <c r="H35" s="77">
        <v>6.6195786956108026E-3</v>
      </c>
      <c r="I35" s="77">
        <f t="shared" si="2"/>
        <v>6.6195786956108026E-3</v>
      </c>
      <c r="J35" s="76">
        <f>分析係数表!G38</f>
        <v>0.36842105263157893</v>
      </c>
      <c r="K35" s="78">
        <f t="shared" si="3"/>
        <v>2.438792151014506E-3</v>
      </c>
      <c r="L35" s="79"/>
      <c r="M35" s="80"/>
      <c r="N35" s="81">
        <f>分析係数表!H38</f>
        <v>4.7135624833466561E-2</v>
      </c>
      <c r="O35" s="82">
        <f t="shared" si="4"/>
        <v>0.79865724104110236</v>
      </c>
      <c r="P35" s="76">
        <f>分析係数表!C38</f>
        <v>9.8436595251881753E-3</v>
      </c>
      <c r="Q35" s="82">
        <f t="shared" si="5"/>
        <v>7.8617099581347553E-3</v>
      </c>
      <c r="R35" s="83">
        <v>9.120125779198282E-3</v>
      </c>
      <c r="S35" s="84">
        <f t="shared" si="6"/>
        <v>1.5739704474809085E-2</v>
      </c>
      <c r="T35" s="85">
        <f>分析係数表!F38</f>
        <v>0.57894736842105265</v>
      </c>
      <c r="U35" s="86">
        <f t="shared" si="7"/>
        <v>9.1124604854157867E-3</v>
      </c>
      <c r="V35" s="87">
        <f>分析係数表!D38</f>
        <v>0.19298245614035087</v>
      </c>
      <c r="W35" s="167">
        <f t="shared" si="8"/>
        <v>0</v>
      </c>
      <c r="X35" s="76">
        <f>分析係数表!E38</f>
        <v>0.17543859649122806</v>
      </c>
      <c r="Y35" s="166">
        <f t="shared" si="9"/>
        <v>0</v>
      </c>
    </row>
    <row r="36" spans="1:25" x14ac:dyDescent="0.2">
      <c r="A36" s="6" t="s">
        <v>24</v>
      </c>
      <c r="B36" s="5" t="s">
        <v>39</v>
      </c>
      <c r="C36" s="90"/>
      <c r="D36" s="76">
        <f>投入係数表!H36</f>
        <v>0</v>
      </c>
      <c r="E36" s="77">
        <f t="shared" si="0"/>
        <v>0</v>
      </c>
      <c r="F36" s="76">
        <f>分析係数表!C39</f>
        <v>1</v>
      </c>
      <c r="G36" s="77">
        <f t="shared" si="1"/>
        <v>0</v>
      </c>
      <c r="H36" s="77">
        <v>1.4662800213563794E-2</v>
      </c>
      <c r="I36" s="77">
        <f t="shared" si="2"/>
        <v>1.4662800213563794E-2</v>
      </c>
      <c r="J36" s="76">
        <f>分析係数表!G39</f>
        <v>0.35118219749652296</v>
      </c>
      <c r="K36" s="78">
        <f t="shared" si="3"/>
        <v>5.1493144004518196E-3</v>
      </c>
      <c r="L36" s="79"/>
      <c r="M36" s="80"/>
      <c r="N36" s="81">
        <f>分析係数表!H39</f>
        <v>4.2632560618172128E-3</v>
      </c>
      <c r="O36" s="82">
        <f t="shared" si="4"/>
        <v>7.2235816035373865E-2</v>
      </c>
      <c r="P36" s="76">
        <f>分析係数表!C39</f>
        <v>1</v>
      </c>
      <c r="Q36" s="82">
        <f t="shared" si="5"/>
        <v>7.2235816035373865E-2</v>
      </c>
      <c r="R36" s="83">
        <v>8.8200333715360527E-2</v>
      </c>
      <c r="S36" s="84">
        <f t="shared" si="6"/>
        <v>0.10286313392892432</v>
      </c>
      <c r="T36" s="85">
        <f>分析係数表!F39</f>
        <v>0.70201668984700971</v>
      </c>
      <c r="U36" s="86">
        <f t="shared" si="7"/>
        <v>7.2211636788073089E-2</v>
      </c>
      <c r="V36" s="87">
        <f>分析係数表!D39</f>
        <v>8.2406119610570233E-2</v>
      </c>
      <c r="W36" s="167">
        <f t="shared" si="8"/>
        <v>0</v>
      </c>
      <c r="X36" s="76">
        <f>分析係数表!E39</f>
        <v>0.10361613351877608</v>
      </c>
      <c r="Y36" s="166">
        <f t="shared" si="9"/>
        <v>0</v>
      </c>
    </row>
    <row r="37" spans="1:25" x14ac:dyDescent="0.2">
      <c r="A37" s="6" t="s">
        <v>25</v>
      </c>
      <c r="B37" s="5" t="s">
        <v>40</v>
      </c>
      <c r="C37" s="90"/>
      <c r="D37" s="76">
        <f>投入係数表!H37</f>
        <v>0</v>
      </c>
      <c r="E37" s="77">
        <f t="shared" si="0"/>
        <v>0</v>
      </c>
      <c r="F37" s="76">
        <f>分析係数表!C40</f>
        <v>0.85246762338116899</v>
      </c>
      <c r="G37" s="77">
        <f t="shared" si="1"/>
        <v>0</v>
      </c>
      <c r="H37" s="77">
        <v>7.0390782923466187E-4</v>
      </c>
      <c r="I37" s="77">
        <f t="shared" si="2"/>
        <v>7.0390782923466187E-4</v>
      </c>
      <c r="J37" s="76">
        <f>分析係数表!G40</f>
        <v>0.56154833975417351</v>
      </c>
      <c r="K37" s="78">
        <f t="shared" si="3"/>
        <v>3.9527827284668865E-4</v>
      </c>
      <c r="L37" s="79"/>
      <c r="M37" s="80"/>
      <c r="N37" s="81">
        <f>分析係数表!H40</f>
        <v>3.4452438049560351E-2</v>
      </c>
      <c r="O37" s="82">
        <f t="shared" si="4"/>
        <v>0.58375568833586511</v>
      </c>
      <c r="P37" s="76">
        <f>分析係数表!C40</f>
        <v>0.85246762338116899</v>
      </c>
      <c r="Q37" s="82">
        <f t="shared" si="5"/>
        <v>0.49763282427091332</v>
      </c>
      <c r="R37" s="83">
        <v>0.49785307003278467</v>
      </c>
      <c r="S37" s="84">
        <f t="shared" si="6"/>
        <v>0.49855697786201936</v>
      </c>
      <c r="T37" s="85">
        <f>分析係数表!F40</f>
        <v>0.75619152449091909</v>
      </c>
      <c r="U37" s="86">
        <f t="shared" si="7"/>
        <v>0.37700456113506581</v>
      </c>
      <c r="V37" s="87">
        <f>分析係数表!D40</f>
        <v>0.11685929187305082</v>
      </c>
      <c r="W37" s="167">
        <f t="shared" si="8"/>
        <v>0</v>
      </c>
      <c r="X37" s="76">
        <f>分析係数表!E40</f>
        <v>7.2463768115942032E-2</v>
      </c>
      <c r="Y37" s="166">
        <f t="shared" si="9"/>
        <v>0</v>
      </c>
    </row>
    <row r="38" spans="1:25" x14ac:dyDescent="0.2">
      <c r="A38" s="6" t="s">
        <v>26</v>
      </c>
      <c r="B38" s="5" t="s">
        <v>276</v>
      </c>
      <c r="C38" s="90"/>
      <c r="D38" s="76">
        <f>投入係数表!H38</f>
        <v>0</v>
      </c>
      <c r="E38" s="77">
        <f t="shared" si="0"/>
        <v>0</v>
      </c>
      <c r="F38" s="76">
        <f>分析係数表!C41</f>
        <v>0.52194822470070601</v>
      </c>
      <c r="G38" s="77">
        <f t="shared" si="1"/>
        <v>0</v>
      </c>
      <c r="H38" s="77">
        <v>4.1086036650124188E-4</v>
      </c>
      <c r="I38" s="77">
        <f t="shared" si="2"/>
        <v>4.1086036650124188E-4</v>
      </c>
      <c r="J38" s="76">
        <f>分析係数表!G41</f>
        <v>0.47623592288604694</v>
      </c>
      <c r="K38" s="78">
        <f t="shared" si="3"/>
        <v>1.956664658180184E-4</v>
      </c>
      <c r="L38" s="79"/>
      <c r="M38" s="80"/>
      <c r="N38" s="81">
        <f>分析係数表!H41</f>
        <v>5.4729549693578468E-2</v>
      </c>
      <c r="O38" s="82">
        <f t="shared" si="4"/>
        <v>0.92732728835411204</v>
      </c>
      <c r="P38" s="76">
        <f>分析係数表!C41</f>
        <v>0.52194822470070601</v>
      </c>
      <c r="Q38" s="82">
        <f t="shared" si="5"/>
        <v>0.48401683187294847</v>
      </c>
      <c r="R38" s="83">
        <v>0.48931715624220684</v>
      </c>
      <c r="S38" s="84">
        <f t="shared" si="6"/>
        <v>0.48972801660870807</v>
      </c>
      <c r="T38" s="85">
        <f>分析係数表!F41</f>
        <v>0.5754915060125978</v>
      </c>
      <c r="U38" s="86">
        <f t="shared" si="7"/>
        <v>0.28183431381470792</v>
      </c>
      <c r="V38" s="87">
        <f>分析係数表!D41</f>
        <v>0.21645352166443979</v>
      </c>
      <c r="W38" s="167">
        <f t="shared" si="8"/>
        <v>0</v>
      </c>
      <c r="X38" s="76">
        <f>分析係数表!E41</f>
        <v>0.20900935292994846</v>
      </c>
      <c r="Y38" s="166">
        <f t="shared" si="9"/>
        <v>0</v>
      </c>
    </row>
    <row r="39" spans="1:25" x14ac:dyDescent="0.2">
      <c r="A39" s="6" t="s">
        <v>51</v>
      </c>
      <c r="B39" s="5" t="s">
        <v>367</v>
      </c>
      <c r="C39" s="90"/>
      <c r="D39" s="76">
        <f>投入係数表!H39</f>
        <v>4.1305245766212311E-4</v>
      </c>
      <c r="E39" s="77">
        <f>$C$10*D39</f>
        <v>4.1305245766212313E-2</v>
      </c>
      <c r="F39" s="76">
        <f>分析係数表!C42</f>
        <v>1</v>
      </c>
      <c r="G39" s="77">
        <f>E39*F39</f>
        <v>4.1305245766212313E-2</v>
      </c>
      <c r="H39" s="77">
        <v>5.0168676283809777E-2</v>
      </c>
      <c r="I39" s="77">
        <f>C39+H39</f>
        <v>5.0168676283809777E-2</v>
      </c>
      <c r="J39" s="76">
        <f>分析係数表!G42</f>
        <v>0.48544520547945208</v>
      </c>
      <c r="K39" s="78">
        <f>I39*J39</f>
        <v>2.4354143367226151E-2</v>
      </c>
      <c r="L39" s="79"/>
      <c r="M39" s="80"/>
      <c r="N39" s="81">
        <f>分析係数表!H42</f>
        <v>1.4948041566746603E-2</v>
      </c>
      <c r="O39" s="82">
        <f t="shared" si="4"/>
        <v>0.25327682997402967</v>
      </c>
      <c r="P39" s="76">
        <f>分析係数表!C42</f>
        <v>1</v>
      </c>
      <c r="Q39" s="82">
        <f>O39*P39</f>
        <v>0.25327682997402967</v>
      </c>
      <c r="R39" s="83">
        <v>0.26126470365577897</v>
      </c>
      <c r="S39" s="84">
        <f>I39+R39</f>
        <v>0.31143337993958875</v>
      </c>
      <c r="T39" s="85">
        <f>分析係数表!F42</f>
        <v>0.5547945205479452</v>
      </c>
      <c r="U39" s="86">
        <f t="shared" si="7"/>
        <v>0.17278153270621019</v>
      </c>
      <c r="V39" s="87">
        <f>分析係数表!D42</f>
        <v>0.17037671232876711</v>
      </c>
      <c r="W39" s="167">
        <f t="shared" si="8"/>
        <v>0</v>
      </c>
      <c r="X39" s="76">
        <f>分析係数表!E42</f>
        <v>0.12842465753424659</v>
      </c>
      <c r="Y39" s="166">
        <f t="shared" si="9"/>
        <v>0</v>
      </c>
    </row>
    <row r="40" spans="1:25" x14ac:dyDescent="0.2">
      <c r="A40" s="6" t="s">
        <v>194</v>
      </c>
      <c r="B40" s="5" t="s">
        <v>41</v>
      </c>
      <c r="C40" s="90"/>
      <c r="D40" s="76">
        <f>投入係数表!H40</f>
        <v>3.0359355638166045E-2</v>
      </c>
      <c r="E40" s="77">
        <f>$C$10*D40</f>
        <v>3.0359355638166043</v>
      </c>
      <c r="F40" s="76">
        <f>分析係数表!C43</f>
        <v>0.62423588637180871</v>
      </c>
      <c r="G40" s="77">
        <f>E40*F40</f>
        <v>1.8951399276467549</v>
      </c>
      <c r="H40" s="77">
        <v>2.3273334129992209</v>
      </c>
      <c r="I40" s="77">
        <f>C40+H40</f>
        <v>2.3273334129992209</v>
      </c>
      <c r="J40" s="76">
        <f>分析係数表!G43</f>
        <v>0.42429149797570848</v>
      </c>
      <c r="K40" s="78">
        <f>I40*J40</f>
        <v>0.98746778009035763</v>
      </c>
      <c r="L40" s="79"/>
      <c r="M40" s="80"/>
      <c r="N40" s="81">
        <f>分析係数表!H43</f>
        <v>4.0607513988808956E-2</v>
      </c>
      <c r="O40" s="82">
        <f t="shared" si="4"/>
        <v>0.68804614773693618</v>
      </c>
      <c r="P40" s="76">
        <f>分析係数表!C43</f>
        <v>0.62423588637180871</v>
      </c>
      <c r="Q40" s="82">
        <f>O40*P40</f>
        <v>0.42950309689727478</v>
      </c>
      <c r="R40" s="83">
        <v>0.65305235292979302</v>
      </c>
      <c r="S40" s="84">
        <f>I40+R40</f>
        <v>2.9803857659290141</v>
      </c>
      <c r="T40" s="85">
        <f>分析係数表!F43</f>
        <v>0.69068825910931175</v>
      </c>
      <c r="U40" s="86">
        <f t="shared" si="7"/>
        <v>2.0585174561436834</v>
      </c>
      <c r="V40" s="87">
        <f>分析係数表!D43</f>
        <v>0.12442645074224022</v>
      </c>
      <c r="W40" s="167">
        <f t="shared" si="8"/>
        <v>0</v>
      </c>
      <c r="X40" s="76">
        <f>分析係数表!E43</f>
        <v>8.4750337381916327E-2</v>
      </c>
      <c r="Y40" s="166">
        <f t="shared" si="9"/>
        <v>0</v>
      </c>
    </row>
    <row r="41" spans="1:25" x14ac:dyDescent="0.2">
      <c r="A41" s="6" t="s">
        <v>340</v>
      </c>
      <c r="B41" s="5" t="s">
        <v>42</v>
      </c>
      <c r="C41" s="90"/>
      <c r="D41" s="76">
        <f>投入係数表!H41</f>
        <v>2.0652622883106156E-4</v>
      </c>
      <c r="E41" s="77">
        <f>$C$10*D41</f>
        <v>2.0652622883106157E-2</v>
      </c>
      <c r="F41" s="76">
        <f>分析係数表!C44</f>
        <v>0.39252164302818193</v>
      </c>
      <c r="G41" s="77">
        <f>E41*F41</f>
        <v>8.1066014669182555E-3</v>
      </c>
      <c r="H41" s="77">
        <v>9.58828242989564E-3</v>
      </c>
      <c r="I41" s="77">
        <f>C41+H41</f>
        <v>9.58828242989564E-3</v>
      </c>
      <c r="J41" s="76">
        <f>分析係数表!G44</f>
        <v>0.26417955717318775</v>
      </c>
      <c r="K41" s="78">
        <f>I41*J41</f>
        <v>2.5330282063812867E-3</v>
      </c>
      <c r="L41" s="79"/>
      <c r="M41" s="80"/>
      <c r="N41" s="81">
        <f>分析係数表!H44</f>
        <v>0.12190247801758593</v>
      </c>
      <c r="O41" s="82">
        <f t="shared" si="4"/>
        <v>2.0654928647614716</v>
      </c>
      <c r="P41" s="76">
        <f>分析係数表!C44</f>
        <v>0.39252164302818193</v>
      </c>
      <c r="Q41" s="82">
        <f>O41*P41</f>
        <v>0.81075065293915927</v>
      </c>
      <c r="R41" s="83">
        <v>0.82075683352624362</v>
      </c>
      <c r="S41" s="84">
        <f>I41+R41</f>
        <v>0.83034511595613925</v>
      </c>
      <c r="T41" s="85">
        <f>分析係数表!F44</f>
        <v>0.52714589020321501</v>
      </c>
      <c r="U41" s="86">
        <f t="shared" si="7"/>
        <v>0.43771301532659079</v>
      </c>
      <c r="V41" s="87">
        <f>分析係数表!D44</f>
        <v>0.30209281164695179</v>
      </c>
      <c r="W41" s="167">
        <f t="shared" si="8"/>
        <v>0</v>
      </c>
      <c r="X41" s="76">
        <f>分析係数表!E44</f>
        <v>0.17773733697300576</v>
      </c>
      <c r="Y41" s="166">
        <f t="shared" si="9"/>
        <v>0</v>
      </c>
    </row>
    <row r="42" spans="1:25" x14ac:dyDescent="0.2">
      <c r="A42" s="6" t="s">
        <v>341</v>
      </c>
      <c r="B42" s="5" t="s">
        <v>278</v>
      </c>
      <c r="C42" s="90"/>
      <c r="D42" s="76">
        <f>投入係数表!H42</f>
        <v>1.8587360594795538E-3</v>
      </c>
      <c r="E42" s="77">
        <f>$C$10*D42</f>
        <v>0.18587360594795538</v>
      </c>
      <c r="F42" s="76">
        <f>分析係数表!C45</f>
        <v>1</v>
      </c>
      <c r="G42" s="77">
        <f>E42*F42</f>
        <v>0.18587360594795538</v>
      </c>
      <c r="H42" s="77">
        <v>0.20520687988200376</v>
      </c>
      <c r="I42" s="77">
        <f>C42+H42</f>
        <v>0.20520687988200376</v>
      </c>
      <c r="J42" s="76">
        <f>分析係数表!G45</f>
        <v>0</v>
      </c>
      <c r="K42" s="78">
        <f>I42*J42</f>
        <v>0</v>
      </c>
      <c r="L42" s="79"/>
      <c r="M42" s="80"/>
      <c r="N42" s="81">
        <f>分析係数表!H45</f>
        <v>0</v>
      </c>
      <c r="O42" s="82">
        <f t="shared" si="4"/>
        <v>0</v>
      </c>
      <c r="P42" s="76">
        <f>分析係数表!C45</f>
        <v>1</v>
      </c>
      <c r="Q42" s="82">
        <f>O42*P42</f>
        <v>0</v>
      </c>
      <c r="R42" s="83">
        <v>1.7750985376283397E-2</v>
      </c>
      <c r="S42" s="84">
        <f>I42+R42</f>
        <v>0.22295786525828715</v>
      </c>
      <c r="T42" s="85">
        <f>分析係数表!F45</f>
        <v>0</v>
      </c>
      <c r="U42" s="86">
        <f t="shared" si="7"/>
        <v>0</v>
      </c>
      <c r="V42" s="87">
        <f>分析係数表!D45</f>
        <v>0</v>
      </c>
      <c r="W42" s="167">
        <f t="shared" si="8"/>
        <v>0</v>
      </c>
      <c r="X42" s="76">
        <f>分析係数表!E45</f>
        <v>0</v>
      </c>
      <c r="Y42" s="166">
        <f t="shared" si="9"/>
        <v>0</v>
      </c>
    </row>
    <row r="43" spans="1:25" x14ac:dyDescent="0.2">
      <c r="A43" s="6" t="s">
        <v>342</v>
      </c>
      <c r="B43" s="5" t="s">
        <v>279</v>
      </c>
      <c r="C43" s="90"/>
      <c r="D43" s="76">
        <f>投入係数表!H43</f>
        <v>3.7174721189591076E-3</v>
      </c>
      <c r="E43" s="77">
        <f>$C$10*D43</f>
        <v>0.37174721189591076</v>
      </c>
      <c r="F43" s="76">
        <f>分析係数表!C46</f>
        <v>0.18061366806136681</v>
      </c>
      <c r="G43" s="77">
        <f>E43*F43</f>
        <v>6.7142627532106619E-2</v>
      </c>
      <c r="H43" s="77">
        <v>7.6246561110531727E-2</v>
      </c>
      <c r="I43" s="77">
        <f>C43+H43</f>
        <v>7.6246561110531727E-2</v>
      </c>
      <c r="J43" s="76">
        <f>分析係数表!G46</f>
        <v>1.1538461538461539E-2</v>
      </c>
      <c r="K43" s="78">
        <f>I43*J43</f>
        <v>8.7976801281382765E-4</v>
      </c>
      <c r="L43" s="79"/>
      <c r="M43" s="80"/>
      <c r="N43" s="81">
        <f>分析係数表!H46</f>
        <v>2.4940047961630695E-2</v>
      </c>
      <c r="O43" s="82">
        <f t="shared" si="4"/>
        <v>0.42257952380693714</v>
      </c>
      <c r="P43" s="76">
        <f>分析係数表!C46</f>
        <v>0.18061366806136681</v>
      </c>
      <c r="Q43" s="82">
        <f>O43*P43</f>
        <v>7.6323637842396597E-2</v>
      </c>
      <c r="R43" s="83">
        <v>8.3015491935930719E-2</v>
      </c>
      <c r="S43" s="84">
        <f>I43+R43</f>
        <v>0.15926205304646246</v>
      </c>
      <c r="T43" s="85">
        <f>分析係数表!F46</f>
        <v>0.31538461538461537</v>
      </c>
      <c r="U43" s="86">
        <f t="shared" si="7"/>
        <v>5.0228801345422777E-2</v>
      </c>
      <c r="V43" s="87">
        <f>分析係数表!D46</f>
        <v>7.6923076923076927E-3</v>
      </c>
      <c r="W43" s="167">
        <f t="shared" si="8"/>
        <v>0</v>
      </c>
      <c r="X43" s="76">
        <f>分析係数表!E46</f>
        <v>2.3076923076923078E-2</v>
      </c>
      <c r="Y43" s="166">
        <f t="shared" si="9"/>
        <v>0</v>
      </c>
    </row>
    <row r="44" spans="1:25" x14ac:dyDescent="0.2">
      <c r="A44" s="192">
        <v>40</v>
      </c>
      <c r="B44" s="14" t="s">
        <v>150</v>
      </c>
      <c r="C44" s="197">
        <f>SUM(C5:C43)</f>
        <v>100</v>
      </c>
      <c r="D44" s="92">
        <f>投入係数表!H44</f>
        <v>0.60532837670384143</v>
      </c>
      <c r="E44" s="91">
        <f>SUM(E5:E43)</f>
        <v>60.532837670384119</v>
      </c>
      <c r="F44" s="92">
        <f>分析係数表!C47</f>
        <v>0.37257609531888036</v>
      </c>
      <c r="G44" s="91">
        <f>SUM(G5:G43)</f>
        <v>6.6583602788439489</v>
      </c>
      <c r="H44" s="91">
        <f>SUM(H5:H43)</f>
        <v>7.6886638231828579</v>
      </c>
      <c r="I44" s="91">
        <f>SUM(I5:I43)</f>
        <v>107.68866382318284</v>
      </c>
      <c r="J44" s="92">
        <f>分析係数表!G47</f>
        <v>0.28018721150013498</v>
      </c>
      <c r="K44" s="93">
        <f>SUM(K5:K43)</f>
        <v>27.023626154381795</v>
      </c>
      <c r="L44" s="94">
        <f>最終需要_まとめ!$L$33</f>
        <v>0.627</v>
      </c>
      <c r="M44" s="91">
        <f>K44*L44</f>
        <v>16.943813598797384</v>
      </c>
      <c r="N44" s="95">
        <f>分析係数表!H47</f>
        <v>1</v>
      </c>
      <c r="O44" s="96">
        <f>SUM(O5:O43)</f>
        <v>16.943813598797384</v>
      </c>
      <c r="P44" s="92">
        <f>分析係数表!C47</f>
        <v>0.37257609531888036</v>
      </c>
      <c r="Q44" s="96">
        <f>SUM(Q5:Q43)</f>
        <v>5.1714957383662963</v>
      </c>
      <c r="R44" s="96">
        <f>SUM(R5:R43)</f>
        <v>5.8235912079833012</v>
      </c>
      <c r="S44" s="97">
        <f>SUM(S5:S43)</f>
        <v>113.51225503116613</v>
      </c>
      <c r="T44" s="98">
        <f>分析係数表!F47</f>
        <v>0.48104097823151992</v>
      </c>
      <c r="U44" s="99">
        <f>SUM(U5:U43)</f>
        <v>46.46214315869809</v>
      </c>
      <c r="V44" s="100">
        <f>分析係数表!D47</f>
        <v>0.12544199143661683</v>
      </c>
      <c r="W44" s="164">
        <f>SUM(W5:W43)</f>
        <v>21</v>
      </c>
      <c r="X44" s="92">
        <f>分析係数表!E47</f>
        <v>9.6151620742417038E-2</v>
      </c>
      <c r="Y44" s="165">
        <f>SUM(Y5:Y43)</f>
        <v>13</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98" t="str">
        <f>取引基本表!$E$1</f>
        <v>2015年多可町産業連関表</v>
      </c>
      <c r="H1" s="401"/>
      <c r="I1" s="401"/>
    </row>
    <row r="2" spans="1:25" x14ac:dyDescent="0.2">
      <c r="B2" s="3" t="s">
        <v>284</v>
      </c>
      <c r="S2" s="3" t="s">
        <v>152</v>
      </c>
      <c r="U2" s="64" t="s">
        <v>209</v>
      </c>
      <c r="W2" s="3" t="s">
        <v>130</v>
      </c>
      <c r="Y2" s="3" t="s">
        <v>153</v>
      </c>
    </row>
    <row r="3" spans="1:25" ht="44" x14ac:dyDescent="0.2">
      <c r="B3" s="65"/>
      <c r="C3" s="66" t="s">
        <v>227</v>
      </c>
      <c r="D3" s="66" t="s">
        <v>309</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投入係数表!I5</f>
        <v>0</v>
      </c>
      <c r="E5" s="77">
        <f t="shared" ref="E5:E38" si="0">$C$11*D5</f>
        <v>0</v>
      </c>
      <c r="F5" s="76">
        <f>分析係数表!C8</f>
        <v>0.59892525647288708</v>
      </c>
      <c r="G5" s="77">
        <f t="shared" ref="G5:G38" si="1">E5*F5</f>
        <v>0</v>
      </c>
      <c r="H5" s="77">
        <f t="array" ref="H5:H43">MMULT(逆行列係数!C5:AO43,'7'!G5:G43)</f>
        <v>3.8054321584966848E-2</v>
      </c>
      <c r="I5" s="77">
        <f t="shared" ref="I5:I38" si="2">C5+H5</f>
        <v>3.8054321584966848E-2</v>
      </c>
      <c r="J5" s="76">
        <f>分析係数表!G8</f>
        <v>0.12001563721657545</v>
      </c>
      <c r="K5" s="78">
        <f t="shared" ref="K5:K38" si="3">I5*J5</f>
        <v>4.5671136538642772E-3</v>
      </c>
      <c r="L5" s="79" t="s">
        <v>182</v>
      </c>
      <c r="M5" s="80" t="s">
        <v>182</v>
      </c>
      <c r="N5" s="81">
        <f>分析係数表!H8</f>
        <v>1.3455901945110578E-2</v>
      </c>
      <c r="O5" s="82">
        <f t="shared" ref="O5:O43" si="4">$M$44*N5</f>
        <v>0.230467985133297</v>
      </c>
      <c r="P5" s="76">
        <f>分析係数表!C8</f>
        <v>0.59892525647288708</v>
      </c>
      <c r="Q5" s="82">
        <f t="shared" ref="Q5:Q38" si="5">O5*P5</f>
        <v>0.13803309710474942</v>
      </c>
      <c r="R5" s="83">
        <f t="array" ref="R5:R43">MMULT(逆行列係数!C5:AO43,'7'!Q5:Q43)</f>
        <v>0.19674315194076272</v>
      </c>
      <c r="S5" s="84">
        <f t="shared" ref="S5:S38" si="6">I5+R5</f>
        <v>0.23479747352572958</v>
      </c>
      <c r="T5" s="85">
        <f>分析係数表!F8</f>
        <v>0.45269741985926504</v>
      </c>
      <c r="U5" s="86">
        <f t="shared" ref="U5:U43" si="7">S5*T5</f>
        <v>0.10629221045457186</v>
      </c>
      <c r="V5" s="87">
        <f>分析係数表!D8</f>
        <v>0.16301798279906177</v>
      </c>
      <c r="W5" s="167">
        <f t="shared" ref="W5:W43" si="8">ROUND(S5*V5,0)</f>
        <v>0</v>
      </c>
      <c r="X5" s="76">
        <f>分析係数表!E8</f>
        <v>0.12822517591868648</v>
      </c>
      <c r="Y5" s="166">
        <f t="shared" ref="Y5:Y43" si="9">ROUND(S5*X5,0)</f>
        <v>0</v>
      </c>
    </row>
    <row r="6" spans="1:25" x14ac:dyDescent="0.2">
      <c r="A6" s="6" t="s">
        <v>219</v>
      </c>
      <c r="B6" s="5" t="s">
        <v>265</v>
      </c>
      <c r="C6" s="90"/>
      <c r="D6" s="76">
        <f>投入係数表!I6</f>
        <v>8.7020648967551628E-2</v>
      </c>
      <c r="E6" s="77">
        <f t="shared" si="0"/>
        <v>8.7020648967551626</v>
      </c>
      <c r="F6" s="76">
        <f>分析係数表!C9</f>
        <v>1</v>
      </c>
      <c r="G6" s="77">
        <f t="shared" si="1"/>
        <v>8.7020648967551626</v>
      </c>
      <c r="H6" s="77">
        <v>11.06643366398284</v>
      </c>
      <c r="I6" s="77">
        <f t="shared" si="2"/>
        <v>11.06643366398284</v>
      </c>
      <c r="J6" s="76">
        <f>分析係数表!G9</f>
        <v>0.24649298597194388</v>
      </c>
      <c r="K6" s="78">
        <f t="shared" si="3"/>
        <v>2.7277982778955696</v>
      </c>
      <c r="L6" s="79"/>
      <c r="M6" s="80"/>
      <c r="N6" s="81">
        <f>分析係数表!H9</f>
        <v>6.9277911004529712E-4</v>
      </c>
      <c r="O6" s="82">
        <f t="shared" si="4"/>
        <v>1.1865678442506382E-2</v>
      </c>
      <c r="P6" s="76">
        <f>分析係数表!C9</f>
        <v>1</v>
      </c>
      <c r="Q6" s="82">
        <f t="shared" si="5"/>
        <v>1.1865678442506382E-2</v>
      </c>
      <c r="R6" s="83">
        <v>1.8403765234278009E-2</v>
      </c>
      <c r="S6" s="84">
        <f t="shared" si="6"/>
        <v>11.084837429217119</v>
      </c>
      <c r="T6" s="85">
        <f>分析係数表!F9</f>
        <v>0.67535070140280562</v>
      </c>
      <c r="U6" s="86">
        <f t="shared" si="7"/>
        <v>7.4861527327578541</v>
      </c>
      <c r="V6" s="87">
        <f>分析係数表!D9</f>
        <v>0.18436873747494989</v>
      </c>
      <c r="W6" s="167">
        <f t="shared" si="8"/>
        <v>2</v>
      </c>
      <c r="X6" s="76">
        <f>分析係数表!E9</f>
        <v>0.11823647294589178</v>
      </c>
      <c r="Y6" s="166">
        <f t="shared" si="9"/>
        <v>1</v>
      </c>
    </row>
    <row r="7" spans="1:25" x14ac:dyDescent="0.2">
      <c r="A7" s="6" t="s">
        <v>220</v>
      </c>
      <c r="B7" s="5" t="s">
        <v>266</v>
      </c>
      <c r="C7" s="90"/>
      <c r="D7" s="76">
        <f>投入係数表!I7</f>
        <v>0</v>
      </c>
      <c r="E7" s="77">
        <f t="shared" si="0"/>
        <v>0</v>
      </c>
      <c r="F7" s="76">
        <f>分析係数表!C10</f>
        <v>0</v>
      </c>
      <c r="G7" s="77">
        <f t="shared" si="1"/>
        <v>0</v>
      </c>
      <c r="H7" s="77">
        <v>0</v>
      </c>
      <c r="I7" s="77">
        <f t="shared" si="2"/>
        <v>0</v>
      </c>
      <c r="J7" s="76">
        <f>分析係数表!G10</f>
        <v>0</v>
      </c>
      <c r="K7" s="78">
        <f t="shared" si="3"/>
        <v>0</v>
      </c>
      <c r="L7" s="79"/>
      <c r="M7" s="80"/>
      <c r="N7" s="81">
        <f>分析係数表!H10</f>
        <v>1.3855582200905942E-3</v>
      </c>
      <c r="O7" s="82">
        <f t="shared" si="4"/>
        <v>2.3731356885012763E-2</v>
      </c>
      <c r="P7" s="76">
        <f>分析係数表!C10</f>
        <v>0</v>
      </c>
      <c r="Q7" s="82">
        <f t="shared" si="5"/>
        <v>0</v>
      </c>
      <c r="R7" s="83">
        <v>0</v>
      </c>
      <c r="S7" s="84">
        <f t="shared" si="6"/>
        <v>0</v>
      </c>
      <c r="T7" s="85">
        <f>分析係数表!F10</f>
        <v>0</v>
      </c>
      <c r="U7" s="86">
        <f t="shared" si="7"/>
        <v>0</v>
      </c>
      <c r="V7" s="87">
        <f>分析係数表!D10</f>
        <v>0</v>
      </c>
      <c r="W7" s="167">
        <f t="shared" si="8"/>
        <v>0</v>
      </c>
      <c r="X7" s="76">
        <f>分析係数表!E10</f>
        <v>0</v>
      </c>
      <c r="Y7" s="166">
        <f t="shared" si="9"/>
        <v>0</v>
      </c>
    </row>
    <row r="8" spans="1:25" x14ac:dyDescent="0.2">
      <c r="A8" s="6" t="s">
        <v>221</v>
      </c>
      <c r="B8" s="5" t="s">
        <v>27</v>
      </c>
      <c r="C8" s="90"/>
      <c r="D8" s="76">
        <f>投入係数表!I8</f>
        <v>4.9164208456243857E-4</v>
      </c>
      <c r="E8" s="77">
        <f t="shared" si="0"/>
        <v>4.9164208456243856E-2</v>
      </c>
      <c r="F8" s="76">
        <f>分析係数表!C11</f>
        <v>0</v>
      </c>
      <c r="G8" s="77">
        <f t="shared" si="1"/>
        <v>0</v>
      </c>
      <c r="H8" s="77">
        <v>0</v>
      </c>
      <c r="I8" s="77">
        <f t="shared" si="2"/>
        <v>0</v>
      </c>
      <c r="J8" s="76">
        <f>分析係数表!G11</f>
        <v>1</v>
      </c>
      <c r="K8" s="78">
        <f t="shared" si="3"/>
        <v>0</v>
      </c>
      <c r="L8" s="79"/>
      <c r="M8" s="80"/>
      <c r="N8" s="81">
        <f>分析係数表!H11</f>
        <v>-2.6645350386357579E-5</v>
      </c>
      <c r="O8" s="82">
        <f t="shared" si="4"/>
        <v>-4.563722477887069E-4</v>
      </c>
      <c r="P8" s="76">
        <f>分析係数表!C11</f>
        <v>0</v>
      </c>
      <c r="Q8" s="82">
        <f t="shared" si="5"/>
        <v>0</v>
      </c>
      <c r="R8" s="83">
        <v>0</v>
      </c>
      <c r="S8" s="84">
        <f t="shared" si="6"/>
        <v>0</v>
      </c>
      <c r="T8" s="85">
        <f>分析係数表!F11</f>
        <v>1</v>
      </c>
      <c r="U8" s="86">
        <f t="shared" si="7"/>
        <v>0</v>
      </c>
      <c r="V8" s="87">
        <f>分析係数表!D11</f>
        <v>1</v>
      </c>
      <c r="W8" s="167">
        <f t="shared" si="8"/>
        <v>0</v>
      </c>
      <c r="X8" s="76">
        <f>分析係数表!E11</f>
        <v>0</v>
      </c>
      <c r="Y8" s="166">
        <f t="shared" si="9"/>
        <v>0</v>
      </c>
    </row>
    <row r="9" spans="1:25" x14ac:dyDescent="0.2">
      <c r="A9" s="6" t="s">
        <v>222</v>
      </c>
      <c r="B9" s="5" t="s">
        <v>190</v>
      </c>
      <c r="C9" s="90"/>
      <c r="D9" s="76">
        <f>投入係数表!I9</f>
        <v>9.8328416912487715E-4</v>
      </c>
      <c r="E9" s="77">
        <f t="shared" si="0"/>
        <v>9.8328416912487712E-2</v>
      </c>
      <c r="F9" s="76">
        <f>分析係数表!C12</f>
        <v>0.12986565621770585</v>
      </c>
      <c r="G9" s="77">
        <f t="shared" si="1"/>
        <v>1.2769484387188383E-2</v>
      </c>
      <c r="H9" s="77">
        <v>5.7158979129284929E-2</v>
      </c>
      <c r="I9" s="77">
        <f t="shared" si="2"/>
        <v>5.7158979129284929E-2</v>
      </c>
      <c r="J9" s="76">
        <f>分析係数表!G12</f>
        <v>0.14484736734275763</v>
      </c>
      <c r="K9" s="78">
        <f t="shared" si="3"/>
        <v>8.2793276468765501E-3</v>
      </c>
      <c r="L9" s="79"/>
      <c r="M9" s="80"/>
      <c r="N9" s="81">
        <f>分析係数表!H12</f>
        <v>0.10226485478284039</v>
      </c>
      <c r="O9" s="82">
        <f t="shared" si="4"/>
        <v>1.7515566870130572</v>
      </c>
      <c r="P9" s="76">
        <f>分析係数表!C12</f>
        <v>0.12986565621770585</v>
      </c>
      <c r="Q9" s="82">
        <f t="shared" si="5"/>
        <v>0.22746705856146149</v>
      </c>
      <c r="R9" s="83">
        <v>0.25168771278366009</v>
      </c>
      <c r="S9" s="84">
        <f t="shared" si="6"/>
        <v>0.308846691912945</v>
      </c>
      <c r="T9" s="85">
        <f>分析係数表!F12</f>
        <v>0.28354845318582256</v>
      </c>
      <c r="U9" s="86">
        <f t="shared" si="7"/>
        <v>8.7573001763473851E-2</v>
      </c>
      <c r="V9" s="87">
        <f>分析係数表!D12</f>
        <v>6.9862733046506864E-2</v>
      </c>
      <c r="W9" s="167">
        <f t="shared" si="8"/>
        <v>0</v>
      </c>
      <c r="X9" s="76">
        <f>分析係数表!E12</f>
        <v>7.0682237246465884E-2</v>
      </c>
      <c r="Y9" s="166">
        <f t="shared" si="9"/>
        <v>0</v>
      </c>
    </row>
    <row r="10" spans="1:25" x14ac:dyDescent="0.2">
      <c r="A10" s="6" t="s">
        <v>223</v>
      </c>
      <c r="B10" s="5" t="s">
        <v>28</v>
      </c>
      <c r="C10" s="90"/>
      <c r="D10" s="76">
        <f>投入係数表!I10</f>
        <v>5.8997050147492625E-3</v>
      </c>
      <c r="E10" s="77">
        <f t="shared" si="0"/>
        <v>0.58997050147492625</v>
      </c>
      <c r="F10" s="76">
        <f>分析係数表!C13</f>
        <v>0</v>
      </c>
      <c r="G10" s="77">
        <f t="shared" si="1"/>
        <v>0</v>
      </c>
      <c r="H10" s="77">
        <v>0</v>
      </c>
      <c r="I10" s="77">
        <f t="shared" si="2"/>
        <v>0</v>
      </c>
      <c r="J10" s="76">
        <f>分析係数表!G13</f>
        <v>0.244940107393639</v>
      </c>
      <c r="K10" s="78">
        <f t="shared" si="3"/>
        <v>0</v>
      </c>
      <c r="L10" s="79"/>
      <c r="M10" s="80"/>
      <c r="N10" s="81">
        <f>分析係数表!H13</f>
        <v>1.5560884625632827E-2</v>
      </c>
      <c r="O10" s="82">
        <f t="shared" si="4"/>
        <v>0.26652139270860487</v>
      </c>
      <c r="P10" s="76">
        <f>分析係数表!C13</f>
        <v>0</v>
      </c>
      <c r="Q10" s="82">
        <f t="shared" si="5"/>
        <v>0</v>
      </c>
      <c r="R10" s="83">
        <v>0</v>
      </c>
      <c r="S10" s="84">
        <f t="shared" si="6"/>
        <v>0</v>
      </c>
      <c r="T10" s="85">
        <f>分析係数表!F13</f>
        <v>0.38269310202395707</v>
      </c>
      <c r="U10" s="86">
        <f t="shared" si="7"/>
        <v>0</v>
      </c>
      <c r="V10" s="87">
        <f>分析係数表!D13</f>
        <v>0.20115654688145396</v>
      </c>
      <c r="W10" s="167">
        <f t="shared" si="8"/>
        <v>0</v>
      </c>
      <c r="X10" s="76">
        <f>分析係数表!E13</f>
        <v>0.12556794712928543</v>
      </c>
      <c r="Y10" s="166">
        <f t="shared" si="9"/>
        <v>0</v>
      </c>
    </row>
    <row r="11" spans="1:25" x14ac:dyDescent="0.2">
      <c r="A11" s="6" t="s">
        <v>224</v>
      </c>
      <c r="B11" s="5" t="s">
        <v>267</v>
      </c>
      <c r="C11" s="75">
        <f>最終需要_まとめ!C12</f>
        <v>100</v>
      </c>
      <c r="D11" s="76">
        <f>投入係数表!I11</f>
        <v>0.20255653883972469</v>
      </c>
      <c r="E11" s="77">
        <f t="shared" si="0"/>
        <v>20.255653883972467</v>
      </c>
      <c r="F11" s="76">
        <f>分析係数表!C14</f>
        <v>0.45829675153643545</v>
      </c>
      <c r="G11" s="77">
        <f t="shared" si="1"/>
        <v>9.2831003752709638</v>
      </c>
      <c r="H11" s="77">
        <v>10.34617797755822</v>
      </c>
      <c r="I11" s="77">
        <f t="shared" si="2"/>
        <v>110.34617797755823</v>
      </c>
      <c r="J11" s="76">
        <f>分析係数表!G14</f>
        <v>0.19321533923303835</v>
      </c>
      <c r="K11" s="78">
        <f t="shared" si="3"/>
        <v>21.320574211003137</v>
      </c>
      <c r="L11" s="79"/>
      <c r="M11" s="80"/>
      <c r="N11" s="81">
        <f>分析係数表!H14</f>
        <v>1.278976818545164E-3</v>
      </c>
      <c r="O11" s="82">
        <f t="shared" si="4"/>
        <v>2.1905867893857935E-2</v>
      </c>
      <c r="P11" s="76">
        <f>分析係数表!C14</f>
        <v>0.45829675153643545</v>
      </c>
      <c r="Q11" s="82">
        <f t="shared" si="5"/>
        <v>1.0039388095341389E-2</v>
      </c>
      <c r="R11" s="83">
        <v>3.611245733001215E-2</v>
      </c>
      <c r="S11" s="84">
        <f t="shared" si="6"/>
        <v>110.38229043488823</v>
      </c>
      <c r="T11" s="85">
        <f>分析係数表!F14</f>
        <v>0.37856440511307771</v>
      </c>
      <c r="U11" s="86">
        <f t="shared" si="7"/>
        <v>41.786806113502429</v>
      </c>
      <c r="V11" s="87">
        <f>分析係数表!D14</f>
        <v>5.6047197640117993E-2</v>
      </c>
      <c r="W11" s="167">
        <f t="shared" si="8"/>
        <v>6</v>
      </c>
      <c r="X11" s="76">
        <f>分析係数表!E14</f>
        <v>4.4739429695181909E-2</v>
      </c>
      <c r="Y11" s="166">
        <f t="shared" si="9"/>
        <v>5</v>
      </c>
    </row>
    <row r="12" spans="1:25" x14ac:dyDescent="0.2">
      <c r="A12" s="6" t="s">
        <v>225</v>
      </c>
      <c r="B12" s="5" t="s">
        <v>29</v>
      </c>
      <c r="C12" s="90"/>
      <c r="D12" s="76">
        <f>投入係数表!I12</f>
        <v>3.5889872173058016E-2</v>
      </c>
      <c r="E12" s="77">
        <f t="shared" si="0"/>
        <v>3.5889872173058017</v>
      </c>
      <c r="F12" s="76">
        <f>分析係数表!C15</f>
        <v>0</v>
      </c>
      <c r="G12" s="77">
        <f t="shared" si="1"/>
        <v>0</v>
      </c>
      <c r="H12" s="77">
        <v>0</v>
      </c>
      <c r="I12" s="77">
        <f t="shared" si="2"/>
        <v>0</v>
      </c>
      <c r="J12" s="76">
        <f>分析係数表!G15</f>
        <v>9.420289855072464E-2</v>
      </c>
      <c r="K12" s="78">
        <f t="shared" si="3"/>
        <v>0</v>
      </c>
      <c r="L12" s="79"/>
      <c r="M12" s="80"/>
      <c r="N12" s="81">
        <f>分析係数表!H15</f>
        <v>9.4857447375432981E-3</v>
      </c>
      <c r="O12" s="82">
        <f t="shared" si="4"/>
        <v>0.16246852021277966</v>
      </c>
      <c r="P12" s="76">
        <f>分析係数表!C15</f>
        <v>0</v>
      </c>
      <c r="Q12" s="82">
        <f t="shared" si="5"/>
        <v>0</v>
      </c>
      <c r="R12" s="83">
        <v>0</v>
      </c>
      <c r="S12" s="84">
        <f t="shared" si="6"/>
        <v>0</v>
      </c>
      <c r="T12" s="85">
        <f>分析係数表!F15</f>
        <v>0.29710144927536231</v>
      </c>
      <c r="U12" s="86">
        <f t="shared" si="7"/>
        <v>0</v>
      </c>
      <c r="V12" s="87">
        <f>分析係数表!D15</f>
        <v>2.1739130434782608E-2</v>
      </c>
      <c r="W12" s="167">
        <f t="shared" si="8"/>
        <v>0</v>
      </c>
      <c r="X12" s="76">
        <f>分析係数表!E15</f>
        <v>2.1739130434782608E-2</v>
      </c>
      <c r="Y12" s="166">
        <f t="shared" si="9"/>
        <v>0</v>
      </c>
    </row>
    <row r="13" spans="1:25" x14ac:dyDescent="0.2">
      <c r="A13" s="6" t="s">
        <v>226</v>
      </c>
      <c r="B13" s="5" t="s">
        <v>30</v>
      </c>
      <c r="C13" s="90"/>
      <c r="D13" s="76">
        <f>投入係数表!I13</f>
        <v>1.9665683382497543E-3</v>
      </c>
      <c r="E13" s="77">
        <f t="shared" si="0"/>
        <v>0.19665683382497542</v>
      </c>
      <c r="F13" s="76">
        <f>分析係数表!C16</f>
        <v>4.3478260869564966E-3</v>
      </c>
      <c r="G13" s="77">
        <f t="shared" si="1"/>
        <v>8.5502971228249686E-4</v>
      </c>
      <c r="H13" s="77">
        <v>1.8153741367782047E-3</v>
      </c>
      <c r="I13" s="77">
        <f t="shared" si="2"/>
        <v>1.8153741367782047E-3</v>
      </c>
      <c r="J13" s="76">
        <f>分析係数表!G16</f>
        <v>0.1</v>
      </c>
      <c r="K13" s="78">
        <f t="shared" si="3"/>
        <v>1.8153741367782047E-4</v>
      </c>
      <c r="L13" s="79"/>
      <c r="M13" s="80"/>
      <c r="N13" s="81">
        <f>分析係数表!H16</f>
        <v>1.859845456967759E-2</v>
      </c>
      <c r="O13" s="82">
        <f t="shared" si="4"/>
        <v>0.3185478289565174</v>
      </c>
      <c r="P13" s="76">
        <f>分析係数表!C16</f>
        <v>4.3478260869564966E-3</v>
      </c>
      <c r="Q13" s="82">
        <f t="shared" si="5"/>
        <v>1.3849905606805025E-3</v>
      </c>
      <c r="R13" s="83">
        <v>1.5305703023309955E-3</v>
      </c>
      <c r="S13" s="84">
        <f t="shared" si="6"/>
        <v>3.3459444391092004E-3</v>
      </c>
      <c r="T13" s="85">
        <f>分析係数表!F16</f>
        <v>0.3</v>
      </c>
      <c r="U13" s="86">
        <f t="shared" si="7"/>
        <v>1.00378333173276E-3</v>
      </c>
      <c r="V13" s="87">
        <f>分析係数表!D16</f>
        <v>0</v>
      </c>
      <c r="W13" s="167">
        <f t="shared" si="8"/>
        <v>0</v>
      </c>
      <c r="X13" s="76">
        <f>分析係数表!E16</f>
        <v>0</v>
      </c>
      <c r="Y13" s="166">
        <f t="shared" si="9"/>
        <v>0</v>
      </c>
    </row>
    <row r="14" spans="1:25" x14ac:dyDescent="0.2">
      <c r="A14" s="6" t="s">
        <v>2</v>
      </c>
      <c r="B14" s="5" t="s">
        <v>364</v>
      </c>
      <c r="C14" s="90"/>
      <c r="D14" s="76">
        <f>投入係数表!I14</f>
        <v>2.0157325467059981E-2</v>
      </c>
      <c r="E14" s="77">
        <f t="shared" si="0"/>
        <v>2.0157325467059981</v>
      </c>
      <c r="F14" s="76">
        <f>分析係数表!C17</f>
        <v>0.37921478060046188</v>
      </c>
      <c r="G14" s="77">
        <f t="shared" si="1"/>
        <v>0.76439557544832537</v>
      </c>
      <c r="H14" s="77">
        <v>1.0529660273618002</v>
      </c>
      <c r="I14" s="77">
        <f t="shared" si="2"/>
        <v>1.0529660273618002</v>
      </c>
      <c r="J14" s="76">
        <f>分析係数表!G17</f>
        <v>0.21189120809614168</v>
      </c>
      <c r="K14" s="78">
        <f t="shared" si="3"/>
        <v>0.22311424362188681</v>
      </c>
      <c r="L14" s="79"/>
      <c r="M14" s="80"/>
      <c r="N14" s="81">
        <f>分析係数表!H17</f>
        <v>3.1175059952038369E-3</v>
      </c>
      <c r="O14" s="82">
        <f t="shared" si="4"/>
        <v>5.3395552991278711E-2</v>
      </c>
      <c r="P14" s="76">
        <f>分析係数表!C17</f>
        <v>0.37921478060046188</v>
      </c>
      <c r="Q14" s="82">
        <f t="shared" si="5"/>
        <v>2.0248382912628093E-2</v>
      </c>
      <c r="R14" s="83">
        <v>3.9302965313495822E-2</v>
      </c>
      <c r="S14" s="84">
        <f t="shared" si="6"/>
        <v>1.092268992675296</v>
      </c>
      <c r="T14" s="85">
        <f>分析係数表!F17</f>
        <v>0.32152646004638413</v>
      </c>
      <c r="U14" s="86">
        <f t="shared" si="7"/>
        <v>0.35119338263331779</v>
      </c>
      <c r="V14" s="87">
        <f>分析係数表!D17</f>
        <v>5.2709255745308874E-2</v>
      </c>
      <c r="W14" s="167">
        <f t="shared" si="8"/>
        <v>0</v>
      </c>
      <c r="X14" s="76">
        <f>分析係数表!E17</f>
        <v>4.1113219481340925E-2</v>
      </c>
      <c r="Y14" s="166">
        <f t="shared" si="9"/>
        <v>0</v>
      </c>
    </row>
    <row r="15" spans="1:25" x14ac:dyDescent="0.2">
      <c r="A15" s="6" t="s">
        <v>3</v>
      </c>
      <c r="B15" s="5" t="s">
        <v>31</v>
      </c>
      <c r="C15" s="90"/>
      <c r="D15" s="76">
        <f>投入係数表!I15</f>
        <v>6.3913470993117007E-3</v>
      </c>
      <c r="E15" s="77">
        <f t="shared" si="0"/>
        <v>0.63913470993117005</v>
      </c>
      <c r="F15" s="76">
        <f>分析係数表!C18</f>
        <v>0.14940577249575548</v>
      </c>
      <c r="G15" s="77">
        <f t="shared" si="1"/>
        <v>9.5490415066117065E-2</v>
      </c>
      <c r="H15" s="77">
        <v>0.11171324544497811</v>
      </c>
      <c r="I15" s="77">
        <f t="shared" si="2"/>
        <v>0.11171324544497811</v>
      </c>
      <c r="J15" s="76">
        <f>分析係数表!G18</f>
        <v>0.21511627906976744</v>
      </c>
      <c r="K15" s="78">
        <f t="shared" si="3"/>
        <v>2.4031337682931336E-2</v>
      </c>
      <c r="L15" s="79"/>
      <c r="M15" s="80"/>
      <c r="N15" s="81">
        <f>分析係数表!H18</f>
        <v>5.0626165734079403E-4</v>
      </c>
      <c r="O15" s="82">
        <f t="shared" si="4"/>
        <v>8.6710727079854326E-3</v>
      </c>
      <c r="P15" s="76">
        <f>分析係数表!C18</f>
        <v>0.14940577249575548</v>
      </c>
      <c r="Q15" s="82">
        <f t="shared" si="5"/>
        <v>1.2955083163034261E-3</v>
      </c>
      <c r="R15" s="83">
        <v>2.5992835624861952E-3</v>
      </c>
      <c r="S15" s="84">
        <f t="shared" si="6"/>
        <v>0.1143125290074643</v>
      </c>
      <c r="T15" s="85">
        <f>分析係数表!F18</f>
        <v>0.45542635658914726</v>
      </c>
      <c r="U15" s="86">
        <f t="shared" si="7"/>
        <v>5.2060938598360675E-2</v>
      </c>
      <c r="V15" s="87">
        <f>分析係数表!D18</f>
        <v>8.1395348837209308E-2</v>
      </c>
      <c r="W15" s="167">
        <f t="shared" si="8"/>
        <v>0</v>
      </c>
      <c r="X15" s="76">
        <f>分析係数表!E18</f>
        <v>8.9147286821705432E-2</v>
      </c>
      <c r="Y15" s="166">
        <f t="shared" si="9"/>
        <v>0</v>
      </c>
    </row>
    <row r="16" spans="1:25" x14ac:dyDescent="0.2">
      <c r="A16" s="6" t="s">
        <v>4</v>
      </c>
      <c r="B16" s="5" t="s">
        <v>32</v>
      </c>
      <c r="C16" s="90"/>
      <c r="D16" s="76">
        <f>投入係数表!I16</f>
        <v>2.359882005899705E-2</v>
      </c>
      <c r="E16" s="77">
        <f t="shared" si="0"/>
        <v>2.359882005899705</v>
      </c>
      <c r="F16" s="76">
        <f>分析係数表!C19</f>
        <v>0.11115651818553329</v>
      </c>
      <c r="G16" s="77">
        <f t="shared" si="1"/>
        <v>0.26231626710450334</v>
      </c>
      <c r="H16" s="77">
        <v>0.35406910908864564</v>
      </c>
      <c r="I16" s="77">
        <f t="shared" si="2"/>
        <v>0.35406910908864564</v>
      </c>
      <c r="J16" s="76">
        <f>分析係数表!G19</f>
        <v>5.721393034825871E-2</v>
      </c>
      <c r="K16" s="78">
        <f t="shared" si="3"/>
        <v>2.0257685345867787E-2</v>
      </c>
      <c r="L16" s="79"/>
      <c r="M16" s="80"/>
      <c r="N16" s="81">
        <f>分析係数表!H19</f>
        <v>-1.332267519317879E-4</v>
      </c>
      <c r="O16" s="82">
        <f t="shared" si="4"/>
        <v>-2.2818612389435347E-3</v>
      </c>
      <c r="P16" s="76">
        <f>分析係数表!C19</f>
        <v>0.11115651818553329</v>
      </c>
      <c r="Q16" s="82">
        <f t="shared" si="5"/>
        <v>-2.5364375030349057E-4</v>
      </c>
      <c r="R16" s="83">
        <v>1.0898103414832085E-3</v>
      </c>
      <c r="S16" s="84">
        <f t="shared" si="6"/>
        <v>0.35515891943012884</v>
      </c>
      <c r="T16" s="85">
        <f>分析係数表!F19</f>
        <v>0.24046434494195687</v>
      </c>
      <c r="U16" s="86">
        <f t="shared" si="7"/>
        <v>8.5403056911059164E-2</v>
      </c>
      <c r="V16" s="87">
        <f>分析係数表!D19</f>
        <v>6.7993366500829183E-2</v>
      </c>
      <c r="W16" s="167">
        <f t="shared" si="8"/>
        <v>0</v>
      </c>
      <c r="X16" s="76">
        <f>分析係数表!E19</f>
        <v>7.4626865671641784E-2</v>
      </c>
      <c r="Y16" s="166">
        <f t="shared" si="9"/>
        <v>0</v>
      </c>
    </row>
    <row r="17" spans="1:25" x14ac:dyDescent="0.2">
      <c r="A17" s="6" t="s">
        <v>5</v>
      </c>
      <c r="B17" s="5" t="s">
        <v>33</v>
      </c>
      <c r="C17" s="90"/>
      <c r="D17" s="76">
        <f>投入係数表!I17</f>
        <v>5.8997050147492625E-3</v>
      </c>
      <c r="E17" s="77">
        <f t="shared" si="0"/>
        <v>0.58997050147492625</v>
      </c>
      <c r="F17" s="76">
        <f>分析係数表!C20</f>
        <v>0.38497033618984844</v>
      </c>
      <c r="G17" s="77">
        <f t="shared" si="1"/>
        <v>0.22712114229489583</v>
      </c>
      <c r="H17" s="77">
        <v>0.35621339327338186</v>
      </c>
      <c r="I17" s="77">
        <f t="shared" si="2"/>
        <v>0.35621339327338186</v>
      </c>
      <c r="J17" s="76">
        <f>分析係数表!G20</f>
        <v>0.1000882612533098</v>
      </c>
      <c r="K17" s="78">
        <f t="shared" si="3"/>
        <v>3.5652779167874231E-2</v>
      </c>
      <c r="L17" s="79"/>
      <c r="M17" s="80"/>
      <c r="N17" s="81">
        <f>分析係数表!H20</f>
        <v>6.1284305888622431E-4</v>
      </c>
      <c r="O17" s="82">
        <f t="shared" si="4"/>
        <v>1.0496561699140259E-2</v>
      </c>
      <c r="P17" s="76">
        <f>分析係数表!C20</f>
        <v>0.38497033618984844</v>
      </c>
      <c r="Q17" s="82">
        <f t="shared" si="5"/>
        <v>4.0408648861555126E-3</v>
      </c>
      <c r="R17" s="83">
        <v>9.1755909506019764E-3</v>
      </c>
      <c r="S17" s="84">
        <f t="shared" si="6"/>
        <v>0.36538898422398386</v>
      </c>
      <c r="T17" s="85">
        <f>分析係数表!F20</f>
        <v>0.22259488084730802</v>
      </c>
      <c r="U17" s="86">
        <f t="shared" si="7"/>
        <v>8.1333717406256598E-2</v>
      </c>
      <c r="V17" s="87">
        <f>分析係数表!D20</f>
        <v>2.5772285966460723E-2</v>
      </c>
      <c r="W17" s="167">
        <f t="shared" si="8"/>
        <v>0</v>
      </c>
      <c r="X17" s="76">
        <f>分析係数表!E20</f>
        <v>2.7184466019417475E-2</v>
      </c>
      <c r="Y17" s="166">
        <f t="shared" si="9"/>
        <v>0</v>
      </c>
    </row>
    <row r="18" spans="1:25" x14ac:dyDescent="0.2">
      <c r="A18" s="6" t="s">
        <v>6</v>
      </c>
      <c r="B18" s="5" t="s">
        <v>34</v>
      </c>
      <c r="C18" s="90"/>
      <c r="D18" s="76">
        <f>投入係数表!I18</f>
        <v>2.8515240904621434E-2</v>
      </c>
      <c r="E18" s="77">
        <f t="shared" si="0"/>
        <v>2.8515240904621435</v>
      </c>
      <c r="F18" s="76">
        <f>分析係数表!C21</f>
        <v>0.48253968253968249</v>
      </c>
      <c r="G18" s="77">
        <f t="shared" si="1"/>
        <v>1.3759735293658595</v>
      </c>
      <c r="H18" s="77">
        <v>1.5935528195699031</v>
      </c>
      <c r="I18" s="77">
        <f t="shared" si="2"/>
        <v>1.5935528195699031</v>
      </c>
      <c r="J18" s="76">
        <f>分析係数表!G21</f>
        <v>0.28533451484271155</v>
      </c>
      <c r="K18" s="78">
        <f t="shared" si="3"/>
        <v>0.45469562064821339</v>
      </c>
      <c r="L18" s="79"/>
      <c r="M18" s="80"/>
      <c r="N18" s="81">
        <f>分析係数表!H21</f>
        <v>1.0125233146815881E-3</v>
      </c>
      <c r="O18" s="82">
        <f t="shared" si="4"/>
        <v>1.7342145415970865E-2</v>
      </c>
      <c r="P18" s="76">
        <f>分析係数表!C21</f>
        <v>0.48253968253968249</v>
      </c>
      <c r="Q18" s="82">
        <f t="shared" si="5"/>
        <v>8.3682733435795909E-3</v>
      </c>
      <c r="R18" s="83">
        <v>1.613935423165443E-2</v>
      </c>
      <c r="S18" s="84">
        <f t="shared" si="6"/>
        <v>1.6096921738015575</v>
      </c>
      <c r="T18" s="85">
        <f>分析係数表!F21</f>
        <v>0.42600797518830308</v>
      </c>
      <c r="U18" s="86">
        <f t="shared" si="7"/>
        <v>0.68574170363765952</v>
      </c>
      <c r="V18" s="87">
        <f>分析係数表!D21</f>
        <v>6.1586176340274704E-2</v>
      </c>
      <c r="W18" s="167">
        <f t="shared" si="8"/>
        <v>0</v>
      </c>
      <c r="X18" s="76">
        <f>分析係数表!E21</f>
        <v>5.2946389011962781E-2</v>
      </c>
      <c r="Y18" s="166">
        <f t="shared" si="9"/>
        <v>0</v>
      </c>
    </row>
    <row r="19" spans="1:25" x14ac:dyDescent="0.2">
      <c r="A19" s="6" t="s">
        <v>7</v>
      </c>
      <c r="B19" s="5" t="s">
        <v>268</v>
      </c>
      <c r="C19" s="90"/>
      <c r="D19" s="76">
        <f>投入係数表!I19</f>
        <v>2.9498525073746312E-3</v>
      </c>
      <c r="E19" s="77">
        <f t="shared" si="0"/>
        <v>0.29498525073746312</v>
      </c>
      <c r="F19" s="76">
        <f>分析係数表!C22</f>
        <v>8.9572192513369009E-2</v>
      </c>
      <c r="G19" s="77">
        <f t="shared" si="1"/>
        <v>2.6422475667660473E-2</v>
      </c>
      <c r="H19" s="77">
        <v>3.0655384125815137E-2</v>
      </c>
      <c r="I19" s="77">
        <f t="shared" si="2"/>
        <v>3.0655384125815137E-2</v>
      </c>
      <c r="J19" s="76">
        <f>分析係数表!G22</f>
        <v>0.19457831325301206</v>
      </c>
      <c r="K19" s="78">
        <f t="shared" si="3"/>
        <v>5.9648729353242707E-3</v>
      </c>
      <c r="L19" s="79"/>
      <c r="M19" s="80"/>
      <c r="N19" s="81">
        <f>分析係数表!H22</f>
        <v>5.3290700772715159E-5</v>
      </c>
      <c r="O19" s="82">
        <f t="shared" si="4"/>
        <v>9.127444955774138E-4</v>
      </c>
      <c r="P19" s="76">
        <f>分析係数表!C22</f>
        <v>8.9572192513369009E-2</v>
      </c>
      <c r="Q19" s="82">
        <f t="shared" si="5"/>
        <v>8.175652567337799E-5</v>
      </c>
      <c r="R19" s="83">
        <v>5.3714677777218884E-4</v>
      </c>
      <c r="S19" s="84">
        <f t="shared" si="6"/>
        <v>3.1192530903587326E-2</v>
      </c>
      <c r="T19" s="85">
        <f>分析係数表!F22</f>
        <v>0.41265060240963858</v>
      </c>
      <c r="U19" s="86">
        <f t="shared" si="7"/>
        <v>1.2871616668046579E-2</v>
      </c>
      <c r="V19" s="87">
        <f>分析係数表!D22</f>
        <v>5.903614457831325E-2</v>
      </c>
      <c r="W19" s="167">
        <f t="shared" si="8"/>
        <v>0</v>
      </c>
      <c r="X19" s="76">
        <f>分析係数表!E22</f>
        <v>6.2650602409638559E-2</v>
      </c>
      <c r="Y19" s="166">
        <f t="shared" si="9"/>
        <v>0</v>
      </c>
    </row>
    <row r="20" spans="1:25" x14ac:dyDescent="0.2">
      <c r="A20" s="6" t="s">
        <v>8</v>
      </c>
      <c r="B20" s="5" t="s">
        <v>269</v>
      </c>
      <c r="C20" s="90"/>
      <c r="D20" s="76">
        <f>投入係数表!I20</f>
        <v>4.9164208456243857E-4</v>
      </c>
      <c r="E20" s="77">
        <f t="shared" si="0"/>
        <v>4.9164208456243856E-2</v>
      </c>
      <c r="F20" s="76">
        <f>分析係数表!C23</f>
        <v>0</v>
      </c>
      <c r="G20" s="77">
        <f t="shared" si="1"/>
        <v>0</v>
      </c>
      <c r="H20" s="77">
        <v>0</v>
      </c>
      <c r="I20" s="77">
        <f t="shared" si="2"/>
        <v>0</v>
      </c>
      <c r="J20" s="76">
        <f>分析係数表!G23</f>
        <v>0.21617418351477449</v>
      </c>
      <c r="K20" s="78">
        <f t="shared" si="3"/>
        <v>0</v>
      </c>
      <c r="L20" s="79"/>
      <c r="M20" s="80"/>
      <c r="N20" s="81">
        <f>分析係数表!H23</f>
        <v>2.6645350386357579E-5</v>
      </c>
      <c r="O20" s="82">
        <f t="shared" si="4"/>
        <v>4.563722477887069E-4</v>
      </c>
      <c r="P20" s="76">
        <f>分析係数表!C23</f>
        <v>0</v>
      </c>
      <c r="Q20" s="82">
        <f t="shared" si="5"/>
        <v>0</v>
      </c>
      <c r="R20" s="83">
        <v>0</v>
      </c>
      <c r="S20" s="84">
        <f t="shared" si="6"/>
        <v>0</v>
      </c>
      <c r="T20" s="85">
        <f>分析係数表!F23</f>
        <v>0.44116122343182995</v>
      </c>
      <c r="U20" s="86">
        <f t="shared" si="7"/>
        <v>0</v>
      </c>
      <c r="V20" s="87">
        <f>分析係数表!D23</f>
        <v>8.5018144116122338E-2</v>
      </c>
      <c r="W20" s="167">
        <f t="shared" si="8"/>
        <v>0</v>
      </c>
      <c r="X20" s="76">
        <f>分析係数表!E23</f>
        <v>8.138932089165371E-2</v>
      </c>
      <c r="Y20" s="166">
        <f t="shared" si="9"/>
        <v>0</v>
      </c>
    </row>
    <row r="21" spans="1:25" x14ac:dyDescent="0.2">
      <c r="A21" s="6" t="s">
        <v>9</v>
      </c>
      <c r="B21" s="5" t="s">
        <v>270</v>
      </c>
      <c r="C21" s="90"/>
      <c r="D21" s="76">
        <f>投入係数表!I21</f>
        <v>0</v>
      </c>
      <c r="E21" s="77">
        <f t="shared" si="0"/>
        <v>0</v>
      </c>
      <c r="F21" s="76">
        <f>分析係数表!C24</f>
        <v>0.22950819672131151</v>
      </c>
      <c r="G21" s="77">
        <f t="shared" si="1"/>
        <v>0</v>
      </c>
      <c r="H21" s="77">
        <v>2.0029710063340033E-3</v>
      </c>
      <c r="I21" s="77">
        <f t="shared" si="2"/>
        <v>2.0029710063340033E-3</v>
      </c>
      <c r="J21" s="76">
        <f>分析係数表!G24</f>
        <v>0.20952380952380953</v>
      </c>
      <c r="K21" s="78">
        <f t="shared" si="3"/>
        <v>4.1967011561283877E-4</v>
      </c>
      <c r="L21" s="79"/>
      <c r="M21" s="80"/>
      <c r="N21" s="81">
        <f>分析係数表!H24</f>
        <v>3.996802557953637E-4</v>
      </c>
      <c r="O21" s="82">
        <f t="shared" si="4"/>
        <v>6.8455837168306041E-3</v>
      </c>
      <c r="P21" s="76">
        <f>分析係数表!C24</f>
        <v>0.22950819672131151</v>
      </c>
      <c r="Q21" s="82">
        <f t="shared" si="5"/>
        <v>1.5711175743545651E-3</v>
      </c>
      <c r="R21" s="83">
        <v>3.9035640628677423E-3</v>
      </c>
      <c r="S21" s="84">
        <f t="shared" si="6"/>
        <v>5.906535069201746E-3</v>
      </c>
      <c r="T21" s="85">
        <f>分析係数表!F24</f>
        <v>0.4</v>
      </c>
      <c r="U21" s="86">
        <f t="shared" si="7"/>
        <v>2.3626140276806987E-3</v>
      </c>
      <c r="V21" s="87">
        <f>分析係数表!D24</f>
        <v>1.1190476190476191</v>
      </c>
      <c r="W21" s="167">
        <f t="shared" si="8"/>
        <v>0</v>
      </c>
      <c r="X21" s="76">
        <f>分析係数表!E24</f>
        <v>1.1190476190476191</v>
      </c>
      <c r="Y21" s="166">
        <f t="shared" si="9"/>
        <v>0</v>
      </c>
    </row>
    <row r="22" spans="1:25" x14ac:dyDescent="0.2">
      <c r="A22" s="6" t="s">
        <v>10</v>
      </c>
      <c r="B22" s="5" t="s">
        <v>271</v>
      </c>
      <c r="C22" s="90"/>
      <c r="D22" s="76">
        <f>投入係数表!I22</f>
        <v>0</v>
      </c>
      <c r="E22" s="77">
        <f t="shared" si="0"/>
        <v>0</v>
      </c>
      <c r="F22" s="76">
        <f>分析係数表!C25</f>
        <v>0.16129032258064513</v>
      </c>
      <c r="G22" s="77">
        <f t="shared" si="1"/>
        <v>0</v>
      </c>
      <c r="H22" s="77">
        <v>7.4201645305503093E-3</v>
      </c>
      <c r="I22" s="77">
        <f t="shared" si="2"/>
        <v>7.4201645305503093E-3</v>
      </c>
      <c r="J22" s="76">
        <f>分析係数表!G25</f>
        <v>0.19679519278918378</v>
      </c>
      <c r="K22" s="78">
        <f t="shared" si="3"/>
        <v>1.4602527093171115E-3</v>
      </c>
      <c r="L22" s="79"/>
      <c r="M22" s="80"/>
      <c r="N22" s="81">
        <f>分析係数表!H25</f>
        <v>5.5955235811350917E-4</v>
      </c>
      <c r="O22" s="82">
        <f t="shared" si="4"/>
        <v>9.5838172035628451E-3</v>
      </c>
      <c r="P22" s="76">
        <f>分析係数表!C25</f>
        <v>0.16129032258064513</v>
      </c>
      <c r="Q22" s="82">
        <f t="shared" si="5"/>
        <v>1.5457769683165875E-3</v>
      </c>
      <c r="R22" s="83">
        <v>4.6566926803499678E-3</v>
      </c>
      <c r="S22" s="84">
        <f t="shared" si="6"/>
        <v>1.2076857210900276E-2</v>
      </c>
      <c r="T22" s="85">
        <f>分析係数表!F25</f>
        <v>0.35002503755633452</v>
      </c>
      <c r="U22" s="86">
        <f t="shared" si="7"/>
        <v>4.2272023988078585E-3</v>
      </c>
      <c r="V22" s="87">
        <f>分析係数表!D25</f>
        <v>8.1622433650475709E-2</v>
      </c>
      <c r="W22" s="167">
        <f t="shared" si="8"/>
        <v>0</v>
      </c>
      <c r="X22" s="76">
        <f>分析係数表!E25</f>
        <v>8.0120180270405614E-2</v>
      </c>
      <c r="Y22" s="166">
        <f t="shared" si="9"/>
        <v>0</v>
      </c>
    </row>
    <row r="23" spans="1:25" x14ac:dyDescent="0.2">
      <c r="A23" s="6" t="s">
        <v>11</v>
      </c>
      <c r="B23" s="5" t="s">
        <v>35</v>
      </c>
      <c r="C23" s="90"/>
      <c r="D23" s="76">
        <f>投入係数表!I23</f>
        <v>4.9164208456243857E-4</v>
      </c>
      <c r="E23" s="77">
        <f t="shared" si="0"/>
        <v>4.9164208456243856E-2</v>
      </c>
      <c r="F23" s="76">
        <f>分析係数表!C26</f>
        <v>0.2892749244712991</v>
      </c>
      <c r="G23" s="77">
        <f t="shared" si="1"/>
        <v>1.4221972687871147E-2</v>
      </c>
      <c r="H23" s="77">
        <v>1.9392023015200235E-2</v>
      </c>
      <c r="I23" s="77">
        <f t="shared" si="2"/>
        <v>1.9392023015200235E-2</v>
      </c>
      <c r="J23" s="76">
        <f>分析係数表!G26</f>
        <v>0.19654528478057889</v>
      </c>
      <c r="K23" s="78">
        <f t="shared" si="3"/>
        <v>3.8114106859940705E-3</v>
      </c>
      <c r="L23" s="79"/>
      <c r="M23" s="80"/>
      <c r="N23" s="81">
        <f>分析係数表!H26</f>
        <v>1.2363442579269917E-2</v>
      </c>
      <c r="O23" s="82">
        <f t="shared" si="4"/>
        <v>0.21175672297396</v>
      </c>
      <c r="P23" s="76">
        <f>分析係数表!C26</f>
        <v>0.2892749244712991</v>
      </c>
      <c r="Q23" s="82">
        <f t="shared" si="5"/>
        <v>6.1255910044582085E-2</v>
      </c>
      <c r="R23" s="83">
        <v>6.4796715751412187E-2</v>
      </c>
      <c r="S23" s="84">
        <f t="shared" si="6"/>
        <v>8.4188738766612425E-2</v>
      </c>
      <c r="T23" s="85">
        <f>分析係数表!F26</f>
        <v>0.33426704014939307</v>
      </c>
      <c r="U23" s="86">
        <f t="shared" si="7"/>
        <v>2.8141520521425999E-2</v>
      </c>
      <c r="V23" s="87">
        <f>分析係数表!D26</f>
        <v>5.3688141923436038E-2</v>
      </c>
      <c r="W23" s="167">
        <f t="shared" si="8"/>
        <v>0</v>
      </c>
      <c r="X23" s="76">
        <f>分析係数表!E26</f>
        <v>5.6489262371615313E-2</v>
      </c>
      <c r="Y23" s="166">
        <f t="shared" si="9"/>
        <v>0</v>
      </c>
    </row>
    <row r="24" spans="1:25" x14ac:dyDescent="0.2">
      <c r="A24" s="6" t="s">
        <v>12</v>
      </c>
      <c r="B24" s="5" t="s">
        <v>365</v>
      </c>
      <c r="C24" s="90"/>
      <c r="D24" s="76">
        <f>投入係数表!I24</f>
        <v>0</v>
      </c>
      <c r="E24" s="77">
        <f t="shared" si="0"/>
        <v>0</v>
      </c>
      <c r="F24" s="76">
        <f>分析係数表!C27</f>
        <v>1.9108280254777066E-2</v>
      </c>
      <c r="G24" s="77">
        <f t="shared" si="1"/>
        <v>0</v>
      </c>
      <c r="H24" s="77">
        <v>5.2303600546075838E-5</v>
      </c>
      <c r="I24" s="77">
        <f t="shared" si="2"/>
        <v>5.2303600546075838E-5</v>
      </c>
      <c r="J24" s="76">
        <f>分析係数表!G27</f>
        <v>0.18</v>
      </c>
      <c r="K24" s="78">
        <f t="shared" si="3"/>
        <v>9.4146480982936496E-6</v>
      </c>
      <c r="L24" s="79"/>
      <c r="M24" s="80"/>
      <c r="N24" s="81">
        <f>分析係数表!H27</f>
        <v>1.2043698374633626E-2</v>
      </c>
      <c r="O24" s="82">
        <f t="shared" si="4"/>
        <v>0.20628025600049554</v>
      </c>
      <c r="P24" s="76">
        <f>分析係数表!C27</f>
        <v>1.9108280254777066E-2</v>
      </c>
      <c r="Q24" s="82">
        <f t="shared" si="5"/>
        <v>3.941660942684627E-3</v>
      </c>
      <c r="R24" s="83">
        <v>3.9671586612007497E-3</v>
      </c>
      <c r="S24" s="84">
        <f t="shared" si="6"/>
        <v>4.0194622617468253E-3</v>
      </c>
      <c r="T24" s="85">
        <f>分析係数表!F27</f>
        <v>0.34</v>
      </c>
      <c r="U24" s="86">
        <f t="shared" si="7"/>
        <v>1.3666171689939207E-3</v>
      </c>
      <c r="V24" s="87">
        <f>分析係数表!D27</f>
        <v>0</v>
      </c>
      <c r="W24" s="167">
        <f t="shared" si="8"/>
        <v>0</v>
      </c>
      <c r="X24" s="76">
        <f>分析係数表!E27</f>
        <v>0</v>
      </c>
      <c r="Y24" s="166">
        <f t="shared" si="9"/>
        <v>0</v>
      </c>
    </row>
    <row r="25" spans="1:25" x14ac:dyDescent="0.2">
      <c r="A25" s="6" t="s">
        <v>13</v>
      </c>
      <c r="B25" s="5" t="s">
        <v>191</v>
      </c>
      <c r="C25" s="90"/>
      <c r="D25" s="76">
        <f>投入係数表!I25</f>
        <v>0</v>
      </c>
      <c r="E25" s="77">
        <f t="shared" si="0"/>
        <v>0</v>
      </c>
      <c r="F25" s="76">
        <f>分析係数表!C28</f>
        <v>9.4883720930232562E-2</v>
      </c>
      <c r="G25" s="77">
        <f t="shared" si="1"/>
        <v>0</v>
      </c>
      <c r="H25" s="77">
        <v>2.3726451110272196E-3</v>
      </c>
      <c r="I25" s="77">
        <f t="shared" si="2"/>
        <v>2.3726451110272196E-3</v>
      </c>
      <c r="J25" s="76">
        <f>分析係数表!G28</f>
        <v>0.12508638562543192</v>
      </c>
      <c r="K25" s="78">
        <f t="shared" si="3"/>
        <v>2.9678560131024653E-4</v>
      </c>
      <c r="L25" s="79"/>
      <c r="M25" s="80"/>
      <c r="N25" s="81">
        <f>分析係数表!H28</f>
        <v>2.3767652544630962E-2</v>
      </c>
      <c r="O25" s="82">
        <f t="shared" si="4"/>
        <v>0.4070840450275266</v>
      </c>
      <c r="P25" s="76">
        <f>分析係数表!C28</f>
        <v>9.4883720930232562E-2</v>
      </c>
      <c r="Q25" s="82">
        <f t="shared" si="5"/>
        <v>3.8625648923542061E-2</v>
      </c>
      <c r="R25" s="83">
        <v>4.1161161987096795E-2</v>
      </c>
      <c r="S25" s="84">
        <f t="shared" si="6"/>
        <v>4.3533807098124017E-2</v>
      </c>
      <c r="T25" s="85">
        <f>分析係数表!F28</f>
        <v>0.21354526606772634</v>
      </c>
      <c r="U25" s="86">
        <f t="shared" si="7"/>
        <v>9.2964384197099671E-3</v>
      </c>
      <c r="V25" s="87">
        <f>分析係数表!D28</f>
        <v>0.20525224602626124</v>
      </c>
      <c r="W25" s="167">
        <f t="shared" si="8"/>
        <v>0</v>
      </c>
      <c r="X25" s="76">
        <f>分析係数表!E28</f>
        <v>0.19765031098825156</v>
      </c>
      <c r="Y25" s="166">
        <f t="shared" si="9"/>
        <v>0</v>
      </c>
    </row>
    <row r="26" spans="1:25" x14ac:dyDescent="0.2">
      <c r="A26" s="6" t="s">
        <v>14</v>
      </c>
      <c r="B26" s="5" t="s">
        <v>50</v>
      </c>
      <c r="C26" s="90"/>
      <c r="D26" s="76">
        <f>投入係数表!I26</f>
        <v>1.1307767944936086E-2</v>
      </c>
      <c r="E26" s="77">
        <f t="shared" si="0"/>
        <v>1.1307767944936087</v>
      </c>
      <c r="F26" s="76">
        <f>分析係数表!C29</f>
        <v>0.10244286840031525</v>
      </c>
      <c r="G26" s="77">
        <f t="shared" si="1"/>
        <v>0.11584001834843907</v>
      </c>
      <c r="H26" s="77">
        <v>0.14341891509838942</v>
      </c>
      <c r="I26" s="77">
        <f t="shared" si="2"/>
        <v>0.14341891509838942</v>
      </c>
      <c r="J26" s="76">
        <f>分析係数表!G29</f>
        <v>0.25477707006369427</v>
      </c>
      <c r="K26" s="78">
        <f t="shared" si="3"/>
        <v>3.6539850980481382E-2</v>
      </c>
      <c r="L26" s="79"/>
      <c r="M26" s="80"/>
      <c r="N26" s="81">
        <f>分析係数表!H29</f>
        <v>1.0897948308020251E-2</v>
      </c>
      <c r="O26" s="82">
        <f t="shared" si="4"/>
        <v>0.18665624934558114</v>
      </c>
      <c r="P26" s="76">
        <f>分析係数表!C29</f>
        <v>0.10244286840031525</v>
      </c>
      <c r="Q26" s="82">
        <f t="shared" si="5"/>
        <v>1.9121601587805799E-2</v>
      </c>
      <c r="R26" s="83">
        <v>2.4385206084522906E-2</v>
      </c>
      <c r="S26" s="84">
        <f t="shared" si="6"/>
        <v>0.16780412118291232</v>
      </c>
      <c r="T26" s="85">
        <f>分析係数表!F29</f>
        <v>0.39278131634819535</v>
      </c>
      <c r="U26" s="86">
        <f t="shared" si="7"/>
        <v>6.5910323606876389E-2</v>
      </c>
      <c r="V26" s="87">
        <f>分析係数表!D29</f>
        <v>0.1932059447983015</v>
      </c>
      <c r="W26" s="167">
        <f t="shared" si="8"/>
        <v>0</v>
      </c>
      <c r="X26" s="76">
        <f>分析係数表!E29</f>
        <v>0.10191082802547771</v>
      </c>
      <c r="Y26" s="166">
        <f t="shared" si="9"/>
        <v>0</v>
      </c>
    </row>
    <row r="27" spans="1:25" x14ac:dyDescent="0.2">
      <c r="A27" s="6" t="s">
        <v>15</v>
      </c>
      <c r="B27" s="5" t="s">
        <v>36</v>
      </c>
      <c r="C27" s="90"/>
      <c r="D27" s="76">
        <f>投入係数表!I27</f>
        <v>1.4749262536873156E-3</v>
      </c>
      <c r="E27" s="77">
        <f t="shared" si="0"/>
        <v>0.14749262536873156</v>
      </c>
      <c r="F27" s="76">
        <f>分析係数表!C30</f>
        <v>1</v>
      </c>
      <c r="G27" s="77">
        <f t="shared" si="1"/>
        <v>0.14749262536873156</v>
      </c>
      <c r="H27" s="77">
        <v>0.19611131447112923</v>
      </c>
      <c r="I27" s="77">
        <f t="shared" si="2"/>
        <v>0.19611131447112923</v>
      </c>
      <c r="J27" s="76">
        <f>分析係数表!G30</f>
        <v>0.34465911614479239</v>
      </c>
      <c r="K27" s="78">
        <f t="shared" si="3"/>
        <v>6.7591552311612832E-2</v>
      </c>
      <c r="L27" s="79"/>
      <c r="M27" s="80"/>
      <c r="N27" s="81">
        <f>分析係数表!H30</f>
        <v>0</v>
      </c>
      <c r="O27" s="82">
        <f t="shared" si="4"/>
        <v>0</v>
      </c>
      <c r="P27" s="76">
        <f>分析係数表!C30</f>
        <v>1</v>
      </c>
      <c r="Q27" s="82">
        <f t="shared" si="5"/>
        <v>0</v>
      </c>
      <c r="R27" s="83">
        <v>2.6856770737761472E-2</v>
      </c>
      <c r="S27" s="84">
        <f t="shared" si="6"/>
        <v>0.22296808520889069</v>
      </c>
      <c r="T27" s="85">
        <f>分析係数表!F30</f>
        <v>0.43992893626471241</v>
      </c>
      <c r="U27" s="86">
        <f t="shared" si="7"/>
        <v>9.8090112546927039E-2</v>
      </c>
      <c r="V27" s="87">
        <f>分析係数表!D30</f>
        <v>0.13657561625582945</v>
      </c>
      <c r="W27" s="167">
        <f t="shared" si="8"/>
        <v>0</v>
      </c>
      <c r="X27" s="76">
        <f>分析係数表!E30</f>
        <v>6.395736175882745E-2</v>
      </c>
      <c r="Y27" s="166">
        <f t="shared" si="9"/>
        <v>0</v>
      </c>
    </row>
    <row r="28" spans="1:25" x14ac:dyDescent="0.2">
      <c r="A28" s="6" t="s">
        <v>16</v>
      </c>
      <c r="B28" s="5" t="s">
        <v>192</v>
      </c>
      <c r="C28" s="90"/>
      <c r="D28" s="76">
        <f>投入係数表!I28</f>
        <v>2.0648967551622419E-2</v>
      </c>
      <c r="E28" s="77">
        <f t="shared" si="0"/>
        <v>2.0648967551622417</v>
      </c>
      <c r="F28" s="76">
        <f>分析係数表!C31</f>
        <v>2.6671974522292974E-2</v>
      </c>
      <c r="G28" s="77">
        <f t="shared" si="1"/>
        <v>5.5074873644852744E-2</v>
      </c>
      <c r="H28" s="77">
        <v>6.7697765020850939E-2</v>
      </c>
      <c r="I28" s="77">
        <f t="shared" si="2"/>
        <v>6.7697765020850939E-2</v>
      </c>
      <c r="J28" s="76">
        <f>分析係数表!G31</f>
        <v>5.9701492537313432E-2</v>
      </c>
      <c r="K28" s="78">
        <f t="shared" si="3"/>
        <v>4.0416576131851309E-3</v>
      </c>
      <c r="L28" s="79"/>
      <c r="M28" s="80"/>
      <c r="N28" s="81">
        <f>分析係数表!H31</f>
        <v>2.5153210764721556E-2</v>
      </c>
      <c r="O28" s="82">
        <f t="shared" si="4"/>
        <v>0.43081540191253936</v>
      </c>
      <c r="P28" s="76">
        <f>分析係数表!C31</f>
        <v>2.6671974522292974E-2</v>
      </c>
      <c r="Q28" s="82">
        <f t="shared" si="5"/>
        <v>1.1490697423622657E-2</v>
      </c>
      <c r="R28" s="83">
        <v>1.4058287679028579E-2</v>
      </c>
      <c r="S28" s="84">
        <f t="shared" si="6"/>
        <v>8.1756052699879511E-2</v>
      </c>
      <c r="T28" s="85">
        <f>分析係数表!F31</f>
        <v>0.34328358208955223</v>
      </c>
      <c r="U28" s="86">
        <f t="shared" si="7"/>
        <v>2.8065510628316845E-2</v>
      </c>
      <c r="V28" s="87">
        <f>分析係数表!D31</f>
        <v>0</v>
      </c>
      <c r="W28" s="167">
        <f t="shared" si="8"/>
        <v>0</v>
      </c>
      <c r="X28" s="76">
        <f>分析係数表!E31</f>
        <v>0</v>
      </c>
      <c r="Y28" s="166">
        <f t="shared" si="9"/>
        <v>0</v>
      </c>
    </row>
    <row r="29" spans="1:25" x14ac:dyDescent="0.2">
      <c r="A29" s="6" t="s">
        <v>17</v>
      </c>
      <c r="B29" s="5" t="s">
        <v>272</v>
      </c>
      <c r="C29" s="90"/>
      <c r="D29" s="76">
        <f>投入係数表!I29</f>
        <v>1.4749262536873156E-3</v>
      </c>
      <c r="E29" s="77">
        <f t="shared" si="0"/>
        <v>0.14749262536873156</v>
      </c>
      <c r="F29" s="76">
        <f>分析係数表!C32</f>
        <v>1</v>
      </c>
      <c r="G29" s="77">
        <f t="shared" si="1"/>
        <v>0.14749262536873156</v>
      </c>
      <c r="H29" s="77">
        <v>0.19157060145415949</v>
      </c>
      <c r="I29" s="77">
        <f t="shared" si="2"/>
        <v>0.19157060145415949</v>
      </c>
      <c r="J29" s="76">
        <f>分析係数表!G32</f>
        <v>0.14022140221402213</v>
      </c>
      <c r="K29" s="78">
        <f t="shared" si="3"/>
        <v>2.6862298358885831E-2</v>
      </c>
      <c r="L29" s="79"/>
      <c r="M29" s="80"/>
      <c r="N29" s="81">
        <f>分析係数表!H32</f>
        <v>7.3807620570210501E-3</v>
      </c>
      <c r="O29" s="82">
        <f t="shared" si="4"/>
        <v>0.12641511263747182</v>
      </c>
      <c r="P29" s="76">
        <f>分析係数表!C32</f>
        <v>1</v>
      </c>
      <c r="Q29" s="82">
        <f t="shared" si="5"/>
        <v>0.12641511263747182</v>
      </c>
      <c r="R29" s="83">
        <v>0.16018756946261653</v>
      </c>
      <c r="S29" s="84">
        <f t="shared" si="6"/>
        <v>0.35175817091677603</v>
      </c>
      <c r="T29" s="85">
        <f>分析係数表!F32</f>
        <v>0.48093480934809346</v>
      </c>
      <c r="U29" s="86">
        <f t="shared" si="7"/>
        <v>0.16917274886649375</v>
      </c>
      <c r="V29" s="87">
        <f>分析係数表!D32</f>
        <v>1.7220172201722016E-2</v>
      </c>
      <c r="W29" s="167">
        <f t="shared" si="8"/>
        <v>0</v>
      </c>
      <c r="X29" s="76">
        <f>分析係数表!E32</f>
        <v>2.5830258302583026E-2</v>
      </c>
      <c r="Y29" s="166">
        <f t="shared" si="9"/>
        <v>0</v>
      </c>
    </row>
    <row r="30" spans="1:25" x14ac:dyDescent="0.2">
      <c r="A30" s="6" t="s">
        <v>18</v>
      </c>
      <c r="B30" s="5" t="s">
        <v>273</v>
      </c>
      <c r="C30" s="90"/>
      <c r="D30" s="76">
        <f>投入係数表!I30</f>
        <v>0</v>
      </c>
      <c r="E30" s="77">
        <f t="shared" si="0"/>
        <v>0</v>
      </c>
      <c r="F30" s="76">
        <f>分析係数表!C33</f>
        <v>0.66329113924050631</v>
      </c>
      <c r="G30" s="77">
        <f t="shared" si="1"/>
        <v>0</v>
      </c>
      <c r="H30" s="77">
        <v>7.3400394034706072E-3</v>
      </c>
      <c r="I30" s="77">
        <f t="shared" si="2"/>
        <v>7.3400394034706072E-3</v>
      </c>
      <c r="J30" s="76">
        <f>分析係数表!G33</f>
        <v>0.50381679389312972</v>
      </c>
      <c r="K30" s="78">
        <f t="shared" si="3"/>
        <v>3.6980351193058019E-3</v>
      </c>
      <c r="L30" s="79"/>
      <c r="M30" s="80"/>
      <c r="N30" s="81">
        <f>分析係数表!H33</f>
        <v>1.0658140154543032E-3</v>
      </c>
      <c r="O30" s="82">
        <f t="shared" si="4"/>
        <v>1.8254889911548278E-2</v>
      </c>
      <c r="P30" s="76">
        <f>分析係数表!C33</f>
        <v>0.66329113924050631</v>
      </c>
      <c r="Q30" s="82">
        <f t="shared" si="5"/>
        <v>1.2108306726140883E-2</v>
      </c>
      <c r="R30" s="83">
        <v>3.1041947117074552E-2</v>
      </c>
      <c r="S30" s="84">
        <f t="shared" si="6"/>
        <v>3.8381986520545155E-2</v>
      </c>
      <c r="T30" s="85">
        <f>分析係数表!F33</f>
        <v>0.63740458015267176</v>
      </c>
      <c r="U30" s="86">
        <f t="shared" si="7"/>
        <v>2.4464854003553593E-2</v>
      </c>
      <c r="V30" s="87">
        <f>分析係数表!D33</f>
        <v>1.1450381679389313E-2</v>
      </c>
      <c r="W30" s="167">
        <f t="shared" si="8"/>
        <v>0</v>
      </c>
      <c r="X30" s="76">
        <f>分析係数表!E33</f>
        <v>0</v>
      </c>
      <c r="Y30" s="166">
        <f t="shared" si="9"/>
        <v>0</v>
      </c>
    </row>
    <row r="31" spans="1:25" x14ac:dyDescent="0.2">
      <c r="A31" s="6" t="s">
        <v>19</v>
      </c>
      <c r="B31" s="5" t="s">
        <v>274</v>
      </c>
      <c r="C31" s="90"/>
      <c r="D31" s="76">
        <f>投入係数表!I31</f>
        <v>7.2271386430678472E-2</v>
      </c>
      <c r="E31" s="77">
        <f t="shared" si="0"/>
        <v>7.227138643067847</v>
      </c>
      <c r="F31" s="76">
        <f>分析係数表!C34</f>
        <v>0.21491587085038655</v>
      </c>
      <c r="G31" s="77">
        <f t="shared" si="1"/>
        <v>1.5532267952314074</v>
      </c>
      <c r="H31" s="77">
        <v>1.8377818605219152</v>
      </c>
      <c r="I31" s="77">
        <f t="shared" si="2"/>
        <v>1.8377818605219152</v>
      </c>
      <c r="J31" s="76">
        <f>分析係数表!G34</f>
        <v>0.42492917847025496</v>
      </c>
      <c r="K31" s="78">
        <f t="shared" si="3"/>
        <v>0.78092713619911414</v>
      </c>
      <c r="L31" s="79"/>
      <c r="M31" s="80"/>
      <c r="N31" s="81">
        <f>分析係数表!H34</f>
        <v>0.18094857447375434</v>
      </c>
      <c r="O31" s="82">
        <f t="shared" si="4"/>
        <v>3.099223934733109</v>
      </c>
      <c r="P31" s="76">
        <f>分析係数表!C34</f>
        <v>0.21491587085038655</v>
      </c>
      <c r="Q31" s="82">
        <f t="shared" si="5"/>
        <v>0.66607241089352764</v>
      </c>
      <c r="R31" s="83">
        <v>0.70716245548446988</v>
      </c>
      <c r="S31" s="84">
        <f t="shared" si="6"/>
        <v>2.5449443160063852</v>
      </c>
      <c r="T31" s="85">
        <f>分析係数表!F34</f>
        <v>0.69842904970383723</v>
      </c>
      <c r="U31" s="86">
        <f t="shared" si="7"/>
        <v>1.7774630401775215</v>
      </c>
      <c r="V31" s="87">
        <f>分析係数表!D34</f>
        <v>0.29410249806850375</v>
      </c>
      <c r="W31" s="167">
        <f t="shared" si="8"/>
        <v>1</v>
      </c>
      <c r="X31" s="76">
        <f>分析係数表!E34</f>
        <v>0.18465104300798352</v>
      </c>
      <c r="Y31" s="166">
        <f t="shared" si="9"/>
        <v>0</v>
      </c>
    </row>
    <row r="32" spans="1:25" x14ac:dyDescent="0.2">
      <c r="A32" s="6" t="s">
        <v>20</v>
      </c>
      <c r="B32" s="5" t="s">
        <v>37</v>
      </c>
      <c r="C32" s="90"/>
      <c r="D32" s="76">
        <f>投入係数表!I32</f>
        <v>9.8328416912487702E-3</v>
      </c>
      <c r="E32" s="77">
        <f t="shared" si="0"/>
        <v>0.98328416912487704</v>
      </c>
      <c r="F32" s="76">
        <f>分析係数表!C35</f>
        <v>8.6412734508243272E-2</v>
      </c>
      <c r="G32" s="77">
        <f t="shared" si="1"/>
        <v>8.4968273852746579E-2</v>
      </c>
      <c r="H32" s="77">
        <v>0.11356917780823339</v>
      </c>
      <c r="I32" s="77">
        <f t="shared" si="2"/>
        <v>0.11356917780823339</v>
      </c>
      <c r="J32" s="76">
        <f>分析係数表!G35</f>
        <v>0.31692307692307692</v>
      </c>
      <c r="K32" s="78">
        <f t="shared" si="3"/>
        <v>3.5992693274609348E-2</v>
      </c>
      <c r="L32" s="79"/>
      <c r="M32" s="80"/>
      <c r="N32" s="81">
        <f>分析係数表!H35</f>
        <v>6.9118038902211562E-2</v>
      </c>
      <c r="O32" s="82">
        <f t="shared" si="4"/>
        <v>1.1838296107639057</v>
      </c>
      <c r="P32" s="76">
        <f>分析係数表!C35</f>
        <v>8.6412734508243272E-2</v>
      </c>
      <c r="Q32" s="82">
        <f t="shared" si="5"/>
        <v>0.10229795385793836</v>
      </c>
      <c r="R32" s="83">
        <v>0.11324609230637694</v>
      </c>
      <c r="S32" s="84">
        <f t="shared" si="6"/>
        <v>0.22681527011461033</v>
      </c>
      <c r="T32" s="85">
        <f>分析係数表!F35</f>
        <v>0.65230769230769226</v>
      </c>
      <c r="U32" s="86">
        <f t="shared" si="7"/>
        <v>0.14795334542860736</v>
      </c>
      <c r="V32" s="87">
        <f>分析係数表!D35</f>
        <v>0.24307692307692308</v>
      </c>
      <c r="W32" s="167">
        <f t="shared" si="8"/>
        <v>0</v>
      </c>
      <c r="X32" s="76">
        <f>分析係数表!E35</f>
        <v>0.19384615384615383</v>
      </c>
      <c r="Y32" s="166">
        <f t="shared" si="9"/>
        <v>0</v>
      </c>
    </row>
    <row r="33" spans="1:25" x14ac:dyDescent="0.2">
      <c r="A33" s="6" t="s">
        <v>21</v>
      </c>
      <c r="B33" s="5" t="s">
        <v>38</v>
      </c>
      <c r="C33" s="90"/>
      <c r="D33" s="76">
        <f>投入係数表!I33</f>
        <v>1.9665683382497543E-3</v>
      </c>
      <c r="E33" s="77">
        <f t="shared" si="0"/>
        <v>0.19665683382497542</v>
      </c>
      <c r="F33" s="76">
        <f>分析係数表!C36</f>
        <v>0.53995037220843667</v>
      </c>
      <c r="G33" s="77">
        <f t="shared" si="1"/>
        <v>0.10618493062112816</v>
      </c>
      <c r="H33" s="77">
        <v>0.1700543090807215</v>
      </c>
      <c r="I33" s="77">
        <f t="shared" si="2"/>
        <v>0.1700543090807215</v>
      </c>
      <c r="J33" s="76">
        <f>分析係数表!G36</f>
        <v>4.5913682277318639E-3</v>
      </c>
      <c r="K33" s="78">
        <f t="shared" si="3"/>
        <v>7.8078195170211884E-4</v>
      </c>
      <c r="L33" s="79"/>
      <c r="M33" s="80"/>
      <c r="N33" s="81">
        <f>分析係数表!H36</f>
        <v>9.1953104183320006E-2</v>
      </c>
      <c r="O33" s="82">
        <f t="shared" si="4"/>
        <v>1.5749406271188275</v>
      </c>
      <c r="P33" s="76">
        <f>分析係数表!C36</f>
        <v>0.53995037220843667</v>
      </c>
      <c r="Q33" s="82">
        <f t="shared" si="5"/>
        <v>0.8503897778189996</v>
      </c>
      <c r="R33" s="83">
        <v>0.88458273477121485</v>
      </c>
      <c r="S33" s="84">
        <f t="shared" si="6"/>
        <v>1.0546370438519364</v>
      </c>
      <c r="T33" s="85">
        <f>分析係数表!F36</f>
        <v>0.90036730945821852</v>
      </c>
      <c r="U33" s="86">
        <f t="shared" si="7"/>
        <v>0.94956071762793715</v>
      </c>
      <c r="V33" s="87">
        <f>分析係数表!D36</f>
        <v>1.4692378328741965E-2</v>
      </c>
      <c r="W33" s="167">
        <f t="shared" si="8"/>
        <v>0</v>
      </c>
      <c r="X33" s="76">
        <f>分析係数表!E36</f>
        <v>5.5096418732782371E-3</v>
      </c>
      <c r="Y33" s="166">
        <f t="shared" si="9"/>
        <v>0</v>
      </c>
    </row>
    <row r="34" spans="1:25" x14ac:dyDescent="0.2">
      <c r="A34" s="6" t="s">
        <v>22</v>
      </c>
      <c r="B34" s="5" t="s">
        <v>377</v>
      </c>
      <c r="C34" s="90"/>
      <c r="D34" s="76">
        <f>投入係数表!I34</f>
        <v>2.9498525073746312E-2</v>
      </c>
      <c r="E34" s="77">
        <f t="shared" si="0"/>
        <v>2.9498525073746311</v>
      </c>
      <c r="F34" s="76">
        <f>分析係数表!C37</f>
        <v>0.27299231380864031</v>
      </c>
      <c r="G34" s="77">
        <f t="shared" si="1"/>
        <v>0.80528706138241979</v>
      </c>
      <c r="H34" s="77">
        <v>1.0450676160383219</v>
      </c>
      <c r="I34" s="77">
        <f t="shared" si="2"/>
        <v>1.0450676160383219</v>
      </c>
      <c r="J34" s="76">
        <f>分析係数表!G37</f>
        <v>0.4742113169754632</v>
      </c>
      <c r="K34" s="78">
        <f t="shared" si="3"/>
        <v>0.49558289052994031</v>
      </c>
      <c r="L34" s="79"/>
      <c r="M34" s="80"/>
      <c r="N34" s="81">
        <f>分析係数表!H37</f>
        <v>5.3477218225419662E-2</v>
      </c>
      <c r="O34" s="82">
        <f t="shared" si="4"/>
        <v>0.91593910131193479</v>
      </c>
      <c r="P34" s="76">
        <f>分析係数表!C37</f>
        <v>0.27299231380864031</v>
      </c>
      <c r="Q34" s="82">
        <f t="shared" si="5"/>
        <v>0.25004433457495168</v>
      </c>
      <c r="R34" s="83">
        <v>0.2814317593180572</v>
      </c>
      <c r="S34" s="84">
        <f t="shared" si="6"/>
        <v>1.326499375356379</v>
      </c>
      <c r="T34" s="85">
        <f>分析係数表!F37</f>
        <v>0.7120681021532298</v>
      </c>
      <c r="U34" s="86">
        <f t="shared" si="7"/>
        <v>0.9445578927174616</v>
      </c>
      <c r="V34" s="87">
        <f>分析係数表!D37</f>
        <v>0.1457185778668002</v>
      </c>
      <c r="W34" s="167">
        <f t="shared" si="8"/>
        <v>0</v>
      </c>
      <c r="X34" s="76">
        <f>分析係数表!E37</f>
        <v>0.12719078617926891</v>
      </c>
      <c r="Y34" s="166">
        <f t="shared" si="9"/>
        <v>0</v>
      </c>
    </row>
    <row r="35" spans="1:25" x14ac:dyDescent="0.2">
      <c r="A35" s="6" t="s">
        <v>23</v>
      </c>
      <c r="B35" s="5" t="s">
        <v>193</v>
      </c>
      <c r="C35" s="90"/>
      <c r="D35" s="76">
        <f>投入係数表!I35</f>
        <v>4.9164208456243851E-3</v>
      </c>
      <c r="E35" s="77">
        <f t="shared" si="0"/>
        <v>0.49164208456243852</v>
      </c>
      <c r="F35" s="76">
        <f>分析係数表!C38</f>
        <v>9.8436595251881753E-3</v>
      </c>
      <c r="G35" s="77">
        <f t="shared" si="1"/>
        <v>4.8395572886864181E-3</v>
      </c>
      <c r="H35" s="77">
        <v>7.3156712159500722E-3</v>
      </c>
      <c r="I35" s="77">
        <f t="shared" si="2"/>
        <v>7.3156712159500722E-3</v>
      </c>
      <c r="J35" s="76">
        <f>分析係数表!G38</f>
        <v>0.36842105263157893</v>
      </c>
      <c r="K35" s="78">
        <f t="shared" si="3"/>
        <v>2.6952472900868686E-3</v>
      </c>
      <c r="L35" s="79"/>
      <c r="M35" s="80"/>
      <c r="N35" s="81">
        <f>分析係数表!H38</f>
        <v>4.7135624833466561E-2</v>
      </c>
      <c r="O35" s="82">
        <f t="shared" si="4"/>
        <v>0.80732250633822256</v>
      </c>
      <c r="P35" s="76">
        <f>分析係数表!C38</f>
        <v>9.8436595251881753E-3</v>
      </c>
      <c r="Q35" s="82">
        <f t="shared" si="5"/>
        <v>7.9470078794150363E-3</v>
      </c>
      <c r="R35" s="83">
        <v>9.2190772509420805E-3</v>
      </c>
      <c r="S35" s="84">
        <f t="shared" si="6"/>
        <v>1.6534748466892152E-2</v>
      </c>
      <c r="T35" s="85">
        <f>分析係数表!F38</f>
        <v>0.57894736842105265</v>
      </c>
      <c r="U35" s="86">
        <f t="shared" si="7"/>
        <v>9.5727491124112454E-3</v>
      </c>
      <c r="V35" s="87">
        <f>分析係数表!D38</f>
        <v>0.19298245614035087</v>
      </c>
      <c r="W35" s="167">
        <f t="shared" si="8"/>
        <v>0</v>
      </c>
      <c r="X35" s="76">
        <f>分析係数表!E38</f>
        <v>0.17543859649122806</v>
      </c>
      <c r="Y35" s="166">
        <f t="shared" si="9"/>
        <v>0</v>
      </c>
    </row>
    <row r="36" spans="1:25" x14ac:dyDescent="0.2">
      <c r="A36" s="6" t="s">
        <v>24</v>
      </c>
      <c r="B36" s="5" t="s">
        <v>39</v>
      </c>
      <c r="C36" s="90"/>
      <c r="D36" s="76">
        <f>投入係数表!I36</f>
        <v>0</v>
      </c>
      <c r="E36" s="77">
        <f t="shared" si="0"/>
        <v>0</v>
      </c>
      <c r="F36" s="76">
        <f>分析係数表!C39</f>
        <v>1</v>
      </c>
      <c r="G36" s="77">
        <f t="shared" si="1"/>
        <v>0</v>
      </c>
      <c r="H36" s="77">
        <v>2.7147737448439284E-2</v>
      </c>
      <c r="I36" s="77">
        <f t="shared" si="2"/>
        <v>2.7147737448439284E-2</v>
      </c>
      <c r="J36" s="76">
        <f>分析係数表!G39</f>
        <v>0.35118219749652296</v>
      </c>
      <c r="K36" s="78">
        <f t="shared" si="3"/>
        <v>9.5338020942015572E-3</v>
      </c>
      <c r="L36" s="79"/>
      <c r="M36" s="80"/>
      <c r="N36" s="81">
        <f>分析係数表!H39</f>
        <v>4.2632560618172128E-3</v>
      </c>
      <c r="O36" s="82">
        <f t="shared" si="4"/>
        <v>7.3019559646193111E-2</v>
      </c>
      <c r="P36" s="76">
        <f>分析係数表!C39</f>
        <v>1</v>
      </c>
      <c r="Q36" s="82">
        <f t="shared" si="5"/>
        <v>7.3019559646193111E-2</v>
      </c>
      <c r="R36" s="83">
        <v>8.9157289029434789E-2</v>
      </c>
      <c r="S36" s="84">
        <f t="shared" si="6"/>
        <v>0.11630502647787408</v>
      </c>
      <c r="T36" s="85">
        <f>分析係数表!F39</f>
        <v>0.70201668984700971</v>
      </c>
      <c r="U36" s="86">
        <f t="shared" si="7"/>
        <v>8.1648069700565984E-2</v>
      </c>
      <c r="V36" s="87">
        <f>分析係数表!D39</f>
        <v>8.2406119610570233E-2</v>
      </c>
      <c r="W36" s="167">
        <f t="shared" si="8"/>
        <v>0</v>
      </c>
      <c r="X36" s="76">
        <f>分析係数表!E39</f>
        <v>0.10361613351877608</v>
      </c>
      <c r="Y36" s="166">
        <f t="shared" si="9"/>
        <v>0</v>
      </c>
    </row>
    <row r="37" spans="1:25" x14ac:dyDescent="0.2">
      <c r="A37" s="6" t="s">
        <v>25</v>
      </c>
      <c r="B37" s="5" t="s">
        <v>40</v>
      </c>
      <c r="C37" s="90"/>
      <c r="D37" s="76">
        <f>投入係数表!I37</f>
        <v>0</v>
      </c>
      <c r="E37" s="77">
        <f t="shared" si="0"/>
        <v>0</v>
      </c>
      <c r="F37" s="76">
        <f>分析係数表!C40</f>
        <v>0.85246762338116899</v>
      </c>
      <c r="G37" s="77">
        <f t="shared" si="1"/>
        <v>0</v>
      </c>
      <c r="H37" s="77">
        <v>1.069949835639319E-3</v>
      </c>
      <c r="I37" s="77">
        <f t="shared" si="2"/>
        <v>1.069949835639319E-3</v>
      </c>
      <c r="J37" s="76">
        <f>分析係数表!G40</f>
        <v>0.56154833975417351</v>
      </c>
      <c r="K37" s="78">
        <f t="shared" si="3"/>
        <v>6.0082855382351035E-4</v>
      </c>
      <c r="L37" s="79"/>
      <c r="M37" s="80"/>
      <c r="N37" s="81">
        <f>分析係数表!H40</f>
        <v>3.4452438049560351E-2</v>
      </c>
      <c r="O37" s="82">
        <f t="shared" si="4"/>
        <v>0.59008931639079809</v>
      </c>
      <c r="P37" s="76">
        <f>分析係数表!C40</f>
        <v>0.85246762338116899</v>
      </c>
      <c r="Q37" s="82">
        <f t="shared" si="5"/>
        <v>0.50303203712628231</v>
      </c>
      <c r="R37" s="83">
        <v>0.50325467250895606</v>
      </c>
      <c r="S37" s="84">
        <f t="shared" si="6"/>
        <v>0.50432462234459541</v>
      </c>
      <c r="T37" s="85">
        <f>分析係数表!F40</f>
        <v>0.75619152449091909</v>
      </c>
      <c r="U37" s="86">
        <f t="shared" si="7"/>
        <v>0.38136600500906664</v>
      </c>
      <c r="V37" s="87">
        <f>分析係数表!D40</f>
        <v>0.11685929187305082</v>
      </c>
      <c r="W37" s="167">
        <f t="shared" si="8"/>
        <v>0</v>
      </c>
      <c r="X37" s="76">
        <f>分析係数表!E40</f>
        <v>7.2463768115942032E-2</v>
      </c>
      <c r="Y37" s="166">
        <f t="shared" si="9"/>
        <v>0</v>
      </c>
    </row>
    <row r="38" spans="1:25" x14ac:dyDescent="0.2">
      <c r="A38" s="6" t="s">
        <v>26</v>
      </c>
      <c r="B38" s="5" t="s">
        <v>276</v>
      </c>
      <c r="C38" s="90"/>
      <c r="D38" s="76">
        <f>投入係数表!I38</f>
        <v>0</v>
      </c>
      <c r="E38" s="77">
        <f t="shared" si="0"/>
        <v>0</v>
      </c>
      <c r="F38" s="76">
        <f>分析係数表!C41</f>
        <v>0.52194822470070601</v>
      </c>
      <c r="G38" s="77">
        <f t="shared" si="1"/>
        <v>0</v>
      </c>
      <c r="H38" s="77">
        <v>5.7015510877319057E-4</v>
      </c>
      <c r="I38" s="77">
        <f t="shared" si="2"/>
        <v>5.7015510877319057E-4</v>
      </c>
      <c r="J38" s="76">
        <f>分析係数表!G41</f>
        <v>0.47623592288604694</v>
      </c>
      <c r="K38" s="78">
        <f t="shared" si="3"/>
        <v>2.7152834441479491E-4</v>
      </c>
      <c r="L38" s="79"/>
      <c r="M38" s="80"/>
      <c r="N38" s="81">
        <f>分析係数表!H41</f>
        <v>5.4729549693578468E-2</v>
      </c>
      <c r="O38" s="82">
        <f t="shared" si="4"/>
        <v>0.93738859695800403</v>
      </c>
      <c r="P38" s="76">
        <f>分析係数表!C41</f>
        <v>0.52194822470070601</v>
      </c>
      <c r="Q38" s="82">
        <f t="shared" si="5"/>
        <v>0.48926831403691584</v>
      </c>
      <c r="R38" s="83">
        <v>0.49462614582545272</v>
      </c>
      <c r="S38" s="84">
        <f t="shared" si="6"/>
        <v>0.4951963009342259</v>
      </c>
      <c r="T38" s="85">
        <f>分析係数表!F41</f>
        <v>0.5754915060125978</v>
      </c>
      <c r="U38" s="86">
        <f t="shared" si="7"/>
        <v>0.28498126499650522</v>
      </c>
      <c r="V38" s="87">
        <f>分析係数表!D41</f>
        <v>0.21645352166443979</v>
      </c>
      <c r="W38" s="167">
        <f t="shared" si="8"/>
        <v>0</v>
      </c>
      <c r="X38" s="76">
        <f>分析係数表!E41</f>
        <v>0.20900935292994846</v>
      </c>
      <c r="Y38" s="166">
        <f t="shared" si="9"/>
        <v>0</v>
      </c>
    </row>
    <row r="39" spans="1:25" x14ac:dyDescent="0.2">
      <c r="A39" s="6" t="s">
        <v>51</v>
      </c>
      <c r="B39" s="5" t="s">
        <v>367</v>
      </c>
      <c r="C39" s="90"/>
      <c r="D39" s="76">
        <f>投入係数表!I39</f>
        <v>9.8328416912487715E-4</v>
      </c>
      <c r="E39" s="77">
        <f>$C$11*D39</f>
        <v>9.8328416912487712E-2</v>
      </c>
      <c r="F39" s="76">
        <f>分析係数表!C42</f>
        <v>1</v>
      </c>
      <c r="G39" s="77">
        <f>E39*F39</f>
        <v>9.8328416912487712E-2</v>
      </c>
      <c r="H39" s="77">
        <v>0.11961882988437003</v>
      </c>
      <c r="I39" s="77">
        <f>C39+H39</f>
        <v>0.11961882988437003</v>
      </c>
      <c r="J39" s="76">
        <f>分析係数表!G42</f>
        <v>0.48544520547945208</v>
      </c>
      <c r="K39" s="78">
        <f>I39*J39</f>
        <v>5.8068387452429635E-2</v>
      </c>
      <c r="L39" s="79"/>
      <c r="M39" s="80"/>
      <c r="N39" s="81">
        <f>分析係数表!H42</f>
        <v>1.4948041566746603E-2</v>
      </c>
      <c r="O39" s="82">
        <f t="shared" si="4"/>
        <v>0.2560248310094646</v>
      </c>
      <c r="P39" s="76">
        <f>分析係数表!C42</f>
        <v>1</v>
      </c>
      <c r="Q39" s="82">
        <f>O39*P39</f>
        <v>0.2560248310094646</v>
      </c>
      <c r="R39" s="83">
        <v>0.26409937146270901</v>
      </c>
      <c r="S39" s="84">
        <f>I39+R39</f>
        <v>0.38371820134707901</v>
      </c>
      <c r="T39" s="85">
        <f>分析係数表!F42</f>
        <v>0.5547945205479452</v>
      </c>
      <c r="U39" s="86">
        <f t="shared" si="7"/>
        <v>0.21288475554187261</v>
      </c>
      <c r="V39" s="87">
        <f>分析係数表!D42</f>
        <v>0.17037671232876711</v>
      </c>
      <c r="W39" s="167">
        <f t="shared" si="8"/>
        <v>0</v>
      </c>
      <c r="X39" s="76">
        <f>分析係数表!E42</f>
        <v>0.12842465753424659</v>
      </c>
      <c r="Y39" s="166">
        <f t="shared" si="9"/>
        <v>0</v>
      </c>
    </row>
    <row r="40" spans="1:25" x14ac:dyDescent="0.2">
      <c r="A40" s="6" t="s">
        <v>194</v>
      </c>
      <c r="B40" s="5" t="s">
        <v>41</v>
      </c>
      <c r="C40" s="90"/>
      <c r="D40" s="76">
        <f>投入係数表!I40</f>
        <v>2.359882005899705E-2</v>
      </c>
      <c r="E40" s="77">
        <f>$C$11*D40</f>
        <v>2.359882005899705</v>
      </c>
      <c r="F40" s="76">
        <f>分析係数表!C43</f>
        <v>0.62423588637180871</v>
      </c>
      <c r="G40" s="77">
        <f>E40*F40</f>
        <v>1.4731230356856844</v>
      </c>
      <c r="H40" s="77">
        <v>2.2637660494702545</v>
      </c>
      <c r="I40" s="77">
        <f>C40+H40</f>
        <v>2.2637660494702545</v>
      </c>
      <c r="J40" s="76">
        <f>分析係数表!G43</f>
        <v>0.42429149797570848</v>
      </c>
      <c r="K40" s="78">
        <f>I40*J40</f>
        <v>0.96049668819628609</v>
      </c>
      <c r="L40" s="79"/>
      <c r="M40" s="80"/>
      <c r="N40" s="81">
        <f>分析係数表!H43</f>
        <v>4.0607513988808956E-2</v>
      </c>
      <c r="O40" s="82">
        <f t="shared" si="4"/>
        <v>0.69551130562998942</v>
      </c>
      <c r="P40" s="76">
        <f>分析係数表!C43</f>
        <v>0.62423588637180871</v>
      </c>
      <c r="Q40" s="82">
        <f>O40*P40</f>
        <v>0.43416311635155042</v>
      </c>
      <c r="R40" s="83">
        <v>0.66013783541245175</v>
      </c>
      <c r="S40" s="84">
        <f>I40+R40</f>
        <v>2.9239038848827064</v>
      </c>
      <c r="T40" s="85">
        <f>分析係数表!F43</f>
        <v>0.69068825910931175</v>
      </c>
      <c r="U40" s="86">
        <f t="shared" si="7"/>
        <v>2.01950608405259</v>
      </c>
      <c r="V40" s="87">
        <f>分析係数表!D43</f>
        <v>0.12442645074224022</v>
      </c>
      <c r="W40" s="167">
        <f t="shared" si="8"/>
        <v>0</v>
      </c>
      <c r="X40" s="76">
        <f>分析係数表!E43</f>
        <v>8.4750337381916327E-2</v>
      </c>
      <c r="Y40" s="166">
        <f t="shared" si="9"/>
        <v>0</v>
      </c>
    </row>
    <row r="41" spans="1:25" x14ac:dyDescent="0.2">
      <c r="A41" s="6" t="s">
        <v>340</v>
      </c>
      <c r="B41" s="5" t="s">
        <v>42</v>
      </c>
      <c r="C41" s="90"/>
      <c r="D41" s="76">
        <f>投入係数表!I41</f>
        <v>0</v>
      </c>
      <c r="E41" s="77">
        <f>$C$11*D41</f>
        <v>0</v>
      </c>
      <c r="F41" s="76">
        <f>分析係数表!C44</f>
        <v>0.39252164302818193</v>
      </c>
      <c r="G41" s="77">
        <f>E41*F41</f>
        <v>0</v>
      </c>
      <c r="H41" s="77">
        <v>1.5145224810890088E-3</v>
      </c>
      <c r="I41" s="77">
        <f>C41+H41</f>
        <v>1.5145224810890088E-3</v>
      </c>
      <c r="J41" s="76">
        <f>分析係数表!G44</f>
        <v>0.26417955717318775</v>
      </c>
      <c r="K41" s="78">
        <f>I41*J41</f>
        <v>4.0010587838293197E-4</v>
      </c>
      <c r="L41" s="79"/>
      <c r="M41" s="80"/>
      <c r="N41" s="81">
        <f>分析係数表!H44</f>
        <v>0.12190247801758593</v>
      </c>
      <c r="O41" s="82">
        <f t="shared" si="4"/>
        <v>2.0879030336333342</v>
      </c>
      <c r="P41" s="76">
        <f>分析係数表!C44</f>
        <v>0.39252164302818193</v>
      </c>
      <c r="Q41" s="82">
        <f>O41*P41</f>
        <v>0.81954712924528172</v>
      </c>
      <c r="R41" s="83">
        <v>0.82966187481486708</v>
      </c>
      <c r="S41" s="84">
        <f>I41+R41</f>
        <v>0.83117639729595605</v>
      </c>
      <c r="T41" s="85">
        <f>分析係数表!F44</f>
        <v>0.52714589020321501</v>
      </c>
      <c r="U41" s="86">
        <f t="shared" si="7"/>
        <v>0.43815122186847788</v>
      </c>
      <c r="V41" s="87">
        <f>分析係数表!D44</f>
        <v>0.30209281164695179</v>
      </c>
      <c r="W41" s="167">
        <f t="shared" si="8"/>
        <v>0</v>
      </c>
      <c r="X41" s="76">
        <f>分析係数表!E44</f>
        <v>0.17773733697300576</v>
      </c>
      <c r="Y41" s="166">
        <f t="shared" si="9"/>
        <v>0</v>
      </c>
    </row>
    <row r="42" spans="1:25" x14ac:dyDescent="0.2">
      <c r="A42" s="6" t="s">
        <v>341</v>
      </c>
      <c r="B42" s="5" t="s">
        <v>278</v>
      </c>
      <c r="C42" s="90"/>
      <c r="D42" s="76">
        <f>投入係数表!I42</f>
        <v>1.9665683382497543E-3</v>
      </c>
      <c r="E42" s="77">
        <f>$C$11*D42</f>
        <v>0.19665683382497542</v>
      </c>
      <c r="F42" s="76">
        <f>分析係数表!C45</f>
        <v>1</v>
      </c>
      <c r="G42" s="77">
        <f>E42*F42</f>
        <v>0.19665683382497542</v>
      </c>
      <c r="H42" s="77">
        <v>0.30545155269751428</v>
      </c>
      <c r="I42" s="77">
        <f>C42+H42</f>
        <v>0.30545155269751428</v>
      </c>
      <c r="J42" s="76">
        <f>分析係数表!G45</f>
        <v>0</v>
      </c>
      <c r="K42" s="78">
        <f>I42*J42</f>
        <v>0</v>
      </c>
      <c r="L42" s="79"/>
      <c r="M42" s="80"/>
      <c r="N42" s="81">
        <f>分析係数表!H45</f>
        <v>0</v>
      </c>
      <c r="O42" s="82">
        <f t="shared" si="4"/>
        <v>0</v>
      </c>
      <c r="P42" s="76">
        <f>分析係数表!C45</f>
        <v>1</v>
      </c>
      <c r="Q42" s="82">
        <f>O42*P42</f>
        <v>0</v>
      </c>
      <c r="R42" s="83">
        <v>1.7943579883246467E-2</v>
      </c>
      <c r="S42" s="84">
        <f>I42+R42</f>
        <v>0.32339513258076075</v>
      </c>
      <c r="T42" s="85">
        <f>分析係数表!F45</f>
        <v>0</v>
      </c>
      <c r="U42" s="86">
        <f t="shared" si="7"/>
        <v>0</v>
      </c>
      <c r="V42" s="87">
        <f>分析係数表!D45</f>
        <v>0</v>
      </c>
      <c r="W42" s="167">
        <f t="shared" si="8"/>
        <v>0</v>
      </c>
      <c r="X42" s="76">
        <f>分析係数表!E45</f>
        <v>0</v>
      </c>
      <c r="Y42" s="166">
        <f t="shared" si="9"/>
        <v>0</v>
      </c>
    </row>
    <row r="43" spans="1:25" x14ac:dyDescent="0.2">
      <c r="A43" s="6" t="s">
        <v>342</v>
      </c>
      <c r="B43" s="5" t="s">
        <v>279</v>
      </c>
      <c r="C43" s="90"/>
      <c r="D43" s="76">
        <f>投入係数表!I43</f>
        <v>5.8997050147492625E-3</v>
      </c>
      <c r="E43" s="77">
        <f>$C$11*D43</f>
        <v>0.58997050147492625</v>
      </c>
      <c r="F43" s="76">
        <f>分析係数表!C46</f>
        <v>0.18061366806136681</v>
      </c>
      <c r="G43" s="77">
        <f>E43*F43</f>
        <v>0.10655673631939044</v>
      </c>
      <c r="H43" s="77">
        <v>0.14116823473188425</v>
      </c>
      <c r="I43" s="77">
        <f>C43+H43</f>
        <v>0.14116823473188425</v>
      </c>
      <c r="J43" s="76">
        <f>分析係数表!G46</f>
        <v>1.1538461538461539E-2</v>
      </c>
      <c r="K43" s="78">
        <f>I43*J43</f>
        <v>1.6288642469063567E-3</v>
      </c>
      <c r="L43" s="79"/>
      <c r="M43" s="80"/>
      <c r="N43" s="81">
        <f>分析係数表!H46</f>
        <v>2.4940047961630695E-2</v>
      </c>
      <c r="O43" s="82">
        <f t="shared" si="4"/>
        <v>0.42716442393022969</v>
      </c>
      <c r="P43" s="76">
        <f>分析係数表!C46</f>
        <v>0.18061366806136681</v>
      </c>
      <c r="Q43" s="82">
        <f>O43*P43</f>
        <v>7.7151733471359479E-2</v>
      </c>
      <c r="R43" s="83">
        <v>8.39161927928566E-2</v>
      </c>
      <c r="S43" s="84">
        <f>I43+R43</f>
        <v>0.22508442752474084</v>
      </c>
      <c r="T43" s="85">
        <f>分析係数表!F46</f>
        <v>0.31538461538461537</v>
      </c>
      <c r="U43" s="86">
        <f t="shared" si="7"/>
        <v>7.0988165603956724E-2</v>
      </c>
      <c r="V43" s="87">
        <f>分析係数表!D46</f>
        <v>7.6923076923076927E-3</v>
      </c>
      <c r="W43" s="167">
        <f t="shared" si="8"/>
        <v>0</v>
      </c>
      <c r="X43" s="76">
        <f>分析係数表!E46</f>
        <v>2.3076923076923078E-2</v>
      </c>
      <c r="Y43" s="166">
        <f t="shared" si="9"/>
        <v>0</v>
      </c>
    </row>
    <row r="44" spans="1:25" x14ac:dyDescent="0.2">
      <c r="A44" s="192">
        <v>40</v>
      </c>
      <c r="B44" s="14" t="s">
        <v>150</v>
      </c>
      <c r="C44" s="197">
        <f>SUM(C5:C43)</f>
        <v>100</v>
      </c>
      <c r="D44" s="92">
        <f>投入係数表!I44</f>
        <v>0.60914454277286134</v>
      </c>
      <c r="E44" s="91">
        <f>SUM(E5:E43)</f>
        <v>60.914454277286133</v>
      </c>
      <c r="F44" s="92">
        <f>分析係数表!C47</f>
        <v>0.37257609531888036</v>
      </c>
      <c r="G44" s="91">
        <f>SUM(G5:G43)</f>
        <v>25.659802947610505</v>
      </c>
      <c r="H44" s="91">
        <f>SUM(H5:H43)</f>
        <v>31.680284704291378</v>
      </c>
      <c r="I44" s="91">
        <f>SUM(I5:I43)</f>
        <v>131.68028470429141</v>
      </c>
      <c r="J44" s="92">
        <f>分析係数表!G47</f>
        <v>0.28018721150013498</v>
      </c>
      <c r="K44" s="93">
        <f>SUM(K5:K43)</f>
        <v>27.316826889170926</v>
      </c>
      <c r="L44" s="94">
        <f>最終需要_まとめ!$L$33</f>
        <v>0.627</v>
      </c>
      <c r="M44" s="91">
        <f>K44*L44</f>
        <v>17.127650459510171</v>
      </c>
      <c r="N44" s="95">
        <f>分析係数表!H47</f>
        <v>1</v>
      </c>
      <c r="O44" s="96">
        <f>SUM(O5:O43)</f>
        <v>17.127650459510168</v>
      </c>
      <c r="P44" s="92">
        <f>分析係数表!C47</f>
        <v>0.37257609531888036</v>
      </c>
      <c r="Q44" s="96">
        <f>SUM(Q5:Q43)</f>
        <v>5.2276053937391778</v>
      </c>
      <c r="R44" s="91">
        <f>SUM(R5:R43)</f>
        <v>5.8867759638535055</v>
      </c>
      <c r="S44" s="97">
        <f>SUM(S5:S43)</f>
        <v>137.56706066814488</v>
      </c>
      <c r="T44" s="98">
        <f>分析係数表!F47</f>
        <v>0.48104097823151992</v>
      </c>
      <c r="U44" s="99">
        <f>SUM(U5:U43)</f>
        <v>58.486163511690513</v>
      </c>
      <c r="V44" s="100">
        <f>分析係数表!D47</f>
        <v>0.12544199143661683</v>
      </c>
      <c r="W44" s="164">
        <f>SUM(W5:W43)</f>
        <v>9</v>
      </c>
      <c r="X44" s="92">
        <f>分析係数表!E47</f>
        <v>9.6151620742417038E-2</v>
      </c>
      <c r="Y44" s="165">
        <f>SUM(Y5:Y43)</f>
        <v>6</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98" t="str">
        <f>取引基本表!$E$1</f>
        <v>2015年多可町産業連関表</v>
      </c>
      <c r="H1" s="401"/>
      <c r="I1" s="401"/>
    </row>
    <row r="2" spans="1:25" x14ac:dyDescent="0.2">
      <c r="B2" s="3" t="s">
        <v>244</v>
      </c>
      <c r="S2" s="3" t="s">
        <v>152</v>
      </c>
      <c r="U2" s="64" t="s">
        <v>209</v>
      </c>
      <c r="W2" s="3" t="s">
        <v>130</v>
      </c>
      <c r="Y2" s="3" t="s">
        <v>153</v>
      </c>
    </row>
    <row r="3" spans="1:25" ht="44" x14ac:dyDescent="0.2">
      <c r="B3" s="65"/>
      <c r="C3" s="66" t="s">
        <v>227</v>
      </c>
      <c r="D3" s="66" t="s">
        <v>245</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投入係数表!J5</f>
        <v>0</v>
      </c>
      <c r="E5" s="77">
        <f t="shared" ref="E5:E38" si="0">$C$12*D5</f>
        <v>0</v>
      </c>
      <c r="F5" s="76">
        <f>分析係数表!C8</f>
        <v>0.59892525647288708</v>
      </c>
      <c r="G5" s="77">
        <f t="shared" ref="G5:G38" si="1">E5*F5</f>
        <v>0</v>
      </c>
      <c r="H5" s="77">
        <f t="array" ref="H5:H43">MMULT(逆行列係数!C5:AO43,'8'!G5:G43)</f>
        <v>1.4412057320394332E-2</v>
      </c>
      <c r="I5" s="77">
        <f t="shared" ref="I5:I38" si="2">C5+H5</f>
        <v>1.4412057320394332E-2</v>
      </c>
      <c r="J5" s="76">
        <f>分析係数表!G8</f>
        <v>0.12001563721657545</v>
      </c>
      <c r="K5" s="78">
        <f t="shared" ref="K5:K38" si="3">I5*J5</f>
        <v>1.7296722429089365E-3</v>
      </c>
      <c r="L5" s="79" t="s">
        <v>182</v>
      </c>
      <c r="M5" s="80" t="s">
        <v>182</v>
      </c>
      <c r="N5" s="81">
        <f>分析係数表!H8</f>
        <v>1.3455901945110578E-2</v>
      </c>
      <c r="O5" s="82">
        <f t="shared" ref="O5:O43" si="4">$M$44*N5</f>
        <v>0.1039961883098752</v>
      </c>
      <c r="P5" s="76">
        <f>分析係数表!C8</f>
        <v>0.59892525647288708</v>
      </c>
      <c r="Q5" s="82">
        <f t="shared" ref="Q5:Q38" si="5">O5*P5</f>
        <v>6.2285943755694663E-2</v>
      </c>
      <c r="R5" s="83">
        <f t="array" ref="R5:R43">MMULT(逆行列係数!C5:AO43,'8'!Q5:Q43)</f>
        <v>8.8778221695634138E-2</v>
      </c>
      <c r="S5" s="84">
        <f t="shared" ref="S5:S38" si="6">I5+R5</f>
        <v>0.10319027901602847</v>
      </c>
      <c r="T5" s="85">
        <f>分析係数表!F8</f>
        <v>0.45269741985926504</v>
      </c>
      <c r="U5" s="86">
        <f t="shared" ref="U5:U43" si="7">S5*T5</f>
        <v>4.6713973065113747E-2</v>
      </c>
      <c r="V5" s="87">
        <f>分析係数表!D8</f>
        <v>0.16301798279906177</v>
      </c>
      <c r="W5" s="88">
        <f t="shared" ref="W5:W43" si="8">ROUND(S5*V5,0)</f>
        <v>0</v>
      </c>
      <c r="X5" s="76">
        <f>分析係数表!E8</f>
        <v>0.12822517591868648</v>
      </c>
      <c r="Y5" s="89">
        <f t="shared" ref="Y5:Y43" si="9">ROUND(S5*X5,0)</f>
        <v>0</v>
      </c>
    </row>
    <row r="6" spans="1:25" x14ac:dyDescent="0.2">
      <c r="A6" s="6" t="s">
        <v>219</v>
      </c>
      <c r="B6" s="5" t="s">
        <v>265</v>
      </c>
      <c r="C6" s="90"/>
      <c r="D6" s="76">
        <f>投入係数表!J6</f>
        <v>0</v>
      </c>
      <c r="E6" s="77">
        <f t="shared" si="0"/>
        <v>0</v>
      </c>
      <c r="F6" s="76">
        <f>分析係数表!C9</f>
        <v>1</v>
      </c>
      <c r="G6" s="77">
        <f t="shared" si="1"/>
        <v>0</v>
      </c>
      <c r="H6" s="77">
        <v>7.7547285973775651E-2</v>
      </c>
      <c r="I6" s="77">
        <f t="shared" si="2"/>
        <v>7.7547285973775651E-2</v>
      </c>
      <c r="J6" s="76">
        <f>分析係数表!G9</f>
        <v>0.24649298597194388</v>
      </c>
      <c r="K6" s="78">
        <f t="shared" si="3"/>
        <v>1.9114862073696202E-2</v>
      </c>
      <c r="L6" s="79"/>
      <c r="M6" s="80"/>
      <c r="N6" s="81">
        <f>分析係数表!H9</f>
        <v>6.9277911004529712E-4</v>
      </c>
      <c r="O6" s="82">
        <f t="shared" si="4"/>
        <v>5.3542592001123868E-3</v>
      </c>
      <c r="P6" s="76">
        <f>分析係数表!C9</f>
        <v>1</v>
      </c>
      <c r="Q6" s="82">
        <f t="shared" si="5"/>
        <v>5.3542592001123868E-3</v>
      </c>
      <c r="R6" s="83">
        <v>8.3045002272560554E-3</v>
      </c>
      <c r="S6" s="84">
        <f t="shared" si="6"/>
        <v>8.5851786201031705E-2</v>
      </c>
      <c r="T6" s="85">
        <f>分析係数表!F9</f>
        <v>0.67535070140280562</v>
      </c>
      <c r="U6" s="86">
        <f t="shared" si="7"/>
        <v>5.7980064027550474E-2</v>
      </c>
      <c r="V6" s="87">
        <f>分析係数表!D9</f>
        <v>0.18436873747494989</v>
      </c>
      <c r="W6" s="88">
        <f t="shared" si="8"/>
        <v>0</v>
      </c>
      <c r="X6" s="76">
        <f>分析係数表!E9</f>
        <v>0.11823647294589178</v>
      </c>
      <c r="Y6" s="89">
        <f t="shared" si="9"/>
        <v>0</v>
      </c>
    </row>
    <row r="7" spans="1:25" x14ac:dyDescent="0.2">
      <c r="A7" s="6" t="s">
        <v>220</v>
      </c>
      <c r="B7" s="5" t="s">
        <v>266</v>
      </c>
      <c r="C7" s="90"/>
      <c r="D7" s="76">
        <f>投入係数表!J7</f>
        <v>0</v>
      </c>
      <c r="E7" s="77">
        <f t="shared" si="0"/>
        <v>0</v>
      </c>
      <c r="F7" s="76">
        <f>分析係数表!C10</f>
        <v>0</v>
      </c>
      <c r="G7" s="77">
        <f t="shared" si="1"/>
        <v>0</v>
      </c>
      <c r="H7" s="77">
        <v>0</v>
      </c>
      <c r="I7" s="77">
        <f t="shared" si="2"/>
        <v>0</v>
      </c>
      <c r="J7" s="76">
        <f>分析係数表!G10</f>
        <v>0</v>
      </c>
      <c r="K7" s="78">
        <f t="shared" si="3"/>
        <v>0</v>
      </c>
      <c r="L7" s="79"/>
      <c r="M7" s="80"/>
      <c r="N7" s="81">
        <f>分析係数表!H10</f>
        <v>1.3855582200905942E-3</v>
      </c>
      <c r="O7" s="82">
        <f t="shared" si="4"/>
        <v>1.0708518400224774E-2</v>
      </c>
      <c r="P7" s="76">
        <f>分析係数表!C10</f>
        <v>0</v>
      </c>
      <c r="Q7" s="82">
        <f t="shared" si="5"/>
        <v>0</v>
      </c>
      <c r="R7" s="83">
        <v>0</v>
      </c>
      <c r="S7" s="84">
        <f t="shared" si="6"/>
        <v>0</v>
      </c>
      <c r="T7" s="85">
        <f>分析係数表!F10</f>
        <v>0</v>
      </c>
      <c r="U7" s="86">
        <f t="shared" si="7"/>
        <v>0</v>
      </c>
      <c r="V7" s="87">
        <f>分析係数表!D10</f>
        <v>0</v>
      </c>
      <c r="W7" s="88">
        <f t="shared" si="8"/>
        <v>0</v>
      </c>
      <c r="X7" s="76">
        <f>分析係数表!E10</f>
        <v>0</v>
      </c>
      <c r="Y7" s="89">
        <f t="shared" si="9"/>
        <v>0</v>
      </c>
    </row>
    <row r="8" spans="1:25" x14ac:dyDescent="0.2">
      <c r="A8" s="6" t="s">
        <v>221</v>
      </c>
      <c r="B8" s="5" t="s">
        <v>27</v>
      </c>
      <c r="C8" s="90"/>
      <c r="D8" s="76">
        <f>投入係数表!J8</f>
        <v>7.246376811594203E-3</v>
      </c>
      <c r="E8" s="77">
        <f t="shared" si="0"/>
        <v>0.72463768115942029</v>
      </c>
      <c r="F8" s="76">
        <f>分析係数表!C11</f>
        <v>0</v>
      </c>
      <c r="G8" s="77">
        <f t="shared" si="1"/>
        <v>0</v>
      </c>
      <c r="H8" s="77">
        <v>0</v>
      </c>
      <c r="I8" s="77">
        <f t="shared" si="2"/>
        <v>0</v>
      </c>
      <c r="J8" s="76">
        <f>分析係数表!G11</f>
        <v>1</v>
      </c>
      <c r="K8" s="78">
        <f t="shared" si="3"/>
        <v>0</v>
      </c>
      <c r="L8" s="79"/>
      <c r="M8" s="80"/>
      <c r="N8" s="81">
        <f>分析係数表!H11</f>
        <v>-2.6645350386357579E-5</v>
      </c>
      <c r="O8" s="82">
        <f t="shared" si="4"/>
        <v>-2.059330461581687E-4</v>
      </c>
      <c r="P8" s="76">
        <f>分析係数表!C11</f>
        <v>0</v>
      </c>
      <c r="Q8" s="82">
        <f t="shared" si="5"/>
        <v>0</v>
      </c>
      <c r="R8" s="83">
        <v>0</v>
      </c>
      <c r="S8" s="84">
        <f t="shared" si="6"/>
        <v>0</v>
      </c>
      <c r="T8" s="85">
        <f>分析係数表!F11</f>
        <v>1</v>
      </c>
      <c r="U8" s="86">
        <f t="shared" si="7"/>
        <v>0</v>
      </c>
      <c r="V8" s="87">
        <f>分析係数表!D11</f>
        <v>1</v>
      </c>
      <c r="W8" s="88">
        <f t="shared" si="8"/>
        <v>0</v>
      </c>
      <c r="X8" s="76">
        <f>分析係数表!E11</f>
        <v>0</v>
      </c>
      <c r="Y8" s="89">
        <f t="shared" si="9"/>
        <v>0</v>
      </c>
    </row>
    <row r="9" spans="1:25" x14ac:dyDescent="0.2">
      <c r="A9" s="6" t="s">
        <v>222</v>
      </c>
      <c r="B9" s="5" t="s">
        <v>190</v>
      </c>
      <c r="C9" s="90"/>
      <c r="D9" s="76">
        <f>投入係数表!J9</f>
        <v>7.246376811594203E-3</v>
      </c>
      <c r="E9" s="77">
        <f t="shared" si="0"/>
        <v>0.72463768115942029</v>
      </c>
      <c r="F9" s="76">
        <f>分析係数表!C12</f>
        <v>0.12986565621770585</v>
      </c>
      <c r="G9" s="77">
        <f t="shared" si="1"/>
        <v>9.4105547983844823E-2</v>
      </c>
      <c r="H9" s="77">
        <v>9.7532584088587407E-2</v>
      </c>
      <c r="I9" s="77">
        <f t="shared" si="2"/>
        <v>9.7532584088587407E-2</v>
      </c>
      <c r="J9" s="76">
        <f>分析係数表!G12</f>
        <v>0.14484736734275763</v>
      </c>
      <c r="K9" s="78">
        <f t="shared" si="3"/>
        <v>1.4127338035368019E-2</v>
      </c>
      <c r="L9" s="79"/>
      <c r="M9" s="80"/>
      <c r="N9" s="81">
        <f>分析係数表!H12</f>
        <v>0.10226485478284039</v>
      </c>
      <c r="O9" s="82">
        <f t="shared" si="4"/>
        <v>0.79037103115505147</v>
      </c>
      <c r="P9" s="76">
        <f>分析係数表!C12</f>
        <v>0.12986565621770585</v>
      </c>
      <c r="Q9" s="82">
        <f t="shared" si="5"/>
        <v>0.1026420526164156</v>
      </c>
      <c r="R9" s="83">
        <v>0.11357136115366556</v>
      </c>
      <c r="S9" s="84">
        <f t="shared" si="6"/>
        <v>0.21110394524225295</v>
      </c>
      <c r="T9" s="85">
        <f>分析係数表!F12</f>
        <v>0.28354845318582256</v>
      </c>
      <c r="U9" s="86">
        <f t="shared" si="7"/>
        <v>5.9858197134865412E-2</v>
      </c>
      <c r="V9" s="87">
        <f>分析係数表!D12</f>
        <v>6.9862733046506864E-2</v>
      </c>
      <c r="W9" s="88">
        <f t="shared" si="8"/>
        <v>0</v>
      </c>
      <c r="X9" s="76">
        <f>分析係数表!E12</f>
        <v>7.0682237246465884E-2</v>
      </c>
      <c r="Y9" s="89">
        <f t="shared" si="9"/>
        <v>0</v>
      </c>
    </row>
    <row r="10" spans="1:25" x14ac:dyDescent="0.2">
      <c r="A10" s="6" t="s">
        <v>223</v>
      </c>
      <c r="B10" s="5" t="s">
        <v>28</v>
      </c>
      <c r="C10" s="90"/>
      <c r="D10" s="76">
        <f>投入係数表!J10</f>
        <v>0</v>
      </c>
      <c r="E10" s="77">
        <f t="shared" si="0"/>
        <v>0</v>
      </c>
      <c r="F10" s="76">
        <f>分析係数表!C13</f>
        <v>0</v>
      </c>
      <c r="G10" s="77">
        <f t="shared" si="1"/>
        <v>0</v>
      </c>
      <c r="H10" s="77">
        <v>0</v>
      </c>
      <c r="I10" s="77">
        <f t="shared" si="2"/>
        <v>0</v>
      </c>
      <c r="J10" s="76">
        <f>分析係数表!G13</f>
        <v>0.244940107393639</v>
      </c>
      <c r="K10" s="78">
        <f t="shared" si="3"/>
        <v>0</v>
      </c>
      <c r="L10" s="79"/>
      <c r="M10" s="80"/>
      <c r="N10" s="81">
        <f>分析係数表!H13</f>
        <v>1.5560884625632827E-2</v>
      </c>
      <c r="O10" s="82">
        <f t="shared" si="4"/>
        <v>0.12026489895637053</v>
      </c>
      <c r="P10" s="76">
        <f>分析係数表!C13</f>
        <v>0</v>
      </c>
      <c r="Q10" s="82">
        <f t="shared" si="5"/>
        <v>0</v>
      </c>
      <c r="R10" s="83">
        <v>0</v>
      </c>
      <c r="S10" s="84">
        <f t="shared" si="6"/>
        <v>0</v>
      </c>
      <c r="T10" s="85">
        <f>分析係数表!F13</f>
        <v>0.38269310202395707</v>
      </c>
      <c r="U10" s="86">
        <f t="shared" si="7"/>
        <v>0</v>
      </c>
      <c r="V10" s="87">
        <f>分析係数表!D13</f>
        <v>0.20115654688145396</v>
      </c>
      <c r="W10" s="88">
        <f t="shared" si="8"/>
        <v>0</v>
      </c>
      <c r="X10" s="76">
        <f>分析係数表!E13</f>
        <v>0.12556794712928543</v>
      </c>
      <c r="Y10" s="89">
        <f t="shared" si="9"/>
        <v>0</v>
      </c>
    </row>
    <row r="11" spans="1:25" x14ac:dyDescent="0.2">
      <c r="A11" s="6" t="s">
        <v>224</v>
      </c>
      <c r="B11" s="5" t="s">
        <v>267</v>
      </c>
      <c r="C11" s="90"/>
      <c r="D11" s="76">
        <f>投入係数表!J11</f>
        <v>1.4492753623188406E-2</v>
      </c>
      <c r="E11" s="77">
        <f t="shared" si="0"/>
        <v>1.4492753623188406</v>
      </c>
      <c r="F11" s="76">
        <f>分析係数表!C14</f>
        <v>0.45829675153643545</v>
      </c>
      <c r="G11" s="77">
        <f t="shared" si="1"/>
        <v>0.66419819063251517</v>
      </c>
      <c r="H11" s="77">
        <v>0.77240873849963498</v>
      </c>
      <c r="I11" s="77">
        <f t="shared" si="2"/>
        <v>0.77240873849963498</v>
      </c>
      <c r="J11" s="76">
        <f>分析係数表!G14</f>
        <v>0.19321533923303835</v>
      </c>
      <c r="K11" s="78">
        <f t="shared" si="3"/>
        <v>0.14924121643577018</v>
      </c>
      <c r="L11" s="79"/>
      <c r="M11" s="80"/>
      <c r="N11" s="81">
        <f>分析係数表!H14</f>
        <v>1.278976818545164E-3</v>
      </c>
      <c r="O11" s="82">
        <f t="shared" si="4"/>
        <v>9.8847862155920993E-3</v>
      </c>
      <c r="P11" s="76">
        <f>分析係数表!C14</f>
        <v>0.45829675153643545</v>
      </c>
      <c r="Q11" s="82">
        <f t="shared" si="5"/>
        <v>4.5301654122379947E-3</v>
      </c>
      <c r="R11" s="83">
        <v>1.6295356210330708E-2</v>
      </c>
      <c r="S11" s="84">
        <f t="shared" si="6"/>
        <v>0.78870409470996572</v>
      </c>
      <c r="T11" s="85">
        <f>分析係数表!F14</f>
        <v>0.37856440511307771</v>
      </c>
      <c r="U11" s="86">
        <f t="shared" si="7"/>
        <v>0.29857529642412667</v>
      </c>
      <c r="V11" s="87">
        <f>分析係数表!D14</f>
        <v>5.6047197640117993E-2</v>
      </c>
      <c r="W11" s="88">
        <f t="shared" si="8"/>
        <v>0</v>
      </c>
      <c r="X11" s="76">
        <f>分析係数表!E14</f>
        <v>4.4739429695181909E-2</v>
      </c>
      <c r="Y11" s="89">
        <f t="shared" si="9"/>
        <v>0</v>
      </c>
    </row>
    <row r="12" spans="1:25" x14ac:dyDescent="0.2">
      <c r="A12" s="6" t="s">
        <v>225</v>
      </c>
      <c r="B12" s="5" t="s">
        <v>29</v>
      </c>
      <c r="C12" s="75">
        <f>最終需要_まとめ!C13</f>
        <v>100</v>
      </c>
      <c r="D12" s="76">
        <f>投入係数表!J12</f>
        <v>0.36956521739130432</v>
      </c>
      <c r="E12" s="77">
        <f t="shared" si="0"/>
        <v>36.95652173913043</v>
      </c>
      <c r="F12" s="76">
        <f>分析係数表!C15</f>
        <v>0</v>
      </c>
      <c r="G12" s="77">
        <f t="shared" si="1"/>
        <v>0</v>
      </c>
      <c r="H12" s="77">
        <v>0</v>
      </c>
      <c r="I12" s="77">
        <f t="shared" si="2"/>
        <v>100</v>
      </c>
      <c r="J12" s="76">
        <f>分析係数表!G15</f>
        <v>9.420289855072464E-2</v>
      </c>
      <c r="K12" s="78">
        <f t="shared" si="3"/>
        <v>9.4202898550724647</v>
      </c>
      <c r="L12" s="79"/>
      <c r="M12" s="80"/>
      <c r="N12" s="81">
        <f>分析係数表!H15</f>
        <v>9.4857447375432981E-3</v>
      </c>
      <c r="O12" s="82">
        <f t="shared" si="4"/>
        <v>7.3312164432308063E-2</v>
      </c>
      <c r="P12" s="76">
        <f>分析係数表!C15</f>
        <v>0</v>
      </c>
      <c r="Q12" s="82">
        <f t="shared" si="5"/>
        <v>0</v>
      </c>
      <c r="R12" s="83">
        <v>0</v>
      </c>
      <c r="S12" s="84">
        <f t="shared" si="6"/>
        <v>100</v>
      </c>
      <c r="T12" s="85">
        <f>分析係数表!F15</f>
        <v>0.29710144927536231</v>
      </c>
      <c r="U12" s="86">
        <f t="shared" si="7"/>
        <v>29.710144927536231</v>
      </c>
      <c r="V12" s="87">
        <f>分析係数表!D15</f>
        <v>2.1739130434782608E-2</v>
      </c>
      <c r="W12" s="88">
        <f t="shared" si="8"/>
        <v>2</v>
      </c>
      <c r="X12" s="76">
        <f>分析係数表!E15</f>
        <v>2.1739130434782608E-2</v>
      </c>
      <c r="Y12" s="89">
        <f t="shared" si="9"/>
        <v>2</v>
      </c>
    </row>
    <row r="13" spans="1:25" x14ac:dyDescent="0.2">
      <c r="A13" s="6" t="s">
        <v>226</v>
      </c>
      <c r="B13" s="5" t="s">
        <v>30</v>
      </c>
      <c r="C13" s="90"/>
      <c r="D13" s="76">
        <f>投入係数表!J13</f>
        <v>8.6956521739130432E-2</v>
      </c>
      <c r="E13" s="77">
        <f t="shared" si="0"/>
        <v>8.695652173913043</v>
      </c>
      <c r="F13" s="76">
        <f>分析係数表!C16</f>
        <v>4.3478260869564966E-3</v>
      </c>
      <c r="G13" s="77">
        <f t="shared" si="1"/>
        <v>3.7807183364839098E-2</v>
      </c>
      <c r="H13" s="77">
        <v>3.806033171445921E-2</v>
      </c>
      <c r="I13" s="77">
        <f t="shared" si="2"/>
        <v>3.806033171445921E-2</v>
      </c>
      <c r="J13" s="76">
        <f>分析係数表!G16</f>
        <v>0.1</v>
      </c>
      <c r="K13" s="78">
        <f t="shared" si="3"/>
        <v>3.8060331714459212E-3</v>
      </c>
      <c r="L13" s="79"/>
      <c r="M13" s="80"/>
      <c r="N13" s="81">
        <f>分析係数表!H16</f>
        <v>1.859845456967759E-2</v>
      </c>
      <c r="O13" s="82">
        <f t="shared" si="4"/>
        <v>0.14374126621840175</v>
      </c>
      <c r="P13" s="76">
        <f>分析係数表!C16</f>
        <v>4.3478260869564966E-3</v>
      </c>
      <c r="Q13" s="82">
        <f t="shared" si="5"/>
        <v>6.2496202703652575E-4</v>
      </c>
      <c r="R13" s="83">
        <v>6.9065331260936228E-4</v>
      </c>
      <c r="S13" s="84">
        <f t="shared" si="6"/>
        <v>3.8750985027068571E-2</v>
      </c>
      <c r="T13" s="85">
        <f>分析係数表!F16</f>
        <v>0.3</v>
      </c>
      <c r="U13" s="86">
        <f t="shared" si="7"/>
        <v>1.1625295508120571E-2</v>
      </c>
      <c r="V13" s="87">
        <f>分析係数表!D16</f>
        <v>0</v>
      </c>
      <c r="W13" s="88">
        <f t="shared" si="8"/>
        <v>0</v>
      </c>
      <c r="X13" s="76">
        <f>分析係数表!E16</f>
        <v>0</v>
      </c>
      <c r="Y13" s="89">
        <f t="shared" si="9"/>
        <v>0</v>
      </c>
    </row>
    <row r="14" spans="1:25" x14ac:dyDescent="0.2">
      <c r="A14" s="6" t="s">
        <v>2</v>
      </c>
      <c r="B14" s="5" t="s">
        <v>364</v>
      </c>
      <c r="C14" s="90"/>
      <c r="D14" s="76">
        <f>投入係数表!J14</f>
        <v>1.4492753623188406E-2</v>
      </c>
      <c r="E14" s="77">
        <f t="shared" si="0"/>
        <v>1.4492753623188406</v>
      </c>
      <c r="F14" s="76">
        <f>分析係数表!C17</f>
        <v>0.37921478060046188</v>
      </c>
      <c r="G14" s="77">
        <f t="shared" si="1"/>
        <v>0.549586638551394</v>
      </c>
      <c r="H14" s="77">
        <v>0.63573510141439971</v>
      </c>
      <c r="I14" s="77">
        <f t="shared" si="2"/>
        <v>0.63573510141439971</v>
      </c>
      <c r="J14" s="76">
        <f>分析係数表!G17</f>
        <v>0.21189120809614168</v>
      </c>
      <c r="K14" s="78">
        <f t="shared" si="3"/>
        <v>0.1347066786678203</v>
      </c>
      <c r="L14" s="79"/>
      <c r="M14" s="80"/>
      <c r="N14" s="81">
        <f>分析係数表!H17</f>
        <v>3.1175059952038369E-3</v>
      </c>
      <c r="O14" s="82">
        <f t="shared" si="4"/>
        <v>2.409416640050574E-2</v>
      </c>
      <c r="P14" s="76">
        <f>分析係数表!C17</f>
        <v>0.37921478060046188</v>
      </c>
      <c r="Q14" s="82">
        <f t="shared" si="5"/>
        <v>9.1368640253188041E-3</v>
      </c>
      <c r="R14" s="83">
        <v>1.7735038467554514E-2</v>
      </c>
      <c r="S14" s="84">
        <f t="shared" si="6"/>
        <v>0.65347013988195424</v>
      </c>
      <c r="T14" s="85">
        <f>分析係数表!F17</f>
        <v>0.32152646004638413</v>
      </c>
      <c r="U14" s="86">
        <f t="shared" si="7"/>
        <v>0.2101079408222602</v>
      </c>
      <c r="V14" s="87">
        <f>分析係数表!D17</f>
        <v>5.2709255745308874E-2</v>
      </c>
      <c r="W14" s="88">
        <f t="shared" si="8"/>
        <v>0</v>
      </c>
      <c r="X14" s="76">
        <f>分析係数表!E17</f>
        <v>4.1113219481340925E-2</v>
      </c>
      <c r="Y14" s="89">
        <f t="shared" si="9"/>
        <v>0</v>
      </c>
    </row>
    <row r="15" spans="1:25" x14ac:dyDescent="0.2">
      <c r="A15" s="6" t="s">
        <v>3</v>
      </c>
      <c r="B15" s="5" t="s">
        <v>31</v>
      </c>
      <c r="C15" s="90"/>
      <c r="D15" s="76">
        <f>投入係数表!J15</f>
        <v>7.246376811594203E-3</v>
      </c>
      <c r="E15" s="77">
        <f t="shared" si="0"/>
        <v>0.72463768115942029</v>
      </c>
      <c r="F15" s="76">
        <f>分析係数表!C18</f>
        <v>0.14940577249575548</v>
      </c>
      <c r="G15" s="77">
        <f t="shared" si="1"/>
        <v>0.10826505253315614</v>
      </c>
      <c r="H15" s="77">
        <v>0.11857513615777585</v>
      </c>
      <c r="I15" s="77">
        <f t="shared" si="2"/>
        <v>0.11857513615777585</v>
      </c>
      <c r="J15" s="76">
        <f>分析係数表!G18</f>
        <v>0.21511627906976744</v>
      </c>
      <c r="K15" s="78">
        <f t="shared" si="3"/>
        <v>2.5507442080451779E-2</v>
      </c>
      <c r="L15" s="79"/>
      <c r="M15" s="80"/>
      <c r="N15" s="81">
        <f>分析係数表!H18</f>
        <v>5.0626165734079403E-4</v>
      </c>
      <c r="O15" s="82">
        <f t="shared" si="4"/>
        <v>3.9127278770052058E-3</v>
      </c>
      <c r="P15" s="76">
        <f>分析係数表!C18</f>
        <v>0.14940577249575548</v>
      </c>
      <c r="Q15" s="82">
        <f t="shared" si="5"/>
        <v>5.8458413102964013E-4</v>
      </c>
      <c r="R15" s="83">
        <v>1.1728986248512299E-3</v>
      </c>
      <c r="S15" s="84">
        <f t="shared" si="6"/>
        <v>0.11974803478262708</v>
      </c>
      <c r="T15" s="85">
        <f>分析係数表!F18</f>
        <v>0.45542635658914726</v>
      </c>
      <c r="U15" s="86">
        <f t="shared" si="7"/>
        <v>5.4536411189762331E-2</v>
      </c>
      <c r="V15" s="87">
        <f>分析係数表!D18</f>
        <v>8.1395348837209308E-2</v>
      </c>
      <c r="W15" s="88">
        <f t="shared" si="8"/>
        <v>0</v>
      </c>
      <c r="X15" s="76">
        <f>分析係数表!E18</f>
        <v>8.9147286821705432E-2</v>
      </c>
      <c r="Y15" s="89">
        <f t="shared" si="9"/>
        <v>0</v>
      </c>
    </row>
    <row r="16" spans="1:25" x14ac:dyDescent="0.2">
      <c r="A16" s="6" t="s">
        <v>4</v>
      </c>
      <c r="B16" s="5" t="s">
        <v>32</v>
      </c>
      <c r="C16" s="90"/>
      <c r="D16" s="76">
        <f>投入係数表!J16</f>
        <v>0</v>
      </c>
      <c r="E16" s="77">
        <f t="shared" si="0"/>
        <v>0</v>
      </c>
      <c r="F16" s="76">
        <f>分析係数表!C19</f>
        <v>0.11115651818553329</v>
      </c>
      <c r="G16" s="77">
        <f t="shared" si="1"/>
        <v>0</v>
      </c>
      <c r="H16" s="77">
        <v>2.6506146631343586E-2</v>
      </c>
      <c r="I16" s="77">
        <f t="shared" si="2"/>
        <v>2.6506146631343586E-2</v>
      </c>
      <c r="J16" s="76">
        <f>分析係数表!G19</f>
        <v>5.721393034825871E-2</v>
      </c>
      <c r="K16" s="78">
        <f t="shared" si="3"/>
        <v>1.5165208271664243E-3</v>
      </c>
      <c r="L16" s="79"/>
      <c r="M16" s="80"/>
      <c r="N16" s="81">
        <f>分析係数表!H19</f>
        <v>-1.332267519317879E-4</v>
      </c>
      <c r="O16" s="82">
        <f t="shared" si="4"/>
        <v>-1.0296652307908436E-3</v>
      </c>
      <c r="P16" s="76">
        <f>分析係数表!C19</f>
        <v>0.11115651818553329</v>
      </c>
      <c r="Q16" s="82">
        <f t="shared" si="5"/>
        <v>-1.1445400195141375E-4</v>
      </c>
      <c r="R16" s="83">
        <v>4.9176514225776884E-4</v>
      </c>
      <c r="S16" s="84">
        <f t="shared" si="6"/>
        <v>2.6997911773601356E-2</v>
      </c>
      <c r="T16" s="85">
        <f>分析係数表!F19</f>
        <v>0.24046434494195687</v>
      </c>
      <c r="U16" s="86">
        <f t="shared" si="7"/>
        <v>6.4920351694397948E-3</v>
      </c>
      <c r="V16" s="87">
        <f>分析係数表!D19</f>
        <v>6.7993366500829183E-2</v>
      </c>
      <c r="W16" s="88">
        <f t="shared" si="8"/>
        <v>0</v>
      </c>
      <c r="X16" s="76">
        <f>分析係数表!E19</f>
        <v>7.4626865671641784E-2</v>
      </c>
      <c r="Y16" s="89">
        <f t="shared" si="9"/>
        <v>0</v>
      </c>
    </row>
    <row r="17" spans="1:25" x14ac:dyDescent="0.2">
      <c r="A17" s="6" t="s">
        <v>5</v>
      </c>
      <c r="B17" s="5" t="s">
        <v>33</v>
      </c>
      <c r="C17" s="90"/>
      <c r="D17" s="76">
        <f>投入係数表!J17</f>
        <v>7.246376811594203E-3</v>
      </c>
      <c r="E17" s="77">
        <f t="shared" si="0"/>
        <v>0.72463768115942029</v>
      </c>
      <c r="F17" s="76">
        <f>分析係数表!C20</f>
        <v>0.38497033618984844</v>
      </c>
      <c r="G17" s="77">
        <f t="shared" si="1"/>
        <v>0.27896401173177421</v>
      </c>
      <c r="H17" s="77">
        <v>0.36422783003589271</v>
      </c>
      <c r="I17" s="77">
        <f t="shared" si="2"/>
        <v>0.36422783003589271</v>
      </c>
      <c r="J17" s="76">
        <f>分析係数表!G20</f>
        <v>0.1000882612533098</v>
      </c>
      <c r="K17" s="78">
        <f t="shared" si="3"/>
        <v>3.6454930208358549E-2</v>
      </c>
      <c r="L17" s="79"/>
      <c r="M17" s="80"/>
      <c r="N17" s="81">
        <f>分析係数表!H20</f>
        <v>6.1284305888622431E-4</v>
      </c>
      <c r="O17" s="82">
        <f t="shared" si="4"/>
        <v>4.7364600616378802E-3</v>
      </c>
      <c r="P17" s="76">
        <f>分析係数表!C20</f>
        <v>0.38497033618984844</v>
      </c>
      <c r="Q17" s="82">
        <f t="shared" si="5"/>
        <v>1.8233966222785251E-3</v>
      </c>
      <c r="R17" s="83">
        <v>4.1403862831589783E-3</v>
      </c>
      <c r="S17" s="84">
        <f t="shared" si="6"/>
        <v>0.3683682163190517</v>
      </c>
      <c r="T17" s="85">
        <f>分析係数表!F20</f>
        <v>0.22259488084730802</v>
      </c>
      <c r="U17" s="86">
        <f t="shared" si="7"/>
        <v>8.1996879219474697E-2</v>
      </c>
      <c r="V17" s="87">
        <f>分析係数表!D20</f>
        <v>2.5772285966460723E-2</v>
      </c>
      <c r="W17" s="88">
        <f t="shared" si="8"/>
        <v>0</v>
      </c>
      <c r="X17" s="76">
        <f>分析係数表!E20</f>
        <v>2.7184466019417475E-2</v>
      </c>
      <c r="Y17" s="89">
        <f t="shared" si="9"/>
        <v>0</v>
      </c>
    </row>
    <row r="18" spans="1:25" x14ac:dyDescent="0.2">
      <c r="A18" s="6" t="s">
        <v>6</v>
      </c>
      <c r="B18" s="5" t="s">
        <v>34</v>
      </c>
      <c r="C18" s="90"/>
      <c r="D18" s="76">
        <f>投入係数表!J18</f>
        <v>1.4492753623188406E-2</v>
      </c>
      <c r="E18" s="77">
        <f t="shared" si="0"/>
        <v>1.4492753623188406</v>
      </c>
      <c r="F18" s="76">
        <f>分析係数表!C21</f>
        <v>0.48253968253968249</v>
      </c>
      <c r="G18" s="77">
        <f t="shared" si="1"/>
        <v>0.69933287324591664</v>
      </c>
      <c r="H18" s="77">
        <v>0.77924954846818584</v>
      </c>
      <c r="I18" s="77">
        <f t="shared" si="2"/>
        <v>0.77924954846818584</v>
      </c>
      <c r="J18" s="76">
        <f>分析係数表!G21</f>
        <v>0.28533451484271155</v>
      </c>
      <c r="K18" s="78">
        <f t="shared" si="3"/>
        <v>0.22234679185357184</v>
      </c>
      <c r="L18" s="79"/>
      <c r="M18" s="80"/>
      <c r="N18" s="81">
        <f>分析係数表!H21</f>
        <v>1.0125233146815881E-3</v>
      </c>
      <c r="O18" s="82">
        <f t="shared" si="4"/>
        <v>7.8254557540104117E-3</v>
      </c>
      <c r="P18" s="76">
        <f>分析係数表!C21</f>
        <v>0.48253968253968249</v>
      </c>
      <c r="Q18" s="82">
        <f t="shared" si="5"/>
        <v>3.7760929352685158E-3</v>
      </c>
      <c r="R18" s="83">
        <v>7.2827092270718284E-3</v>
      </c>
      <c r="S18" s="84">
        <f t="shared" si="6"/>
        <v>0.7865322576952577</v>
      </c>
      <c r="T18" s="85">
        <f>分析係数表!F21</f>
        <v>0.42600797518830308</v>
      </c>
      <c r="U18" s="86">
        <f t="shared" si="7"/>
        <v>0.33506901452104132</v>
      </c>
      <c r="V18" s="87">
        <f>分析係数表!D21</f>
        <v>6.1586176340274704E-2</v>
      </c>
      <c r="W18" s="88">
        <f t="shared" si="8"/>
        <v>0</v>
      </c>
      <c r="X18" s="76">
        <f>分析係数表!E21</f>
        <v>5.2946389011962781E-2</v>
      </c>
      <c r="Y18" s="89">
        <f t="shared" si="9"/>
        <v>0</v>
      </c>
    </row>
    <row r="19" spans="1:25" x14ac:dyDescent="0.2">
      <c r="A19" s="6" t="s">
        <v>7</v>
      </c>
      <c r="B19" s="5" t="s">
        <v>268</v>
      </c>
      <c r="C19" s="90"/>
      <c r="D19" s="76">
        <f>投入係数表!J19</f>
        <v>0</v>
      </c>
      <c r="E19" s="77">
        <f t="shared" si="0"/>
        <v>0</v>
      </c>
      <c r="F19" s="76">
        <f>分析係数表!C22</f>
        <v>8.9572192513369009E-2</v>
      </c>
      <c r="G19" s="77">
        <f t="shared" si="1"/>
        <v>0</v>
      </c>
      <c r="H19" s="77">
        <v>1.526386802305299E-3</v>
      </c>
      <c r="I19" s="77">
        <f t="shared" si="2"/>
        <v>1.526386802305299E-3</v>
      </c>
      <c r="J19" s="76">
        <f>分析係数表!G22</f>
        <v>0.19457831325301206</v>
      </c>
      <c r="K19" s="78">
        <f t="shared" si="3"/>
        <v>2.9700176936422388E-4</v>
      </c>
      <c r="L19" s="79"/>
      <c r="M19" s="80"/>
      <c r="N19" s="81">
        <f>分析係数表!H22</f>
        <v>5.3290700772715159E-5</v>
      </c>
      <c r="O19" s="82">
        <f t="shared" si="4"/>
        <v>4.118660923163374E-4</v>
      </c>
      <c r="P19" s="76">
        <f>分析係数表!C22</f>
        <v>8.9572192513369009E-2</v>
      </c>
      <c r="Q19" s="82">
        <f t="shared" si="5"/>
        <v>3.6891748910687984E-5</v>
      </c>
      <c r="R19" s="83">
        <v>2.4238168012329566E-4</v>
      </c>
      <c r="S19" s="84">
        <f t="shared" si="6"/>
        <v>1.7687684824285947E-3</v>
      </c>
      <c r="T19" s="85">
        <f>分析係数表!F22</f>
        <v>0.41265060240963858</v>
      </c>
      <c r="U19" s="86">
        <f t="shared" si="7"/>
        <v>7.2988337979734187E-4</v>
      </c>
      <c r="V19" s="87">
        <f>分析係数表!D22</f>
        <v>5.903614457831325E-2</v>
      </c>
      <c r="W19" s="88">
        <f t="shared" si="8"/>
        <v>0</v>
      </c>
      <c r="X19" s="76">
        <f>分析係数表!E22</f>
        <v>6.2650602409638559E-2</v>
      </c>
      <c r="Y19" s="89">
        <f t="shared" si="9"/>
        <v>0</v>
      </c>
    </row>
    <row r="20" spans="1:25" x14ac:dyDescent="0.2">
      <c r="A20" s="6" t="s">
        <v>8</v>
      </c>
      <c r="B20" s="5" t="s">
        <v>269</v>
      </c>
      <c r="C20" s="90"/>
      <c r="D20" s="76">
        <f>投入係数表!J20</f>
        <v>0</v>
      </c>
      <c r="E20" s="77">
        <f t="shared" si="0"/>
        <v>0</v>
      </c>
      <c r="F20" s="76">
        <f>分析係数表!C23</f>
        <v>0</v>
      </c>
      <c r="G20" s="77">
        <f t="shared" si="1"/>
        <v>0</v>
      </c>
      <c r="H20" s="77">
        <v>0</v>
      </c>
      <c r="I20" s="77">
        <f t="shared" si="2"/>
        <v>0</v>
      </c>
      <c r="J20" s="76">
        <f>分析係数表!G23</f>
        <v>0.21617418351477449</v>
      </c>
      <c r="K20" s="78">
        <f t="shared" si="3"/>
        <v>0</v>
      </c>
      <c r="L20" s="79"/>
      <c r="M20" s="80"/>
      <c r="N20" s="81">
        <f>分析係数表!H23</f>
        <v>2.6645350386357579E-5</v>
      </c>
      <c r="O20" s="82">
        <f t="shared" si="4"/>
        <v>2.059330461581687E-4</v>
      </c>
      <c r="P20" s="76">
        <f>分析係数表!C23</f>
        <v>0</v>
      </c>
      <c r="Q20" s="82">
        <f t="shared" si="5"/>
        <v>0</v>
      </c>
      <c r="R20" s="83">
        <v>0</v>
      </c>
      <c r="S20" s="84">
        <f t="shared" si="6"/>
        <v>0</v>
      </c>
      <c r="T20" s="85">
        <f>分析係数表!F23</f>
        <v>0.44116122343182995</v>
      </c>
      <c r="U20" s="86">
        <f t="shared" si="7"/>
        <v>0</v>
      </c>
      <c r="V20" s="87">
        <f>分析係数表!D23</f>
        <v>8.5018144116122338E-2</v>
      </c>
      <c r="W20" s="88">
        <f t="shared" si="8"/>
        <v>0</v>
      </c>
      <c r="X20" s="76">
        <f>分析係数表!E23</f>
        <v>8.138932089165371E-2</v>
      </c>
      <c r="Y20" s="89">
        <f t="shared" si="9"/>
        <v>0</v>
      </c>
    </row>
    <row r="21" spans="1:25" x14ac:dyDescent="0.2">
      <c r="A21" s="6" t="s">
        <v>9</v>
      </c>
      <c r="B21" s="5" t="s">
        <v>270</v>
      </c>
      <c r="C21" s="90"/>
      <c r="D21" s="76">
        <f>投入係数表!J21</f>
        <v>0</v>
      </c>
      <c r="E21" s="77">
        <f t="shared" si="0"/>
        <v>0</v>
      </c>
      <c r="F21" s="76">
        <f>分析係数表!C24</f>
        <v>0.22950819672131151</v>
      </c>
      <c r="G21" s="77">
        <f t="shared" si="1"/>
        <v>0</v>
      </c>
      <c r="H21" s="77">
        <v>1.5989675392252701E-3</v>
      </c>
      <c r="I21" s="77">
        <f t="shared" si="2"/>
        <v>1.5989675392252701E-3</v>
      </c>
      <c r="J21" s="76">
        <f>分析係数表!G24</f>
        <v>0.20952380952380953</v>
      </c>
      <c r="K21" s="78">
        <f t="shared" si="3"/>
        <v>3.3502177012338993E-4</v>
      </c>
      <c r="L21" s="79"/>
      <c r="M21" s="80"/>
      <c r="N21" s="81">
        <f>分析係数表!H24</f>
        <v>3.996802557953637E-4</v>
      </c>
      <c r="O21" s="82">
        <f t="shared" si="4"/>
        <v>3.0889956923725306E-3</v>
      </c>
      <c r="P21" s="76">
        <f>分析係数表!C24</f>
        <v>0.22950819672131151</v>
      </c>
      <c r="Q21" s="82">
        <f t="shared" si="5"/>
        <v>7.089498310363186E-4</v>
      </c>
      <c r="R21" s="83">
        <v>1.7614411091712388E-3</v>
      </c>
      <c r="S21" s="84">
        <f t="shared" si="6"/>
        <v>3.3604086483965089E-3</v>
      </c>
      <c r="T21" s="85">
        <f>分析係数表!F24</f>
        <v>0.4</v>
      </c>
      <c r="U21" s="86">
        <f t="shared" si="7"/>
        <v>1.3441634593586037E-3</v>
      </c>
      <c r="V21" s="87">
        <f>分析係数表!D24</f>
        <v>1.1190476190476191</v>
      </c>
      <c r="W21" s="88">
        <f t="shared" si="8"/>
        <v>0</v>
      </c>
      <c r="X21" s="76">
        <f>分析係数表!E24</f>
        <v>1.1190476190476191</v>
      </c>
      <c r="Y21" s="89">
        <f t="shared" si="9"/>
        <v>0</v>
      </c>
    </row>
    <row r="22" spans="1:25" x14ac:dyDescent="0.2">
      <c r="A22" s="6" t="s">
        <v>10</v>
      </c>
      <c r="B22" s="5" t="s">
        <v>271</v>
      </c>
      <c r="C22" s="90"/>
      <c r="D22" s="76">
        <f>投入係数表!J22</f>
        <v>0</v>
      </c>
      <c r="E22" s="77">
        <f t="shared" si="0"/>
        <v>0</v>
      </c>
      <c r="F22" s="76">
        <f>分析係数表!C25</f>
        <v>0.16129032258064513</v>
      </c>
      <c r="G22" s="77">
        <f t="shared" si="1"/>
        <v>0</v>
      </c>
      <c r="H22" s="77">
        <v>3.1901150045760681E-3</v>
      </c>
      <c r="I22" s="77">
        <f t="shared" si="2"/>
        <v>3.1901150045760681E-3</v>
      </c>
      <c r="J22" s="76">
        <f>分析係数表!G25</f>
        <v>0.19679519278918378</v>
      </c>
      <c r="K22" s="78">
        <f t="shared" si="3"/>
        <v>6.2779929734521525E-4</v>
      </c>
      <c r="L22" s="79"/>
      <c r="M22" s="80"/>
      <c r="N22" s="81">
        <f>分析係数表!H25</f>
        <v>5.5955235811350917E-4</v>
      </c>
      <c r="O22" s="82">
        <f t="shared" si="4"/>
        <v>4.324593969321543E-3</v>
      </c>
      <c r="P22" s="76">
        <f>分析係数表!C25</f>
        <v>0.16129032258064513</v>
      </c>
      <c r="Q22" s="82">
        <f t="shared" si="5"/>
        <v>6.9751515634218421E-4</v>
      </c>
      <c r="R22" s="83">
        <v>2.1012822609908183E-3</v>
      </c>
      <c r="S22" s="84">
        <f t="shared" si="6"/>
        <v>5.291397265566886E-3</v>
      </c>
      <c r="T22" s="85">
        <f>分析係数表!F25</f>
        <v>0.35002503755633452</v>
      </c>
      <c r="U22" s="86">
        <f t="shared" si="7"/>
        <v>1.852121526605535E-3</v>
      </c>
      <c r="V22" s="87">
        <f>分析係数表!D25</f>
        <v>8.1622433650475709E-2</v>
      </c>
      <c r="W22" s="88">
        <f t="shared" si="8"/>
        <v>0</v>
      </c>
      <c r="X22" s="76">
        <f>分析係数表!E25</f>
        <v>8.0120180270405614E-2</v>
      </c>
      <c r="Y22" s="89">
        <f t="shared" si="9"/>
        <v>0</v>
      </c>
    </row>
    <row r="23" spans="1:25" x14ac:dyDescent="0.2">
      <c r="A23" s="6" t="s">
        <v>11</v>
      </c>
      <c r="B23" s="5" t="s">
        <v>35</v>
      </c>
      <c r="C23" s="90"/>
      <c r="D23" s="76">
        <f>投入係数表!J23</f>
        <v>0</v>
      </c>
      <c r="E23" s="77">
        <f t="shared" si="0"/>
        <v>0</v>
      </c>
      <c r="F23" s="76">
        <f>分析係数表!C26</f>
        <v>0.2892749244712991</v>
      </c>
      <c r="G23" s="77">
        <f t="shared" si="1"/>
        <v>0</v>
      </c>
      <c r="H23" s="77">
        <v>4.743960231080516E-3</v>
      </c>
      <c r="I23" s="77">
        <f t="shared" si="2"/>
        <v>4.743960231080516E-3</v>
      </c>
      <c r="J23" s="76">
        <f>分析係数表!G26</f>
        <v>0.19654528478057889</v>
      </c>
      <c r="K23" s="78">
        <f t="shared" si="3"/>
        <v>9.3240301460546088E-4</v>
      </c>
      <c r="L23" s="79"/>
      <c r="M23" s="80"/>
      <c r="N23" s="81">
        <f>分析係数表!H26</f>
        <v>1.2363442579269917E-2</v>
      </c>
      <c r="O23" s="82">
        <f t="shared" si="4"/>
        <v>9.5552933417390282E-2</v>
      </c>
      <c r="P23" s="76">
        <f>分析係数表!C26</f>
        <v>0.2892749244712991</v>
      </c>
      <c r="Q23" s="82">
        <f t="shared" si="5"/>
        <v>2.7641067597326645E-2</v>
      </c>
      <c r="R23" s="83">
        <v>2.9238817917585692E-2</v>
      </c>
      <c r="S23" s="84">
        <f t="shared" si="6"/>
        <v>3.3982778148666209E-2</v>
      </c>
      <c r="T23" s="85">
        <f>分析係数表!F26</f>
        <v>0.33426704014939307</v>
      </c>
      <c r="U23" s="86">
        <f t="shared" si="7"/>
        <v>1.1359322667808125E-2</v>
      </c>
      <c r="V23" s="87">
        <f>分析係数表!D26</f>
        <v>5.3688141923436038E-2</v>
      </c>
      <c r="W23" s="88">
        <f t="shared" si="8"/>
        <v>0</v>
      </c>
      <c r="X23" s="76">
        <f>分析係数表!E26</f>
        <v>5.6489262371615313E-2</v>
      </c>
      <c r="Y23" s="89">
        <f t="shared" si="9"/>
        <v>0</v>
      </c>
    </row>
    <row r="24" spans="1:25" x14ac:dyDescent="0.2">
      <c r="A24" s="6" t="s">
        <v>12</v>
      </c>
      <c r="B24" s="5" t="s">
        <v>365</v>
      </c>
      <c r="C24" s="90"/>
      <c r="D24" s="76">
        <f>投入係数表!J24</f>
        <v>0</v>
      </c>
      <c r="E24" s="77">
        <f t="shared" si="0"/>
        <v>0</v>
      </c>
      <c r="F24" s="76">
        <f>分析係数表!C27</f>
        <v>1.9108280254777066E-2</v>
      </c>
      <c r="G24" s="77">
        <f t="shared" si="1"/>
        <v>0</v>
      </c>
      <c r="H24" s="77">
        <v>8.0368355161439795E-5</v>
      </c>
      <c r="I24" s="77">
        <f t="shared" si="2"/>
        <v>8.0368355161439795E-5</v>
      </c>
      <c r="J24" s="76">
        <f>分析係数表!G27</f>
        <v>0.18</v>
      </c>
      <c r="K24" s="78">
        <f t="shared" si="3"/>
        <v>1.4466303929059163E-5</v>
      </c>
      <c r="L24" s="79"/>
      <c r="M24" s="80"/>
      <c r="N24" s="81">
        <f>分析係数表!H27</f>
        <v>1.2043698374633626E-2</v>
      </c>
      <c r="O24" s="82">
        <f t="shared" si="4"/>
        <v>9.3081736863492262E-2</v>
      </c>
      <c r="P24" s="76">
        <f>分析係数表!C27</f>
        <v>1.9108280254777066E-2</v>
      </c>
      <c r="Q24" s="82">
        <f t="shared" si="5"/>
        <v>1.7786319145890238E-3</v>
      </c>
      <c r="R24" s="83">
        <v>1.7901374845914744E-3</v>
      </c>
      <c r="S24" s="84">
        <f t="shared" si="6"/>
        <v>1.8705058397529141E-3</v>
      </c>
      <c r="T24" s="85">
        <f>分析係数表!F27</f>
        <v>0.34</v>
      </c>
      <c r="U24" s="86">
        <f t="shared" si="7"/>
        <v>6.359719855159908E-4</v>
      </c>
      <c r="V24" s="87">
        <f>分析係数表!D27</f>
        <v>0</v>
      </c>
      <c r="W24" s="88">
        <f t="shared" si="8"/>
        <v>0</v>
      </c>
      <c r="X24" s="76">
        <f>分析係数表!E27</f>
        <v>0</v>
      </c>
      <c r="Y24" s="89">
        <f t="shared" si="9"/>
        <v>0</v>
      </c>
    </row>
    <row r="25" spans="1:25" x14ac:dyDescent="0.2">
      <c r="A25" s="6" t="s">
        <v>13</v>
      </c>
      <c r="B25" s="5" t="s">
        <v>191</v>
      </c>
      <c r="C25" s="90"/>
      <c r="D25" s="76">
        <f>投入係数表!J25</f>
        <v>0</v>
      </c>
      <c r="E25" s="77">
        <f t="shared" si="0"/>
        <v>0</v>
      </c>
      <c r="F25" s="76">
        <f>分析係数表!C28</f>
        <v>9.4883720930232562E-2</v>
      </c>
      <c r="G25" s="77">
        <f t="shared" si="1"/>
        <v>0</v>
      </c>
      <c r="H25" s="77">
        <v>3.2955981874395681E-3</v>
      </c>
      <c r="I25" s="77">
        <f t="shared" si="2"/>
        <v>3.2955981874395681E-3</v>
      </c>
      <c r="J25" s="76">
        <f>分析係数表!G28</f>
        <v>0.12508638562543192</v>
      </c>
      <c r="K25" s="78">
        <f t="shared" si="3"/>
        <v>4.122344657405403E-4</v>
      </c>
      <c r="L25" s="79"/>
      <c r="M25" s="80"/>
      <c r="N25" s="81">
        <f>分析係数表!H28</f>
        <v>2.3767652544630962E-2</v>
      </c>
      <c r="O25" s="82">
        <f t="shared" si="4"/>
        <v>0.1836922771730865</v>
      </c>
      <c r="P25" s="76">
        <f>分析係数表!C28</f>
        <v>9.4883720930232562E-2</v>
      </c>
      <c r="Q25" s="82">
        <f t="shared" si="5"/>
        <v>1.7429406764330069E-2</v>
      </c>
      <c r="R25" s="83">
        <v>1.8573529640516444E-2</v>
      </c>
      <c r="S25" s="84">
        <f t="shared" si="6"/>
        <v>2.1869127827956011E-2</v>
      </c>
      <c r="T25" s="85">
        <f>分析係数表!F28</f>
        <v>0.21354526606772634</v>
      </c>
      <c r="U25" s="86">
        <f t="shared" si="7"/>
        <v>4.6700487206899847E-3</v>
      </c>
      <c r="V25" s="87">
        <f>分析係数表!D28</f>
        <v>0.20525224602626124</v>
      </c>
      <c r="W25" s="88">
        <f t="shared" si="8"/>
        <v>0</v>
      </c>
      <c r="X25" s="76">
        <f>分析係数表!E28</f>
        <v>0.19765031098825156</v>
      </c>
      <c r="Y25" s="89">
        <f t="shared" si="9"/>
        <v>0</v>
      </c>
    </row>
    <row r="26" spans="1:25" x14ac:dyDescent="0.2">
      <c r="A26" s="6" t="s">
        <v>14</v>
      </c>
      <c r="B26" s="5" t="s">
        <v>50</v>
      </c>
      <c r="C26" s="90"/>
      <c r="D26" s="76">
        <f>投入係数表!J26</f>
        <v>0</v>
      </c>
      <c r="E26" s="77">
        <f t="shared" si="0"/>
        <v>0</v>
      </c>
      <c r="F26" s="76">
        <f>分析係数表!C29</f>
        <v>0.10244286840031525</v>
      </c>
      <c r="G26" s="77">
        <f t="shared" si="1"/>
        <v>0</v>
      </c>
      <c r="H26" s="77">
        <v>6.4464282852242493E-3</v>
      </c>
      <c r="I26" s="77">
        <f t="shared" si="2"/>
        <v>6.4464282852242493E-3</v>
      </c>
      <c r="J26" s="76">
        <f>分析係数表!G29</f>
        <v>0.25477707006369427</v>
      </c>
      <c r="K26" s="78">
        <f t="shared" si="3"/>
        <v>1.642402110885159E-3</v>
      </c>
      <c r="L26" s="79"/>
      <c r="M26" s="80"/>
      <c r="N26" s="81">
        <f>分析係数表!H29</f>
        <v>1.0897948308020251E-2</v>
      </c>
      <c r="O26" s="82">
        <f t="shared" si="4"/>
        <v>8.4226615878691014E-2</v>
      </c>
      <c r="P26" s="76">
        <f>分析係数表!C29</f>
        <v>0.10244286840031525</v>
      </c>
      <c r="Q26" s="82">
        <f t="shared" si="5"/>
        <v>8.6284161262646462E-3</v>
      </c>
      <c r="R26" s="83">
        <v>1.1003560787301619E-2</v>
      </c>
      <c r="S26" s="84">
        <f t="shared" si="6"/>
        <v>1.7449989072525866E-2</v>
      </c>
      <c r="T26" s="85">
        <f>分析係数表!F29</f>
        <v>0.39278131634819535</v>
      </c>
      <c r="U26" s="86">
        <f t="shared" si="7"/>
        <v>6.8540296781683342E-3</v>
      </c>
      <c r="V26" s="87">
        <f>分析係数表!D29</f>
        <v>0.1932059447983015</v>
      </c>
      <c r="W26" s="88">
        <f t="shared" si="8"/>
        <v>0</v>
      </c>
      <c r="X26" s="76">
        <f>分析係数表!E29</f>
        <v>0.10191082802547771</v>
      </c>
      <c r="Y26" s="89">
        <f t="shared" si="9"/>
        <v>0</v>
      </c>
    </row>
    <row r="27" spans="1:25" x14ac:dyDescent="0.2">
      <c r="A27" s="6" t="s">
        <v>15</v>
      </c>
      <c r="B27" s="5" t="s">
        <v>36</v>
      </c>
      <c r="C27" s="90"/>
      <c r="D27" s="76">
        <f>投入係数表!J27</f>
        <v>7.246376811594203E-3</v>
      </c>
      <c r="E27" s="77">
        <f t="shared" si="0"/>
        <v>0.72463768115942029</v>
      </c>
      <c r="F27" s="76">
        <f>分析係数表!C30</f>
        <v>1</v>
      </c>
      <c r="G27" s="77">
        <f t="shared" si="1"/>
        <v>0.72463768115942029</v>
      </c>
      <c r="H27" s="77">
        <v>0.74321066351189935</v>
      </c>
      <c r="I27" s="77">
        <f t="shared" si="2"/>
        <v>0.74321066351189935</v>
      </c>
      <c r="J27" s="76">
        <f>分析係数表!G30</f>
        <v>0.34465911614479239</v>
      </c>
      <c r="K27" s="78">
        <f t="shared" si="3"/>
        <v>0.25615433039539592</v>
      </c>
      <c r="L27" s="79"/>
      <c r="M27" s="80"/>
      <c r="N27" s="81">
        <f>分析係数表!H30</f>
        <v>0</v>
      </c>
      <c r="O27" s="82">
        <f t="shared" si="4"/>
        <v>0</v>
      </c>
      <c r="P27" s="76">
        <f>分析係数表!C30</f>
        <v>1</v>
      </c>
      <c r="Q27" s="82">
        <f t="shared" si="5"/>
        <v>0</v>
      </c>
      <c r="R27" s="83">
        <v>1.2118827634232953E-2</v>
      </c>
      <c r="S27" s="84">
        <f t="shared" si="6"/>
        <v>0.75532949114613235</v>
      </c>
      <c r="T27" s="85">
        <f>分析係数表!F30</f>
        <v>0.43992893626471241</v>
      </c>
      <c r="U27" s="86">
        <f t="shared" si="7"/>
        <v>0.33229129956928449</v>
      </c>
      <c r="V27" s="87">
        <f>分析係数表!D30</f>
        <v>0.13657561625582945</v>
      </c>
      <c r="W27" s="88">
        <f t="shared" si="8"/>
        <v>0</v>
      </c>
      <c r="X27" s="76">
        <f>分析係数表!E30</f>
        <v>6.395736175882745E-2</v>
      </c>
      <c r="Y27" s="89">
        <f t="shared" si="9"/>
        <v>0</v>
      </c>
    </row>
    <row r="28" spans="1:25" x14ac:dyDescent="0.2">
      <c r="A28" s="6" t="s">
        <v>16</v>
      </c>
      <c r="B28" s="5" t="s">
        <v>192</v>
      </c>
      <c r="C28" s="90"/>
      <c r="D28" s="76">
        <f>投入係数表!J28</f>
        <v>2.8985507246376812E-2</v>
      </c>
      <c r="E28" s="77">
        <f t="shared" si="0"/>
        <v>2.8985507246376812</v>
      </c>
      <c r="F28" s="76">
        <f>分析係数表!C31</f>
        <v>2.6671974522292974E-2</v>
      </c>
      <c r="G28" s="77">
        <f t="shared" si="1"/>
        <v>7.7310071079110074E-2</v>
      </c>
      <c r="H28" s="77">
        <v>8.0906541681155339E-2</v>
      </c>
      <c r="I28" s="77">
        <f t="shared" si="2"/>
        <v>8.0906541681155339E-2</v>
      </c>
      <c r="J28" s="76">
        <f>分析係数表!G31</f>
        <v>5.9701492537313432E-2</v>
      </c>
      <c r="K28" s="78">
        <f t="shared" si="3"/>
        <v>4.8302412943973336E-3</v>
      </c>
      <c r="L28" s="79"/>
      <c r="M28" s="80"/>
      <c r="N28" s="81">
        <f>分析係数表!H31</f>
        <v>2.5153210764721556E-2</v>
      </c>
      <c r="O28" s="82">
        <f t="shared" si="4"/>
        <v>0.19440079557331127</v>
      </c>
      <c r="P28" s="76">
        <f>分析係数表!C31</f>
        <v>2.6671974522292974E-2</v>
      </c>
      <c r="Q28" s="82">
        <f t="shared" si="5"/>
        <v>5.1850530666448427E-3</v>
      </c>
      <c r="R28" s="83">
        <v>6.3436504290913329E-3</v>
      </c>
      <c r="S28" s="84">
        <f t="shared" si="6"/>
        <v>8.7250192110246677E-2</v>
      </c>
      <c r="T28" s="85">
        <f>分析係数表!F31</f>
        <v>0.34328358208955223</v>
      </c>
      <c r="U28" s="86">
        <f t="shared" si="7"/>
        <v>2.9951558485607068E-2</v>
      </c>
      <c r="V28" s="87">
        <f>分析係数表!D31</f>
        <v>0</v>
      </c>
      <c r="W28" s="88">
        <f t="shared" si="8"/>
        <v>0</v>
      </c>
      <c r="X28" s="76">
        <f>分析係数表!E31</f>
        <v>0</v>
      </c>
      <c r="Y28" s="89">
        <f t="shared" si="9"/>
        <v>0</v>
      </c>
    </row>
    <row r="29" spans="1:25" x14ac:dyDescent="0.2">
      <c r="A29" s="6" t="s">
        <v>17</v>
      </c>
      <c r="B29" s="5" t="s">
        <v>272</v>
      </c>
      <c r="C29" s="90"/>
      <c r="D29" s="76">
        <f>投入係数表!J29</f>
        <v>0</v>
      </c>
      <c r="E29" s="77">
        <f t="shared" si="0"/>
        <v>0</v>
      </c>
      <c r="F29" s="76">
        <f>分析係数表!C32</f>
        <v>1</v>
      </c>
      <c r="G29" s="77">
        <f t="shared" si="1"/>
        <v>0</v>
      </c>
      <c r="H29" s="77">
        <v>9.915094314873708E-3</v>
      </c>
      <c r="I29" s="77">
        <f t="shared" si="2"/>
        <v>9.915094314873708E-3</v>
      </c>
      <c r="J29" s="76">
        <f>分析係数表!G32</f>
        <v>0.14022140221402213</v>
      </c>
      <c r="K29" s="78">
        <f t="shared" si="3"/>
        <v>1.3903084279158703E-3</v>
      </c>
      <c r="L29" s="79"/>
      <c r="M29" s="80"/>
      <c r="N29" s="81">
        <f>分析係数表!H32</f>
        <v>7.3807620570210501E-3</v>
      </c>
      <c r="O29" s="82">
        <f t="shared" si="4"/>
        <v>5.7043453785812735E-2</v>
      </c>
      <c r="P29" s="76">
        <f>分析係数表!C32</f>
        <v>1</v>
      </c>
      <c r="Q29" s="82">
        <f t="shared" si="5"/>
        <v>5.7043453785812735E-2</v>
      </c>
      <c r="R29" s="83">
        <v>7.2282910049742438E-2</v>
      </c>
      <c r="S29" s="84">
        <f t="shared" si="6"/>
        <v>8.2198004364616148E-2</v>
      </c>
      <c r="T29" s="85">
        <f>分析係数表!F32</f>
        <v>0.48093480934809346</v>
      </c>
      <c r="U29" s="86">
        <f t="shared" si="7"/>
        <v>3.9531881557890419E-2</v>
      </c>
      <c r="V29" s="87">
        <f>分析係数表!D32</f>
        <v>1.7220172201722016E-2</v>
      </c>
      <c r="W29" s="88">
        <f t="shared" si="8"/>
        <v>0</v>
      </c>
      <c r="X29" s="76">
        <f>分析係数表!E32</f>
        <v>2.5830258302583026E-2</v>
      </c>
      <c r="Y29" s="89">
        <f t="shared" si="9"/>
        <v>0</v>
      </c>
    </row>
    <row r="30" spans="1:25" x14ac:dyDescent="0.2">
      <c r="A30" s="6" t="s">
        <v>18</v>
      </c>
      <c r="B30" s="5" t="s">
        <v>273</v>
      </c>
      <c r="C30" s="90"/>
      <c r="D30" s="76">
        <f>投入係数表!J30</f>
        <v>0</v>
      </c>
      <c r="E30" s="77">
        <f t="shared" si="0"/>
        <v>0</v>
      </c>
      <c r="F30" s="76">
        <f>分析係数表!C33</f>
        <v>0.66329113924050631</v>
      </c>
      <c r="G30" s="77">
        <f t="shared" si="1"/>
        <v>0</v>
      </c>
      <c r="H30" s="77">
        <v>4.6786093740487662E-3</v>
      </c>
      <c r="I30" s="77">
        <f t="shared" si="2"/>
        <v>4.6786093740487662E-3</v>
      </c>
      <c r="J30" s="76">
        <f>分析係数表!G33</f>
        <v>0.50381679389312972</v>
      </c>
      <c r="K30" s="78">
        <f t="shared" si="3"/>
        <v>2.3571619747115918E-3</v>
      </c>
      <c r="L30" s="79"/>
      <c r="M30" s="80"/>
      <c r="N30" s="81">
        <f>分析係数表!H33</f>
        <v>1.0658140154543032E-3</v>
      </c>
      <c r="O30" s="82">
        <f t="shared" si="4"/>
        <v>8.2373218463267488E-3</v>
      </c>
      <c r="P30" s="76">
        <f>分析係数表!C33</f>
        <v>0.66329113924050631</v>
      </c>
      <c r="Q30" s="82">
        <f t="shared" si="5"/>
        <v>5.4637425917407802E-3</v>
      </c>
      <c r="R30" s="83">
        <v>1.4007343258654065E-2</v>
      </c>
      <c r="S30" s="84">
        <f t="shared" si="6"/>
        <v>1.8685952632702833E-2</v>
      </c>
      <c r="T30" s="85">
        <f>分析係数表!F33</f>
        <v>0.63740458015267176</v>
      </c>
      <c r="U30" s="86">
        <f t="shared" si="7"/>
        <v>1.1910511792600661E-2</v>
      </c>
      <c r="V30" s="87">
        <f>分析係数表!D33</f>
        <v>1.1450381679389313E-2</v>
      </c>
      <c r="W30" s="88">
        <f t="shared" si="8"/>
        <v>0</v>
      </c>
      <c r="X30" s="76">
        <f>分析係数表!E33</f>
        <v>0</v>
      </c>
      <c r="Y30" s="89">
        <f t="shared" si="9"/>
        <v>0</v>
      </c>
    </row>
    <row r="31" spans="1:25" x14ac:dyDescent="0.2">
      <c r="A31" s="6" t="s">
        <v>19</v>
      </c>
      <c r="B31" s="5" t="s">
        <v>274</v>
      </c>
      <c r="C31" s="90"/>
      <c r="D31" s="76">
        <f>投入係数表!J31</f>
        <v>4.3478260869565216E-2</v>
      </c>
      <c r="E31" s="77">
        <f t="shared" si="0"/>
        <v>4.3478260869565215</v>
      </c>
      <c r="F31" s="76">
        <f>分析係数表!C34</f>
        <v>0.21491587085038655</v>
      </c>
      <c r="G31" s="77">
        <f t="shared" si="1"/>
        <v>0.9344168297842893</v>
      </c>
      <c r="H31" s="77">
        <v>0.99317190924603205</v>
      </c>
      <c r="I31" s="77">
        <f t="shared" si="2"/>
        <v>0.99317190924603205</v>
      </c>
      <c r="J31" s="76">
        <f>分析係数表!G34</f>
        <v>0.42492917847025496</v>
      </c>
      <c r="K31" s="78">
        <f t="shared" si="3"/>
        <v>0.42202772347565104</v>
      </c>
      <c r="L31" s="79"/>
      <c r="M31" s="80"/>
      <c r="N31" s="81">
        <f>分析係数表!H34</f>
        <v>0.18094857447375434</v>
      </c>
      <c r="O31" s="82">
        <f t="shared" si="4"/>
        <v>1.3984913164601238</v>
      </c>
      <c r="P31" s="76">
        <f>分析係数表!C34</f>
        <v>0.21491587085038655</v>
      </c>
      <c r="Q31" s="82">
        <f t="shared" si="5"/>
        <v>0.30055797915373106</v>
      </c>
      <c r="R31" s="83">
        <v>0.31909941783758677</v>
      </c>
      <c r="S31" s="84">
        <f t="shared" si="6"/>
        <v>1.3122713270836188</v>
      </c>
      <c r="T31" s="85">
        <f>分析係数表!F34</f>
        <v>0.69842904970383723</v>
      </c>
      <c r="U31" s="86">
        <f t="shared" si="7"/>
        <v>0.91652841592860523</v>
      </c>
      <c r="V31" s="87">
        <f>分析係数表!D34</f>
        <v>0.29410249806850375</v>
      </c>
      <c r="W31" s="88">
        <f t="shared" si="8"/>
        <v>0</v>
      </c>
      <c r="X31" s="76">
        <f>分析係数表!E34</f>
        <v>0.18465104300798352</v>
      </c>
      <c r="Y31" s="89">
        <f t="shared" si="9"/>
        <v>0</v>
      </c>
    </row>
    <row r="32" spans="1:25" x14ac:dyDescent="0.2">
      <c r="A32" s="6" t="s">
        <v>20</v>
      </c>
      <c r="B32" s="5" t="s">
        <v>37</v>
      </c>
      <c r="C32" s="90"/>
      <c r="D32" s="76">
        <f>投入係数表!J32</f>
        <v>7.246376811594203E-3</v>
      </c>
      <c r="E32" s="77">
        <f t="shared" si="0"/>
        <v>0.72463768115942029</v>
      </c>
      <c r="F32" s="76">
        <f>分析係数表!C35</f>
        <v>8.6412734508243272E-2</v>
      </c>
      <c r="G32" s="77">
        <f t="shared" si="1"/>
        <v>6.2617923556698027E-2</v>
      </c>
      <c r="H32" s="77">
        <v>6.9718528885767933E-2</v>
      </c>
      <c r="I32" s="77">
        <f t="shared" si="2"/>
        <v>6.9718528885767933E-2</v>
      </c>
      <c r="J32" s="76">
        <f>分析係数表!G35</f>
        <v>0.31692307692307692</v>
      </c>
      <c r="K32" s="78">
        <f t="shared" si="3"/>
        <v>2.2095410693027992E-2</v>
      </c>
      <c r="L32" s="79"/>
      <c r="M32" s="80"/>
      <c r="N32" s="81">
        <f>分析係数表!H35</f>
        <v>6.9118038902211562E-2</v>
      </c>
      <c r="O32" s="82">
        <f t="shared" si="4"/>
        <v>0.5341903217342896</v>
      </c>
      <c r="P32" s="76">
        <f>分析係数表!C35</f>
        <v>8.6412734508243272E-2</v>
      </c>
      <c r="Q32" s="82">
        <f t="shared" si="5"/>
        <v>4.6160846448898223E-2</v>
      </c>
      <c r="R32" s="83">
        <v>5.1101075639811165E-2</v>
      </c>
      <c r="S32" s="84">
        <f t="shared" si="6"/>
        <v>0.12081960452557911</v>
      </c>
      <c r="T32" s="85">
        <f>分析係数表!F35</f>
        <v>0.65230769230769226</v>
      </c>
      <c r="U32" s="86">
        <f t="shared" si="7"/>
        <v>7.8811557413608513E-2</v>
      </c>
      <c r="V32" s="87">
        <f>分析係数表!D35</f>
        <v>0.24307692307692308</v>
      </c>
      <c r="W32" s="88">
        <f t="shared" si="8"/>
        <v>0</v>
      </c>
      <c r="X32" s="76">
        <f>分析係数表!E35</f>
        <v>0.19384615384615383</v>
      </c>
      <c r="Y32" s="89">
        <f t="shared" si="9"/>
        <v>0</v>
      </c>
    </row>
    <row r="33" spans="1:25" x14ac:dyDescent="0.2">
      <c r="A33" s="6" t="s">
        <v>21</v>
      </c>
      <c r="B33" s="5" t="s">
        <v>38</v>
      </c>
      <c r="C33" s="90"/>
      <c r="D33" s="76">
        <f>投入係数表!J33</f>
        <v>0</v>
      </c>
      <c r="E33" s="77">
        <f t="shared" si="0"/>
        <v>0</v>
      </c>
      <c r="F33" s="76">
        <f>分析係数表!C36</f>
        <v>0.53995037220843667</v>
      </c>
      <c r="G33" s="77">
        <f t="shared" si="1"/>
        <v>0</v>
      </c>
      <c r="H33" s="77">
        <v>3.4947932620018426E-2</v>
      </c>
      <c r="I33" s="77">
        <f t="shared" si="2"/>
        <v>3.4947932620018426E-2</v>
      </c>
      <c r="J33" s="76">
        <f>分析係数表!G36</f>
        <v>4.5913682277318639E-3</v>
      </c>
      <c r="K33" s="78">
        <f t="shared" si="3"/>
        <v>1.6045882745646659E-4</v>
      </c>
      <c r="L33" s="79"/>
      <c r="M33" s="80"/>
      <c r="N33" s="81">
        <f>分析係数表!H36</f>
        <v>9.1953104183320006E-2</v>
      </c>
      <c r="O33" s="82">
        <f t="shared" si="4"/>
        <v>0.71067494229184025</v>
      </c>
      <c r="P33" s="76">
        <f>分析係数表!C36</f>
        <v>0.53995037220843667</v>
      </c>
      <c r="Q33" s="82">
        <f t="shared" si="5"/>
        <v>0.38372919960968838</v>
      </c>
      <c r="R33" s="83">
        <v>0.39915840201286529</v>
      </c>
      <c r="S33" s="84">
        <f t="shared" si="6"/>
        <v>0.43410633463288373</v>
      </c>
      <c r="T33" s="85">
        <f>分析係数表!F36</f>
        <v>0.90036730945821852</v>
      </c>
      <c r="U33" s="86">
        <f t="shared" si="7"/>
        <v>0.39085515253217856</v>
      </c>
      <c r="V33" s="87">
        <f>分析係数表!D36</f>
        <v>1.4692378328741965E-2</v>
      </c>
      <c r="W33" s="88">
        <f t="shared" si="8"/>
        <v>0</v>
      </c>
      <c r="X33" s="76">
        <f>分析係数表!E36</f>
        <v>5.5096418732782371E-3</v>
      </c>
      <c r="Y33" s="89">
        <f t="shared" si="9"/>
        <v>0</v>
      </c>
    </row>
    <row r="34" spans="1:25" x14ac:dyDescent="0.2">
      <c r="A34" s="6" t="s">
        <v>22</v>
      </c>
      <c r="B34" s="5" t="s">
        <v>377</v>
      </c>
      <c r="C34" s="90"/>
      <c r="D34" s="76">
        <f>投入係数表!J34</f>
        <v>1.4492753623188406E-2</v>
      </c>
      <c r="E34" s="77">
        <f t="shared" si="0"/>
        <v>1.4492753623188406</v>
      </c>
      <c r="F34" s="76">
        <f>分析係数表!C37</f>
        <v>0.27299231380864031</v>
      </c>
      <c r="G34" s="77">
        <f t="shared" si="1"/>
        <v>0.39564103450527582</v>
      </c>
      <c r="H34" s="77">
        <v>0.4405545194685867</v>
      </c>
      <c r="I34" s="77">
        <f t="shared" si="2"/>
        <v>0.4405545194685867</v>
      </c>
      <c r="J34" s="76">
        <f>分析係数表!G37</f>
        <v>0.4742113169754632</v>
      </c>
      <c r="K34" s="78">
        <f t="shared" si="3"/>
        <v>0.20891593887669085</v>
      </c>
      <c r="L34" s="79"/>
      <c r="M34" s="80"/>
      <c r="N34" s="81">
        <f>分析係数表!H37</f>
        <v>5.3477218225419662E-2</v>
      </c>
      <c r="O34" s="82">
        <f t="shared" si="4"/>
        <v>0.41330762363944462</v>
      </c>
      <c r="P34" s="76">
        <f>分析係数表!C37</f>
        <v>0.27299231380864031</v>
      </c>
      <c r="Q34" s="82">
        <f t="shared" si="5"/>
        <v>0.11282980449208267</v>
      </c>
      <c r="R34" s="83">
        <v>0.1269930407969348</v>
      </c>
      <c r="S34" s="84">
        <f t="shared" si="6"/>
        <v>0.56754756026552156</v>
      </c>
      <c r="T34" s="85">
        <f>分析係数表!F37</f>
        <v>0.7120681021532298</v>
      </c>
      <c r="U34" s="86">
        <f t="shared" si="7"/>
        <v>0.40413251411996576</v>
      </c>
      <c r="V34" s="87">
        <f>分析係数表!D37</f>
        <v>0.1457185778668002</v>
      </c>
      <c r="W34" s="88">
        <f t="shared" si="8"/>
        <v>0</v>
      </c>
      <c r="X34" s="76">
        <f>分析係数表!E37</f>
        <v>0.12719078617926891</v>
      </c>
      <c r="Y34" s="89">
        <f t="shared" si="9"/>
        <v>0</v>
      </c>
    </row>
    <row r="35" spans="1:25" x14ac:dyDescent="0.2">
      <c r="A35" s="6" t="s">
        <v>23</v>
      </c>
      <c r="B35" s="5" t="s">
        <v>193</v>
      </c>
      <c r="C35" s="90"/>
      <c r="D35" s="76">
        <f>投入係数表!J35</f>
        <v>1.4492753623188406E-2</v>
      </c>
      <c r="E35" s="77">
        <f t="shared" si="0"/>
        <v>1.4492753623188406</v>
      </c>
      <c r="F35" s="76">
        <f>分析係数表!C38</f>
        <v>9.8436595251881753E-3</v>
      </c>
      <c r="G35" s="77">
        <f t="shared" si="1"/>
        <v>1.4266173224910399E-2</v>
      </c>
      <c r="H35" s="77">
        <v>1.5898243254048032E-2</v>
      </c>
      <c r="I35" s="77">
        <f t="shared" si="2"/>
        <v>1.5898243254048032E-2</v>
      </c>
      <c r="J35" s="76">
        <f>分析係数表!G38</f>
        <v>0.36842105263157893</v>
      </c>
      <c r="K35" s="78">
        <f t="shared" si="3"/>
        <v>5.8572475146492749E-3</v>
      </c>
      <c r="L35" s="79"/>
      <c r="M35" s="80"/>
      <c r="N35" s="81">
        <f>分析係数表!H38</f>
        <v>4.7135624833466561E-2</v>
      </c>
      <c r="O35" s="82">
        <f t="shared" si="4"/>
        <v>0.36429555865380048</v>
      </c>
      <c r="P35" s="76">
        <f>分析係数表!C38</f>
        <v>9.8436595251881753E-3</v>
      </c>
      <c r="Q35" s="82">
        <f t="shared" si="5"/>
        <v>3.5860014459262305E-3</v>
      </c>
      <c r="R35" s="83">
        <v>4.1600090063604375E-3</v>
      </c>
      <c r="S35" s="84">
        <f t="shared" si="6"/>
        <v>2.0058252260408471E-2</v>
      </c>
      <c r="T35" s="85">
        <f>分析係数表!F38</f>
        <v>0.57894736842105265</v>
      </c>
      <c r="U35" s="86">
        <f t="shared" si="7"/>
        <v>1.1612672361289116E-2</v>
      </c>
      <c r="V35" s="87">
        <f>分析係数表!D38</f>
        <v>0.19298245614035087</v>
      </c>
      <c r="W35" s="88">
        <f t="shared" si="8"/>
        <v>0</v>
      </c>
      <c r="X35" s="76">
        <f>分析係数表!E38</f>
        <v>0.17543859649122806</v>
      </c>
      <c r="Y35" s="89">
        <f t="shared" si="9"/>
        <v>0</v>
      </c>
    </row>
    <row r="36" spans="1:25" x14ac:dyDescent="0.2">
      <c r="A36" s="6" t="s">
        <v>24</v>
      </c>
      <c r="B36" s="5" t="s">
        <v>39</v>
      </c>
      <c r="C36" s="90"/>
      <c r="D36" s="76">
        <f>投入係数表!J36</f>
        <v>0</v>
      </c>
      <c r="E36" s="77">
        <f t="shared" si="0"/>
        <v>0</v>
      </c>
      <c r="F36" s="76">
        <f>分析係数表!C39</f>
        <v>1</v>
      </c>
      <c r="G36" s="77">
        <f t="shared" si="1"/>
        <v>0</v>
      </c>
      <c r="H36" s="77">
        <v>1.9843117660796649E-3</v>
      </c>
      <c r="I36" s="77">
        <f t="shared" si="2"/>
        <v>1.9843117660796649E-3</v>
      </c>
      <c r="J36" s="76">
        <f>分析係数表!G39</f>
        <v>0.35118219749652296</v>
      </c>
      <c r="K36" s="78">
        <f t="shared" si="3"/>
        <v>6.9685496653006313E-4</v>
      </c>
      <c r="L36" s="79"/>
      <c r="M36" s="80"/>
      <c r="N36" s="81">
        <f>分析係数表!H39</f>
        <v>4.2632560618172128E-3</v>
      </c>
      <c r="O36" s="82">
        <f t="shared" si="4"/>
        <v>3.2949287385306995E-2</v>
      </c>
      <c r="P36" s="76">
        <f>分析係数表!C39</f>
        <v>1</v>
      </c>
      <c r="Q36" s="82">
        <f t="shared" si="5"/>
        <v>3.2949287385306995E-2</v>
      </c>
      <c r="R36" s="83">
        <v>4.0231263417087451E-2</v>
      </c>
      <c r="S36" s="84">
        <f t="shared" si="6"/>
        <v>4.2215575183167119E-2</v>
      </c>
      <c r="T36" s="85">
        <f>分析係数表!F39</f>
        <v>0.70201668984700971</v>
      </c>
      <c r="U36" s="86">
        <f t="shared" si="7"/>
        <v>2.9636038350074553E-2</v>
      </c>
      <c r="V36" s="87">
        <f>分析係数表!D39</f>
        <v>8.2406119610570233E-2</v>
      </c>
      <c r="W36" s="88">
        <f t="shared" si="8"/>
        <v>0</v>
      </c>
      <c r="X36" s="76">
        <f>分析係数表!E39</f>
        <v>0.10361613351877608</v>
      </c>
      <c r="Y36" s="89">
        <f t="shared" si="9"/>
        <v>0</v>
      </c>
    </row>
    <row r="37" spans="1:25" x14ac:dyDescent="0.2">
      <c r="A37" s="6" t="s">
        <v>25</v>
      </c>
      <c r="B37" s="5" t="s">
        <v>40</v>
      </c>
      <c r="C37" s="90"/>
      <c r="D37" s="76">
        <f>投入係数表!J37</f>
        <v>0</v>
      </c>
      <c r="E37" s="77">
        <f t="shared" si="0"/>
        <v>0</v>
      </c>
      <c r="F37" s="76">
        <f>分析係数表!C40</f>
        <v>0.85246762338116899</v>
      </c>
      <c r="G37" s="77">
        <f t="shared" si="1"/>
        <v>0</v>
      </c>
      <c r="H37" s="77">
        <v>1.1479099739675673E-3</v>
      </c>
      <c r="I37" s="77">
        <f t="shared" si="2"/>
        <v>1.1479099739675673E-3</v>
      </c>
      <c r="J37" s="76">
        <f>分析係数表!G40</f>
        <v>0.56154833975417351</v>
      </c>
      <c r="K37" s="78">
        <f t="shared" si="3"/>
        <v>6.4460694006874392E-4</v>
      </c>
      <c r="L37" s="79"/>
      <c r="M37" s="80"/>
      <c r="N37" s="81">
        <f>分析係数表!H40</f>
        <v>3.4452438049560351E-2</v>
      </c>
      <c r="O37" s="82">
        <f t="shared" si="4"/>
        <v>0.26627142868251213</v>
      </c>
      <c r="P37" s="76">
        <f>分析係数表!C40</f>
        <v>0.85246762338116899</v>
      </c>
      <c r="Q37" s="82">
        <f t="shared" si="5"/>
        <v>0.22698777198328957</v>
      </c>
      <c r="R37" s="83">
        <v>0.22708823379436321</v>
      </c>
      <c r="S37" s="84">
        <f t="shared" si="6"/>
        <v>0.22823614376833079</v>
      </c>
      <c r="T37" s="85">
        <f>分析係数表!F40</f>
        <v>0.75619152449091909</v>
      </c>
      <c r="U37" s="86">
        <f t="shared" si="7"/>
        <v>0.17259023750010263</v>
      </c>
      <c r="V37" s="87">
        <f>分析係数表!D40</f>
        <v>0.11685929187305082</v>
      </c>
      <c r="W37" s="88">
        <f t="shared" si="8"/>
        <v>0</v>
      </c>
      <c r="X37" s="76">
        <f>分析係数表!E40</f>
        <v>7.2463768115942032E-2</v>
      </c>
      <c r="Y37" s="89">
        <f t="shared" si="9"/>
        <v>0</v>
      </c>
    </row>
    <row r="38" spans="1:25" x14ac:dyDescent="0.2">
      <c r="A38" s="6" t="s">
        <v>26</v>
      </c>
      <c r="B38" s="5" t="s">
        <v>276</v>
      </c>
      <c r="C38" s="90"/>
      <c r="D38" s="76">
        <f>投入係数表!J38</f>
        <v>0</v>
      </c>
      <c r="E38" s="77">
        <f t="shared" si="0"/>
        <v>0</v>
      </c>
      <c r="F38" s="76">
        <f>分析係数表!C41</f>
        <v>0.52194822470070601</v>
      </c>
      <c r="G38" s="77">
        <f t="shared" si="1"/>
        <v>0</v>
      </c>
      <c r="H38" s="77">
        <v>1.4024000906488765E-4</v>
      </c>
      <c r="I38" s="77">
        <f t="shared" si="2"/>
        <v>1.4024000906488765E-4</v>
      </c>
      <c r="J38" s="76">
        <f>分析係数表!G41</f>
        <v>0.47623592288604694</v>
      </c>
      <c r="K38" s="78">
        <f t="shared" si="3"/>
        <v>6.6787330142564351E-5</v>
      </c>
      <c r="L38" s="79"/>
      <c r="M38" s="80"/>
      <c r="N38" s="81">
        <f>分析係数表!H41</f>
        <v>5.4729549693578468E-2</v>
      </c>
      <c r="O38" s="82">
        <f t="shared" si="4"/>
        <v>0.42298647680887852</v>
      </c>
      <c r="P38" s="76">
        <f>分析係数表!C41</f>
        <v>0.52194822470070601</v>
      </c>
      <c r="Q38" s="82">
        <f t="shared" si="5"/>
        <v>0.22077704064280049</v>
      </c>
      <c r="R38" s="83">
        <v>0.22319470435123726</v>
      </c>
      <c r="S38" s="84">
        <f t="shared" si="6"/>
        <v>0.22333494436030216</v>
      </c>
      <c r="T38" s="85">
        <f>分析係数表!F41</f>
        <v>0.5754915060125978</v>
      </c>
      <c r="U38" s="86">
        <f t="shared" si="7"/>
        <v>0.12852736347515004</v>
      </c>
      <c r="V38" s="87">
        <f>分析係数表!D41</f>
        <v>0.21645352166443979</v>
      </c>
      <c r="W38" s="88">
        <f t="shared" si="8"/>
        <v>0</v>
      </c>
      <c r="X38" s="76">
        <f>分析係数表!E41</f>
        <v>0.20900935292994846</v>
      </c>
      <c r="Y38" s="89">
        <f t="shared" si="9"/>
        <v>0</v>
      </c>
    </row>
    <row r="39" spans="1:25" x14ac:dyDescent="0.2">
      <c r="A39" s="6" t="s">
        <v>51</v>
      </c>
      <c r="B39" s="5" t="s">
        <v>367</v>
      </c>
      <c r="C39" s="90"/>
      <c r="D39" s="76">
        <f>投入係数表!J39</f>
        <v>0</v>
      </c>
      <c r="E39" s="77">
        <f>$C$12*D39</f>
        <v>0</v>
      </c>
      <c r="F39" s="76">
        <f>分析係数表!C42</f>
        <v>1</v>
      </c>
      <c r="G39" s="77">
        <f>E39*F39</f>
        <v>0</v>
      </c>
      <c r="H39" s="77">
        <v>8.874386999977401E-3</v>
      </c>
      <c r="I39" s="77">
        <f>C39+H39</f>
        <v>8.874386999977401E-3</v>
      </c>
      <c r="J39" s="76">
        <f>分析係数表!G42</f>
        <v>0.48544520547945208</v>
      </c>
      <c r="K39" s="78">
        <f>I39*J39</f>
        <v>4.3080286207082081E-3</v>
      </c>
      <c r="L39" s="79"/>
      <c r="M39" s="80"/>
      <c r="N39" s="81">
        <f>分析係数表!H42</f>
        <v>1.4948041566746603E-2</v>
      </c>
      <c r="O39" s="82">
        <f t="shared" si="4"/>
        <v>0.11552843889473266</v>
      </c>
      <c r="P39" s="76">
        <f>分析係数表!C42</f>
        <v>1</v>
      </c>
      <c r="Q39" s="82">
        <f>O39*P39</f>
        <v>0.11552843889473266</v>
      </c>
      <c r="R39" s="83">
        <v>0.11917198803673447</v>
      </c>
      <c r="S39" s="84">
        <f>I39+R39</f>
        <v>0.12804637503671187</v>
      </c>
      <c r="T39" s="85">
        <f>分析係数表!F42</f>
        <v>0.5547945205479452</v>
      </c>
      <c r="U39" s="86">
        <f t="shared" si="7"/>
        <v>7.1039427246394948E-2</v>
      </c>
      <c r="V39" s="87">
        <f>分析係数表!D42</f>
        <v>0.17037671232876711</v>
      </c>
      <c r="W39" s="88">
        <f t="shared" si="8"/>
        <v>0</v>
      </c>
      <c r="X39" s="76">
        <f>分析係数表!E42</f>
        <v>0.12842465753424659</v>
      </c>
      <c r="Y39" s="89">
        <f t="shared" si="9"/>
        <v>0</v>
      </c>
    </row>
    <row r="40" spans="1:25" x14ac:dyDescent="0.2">
      <c r="A40" s="6" t="s">
        <v>194</v>
      </c>
      <c r="B40" s="5" t="s">
        <v>41</v>
      </c>
      <c r="C40" s="90"/>
      <c r="D40" s="76">
        <f>投入係数表!J40</f>
        <v>4.3478260869565216E-2</v>
      </c>
      <c r="E40" s="77">
        <f>$C$12*D40</f>
        <v>4.3478260869565215</v>
      </c>
      <c r="F40" s="76">
        <f>分析係数表!C43</f>
        <v>0.62423588637180871</v>
      </c>
      <c r="G40" s="77">
        <f>E40*F40</f>
        <v>2.7140690711817768</v>
      </c>
      <c r="H40" s="77">
        <v>3.2131050922407387</v>
      </c>
      <c r="I40" s="77">
        <f>C40+H40</f>
        <v>3.2131050922407387</v>
      </c>
      <c r="J40" s="76">
        <f>分析係数表!G43</f>
        <v>0.42429149797570848</v>
      </c>
      <c r="K40" s="78">
        <f>I40*J40</f>
        <v>1.3632931727402</v>
      </c>
      <c r="L40" s="79"/>
      <c r="M40" s="80"/>
      <c r="N40" s="81">
        <f>分析係数表!H43</f>
        <v>4.0607513988808956E-2</v>
      </c>
      <c r="O40" s="82">
        <f t="shared" si="4"/>
        <v>0.31384196234504913</v>
      </c>
      <c r="P40" s="76">
        <f>分析係数表!C43</f>
        <v>0.62423588637180871</v>
      </c>
      <c r="Q40" s="82">
        <f>O40*P40</f>
        <v>0.19591141554512956</v>
      </c>
      <c r="R40" s="83">
        <v>0.29788006608518836</v>
      </c>
      <c r="S40" s="84">
        <f>I40+R40</f>
        <v>3.5109851583259273</v>
      </c>
      <c r="T40" s="85">
        <f>分析係数表!F43</f>
        <v>0.69068825910931175</v>
      </c>
      <c r="U40" s="86">
        <f t="shared" si="7"/>
        <v>2.424996226762766</v>
      </c>
      <c r="V40" s="87">
        <f>分析係数表!D43</f>
        <v>0.12442645074224022</v>
      </c>
      <c r="W40" s="88">
        <f t="shared" si="8"/>
        <v>0</v>
      </c>
      <c r="X40" s="76">
        <f>分析係数表!E43</f>
        <v>8.4750337381916327E-2</v>
      </c>
      <c r="Y40" s="89">
        <f t="shared" si="9"/>
        <v>0</v>
      </c>
    </row>
    <row r="41" spans="1:25" x14ac:dyDescent="0.2">
      <c r="A41" s="6" t="s">
        <v>340</v>
      </c>
      <c r="B41" s="5" t="s">
        <v>42</v>
      </c>
      <c r="C41" s="90"/>
      <c r="D41" s="76">
        <f>投入係数表!J41</f>
        <v>0</v>
      </c>
      <c r="E41" s="77">
        <f>$C$12*D41</f>
        <v>0</v>
      </c>
      <c r="F41" s="76">
        <f>分析係数表!C44</f>
        <v>0.39252164302818193</v>
      </c>
      <c r="G41" s="77">
        <f>E41*F41</f>
        <v>0</v>
      </c>
      <c r="H41" s="77">
        <v>1.5254848588009073E-3</v>
      </c>
      <c r="I41" s="77">
        <f>C41+H41</f>
        <v>1.5254848588009073E-3</v>
      </c>
      <c r="J41" s="76">
        <f>分析係数表!G44</f>
        <v>0.26417955717318775</v>
      </c>
      <c r="K41" s="78">
        <f>I41*J41</f>
        <v>4.0300191447242655E-4</v>
      </c>
      <c r="L41" s="79"/>
      <c r="M41" s="80"/>
      <c r="N41" s="81">
        <f>分析係数表!H44</f>
        <v>0.12190247801758593</v>
      </c>
      <c r="O41" s="82">
        <f t="shared" si="4"/>
        <v>0.94214368617362187</v>
      </c>
      <c r="P41" s="76">
        <f>分析係数表!C44</f>
        <v>0.39252164302818193</v>
      </c>
      <c r="Q41" s="82">
        <f>O41*P41</f>
        <v>0.36981178766549788</v>
      </c>
      <c r="R41" s="83">
        <v>0.37437595732382456</v>
      </c>
      <c r="S41" s="84">
        <f>I41+R41</f>
        <v>0.37590144218262544</v>
      </c>
      <c r="T41" s="85">
        <f>分析係数表!F44</f>
        <v>0.52714589020321501</v>
      </c>
      <c r="U41" s="86">
        <f t="shared" si="7"/>
        <v>0.19815490036803243</v>
      </c>
      <c r="V41" s="87">
        <f>分析係数表!D44</f>
        <v>0.30209281164695179</v>
      </c>
      <c r="W41" s="88">
        <f t="shared" si="8"/>
        <v>0</v>
      </c>
      <c r="X41" s="76">
        <f>分析係数表!E44</f>
        <v>0.17773733697300576</v>
      </c>
      <c r="Y41" s="89">
        <f t="shared" si="9"/>
        <v>0</v>
      </c>
    </row>
    <row r="42" spans="1:25" x14ac:dyDescent="0.2">
      <c r="A42" s="6" t="s">
        <v>341</v>
      </c>
      <c r="B42" s="5" t="s">
        <v>278</v>
      </c>
      <c r="C42" s="90"/>
      <c r="D42" s="76">
        <f>投入係数表!J42</f>
        <v>0</v>
      </c>
      <c r="E42" s="77">
        <f>$C$12*D42</f>
        <v>0</v>
      </c>
      <c r="F42" s="76">
        <f>分析係数表!C45</f>
        <v>1</v>
      </c>
      <c r="G42" s="77">
        <f>E42*F42</f>
        <v>0</v>
      </c>
      <c r="H42" s="77">
        <v>1.9432417306652849E-2</v>
      </c>
      <c r="I42" s="77">
        <f>C42+H42</f>
        <v>1.9432417306652849E-2</v>
      </c>
      <c r="J42" s="76">
        <f>分析係数表!G45</f>
        <v>0</v>
      </c>
      <c r="K42" s="78">
        <f>I42*J42</f>
        <v>0</v>
      </c>
      <c r="L42" s="79"/>
      <c r="M42" s="80"/>
      <c r="N42" s="81">
        <f>分析係数表!H45</f>
        <v>0</v>
      </c>
      <c r="O42" s="82">
        <f t="shared" si="4"/>
        <v>0</v>
      </c>
      <c r="P42" s="76">
        <f>分析係数表!C45</f>
        <v>1</v>
      </c>
      <c r="Q42" s="82">
        <f>O42*P42</f>
        <v>0</v>
      </c>
      <c r="R42" s="83">
        <v>8.0968465594564148E-3</v>
      </c>
      <c r="S42" s="84">
        <f>I42+R42</f>
        <v>2.7529263866109266E-2</v>
      </c>
      <c r="T42" s="85">
        <f>分析係数表!F45</f>
        <v>0</v>
      </c>
      <c r="U42" s="86">
        <f t="shared" si="7"/>
        <v>0</v>
      </c>
      <c r="V42" s="87">
        <f>分析係数表!D45</f>
        <v>0</v>
      </c>
      <c r="W42" s="88">
        <f t="shared" si="8"/>
        <v>0</v>
      </c>
      <c r="X42" s="76">
        <f>分析係数表!E45</f>
        <v>0</v>
      </c>
      <c r="Y42" s="89">
        <f t="shared" si="9"/>
        <v>0</v>
      </c>
    </row>
    <row r="43" spans="1:25" x14ac:dyDescent="0.2">
      <c r="A43" s="6" t="s">
        <v>342</v>
      </c>
      <c r="B43" s="5" t="s">
        <v>279</v>
      </c>
      <c r="C43" s="90"/>
      <c r="D43" s="76">
        <f>投入係数表!J43</f>
        <v>0</v>
      </c>
      <c r="E43" s="77">
        <f>$C$12*D43</f>
        <v>0</v>
      </c>
      <c r="F43" s="76">
        <f>分析係数表!C46</f>
        <v>0.18061366806136681</v>
      </c>
      <c r="G43" s="77">
        <f>E43*F43</f>
        <v>0</v>
      </c>
      <c r="H43" s="77">
        <v>1.031842118361426E-2</v>
      </c>
      <c r="I43" s="77">
        <f>C43+H43</f>
        <v>1.031842118361426E-2</v>
      </c>
      <c r="J43" s="76">
        <f>分析係数表!G46</f>
        <v>1.1538461538461539E-2</v>
      </c>
      <c r="K43" s="78">
        <f>I43*J43</f>
        <v>1.1905870596477993E-4</v>
      </c>
      <c r="L43" s="79"/>
      <c r="M43" s="80"/>
      <c r="N43" s="81">
        <f>分析係数表!H46</f>
        <v>2.4940047961630695E-2</v>
      </c>
      <c r="O43" s="82">
        <f t="shared" si="4"/>
        <v>0.19275333120404592</v>
      </c>
      <c r="P43" s="76">
        <f>分析係数表!C46</f>
        <v>0.18061366806136681</v>
      </c>
      <c r="Q43" s="82">
        <f>O43*P43</f>
        <v>3.4813886179810245E-2</v>
      </c>
      <c r="R43" s="83">
        <v>3.7866275365258412E-2</v>
      </c>
      <c r="S43" s="84">
        <f>I43+R43</f>
        <v>4.8184696548872669E-2</v>
      </c>
      <c r="T43" s="85">
        <f>分析係数表!F46</f>
        <v>0.31538461538461537</v>
      </c>
      <c r="U43" s="86">
        <f t="shared" si="7"/>
        <v>1.519671198849061E-2</v>
      </c>
      <c r="V43" s="87">
        <f>分析係数表!D46</f>
        <v>7.6923076923076927E-3</v>
      </c>
      <c r="W43" s="88">
        <f t="shared" si="8"/>
        <v>0</v>
      </c>
      <c r="X43" s="76">
        <f>分析係数表!E46</f>
        <v>2.3076923076923078E-2</v>
      </c>
      <c r="Y43" s="89">
        <f t="shared" si="9"/>
        <v>0</v>
      </c>
    </row>
    <row r="44" spans="1:25" x14ac:dyDescent="0.2">
      <c r="A44" s="192">
        <v>40</v>
      </c>
      <c r="B44" s="14" t="s">
        <v>150</v>
      </c>
      <c r="C44" s="197">
        <f>SUM(C5:C43)</f>
        <v>100</v>
      </c>
      <c r="D44" s="92">
        <f>投入係数表!J44</f>
        <v>0.68840579710144922</v>
      </c>
      <c r="E44" s="91">
        <f>SUM(E5:E43)</f>
        <v>68.840579710144937</v>
      </c>
      <c r="F44" s="92">
        <f>分析係数表!C47</f>
        <v>0.37257609531888036</v>
      </c>
      <c r="G44" s="91">
        <f>SUM(G5:G43)</f>
        <v>7.3552182825349206</v>
      </c>
      <c r="H44" s="91">
        <f>SUM(H5:H43)</f>
        <v>8.5946668914047901</v>
      </c>
      <c r="I44" s="91">
        <f>SUM(I5:I43)</f>
        <v>108.59466689140478</v>
      </c>
      <c r="J44" s="92">
        <f>分析係数表!G47</f>
        <v>0.28018721150013498</v>
      </c>
      <c r="K44" s="93">
        <f>SUM(K5:K43)</f>
        <v>12.326423002098998</v>
      </c>
      <c r="L44" s="94">
        <f>最終需要_まとめ!$L$33</f>
        <v>0.627</v>
      </c>
      <c r="M44" s="91">
        <f>K44*L44</f>
        <v>7.7286672223160719</v>
      </c>
      <c r="N44" s="95">
        <f>分析係数表!H47</f>
        <v>1</v>
      </c>
      <c r="O44" s="91">
        <f>SUM(O5:O43)</f>
        <v>7.7286672223160719</v>
      </c>
      <c r="P44" s="92">
        <f>分析係数表!C47</f>
        <v>0.37257609531888036</v>
      </c>
      <c r="Q44" s="96">
        <f>SUM(Q5:Q43)</f>
        <v>2.358900454753333</v>
      </c>
      <c r="R44" s="91">
        <f>SUM(R5:R43)</f>
        <v>2.6563440528230999</v>
      </c>
      <c r="S44" s="97">
        <f>SUM(S5:S43)</f>
        <v>111.25101094422791</v>
      </c>
      <c r="T44" s="98">
        <f>分析係数表!F47</f>
        <v>0.48104097823151992</v>
      </c>
      <c r="U44" s="99">
        <f>SUM(U5:U43)</f>
        <v>36.156312045487972</v>
      </c>
      <c r="V44" s="100">
        <f>分析係数表!D47</f>
        <v>0.12544199143661683</v>
      </c>
      <c r="W44" s="101">
        <f>SUM(W5:W43)</f>
        <v>2</v>
      </c>
      <c r="X44" s="92">
        <f>分析係数表!E47</f>
        <v>9.6151620742417038E-2</v>
      </c>
      <c r="Y44" s="102">
        <f>SUM(Y5:Y43)</f>
        <v>2</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6" width="9" style="3" bestFit="1" customWidth="1"/>
    <col min="7" max="16384" width="8.90625" style="3"/>
  </cols>
  <sheetData>
    <row r="1" spans="1:25" ht="13" x14ac:dyDescent="0.2">
      <c r="B1" s="61" t="s">
        <v>343</v>
      </c>
      <c r="C1" s="62"/>
      <c r="D1" s="62"/>
      <c r="E1" s="62"/>
      <c r="F1" s="63"/>
      <c r="G1" s="398" t="str">
        <f>取引基本表!$E$1</f>
        <v>2015年多可町産業連関表</v>
      </c>
      <c r="H1" s="401"/>
      <c r="I1" s="401"/>
    </row>
    <row r="2" spans="1:25" x14ac:dyDescent="0.2">
      <c r="B2" s="3" t="s">
        <v>302</v>
      </c>
      <c r="S2" s="3" t="s">
        <v>152</v>
      </c>
      <c r="U2" s="64" t="s">
        <v>209</v>
      </c>
      <c r="W2" s="3" t="s">
        <v>130</v>
      </c>
      <c r="Y2" s="3" t="s">
        <v>153</v>
      </c>
    </row>
    <row r="3" spans="1:25" ht="44" x14ac:dyDescent="0.2">
      <c r="B3" s="65"/>
      <c r="C3" s="66" t="s">
        <v>227</v>
      </c>
      <c r="D3" s="66" t="s">
        <v>243</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107">
        <f>投入係数表!K5</f>
        <v>0</v>
      </c>
      <c r="E5" s="110">
        <f t="shared" ref="E5:E38" si="0">$C$13*D5</f>
        <v>0</v>
      </c>
      <c r="F5" s="76">
        <f>分析係数表!C8</f>
        <v>0.59892525647288708</v>
      </c>
      <c r="G5" s="110">
        <f t="shared" ref="G5:G38" si="1">E5*F5</f>
        <v>0</v>
      </c>
      <c r="H5" s="110">
        <f t="array" ref="H5:H43">MMULT(逆行列係数!C5:AO43,'9'!G5:G43)</f>
        <v>0</v>
      </c>
      <c r="I5" s="110">
        <f t="shared" ref="I5:I38" si="2">C5+H5</f>
        <v>0</v>
      </c>
      <c r="J5" s="107">
        <f>分析係数表!G8</f>
        <v>0.12001563721657545</v>
      </c>
      <c r="K5" s="111">
        <f t="shared" ref="K5:K38" si="3">I5*J5</f>
        <v>0</v>
      </c>
      <c r="L5" s="79" t="s">
        <v>182</v>
      </c>
      <c r="M5" s="80" t="s">
        <v>182</v>
      </c>
      <c r="N5" s="81">
        <f>分析係数表!H8</f>
        <v>1.3455901945110578E-2</v>
      </c>
      <c r="O5" s="82">
        <f t="shared" ref="O5:O43" si="4">$M$44*N5</f>
        <v>8.440520311023908E-2</v>
      </c>
      <c r="P5" s="76">
        <f>分析係数表!C8</f>
        <v>0.59892525647288708</v>
      </c>
      <c r="Q5" s="82">
        <f t="shared" ref="Q5:Q38" si="5">O5*P5</f>
        <v>5.0552407920446067E-2</v>
      </c>
      <c r="R5" s="83">
        <f t="array" ref="R5:R43">MMULT(逆行列係数!C5:AO43,'9'!Q5:Q43)</f>
        <v>7.2054023861509997E-2</v>
      </c>
      <c r="S5" s="84">
        <f t="shared" ref="S5:S38" si="6">I5+R5</f>
        <v>7.2054023861509997E-2</v>
      </c>
      <c r="T5" s="85">
        <f>分析係数表!F8</f>
        <v>0.45269741985926504</v>
      </c>
      <c r="U5" s="86">
        <f t="shared" ref="U5:U43" si="7">S5*T5</f>
        <v>3.2618670692583493E-2</v>
      </c>
      <c r="V5" s="87">
        <f>分析係数表!D8</f>
        <v>0.16301798279906177</v>
      </c>
      <c r="W5" s="167">
        <f t="shared" ref="W5:W43" si="8">ROUND(S5*V5,0)</f>
        <v>0</v>
      </c>
      <c r="X5" s="76">
        <f>分析係数表!E8</f>
        <v>0.12822517591868648</v>
      </c>
      <c r="Y5" s="166">
        <f t="shared" ref="Y5:Y43" si="9">ROUND(S5*X5,0)</f>
        <v>0</v>
      </c>
    </row>
    <row r="6" spans="1:25" x14ac:dyDescent="0.2">
      <c r="A6" s="6" t="s">
        <v>219</v>
      </c>
      <c r="B6" s="5" t="s">
        <v>265</v>
      </c>
      <c r="C6" s="90"/>
      <c r="D6" s="107">
        <f>投入係数表!K6</f>
        <v>0</v>
      </c>
      <c r="E6" s="110">
        <f t="shared" si="0"/>
        <v>0</v>
      </c>
      <c r="F6" s="76">
        <f>分析係数表!C9</f>
        <v>1</v>
      </c>
      <c r="G6" s="110">
        <f t="shared" si="1"/>
        <v>0</v>
      </c>
      <c r="H6" s="110">
        <v>0</v>
      </c>
      <c r="I6" s="110">
        <f t="shared" si="2"/>
        <v>0</v>
      </c>
      <c r="J6" s="107">
        <f>分析係数表!G9</f>
        <v>0.24649298597194388</v>
      </c>
      <c r="K6" s="111">
        <f t="shared" si="3"/>
        <v>0</v>
      </c>
      <c r="L6" s="79"/>
      <c r="M6" s="80"/>
      <c r="N6" s="81">
        <f>分析係数表!H9</f>
        <v>6.9277911004529712E-4</v>
      </c>
      <c r="O6" s="82">
        <f t="shared" si="4"/>
        <v>4.3456144175568635E-3</v>
      </c>
      <c r="P6" s="76">
        <f>分析係数表!C9</f>
        <v>1</v>
      </c>
      <c r="Q6" s="82">
        <f t="shared" si="5"/>
        <v>4.3456144175568635E-3</v>
      </c>
      <c r="R6" s="83">
        <v>6.7400838415537781E-3</v>
      </c>
      <c r="S6" s="84">
        <f t="shared" si="6"/>
        <v>6.7400838415537781E-3</v>
      </c>
      <c r="T6" s="85">
        <f>分析係数表!F9</f>
        <v>0.67535070140280562</v>
      </c>
      <c r="U6" s="86">
        <f t="shared" si="7"/>
        <v>4.5519203499070609E-3</v>
      </c>
      <c r="V6" s="87">
        <f>分析係数表!D9</f>
        <v>0.18436873747494989</v>
      </c>
      <c r="W6" s="167">
        <f t="shared" si="8"/>
        <v>0</v>
      </c>
      <c r="X6" s="76">
        <f>分析係数表!E9</f>
        <v>0.11823647294589178</v>
      </c>
      <c r="Y6" s="166">
        <f t="shared" si="9"/>
        <v>0</v>
      </c>
    </row>
    <row r="7" spans="1:25" x14ac:dyDescent="0.2">
      <c r="A7" s="6" t="s">
        <v>220</v>
      </c>
      <c r="B7" s="5" t="s">
        <v>266</v>
      </c>
      <c r="C7" s="90"/>
      <c r="D7" s="107">
        <f>投入係数表!K7</f>
        <v>0</v>
      </c>
      <c r="E7" s="110">
        <f t="shared" si="0"/>
        <v>0</v>
      </c>
      <c r="F7" s="76">
        <f>分析係数表!C10</f>
        <v>0</v>
      </c>
      <c r="G7" s="110">
        <f t="shared" si="1"/>
        <v>0</v>
      </c>
      <c r="H7" s="110">
        <v>0</v>
      </c>
      <c r="I7" s="110">
        <f t="shared" si="2"/>
        <v>0</v>
      </c>
      <c r="J7" s="107">
        <f>分析係数表!G10</f>
        <v>0</v>
      </c>
      <c r="K7" s="111">
        <f t="shared" si="3"/>
        <v>0</v>
      </c>
      <c r="L7" s="79"/>
      <c r="M7" s="80"/>
      <c r="N7" s="81">
        <f>分析係数表!H10</f>
        <v>1.3855582200905942E-3</v>
      </c>
      <c r="O7" s="82">
        <f t="shared" si="4"/>
        <v>8.6912288351137269E-3</v>
      </c>
      <c r="P7" s="76">
        <f>分析係数表!C10</f>
        <v>0</v>
      </c>
      <c r="Q7" s="82">
        <f t="shared" si="5"/>
        <v>0</v>
      </c>
      <c r="R7" s="83">
        <v>0</v>
      </c>
      <c r="S7" s="84">
        <f t="shared" si="6"/>
        <v>0</v>
      </c>
      <c r="T7" s="85">
        <f>分析係数表!F10</f>
        <v>0</v>
      </c>
      <c r="U7" s="86">
        <f t="shared" si="7"/>
        <v>0</v>
      </c>
      <c r="V7" s="87">
        <f>分析係数表!D10</f>
        <v>0</v>
      </c>
      <c r="W7" s="167">
        <f t="shared" si="8"/>
        <v>0</v>
      </c>
      <c r="X7" s="76">
        <f>分析係数表!E10</f>
        <v>0</v>
      </c>
      <c r="Y7" s="166">
        <f t="shared" si="9"/>
        <v>0</v>
      </c>
    </row>
    <row r="8" spans="1:25" x14ac:dyDescent="0.2">
      <c r="A8" s="6" t="s">
        <v>221</v>
      </c>
      <c r="B8" s="5" t="s">
        <v>27</v>
      </c>
      <c r="C8" s="90"/>
      <c r="D8" s="107">
        <f>投入係数表!K8</f>
        <v>0.6</v>
      </c>
      <c r="E8" s="110">
        <f t="shared" si="0"/>
        <v>60</v>
      </c>
      <c r="F8" s="76">
        <f>分析係数表!C11</f>
        <v>0</v>
      </c>
      <c r="G8" s="110">
        <f t="shared" si="1"/>
        <v>0</v>
      </c>
      <c r="H8" s="110">
        <v>0</v>
      </c>
      <c r="I8" s="110">
        <f t="shared" si="2"/>
        <v>0</v>
      </c>
      <c r="J8" s="107">
        <f>分析係数表!G11</f>
        <v>1</v>
      </c>
      <c r="K8" s="111">
        <f t="shared" si="3"/>
        <v>0</v>
      </c>
      <c r="L8" s="79"/>
      <c r="M8" s="80"/>
      <c r="N8" s="81">
        <f>分析係数表!H11</f>
        <v>-2.6645350386357579E-5</v>
      </c>
      <c r="O8" s="82">
        <f t="shared" si="4"/>
        <v>-1.6713901605987935E-4</v>
      </c>
      <c r="P8" s="76">
        <f>分析係数表!C11</f>
        <v>0</v>
      </c>
      <c r="Q8" s="82">
        <f t="shared" si="5"/>
        <v>0</v>
      </c>
      <c r="R8" s="83">
        <v>0</v>
      </c>
      <c r="S8" s="84">
        <f t="shared" si="6"/>
        <v>0</v>
      </c>
      <c r="T8" s="85">
        <f>分析係数表!F11</f>
        <v>1</v>
      </c>
      <c r="U8" s="86">
        <f t="shared" si="7"/>
        <v>0</v>
      </c>
      <c r="V8" s="87">
        <f>分析係数表!D11</f>
        <v>1</v>
      </c>
      <c r="W8" s="167">
        <f t="shared" si="8"/>
        <v>0</v>
      </c>
      <c r="X8" s="76">
        <f>分析係数表!E11</f>
        <v>0</v>
      </c>
      <c r="Y8" s="166">
        <f t="shared" si="9"/>
        <v>0</v>
      </c>
    </row>
    <row r="9" spans="1:25" x14ac:dyDescent="0.2">
      <c r="A9" s="6" t="s">
        <v>222</v>
      </c>
      <c r="B9" s="5" t="s">
        <v>190</v>
      </c>
      <c r="C9" s="90"/>
      <c r="D9" s="107">
        <f>投入係数表!K9</f>
        <v>0</v>
      </c>
      <c r="E9" s="110">
        <f t="shared" si="0"/>
        <v>0</v>
      </c>
      <c r="F9" s="76">
        <f>分析係数表!C12</f>
        <v>0.12986565621770585</v>
      </c>
      <c r="G9" s="110">
        <f t="shared" si="1"/>
        <v>0</v>
      </c>
      <c r="H9" s="110">
        <v>0</v>
      </c>
      <c r="I9" s="110">
        <f t="shared" si="2"/>
        <v>0</v>
      </c>
      <c r="J9" s="107">
        <f>分析係数表!G12</f>
        <v>0.14484736734275763</v>
      </c>
      <c r="K9" s="111">
        <f t="shared" si="3"/>
        <v>0</v>
      </c>
      <c r="L9" s="79"/>
      <c r="M9" s="80"/>
      <c r="N9" s="81">
        <f>分析係数表!H12</f>
        <v>0.10226485478284039</v>
      </c>
      <c r="O9" s="82">
        <f t="shared" si="4"/>
        <v>0.64147954363781701</v>
      </c>
      <c r="P9" s="76">
        <f>分析係数表!C12</f>
        <v>0.12986565621770585</v>
      </c>
      <c r="Q9" s="82">
        <f t="shared" si="5"/>
        <v>8.3306161884759575E-2</v>
      </c>
      <c r="R9" s="83">
        <v>9.2176588021843822E-2</v>
      </c>
      <c r="S9" s="84">
        <f t="shared" si="6"/>
        <v>9.2176588021843822E-2</v>
      </c>
      <c r="T9" s="85">
        <f>分析係数表!F12</f>
        <v>0.28354845318582256</v>
      </c>
      <c r="U9" s="86">
        <f t="shared" si="7"/>
        <v>2.6136528953540634E-2</v>
      </c>
      <c r="V9" s="87">
        <f>分析係数表!D12</f>
        <v>6.9862733046506864E-2</v>
      </c>
      <c r="W9" s="167">
        <f t="shared" si="8"/>
        <v>0</v>
      </c>
      <c r="X9" s="76">
        <f>分析係数表!E12</f>
        <v>7.0682237246465884E-2</v>
      </c>
      <c r="Y9" s="166">
        <f t="shared" si="9"/>
        <v>0</v>
      </c>
    </row>
    <row r="10" spans="1:25" x14ac:dyDescent="0.2">
      <c r="A10" s="6" t="s">
        <v>223</v>
      </c>
      <c r="B10" s="5" t="s">
        <v>28</v>
      </c>
      <c r="C10" s="90"/>
      <c r="D10" s="107">
        <f>投入係数表!K10</f>
        <v>0</v>
      </c>
      <c r="E10" s="110">
        <f t="shared" si="0"/>
        <v>0</v>
      </c>
      <c r="F10" s="76">
        <f>分析係数表!C13</f>
        <v>0</v>
      </c>
      <c r="G10" s="110">
        <f t="shared" si="1"/>
        <v>0</v>
      </c>
      <c r="H10" s="110">
        <v>0</v>
      </c>
      <c r="I10" s="110">
        <f t="shared" si="2"/>
        <v>0</v>
      </c>
      <c r="J10" s="107">
        <f>分析係数表!G13</f>
        <v>0.244940107393639</v>
      </c>
      <c r="K10" s="111">
        <f t="shared" si="3"/>
        <v>0</v>
      </c>
      <c r="L10" s="79"/>
      <c r="M10" s="80"/>
      <c r="N10" s="81">
        <f>分析係数表!H13</f>
        <v>1.5560884625632827E-2</v>
      </c>
      <c r="O10" s="82">
        <f t="shared" si="4"/>
        <v>9.7609185378969551E-2</v>
      </c>
      <c r="P10" s="76">
        <f>分析係数表!C13</f>
        <v>0</v>
      </c>
      <c r="Q10" s="82">
        <f t="shared" si="5"/>
        <v>0</v>
      </c>
      <c r="R10" s="83">
        <v>0</v>
      </c>
      <c r="S10" s="84">
        <f t="shared" si="6"/>
        <v>0</v>
      </c>
      <c r="T10" s="85">
        <f>分析係数表!F13</f>
        <v>0.38269310202395707</v>
      </c>
      <c r="U10" s="86">
        <f t="shared" si="7"/>
        <v>0</v>
      </c>
      <c r="V10" s="87">
        <f>分析係数表!D13</f>
        <v>0.20115654688145396</v>
      </c>
      <c r="W10" s="167">
        <f t="shared" si="8"/>
        <v>0</v>
      </c>
      <c r="X10" s="76">
        <f>分析係数表!E13</f>
        <v>0.12556794712928543</v>
      </c>
      <c r="Y10" s="166">
        <f t="shared" si="9"/>
        <v>0</v>
      </c>
    </row>
    <row r="11" spans="1:25" x14ac:dyDescent="0.2">
      <c r="A11" s="6" t="s">
        <v>224</v>
      </c>
      <c r="B11" s="5" t="s">
        <v>267</v>
      </c>
      <c r="C11" s="90"/>
      <c r="D11" s="107">
        <f>投入係数表!K11</f>
        <v>0</v>
      </c>
      <c r="E11" s="110">
        <f t="shared" si="0"/>
        <v>0</v>
      </c>
      <c r="F11" s="76">
        <f>分析係数表!C14</f>
        <v>0.45829675153643545</v>
      </c>
      <c r="G11" s="110">
        <f t="shared" si="1"/>
        <v>0</v>
      </c>
      <c r="H11" s="110">
        <v>0</v>
      </c>
      <c r="I11" s="110">
        <f t="shared" si="2"/>
        <v>0</v>
      </c>
      <c r="J11" s="107">
        <f>分析係数表!G14</f>
        <v>0.19321533923303835</v>
      </c>
      <c r="K11" s="111">
        <f t="shared" si="3"/>
        <v>0</v>
      </c>
      <c r="L11" s="79"/>
      <c r="M11" s="80"/>
      <c r="N11" s="81">
        <f>分析係数表!H14</f>
        <v>1.278976818545164E-3</v>
      </c>
      <c r="O11" s="82">
        <f t="shared" si="4"/>
        <v>8.0226727708742097E-3</v>
      </c>
      <c r="P11" s="76">
        <f>分析係数表!C14</f>
        <v>0.45829675153643545</v>
      </c>
      <c r="Q11" s="82">
        <f t="shared" si="5"/>
        <v>3.6767648695314637E-3</v>
      </c>
      <c r="R11" s="83">
        <v>1.3225608294299893E-2</v>
      </c>
      <c r="S11" s="84">
        <f t="shared" si="6"/>
        <v>1.3225608294299893E-2</v>
      </c>
      <c r="T11" s="85">
        <f>分析係数表!F14</f>
        <v>0.37856440511307771</v>
      </c>
      <c r="U11" s="86">
        <f t="shared" si="7"/>
        <v>5.0067445361902255E-3</v>
      </c>
      <c r="V11" s="87">
        <f>分析係数表!D14</f>
        <v>5.6047197640117993E-2</v>
      </c>
      <c r="W11" s="167">
        <f t="shared" si="8"/>
        <v>0</v>
      </c>
      <c r="X11" s="76">
        <f>分析係数表!E14</f>
        <v>4.4739429695181909E-2</v>
      </c>
      <c r="Y11" s="166">
        <f t="shared" si="9"/>
        <v>0</v>
      </c>
    </row>
    <row r="12" spans="1:25" x14ac:dyDescent="0.2">
      <c r="A12" s="6" t="s">
        <v>225</v>
      </c>
      <c r="B12" s="5" t="s">
        <v>29</v>
      </c>
      <c r="C12" s="90"/>
      <c r="D12" s="107">
        <f>投入係数表!K12</f>
        <v>0</v>
      </c>
      <c r="E12" s="110">
        <f t="shared" si="0"/>
        <v>0</v>
      </c>
      <c r="F12" s="76">
        <f>分析係数表!C15</f>
        <v>0</v>
      </c>
      <c r="G12" s="110">
        <f t="shared" si="1"/>
        <v>0</v>
      </c>
      <c r="H12" s="110">
        <v>0</v>
      </c>
      <c r="I12" s="110">
        <f t="shared" si="2"/>
        <v>0</v>
      </c>
      <c r="J12" s="107">
        <f>分析係数表!G15</f>
        <v>9.420289855072464E-2</v>
      </c>
      <c r="K12" s="111">
        <f t="shared" si="3"/>
        <v>0</v>
      </c>
      <c r="L12" s="79"/>
      <c r="M12" s="80"/>
      <c r="N12" s="81">
        <f>分析係数表!H15</f>
        <v>9.4857447375432981E-3</v>
      </c>
      <c r="O12" s="82">
        <f t="shared" si="4"/>
        <v>5.9501489717317051E-2</v>
      </c>
      <c r="P12" s="76">
        <f>分析係数表!C15</f>
        <v>0</v>
      </c>
      <c r="Q12" s="82">
        <f t="shared" si="5"/>
        <v>0</v>
      </c>
      <c r="R12" s="83">
        <v>0</v>
      </c>
      <c r="S12" s="84">
        <f t="shared" si="6"/>
        <v>0</v>
      </c>
      <c r="T12" s="85">
        <f>分析係数表!F15</f>
        <v>0.29710144927536231</v>
      </c>
      <c r="U12" s="86">
        <f t="shared" si="7"/>
        <v>0</v>
      </c>
      <c r="V12" s="87">
        <f>分析係数表!D15</f>
        <v>2.1739130434782608E-2</v>
      </c>
      <c r="W12" s="167">
        <f t="shared" si="8"/>
        <v>0</v>
      </c>
      <c r="X12" s="76">
        <f>分析係数表!E15</f>
        <v>2.1739130434782608E-2</v>
      </c>
      <c r="Y12" s="166">
        <f t="shared" si="9"/>
        <v>0</v>
      </c>
    </row>
    <row r="13" spans="1:25" x14ac:dyDescent="0.2">
      <c r="A13" s="6" t="s">
        <v>226</v>
      </c>
      <c r="B13" s="5" t="s">
        <v>30</v>
      </c>
      <c r="C13" s="75">
        <f>最終需要_まとめ!C14</f>
        <v>100</v>
      </c>
      <c r="D13" s="107">
        <f>投入係数表!K13</f>
        <v>0.1</v>
      </c>
      <c r="E13" s="110">
        <f t="shared" si="0"/>
        <v>10</v>
      </c>
      <c r="F13" s="76">
        <f>分析係数表!C16</f>
        <v>4.3478260869564966E-3</v>
      </c>
      <c r="G13" s="110">
        <f t="shared" si="1"/>
        <v>4.3478260869564966E-2</v>
      </c>
      <c r="H13" s="110">
        <v>4.3497172683775294E-2</v>
      </c>
      <c r="I13" s="110">
        <f t="shared" si="2"/>
        <v>100.04349717268377</v>
      </c>
      <c r="J13" s="107">
        <f>分析係数表!G16</f>
        <v>0.1</v>
      </c>
      <c r="K13" s="111">
        <f t="shared" si="3"/>
        <v>10.004349717268378</v>
      </c>
      <c r="L13" s="79"/>
      <c r="M13" s="80"/>
      <c r="N13" s="81">
        <f>分析係数表!H16</f>
        <v>1.859845456967759E-2</v>
      </c>
      <c r="O13" s="82">
        <f t="shared" si="4"/>
        <v>0.11666303320979579</v>
      </c>
      <c r="P13" s="76">
        <f>分析係数表!C16</f>
        <v>4.3478260869564966E-3</v>
      </c>
      <c r="Q13" s="82">
        <f t="shared" si="5"/>
        <v>5.0723057917302227E-4</v>
      </c>
      <c r="R13" s="83">
        <v>5.6054682461873612E-4</v>
      </c>
      <c r="S13" s="84">
        <f t="shared" si="6"/>
        <v>100.04405771950839</v>
      </c>
      <c r="T13" s="85">
        <f>分析係数表!F16</f>
        <v>0.3</v>
      </c>
      <c r="U13" s="86">
        <f t="shared" si="7"/>
        <v>30.013217315852515</v>
      </c>
      <c r="V13" s="87">
        <f>分析係数表!D16</f>
        <v>0</v>
      </c>
      <c r="W13" s="167">
        <f t="shared" si="8"/>
        <v>0</v>
      </c>
      <c r="X13" s="76">
        <f>分析係数表!E16</f>
        <v>0</v>
      </c>
      <c r="Y13" s="166">
        <f t="shared" si="9"/>
        <v>0</v>
      </c>
    </row>
    <row r="14" spans="1:25" x14ac:dyDescent="0.2">
      <c r="A14" s="6" t="s">
        <v>2</v>
      </c>
      <c r="B14" s="5" t="s">
        <v>364</v>
      </c>
      <c r="C14" s="90"/>
      <c r="D14" s="107">
        <f>投入係数表!K14</f>
        <v>0</v>
      </c>
      <c r="E14" s="110">
        <f t="shared" si="0"/>
        <v>0</v>
      </c>
      <c r="F14" s="76">
        <f>分析係数表!C17</f>
        <v>0.37921478060046188</v>
      </c>
      <c r="G14" s="110">
        <f t="shared" si="1"/>
        <v>0</v>
      </c>
      <c r="H14" s="110">
        <v>0</v>
      </c>
      <c r="I14" s="110">
        <f t="shared" si="2"/>
        <v>0</v>
      </c>
      <c r="J14" s="107">
        <f>分析係数表!G17</f>
        <v>0.21189120809614168</v>
      </c>
      <c r="K14" s="111">
        <f t="shared" si="3"/>
        <v>0</v>
      </c>
      <c r="L14" s="79"/>
      <c r="M14" s="80"/>
      <c r="N14" s="81">
        <f>分析係数表!H17</f>
        <v>3.1175059952038369E-3</v>
      </c>
      <c r="O14" s="82">
        <f t="shared" si="4"/>
        <v>1.9555264879005885E-2</v>
      </c>
      <c r="P14" s="76">
        <f>分析係数表!C17</f>
        <v>0.37921478060046188</v>
      </c>
      <c r="Q14" s="82">
        <f t="shared" si="5"/>
        <v>7.4156454806761345E-3</v>
      </c>
      <c r="R14" s="83">
        <v>1.439408067112492E-2</v>
      </c>
      <c r="S14" s="84">
        <f t="shared" si="6"/>
        <v>1.439408067112492E-2</v>
      </c>
      <c r="T14" s="85">
        <f>分析係数表!F17</f>
        <v>0.32152646004638413</v>
      </c>
      <c r="U14" s="86">
        <f t="shared" si="7"/>
        <v>4.6280778038088766E-3</v>
      </c>
      <c r="V14" s="87">
        <f>分析係数表!D17</f>
        <v>5.2709255745308874E-2</v>
      </c>
      <c r="W14" s="167">
        <f t="shared" si="8"/>
        <v>0</v>
      </c>
      <c r="X14" s="76">
        <f>分析係数表!E17</f>
        <v>4.1113219481340925E-2</v>
      </c>
      <c r="Y14" s="166">
        <f t="shared" si="9"/>
        <v>0</v>
      </c>
    </row>
    <row r="15" spans="1:25" x14ac:dyDescent="0.2">
      <c r="A15" s="6" t="s">
        <v>3</v>
      </c>
      <c r="B15" s="5" t="s">
        <v>31</v>
      </c>
      <c r="C15" s="90"/>
      <c r="D15" s="107">
        <f>投入係数表!K15</f>
        <v>0</v>
      </c>
      <c r="E15" s="110">
        <f t="shared" si="0"/>
        <v>0</v>
      </c>
      <c r="F15" s="76">
        <f>分析係数表!C18</f>
        <v>0.14940577249575548</v>
      </c>
      <c r="G15" s="110">
        <f t="shared" si="1"/>
        <v>0</v>
      </c>
      <c r="H15" s="110">
        <v>0</v>
      </c>
      <c r="I15" s="110">
        <f t="shared" si="2"/>
        <v>0</v>
      </c>
      <c r="J15" s="107">
        <f>分析係数表!G18</f>
        <v>0.21511627906976744</v>
      </c>
      <c r="K15" s="111">
        <f t="shared" si="3"/>
        <v>0</v>
      </c>
      <c r="L15" s="79"/>
      <c r="M15" s="80"/>
      <c r="N15" s="81">
        <f>分析係数表!H18</f>
        <v>5.0626165734079403E-4</v>
      </c>
      <c r="O15" s="82">
        <f t="shared" si="4"/>
        <v>3.175641305137708E-3</v>
      </c>
      <c r="P15" s="76">
        <f>分析係数表!C18</f>
        <v>0.14940577249575548</v>
      </c>
      <c r="Q15" s="82">
        <f t="shared" si="5"/>
        <v>4.744591423635284E-4</v>
      </c>
      <c r="R15" s="83">
        <v>9.5194591520319637E-4</v>
      </c>
      <c r="S15" s="84">
        <f t="shared" si="6"/>
        <v>9.5194591520319637E-4</v>
      </c>
      <c r="T15" s="85">
        <f>分析係数表!F18</f>
        <v>0.45542635658914726</v>
      </c>
      <c r="U15" s="86">
        <f t="shared" si="7"/>
        <v>4.3354125983091304E-4</v>
      </c>
      <c r="V15" s="87">
        <f>分析係数表!D18</f>
        <v>8.1395348837209308E-2</v>
      </c>
      <c r="W15" s="167">
        <f t="shared" si="8"/>
        <v>0</v>
      </c>
      <c r="X15" s="76">
        <f>分析係数表!E18</f>
        <v>8.9147286821705432E-2</v>
      </c>
      <c r="Y15" s="166">
        <f t="shared" si="9"/>
        <v>0</v>
      </c>
    </row>
    <row r="16" spans="1:25" x14ac:dyDescent="0.2">
      <c r="A16" s="6" t="s">
        <v>4</v>
      </c>
      <c r="B16" s="5" t="s">
        <v>32</v>
      </c>
      <c r="C16" s="90"/>
      <c r="D16" s="107">
        <f>投入係数表!K16</f>
        <v>0</v>
      </c>
      <c r="E16" s="110">
        <f t="shared" si="0"/>
        <v>0</v>
      </c>
      <c r="F16" s="76">
        <f>分析係数表!C19</f>
        <v>0.11115651818553329</v>
      </c>
      <c r="G16" s="110">
        <f t="shared" si="1"/>
        <v>0</v>
      </c>
      <c r="H16" s="110">
        <v>0</v>
      </c>
      <c r="I16" s="110">
        <f t="shared" si="2"/>
        <v>0</v>
      </c>
      <c r="J16" s="107">
        <f>分析係数表!G19</f>
        <v>5.721393034825871E-2</v>
      </c>
      <c r="K16" s="111">
        <f t="shared" si="3"/>
        <v>0</v>
      </c>
      <c r="L16" s="79"/>
      <c r="M16" s="80"/>
      <c r="N16" s="81">
        <f>分析係数表!H19</f>
        <v>-1.332267519317879E-4</v>
      </c>
      <c r="O16" s="82">
        <f t="shared" si="4"/>
        <v>-8.3569508029939681E-4</v>
      </c>
      <c r="P16" s="76">
        <f>分析係数表!C19</f>
        <v>0.11115651818553329</v>
      </c>
      <c r="Q16" s="82">
        <f t="shared" si="5"/>
        <v>-9.2892955390860613E-5</v>
      </c>
      <c r="R16" s="83">
        <v>3.9912555824761091E-4</v>
      </c>
      <c r="S16" s="84">
        <f t="shared" si="6"/>
        <v>3.9912555824761091E-4</v>
      </c>
      <c r="T16" s="85">
        <f>分析係数表!F19</f>
        <v>0.24046434494195687</v>
      </c>
      <c r="U16" s="86">
        <f t="shared" si="7"/>
        <v>9.5975465913604615E-5</v>
      </c>
      <c r="V16" s="87">
        <f>分析係数表!D19</f>
        <v>6.7993366500829183E-2</v>
      </c>
      <c r="W16" s="167">
        <f t="shared" si="8"/>
        <v>0</v>
      </c>
      <c r="X16" s="76">
        <f>分析係数表!E19</f>
        <v>7.4626865671641784E-2</v>
      </c>
      <c r="Y16" s="166">
        <f t="shared" si="9"/>
        <v>0</v>
      </c>
    </row>
    <row r="17" spans="1:25" x14ac:dyDescent="0.2">
      <c r="A17" s="6" t="s">
        <v>5</v>
      </c>
      <c r="B17" s="5" t="s">
        <v>33</v>
      </c>
      <c r="C17" s="90"/>
      <c r="D17" s="107">
        <f>投入係数表!K17</f>
        <v>0</v>
      </c>
      <c r="E17" s="110">
        <f t="shared" si="0"/>
        <v>0</v>
      </c>
      <c r="F17" s="76">
        <f>分析係数表!C20</f>
        <v>0.38497033618984844</v>
      </c>
      <c r="G17" s="110">
        <f t="shared" si="1"/>
        <v>0</v>
      </c>
      <c r="H17" s="110">
        <v>0</v>
      </c>
      <c r="I17" s="110">
        <f t="shared" si="2"/>
        <v>0</v>
      </c>
      <c r="J17" s="107">
        <f>分析係数表!G20</f>
        <v>0.1000882612533098</v>
      </c>
      <c r="K17" s="111">
        <f t="shared" si="3"/>
        <v>0</v>
      </c>
      <c r="L17" s="79"/>
      <c r="M17" s="80"/>
      <c r="N17" s="81">
        <f>分析係数表!H20</f>
        <v>6.1284305888622431E-4</v>
      </c>
      <c r="O17" s="82">
        <f t="shared" si="4"/>
        <v>3.8441973693772251E-3</v>
      </c>
      <c r="P17" s="76">
        <f>分析係数表!C20</f>
        <v>0.38497033618984844</v>
      </c>
      <c r="Q17" s="82">
        <f t="shared" si="5"/>
        <v>1.4799019536692814E-3</v>
      </c>
      <c r="R17" s="83">
        <v>3.3604130195961875E-3</v>
      </c>
      <c r="S17" s="84">
        <f t="shared" si="6"/>
        <v>3.3604130195961875E-3</v>
      </c>
      <c r="T17" s="85">
        <f>分析係数表!F20</f>
        <v>0.22259488084730802</v>
      </c>
      <c r="U17" s="86">
        <f t="shared" si="7"/>
        <v>7.4801073569475589E-4</v>
      </c>
      <c r="V17" s="87">
        <f>分析係数表!D20</f>
        <v>2.5772285966460723E-2</v>
      </c>
      <c r="W17" s="167">
        <f t="shared" si="8"/>
        <v>0</v>
      </c>
      <c r="X17" s="76">
        <f>分析係数表!E20</f>
        <v>2.7184466019417475E-2</v>
      </c>
      <c r="Y17" s="166">
        <f t="shared" si="9"/>
        <v>0</v>
      </c>
    </row>
    <row r="18" spans="1:25" x14ac:dyDescent="0.2">
      <c r="A18" s="6" t="s">
        <v>6</v>
      </c>
      <c r="B18" s="5" t="s">
        <v>34</v>
      </c>
      <c r="C18" s="90"/>
      <c r="D18" s="107">
        <f>投入係数表!K18</f>
        <v>0</v>
      </c>
      <c r="E18" s="110">
        <f t="shared" si="0"/>
        <v>0</v>
      </c>
      <c r="F18" s="76">
        <f>分析係数表!C21</f>
        <v>0.48253968253968249</v>
      </c>
      <c r="G18" s="110">
        <f t="shared" si="1"/>
        <v>0</v>
      </c>
      <c r="H18" s="110">
        <v>0</v>
      </c>
      <c r="I18" s="110">
        <f t="shared" si="2"/>
        <v>0</v>
      </c>
      <c r="J18" s="107">
        <f>分析係数表!G21</f>
        <v>0.28533451484271155</v>
      </c>
      <c r="K18" s="111">
        <f t="shared" si="3"/>
        <v>0</v>
      </c>
      <c r="L18" s="79"/>
      <c r="M18" s="80"/>
      <c r="N18" s="81">
        <f>分析係数表!H21</f>
        <v>1.0125233146815881E-3</v>
      </c>
      <c r="O18" s="82">
        <f t="shared" si="4"/>
        <v>6.3512826102754159E-3</v>
      </c>
      <c r="P18" s="76">
        <f>分析係数表!C21</f>
        <v>0.48253968253968249</v>
      </c>
      <c r="Q18" s="82">
        <f t="shared" si="5"/>
        <v>3.0647458944821049E-3</v>
      </c>
      <c r="R18" s="83">
        <v>5.9107796304245872E-3</v>
      </c>
      <c r="S18" s="84">
        <f t="shared" si="6"/>
        <v>5.9107796304245872E-3</v>
      </c>
      <c r="T18" s="85">
        <f>分析係数表!F21</f>
        <v>0.42600797518830308</v>
      </c>
      <c r="U18" s="86">
        <f t="shared" si="7"/>
        <v>2.518039262141445E-3</v>
      </c>
      <c r="V18" s="87">
        <f>分析係数表!D21</f>
        <v>6.1586176340274704E-2</v>
      </c>
      <c r="W18" s="167">
        <f t="shared" si="8"/>
        <v>0</v>
      </c>
      <c r="X18" s="76">
        <f>分析係数表!E21</f>
        <v>5.2946389011962781E-2</v>
      </c>
      <c r="Y18" s="166">
        <f t="shared" si="9"/>
        <v>0</v>
      </c>
    </row>
    <row r="19" spans="1:25" x14ac:dyDescent="0.2">
      <c r="A19" s="6" t="s">
        <v>7</v>
      </c>
      <c r="B19" s="5" t="s">
        <v>268</v>
      </c>
      <c r="C19" s="90"/>
      <c r="D19" s="107">
        <f>投入係数表!K19</f>
        <v>0</v>
      </c>
      <c r="E19" s="110">
        <f t="shared" si="0"/>
        <v>0</v>
      </c>
      <c r="F19" s="76">
        <f>分析係数表!C22</f>
        <v>8.9572192513369009E-2</v>
      </c>
      <c r="G19" s="110">
        <f t="shared" si="1"/>
        <v>0</v>
      </c>
      <c r="H19" s="110">
        <v>0</v>
      </c>
      <c r="I19" s="110">
        <f t="shared" si="2"/>
        <v>0</v>
      </c>
      <c r="J19" s="107">
        <f>分析係数表!G22</f>
        <v>0.19457831325301206</v>
      </c>
      <c r="K19" s="111">
        <f t="shared" si="3"/>
        <v>0</v>
      </c>
      <c r="L19" s="79"/>
      <c r="M19" s="80"/>
      <c r="N19" s="81">
        <f>分析係数表!H22</f>
        <v>5.3290700772715159E-5</v>
      </c>
      <c r="O19" s="82">
        <f t="shared" si="4"/>
        <v>3.342780321197587E-4</v>
      </c>
      <c r="P19" s="76">
        <f>分析係数表!C22</f>
        <v>8.9572192513369009E-2</v>
      </c>
      <c r="Q19" s="82">
        <f t="shared" si="5"/>
        <v>2.9942016246021176E-5</v>
      </c>
      <c r="R19" s="83">
        <v>1.9672139213457217E-4</v>
      </c>
      <c r="S19" s="84">
        <f t="shared" si="6"/>
        <v>1.9672139213457217E-4</v>
      </c>
      <c r="T19" s="85">
        <f>分析係数表!F22</f>
        <v>0.41265060240963858</v>
      </c>
      <c r="U19" s="86">
        <f t="shared" si="7"/>
        <v>8.1177200971193936E-5</v>
      </c>
      <c r="V19" s="87">
        <f>分析係数表!D22</f>
        <v>5.903614457831325E-2</v>
      </c>
      <c r="W19" s="167">
        <f t="shared" si="8"/>
        <v>0</v>
      </c>
      <c r="X19" s="76">
        <f>分析係数表!E22</f>
        <v>6.2650602409638559E-2</v>
      </c>
      <c r="Y19" s="166">
        <f t="shared" si="9"/>
        <v>0</v>
      </c>
    </row>
    <row r="20" spans="1:25" x14ac:dyDescent="0.2">
      <c r="A20" s="6" t="s">
        <v>8</v>
      </c>
      <c r="B20" s="5" t="s">
        <v>269</v>
      </c>
      <c r="C20" s="90"/>
      <c r="D20" s="107">
        <f>投入係数表!K20</f>
        <v>0</v>
      </c>
      <c r="E20" s="110">
        <f t="shared" si="0"/>
        <v>0</v>
      </c>
      <c r="F20" s="76">
        <f>分析係数表!C23</f>
        <v>0</v>
      </c>
      <c r="G20" s="110">
        <f t="shared" si="1"/>
        <v>0</v>
      </c>
      <c r="H20" s="110">
        <v>0</v>
      </c>
      <c r="I20" s="110">
        <f t="shared" si="2"/>
        <v>0</v>
      </c>
      <c r="J20" s="107">
        <f>分析係数表!G23</f>
        <v>0.21617418351477449</v>
      </c>
      <c r="K20" s="111">
        <f t="shared" si="3"/>
        <v>0</v>
      </c>
      <c r="L20" s="79"/>
      <c r="M20" s="80"/>
      <c r="N20" s="81">
        <f>分析係数表!H23</f>
        <v>2.6645350386357579E-5</v>
      </c>
      <c r="O20" s="82">
        <f t="shared" si="4"/>
        <v>1.6713901605987935E-4</v>
      </c>
      <c r="P20" s="76">
        <f>分析係数表!C23</f>
        <v>0</v>
      </c>
      <c r="Q20" s="82">
        <f t="shared" si="5"/>
        <v>0</v>
      </c>
      <c r="R20" s="83">
        <v>0</v>
      </c>
      <c r="S20" s="84">
        <f t="shared" si="6"/>
        <v>0</v>
      </c>
      <c r="T20" s="85">
        <f>分析係数表!F23</f>
        <v>0.44116122343182995</v>
      </c>
      <c r="U20" s="86">
        <f t="shared" si="7"/>
        <v>0</v>
      </c>
      <c r="V20" s="87">
        <f>分析係数表!D23</f>
        <v>8.5018144116122338E-2</v>
      </c>
      <c r="W20" s="167">
        <f t="shared" si="8"/>
        <v>0</v>
      </c>
      <c r="X20" s="76">
        <f>分析係数表!E23</f>
        <v>8.138932089165371E-2</v>
      </c>
      <c r="Y20" s="166">
        <f t="shared" si="9"/>
        <v>0</v>
      </c>
    </row>
    <row r="21" spans="1:25" x14ac:dyDescent="0.2">
      <c r="A21" s="6" t="s">
        <v>9</v>
      </c>
      <c r="B21" s="5" t="s">
        <v>270</v>
      </c>
      <c r="C21" s="90"/>
      <c r="D21" s="107">
        <f>投入係数表!K21</f>
        <v>0</v>
      </c>
      <c r="E21" s="110">
        <f t="shared" si="0"/>
        <v>0</v>
      </c>
      <c r="F21" s="76">
        <f>分析係数表!C24</f>
        <v>0.22950819672131151</v>
      </c>
      <c r="G21" s="110">
        <f t="shared" si="1"/>
        <v>0</v>
      </c>
      <c r="H21" s="110">
        <v>0</v>
      </c>
      <c r="I21" s="110">
        <f t="shared" si="2"/>
        <v>0</v>
      </c>
      <c r="J21" s="107">
        <f>分析係数表!G24</f>
        <v>0.20952380952380953</v>
      </c>
      <c r="K21" s="111">
        <f t="shared" si="3"/>
        <v>0</v>
      </c>
      <c r="L21" s="79"/>
      <c r="M21" s="80"/>
      <c r="N21" s="81">
        <f>分析係数表!H24</f>
        <v>3.996802557953637E-4</v>
      </c>
      <c r="O21" s="82">
        <f t="shared" si="4"/>
        <v>2.5070852408981903E-3</v>
      </c>
      <c r="P21" s="76">
        <f>分析係数表!C24</f>
        <v>0.22950819672131151</v>
      </c>
      <c r="Q21" s="82">
        <f t="shared" si="5"/>
        <v>5.7539661266515856E-4</v>
      </c>
      <c r="R21" s="83">
        <v>1.429617729289463E-3</v>
      </c>
      <c r="S21" s="84">
        <f t="shared" si="6"/>
        <v>1.429617729289463E-3</v>
      </c>
      <c r="T21" s="85">
        <f>分析係数表!F24</f>
        <v>0.4</v>
      </c>
      <c r="U21" s="86">
        <f t="shared" si="7"/>
        <v>5.7184709171578525E-4</v>
      </c>
      <c r="V21" s="87">
        <f>分析係数表!D24</f>
        <v>1.1190476190476191</v>
      </c>
      <c r="W21" s="167">
        <f t="shared" si="8"/>
        <v>0</v>
      </c>
      <c r="X21" s="76">
        <f>分析係数表!E24</f>
        <v>1.1190476190476191</v>
      </c>
      <c r="Y21" s="166">
        <f t="shared" si="9"/>
        <v>0</v>
      </c>
    </row>
    <row r="22" spans="1:25" x14ac:dyDescent="0.2">
      <c r="A22" s="6" t="s">
        <v>10</v>
      </c>
      <c r="B22" s="5" t="s">
        <v>271</v>
      </c>
      <c r="C22" s="90"/>
      <c r="D22" s="107">
        <f>投入係数表!K22</f>
        <v>0</v>
      </c>
      <c r="E22" s="110">
        <f t="shared" si="0"/>
        <v>0</v>
      </c>
      <c r="F22" s="76">
        <f>分析係数表!C25</f>
        <v>0.16129032258064513</v>
      </c>
      <c r="G22" s="110">
        <f t="shared" si="1"/>
        <v>0</v>
      </c>
      <c r="H22" s="110">
        <v>0</v>
      </c>
      <c r="I22" s="110">
        <f t="shared" si="2"/>
        <v>0</v>
      </c>
      <c r="J22" s="107">
        <f>分析係数表!G25</f>
        <v>0.19679519278918378</v>
      </c>
      <c r="K22" s="111">
        <f t="shared" si="3"/>
        <v>0</v>
      </c>
      <c r="L22" s="79"/>
      <c r="M22" s="80"/>
      <c r="N22" s="81">
        <f>分析係数表!H25</f>
        <v>5.5955235811350917E-4</v>
      </c>
      <c r="O22" s="82">
        <f t="shared" si="4"/>
        <v>3.5099193372574665E-3</v>
      </c>
      <c r="P22" s="76">
        <f>分析係数表!C25</f>
        <v>0.16129032258064513</v>
      </c>
      <c r="Q22" s="82">
        <f t="shared" si="5"/>
        <v>5.6611602213830093E-4</v>
      </c>
      <c r="R22" s="83">
        <v>1.7054390061143315E-3</v>
      </c>
      <c r="S22" s="84">
        <f t="shared" si="6"/>
        <v>1.7054390061143315E-3</v>
      </c>
      <c r="T22" s="85">
        <f>分析係数表!F25</f>
        <v>0.35002503755633452</v>
      </c>
      <c r="U22" s="86">
        <f t="shared" si="7"/>
        <v>5.9694635216520672E-4</v>
      </c>
      <c r="V22" s="87">
        <f>分析係数表!D25</f>
        <v>8.1622433650475709E-2</v>
      </c>
      <c r="W22" s="167">
        <f t="shared" si="8"/>
        <v>0</v>
      </c>
      <c r="X22" s="76">
        <f>分析係数表!E25</f>
        <v>8.0120180270405614E-2</v>
      </c>
      <c r="Y22" s="166">
        <f t="shared" si="9"/>
        <v>0</v>
      </c>
    </row>
    <row r="23" spans="1:25" x14ac:dyDescent="0.2">
      <c r="A23" s="6" t="s">
        <v>11</v>
      </c>
      <c r="B23" s="5" t="s">
        <v>35</v>
      </c>
      <c r="C23" s="90"/>
      <c r="D23" s="107">
        <f>投入係数表!K23</f>
        <v>0</v>
      </c>
      <c r="E23" s="110">
        <f t="shared" si="0"/>
        <v>0</v>
      </c>
      <c r="F23" s="76">
        <f>分析係数表!C26</f>
        <v>0.2892749244712991</v>
      </c>
      <c r="G23" s="110">
        <f t="shared" si="1"/>
        <v>0</v>
      </c>
      <c r="H23" s="110">
        <v>0</v>
      </c>
      <c r="I23" s="110">
        <f t="shared" si="2"/>
        <v>0</v>
      </c>
      <c r="J23" s="107">
        <f>分析係数表!G26</f>
        <v>0.19654528478057889</v>
      </c>
      <c r="K23" s="111">
        <f t="shared" si="3"/>
        <v>0</v>
      </c>
      <c r="L23" s="79"/>
      <c r="M23" s="80"/>
      <c r="N23" s="81">
        <f>分析係数表!H26</f>
        <v>1.2363442579269917E-2</v>
      </c>
      <c r="O23" s="82">
        <f t="shared" si="4"/>
        <v>7.7552503451784022E-2</v>
      </c>
      <c r="P23" s="76">
        <f>分析係数表!C26</f>
        <v>0.2892749244712991</v>
      </c>
      <c r="Q23" s="82">
        <f t="shared" si="5"/>
        <v>2.2433994578574985E-2</v>
      </c>
      <c r="R23" s="83">
        <v>2.3730757878197849E-2</v>
      </c>
      <c r="S23" s="84">
        <f t="shared" si="6"/>
        <v>2.3730757878197849E-2</v>
      </c>
      <c r="T23" s="85">
        <f>分析係数表!F26</f>
        <v>0.33426704014939307</v>
      </c>
      <c r="U23" s="86">
        <f t="shared" si="7"/>
        <v>7.9324101964470869E-3</v>
      </c>
      <c r="V23" s="87">
        <f>分析係数表!D26</f>
        <v>5.3688141923436038E-2</v>
      </c>
      <c r="W23" s="167">
        <f t="shared" si="8"/>
        <v>0</v>
      </c>
      <c r="X23" s="76">
        <f>分析係数表!E26</f>
        <v>5.6489262371615313E-2</v>
      </c>
      <c r="Y23" s="166">
        <f t="shared" si="9"/>
        <v>0</v>
      </c>
    </row>
    <row r="24" spans="1:25" x14ac:dyDescent="0.2">
      <c r="A24" s="6" t="s">
        <v>12</v>
      </c>
      <c r="B24" s="5" t="s">
        <v>365</v>
      </c>
      <c r="C24" s="90"/>
      <c r="D24" s="107">
        <f>投入係数表!K24</f>
        <v>0</v>
      </c>
      <c r="E24" s="110">
        <f t="shared" si="0"/>
        <v>0</v>
      </c>
      <c r="F24" s="76">
        <f>分析係数表!C27</f>
        <v>1.9108280254777066E-2</v>
      </c>
      <c r="G24" s="110">
        <f t="shared" si="1"/>
        <v>0</v>
      </c>
      <c r="H24" s="110">
        <v>0</v>
      </c>
      <c r="I24" s="110">
        <f t="shared" si="2"/>
        <v>0</v>
      </c>
      <c r="J24" s="107">
        <f>分析係数表!G27</f>
        <v>0.18</v>
      </c>
      <c r="K24" s="111">
        <f t="shared" si="3"/>
        <v>0</v>
      </c>
      <c r="L24" s="79"/>
      <c r="M24" s="80"/>
      <c r="N24" s="81">
        <f>分析係数表!H27</f>
        <v>1.2043698374633626E-2</v>
      </c>
      <c r="O24" s="82">
        <f t="shared" si="4"/>
        <v>7.554683525906547E-2</v>
      </c>
      <c r="P24" s="76">
        <f>分析係数表!C27</f>
        <v>1.9108280254777066E-2</v>
      </c>
      <c r="Q24" s="82">
        <f t="shared" si="5"/>
        <v>1.4435701004916965E-3</v>
      </c>
      <c r="R24" s="83">
        <v>1.452908230943769E-3</v>
      </c>
      <c r="S24" s="84">
        <f t="shared" si="6"/>
        <v>1.452908230943769E-3</v>
      </c>
      <c r="T24" s="85">
        <f>分析係数表!F27</f>
        <v>0.34</v>
      </c>
      <c r="U24" s="86">
        <f t="shared" si="7"/>
        <v>4.9398879852088147E-4</v>
      </c>
      <c r="V24" s="87">
        <f>分析係数表!D27</f>
        <v>0</v>
      </c>
      <c r="W24" s="167">
        <f t="shared" si="8"/>
        <v>0</v>
      </c>
      <c r="X24" s="76">
        <f>分析係数表!E27</f>
        <v>0</v>
      </c>
      <c r="Y24" s="166">
        <f t="shared" si="9"/>
        <v>0</v>
      </c>
    </row>
    <row r="25" spans="1:25" x14ac:dyDescent="0.2">
      <c r="A25" s="6" t="s">
        <v>13</v>
      </c>
      <c r="B25" s="5" t="s">
        <v>191</v>
      </c>
      <c r="C25" s="90"/>
      <c r="D25" s="107">
        <f>投入係数表!K25</f>
        <v>0</v>
      </c>
      <c r="E25" s="110">
        <f t="shared" si="0"/>
        <v>0</v>
      </c>
      <c r="F25" s="76">
        <f>分析係数表!C28</f>
        <v>9.4883720930232562E-2</v>
      </c>
      <c r="G25" s="110">
        <f t="shared" si="1"/>
        <v>0</v>
      </c>
      <c r="H25" s="110">
        <v>0</v>
      </c>
      <c r="I25" s="110">
        <f t="shared" si="2"/>
        <v>0</v>
      </c>
      <c r="J25" s="107">
        <f>分析係数表!G28</f>
        <v>0.12508638562543192</v>
      </c>
      <c r="K25" s="111">
        <f t="shared" si="3"/>
        <v>0</v>
      </c>
      <c r="L25" s="79"/>
      <c r="M25" s="80"/>
      <c r="N25" s="81">
        <f>分析係数表!H28</f>
        <v>2.3767652544630962E-2</v>
      </c>
      <c r="O25" s="82">
        <f t="shared" si="4"/>
        <v>0.14908800232541239</v>
      </c>
      <c r="P25" s="76">
        <f>分析係数表!C28</f>
        <v>9.4883720930232562E-2</v>
      </c>
      <c r="Q25" s="82">
        <f t="shared" si="5"/>
        <v>1.4146024406690293E-2</v>
      </c>
      <c r="R25" s="83">
        <v>1.5074615399466246E-2</v>
      </c>
      <c r="S25" s="84">
        <f t="shared" si="6"/>
        <v>1.5074615399466246E-2</v>
      </c>
      <c r="T25" s="85">
        <f>分析係数表!F28</f>
        <v>0.21354526606772634</v>
      </c>
      <c r="U25" s="86">
        <f t="shared" si="7"/>
        <v>3.2191127563476643E-3</v>
      </c>
      <c r="V25" s="87">
        <f>分析係数表!D28</f>
        <v>0.20525224602626124</v>
      </c>
      <c r="W25" s="167">
        <f t="shared" si="8"/>
        <v>0</v>
      </c>
      <c r="X25" s="76">
        <f>分析係数表!E28</f>
        <v>0.19765031098825156</v>
      </c>
      <c r="Y25" s="166">
        <f t="shared" si="9"/>
        <v>0</v>
      </c>
    </row>
    <row r="26" spans="1:25" x14ac:dyDescent="0.2">
      <c r="A26" s="6" t="s">
        <v>14</v>
      </c>
      <c r="B26" s="5" t="s">
        <v>50</v>
      </c>
      <c r="C26" s="90"/>
      <c r="D26" s="107">
        <f>投入係数表!K26</f>
        <v>0</v>
      </c>
      <c r="E26" s="110">
        <f t="shared" si="0"/>
        <v>0</v>
      </c>
      <c r="F26" s="76">
        <f>分析係数表!C29</f>
        <v>0.10244286840031525</v>
      </c>
      <c r="G26" s="110">
        <f t="shared" si="1"/>
        <v>0</v>
      </c>
      <c r="H26" s="110">
        <v>0</v>
      </c>
      <c r="I26" s="110">
        <f t="shared" si="2"/>
        <v>0</v>
      </c>
      <c r="J26" s="107">
        <f>分析係数表!G29</f>
        <v>0.25477707006369427</v>
      </c>
      <c r="K26" s="111">
        <f t="shared" si="3"/>
        <v>0</v>
      </c>
      <c r="L26" s="79"/>
      <c r="M26" s="80"/>
      <c r="N26" s="81">
        <f>分析係数表!H29</f>
        <v>1.0897948308020251E-2</v>
      </c>
      <c r="O26" s="82">
        <f t="shared" si="4"/>
        <v>6.8359857568490667E-2</v>
      </c>
      <c r="P26" s="76">
        <f>分析係数表!C29</f>
        <v>0.10244286840031525</v>
      </c>
      <c r="Q26" s="82">
        <f t="shared" si="5"/>
        <v>7.0029798927531833E-3</v>
      </c>
      <c r="R26" s="83">
        <v>8.9306906174354776E-3</v>
      </c>
      <c r="S26" s="84">
        <f t="shared" si="6"/>
        <v>8.9306906174354776E-3</v>
      </c>
      <c r="T26" s="85">
        <f>分析係数表!F29</f>
        <v>0.39278131634819535</v>
      </c>
      <c r="U26" s="86">
        <f t="shared" si="7"/>
        <v>3.5078084166147842E-3</v>
      </c>
      <c r="V26" s="87">
        <f>分析係数表!D29</f>
        <v>0.1932059447983015</v>
      </c>
      <c r="W26" s="167">
        <f t="shared" si="8"/>
        <v>0</v>
      </c>
      <c r="X26" s="76">
        <f>分析係数表!E29</f>
        <v>0.10191082802547771</v>
      </c>
      <c r="Y26" s="166">
        <f t="shared" si="9"/>
        <v>0</v>
      </c>
    </row>
    <row r="27" spans="1:25" x14ac:dyDescent="0.2">
      <c r="A27" s="6" t="s">
        <v>15</v>
      </c>
      <c r="B27" s="5" t="s">
        <v>36</v>
      </c>
      <c r="C27" s="90"/>
      <c r="D27" s="107">
        <f>投入係数表!K27</f>
        <v>0</v>
      </c>
      <c r="E27" s="110">
        <f t="shared" si="0"/>
        <v>0</v>
      </c>
      <c r="F27" s="76">
        <f>分析係数表!C30</f>
        <v>1</v>
      </c>
      <c r="G27" s="110">
        <f t="shared" si="1"/>
        <v>0</v>
      </c>
      <c r="H27" s="110">
        <v>0</v>
      </c>
      <c r="I27" s="110">
        <f t="shared" si="2"/>
        <v>0</v>
      </c>
      <c r="J27" s="107">
        <f>分析係数表!G30</f>
        <v>0.34465911614479239</v>
      </c>
      <c r="K27" s="111">
        <f t="shared" si="3"/>
        <v>0</v>
      </c>
      <c r="L27" s="79"/>
      <c r="M27" s="80"/>
      <c r="N27" s="81">
        <f>分析係数表!H30</f>
        <v>0</v>
      </c>
      <c r="O27" s="82">
        <f t="shared" si="4"/>
        <v>0</v>
      </c>
      <c r="P27" s="76">
        <f>分析係数表!C30</f>
        <v>1</v>
      </c>
      <c r="Q27" s="82">
        <f t="shared" si="5"/>
        <v>0</v>
      </c>
      <c r="R27" s="83">
        <v>9.8358615305930326E-3</v>
      </c>
      <c r="S27" s="84">
        <f t="shared" si="6"/>
        <v>9.8358615305930326E-3</v>
      </c>
      <c r="T27" s="85">
        <f>分析係数表!F30</f>
        <v>0.43992893626471241</v>
      </c>
      <c r="U27" s="86">
        <f t="shared" si="7"/>
        <v>4.3270801004007993E-3</v>
      </c>
      <c r="V27" s="87">
        <f>分析係数表!D30</f>
        <v>0.13657561625582945</v>
      </c>
      <c r="W27" s="167">
        <f t="shared" si="8"/>
        <v>0</v>
      </c>
      <c r="X27" s="76">
        <f>分析係数表!E30</f>
        <v>6.395736175882745E-2</v>
      </c>
      <c r="Y27" s="166">
        <f t="shared" si="9"/>
        <v>0</v>
      </c>
    </row>
    <row r="28" spans="1:25" x14ac:dyDescent="0.2">
      <c r="A28" s="6" t="s">
        <v>16</v>
      </c>
      <c r="B28" s="5" t="s">
        <v>192</v>
      </c>
      <c r="C28" s="90"/>
      <c r="D28" s="107">
        <f>投入係数表!K28</f>
        <v>0</v>
      </c>
      <c r="E28" s="110">
        <f t="shared" si="0"/>
        <v>0</v>
      </c>
      <c r="F28" s="76">
        <f>分析係数表!C31</f>
        <v>2.6671974522292974E-2</v>
      </c>
      <c r="G28" s="110">
        <f t="shared" si="1"/>
        <v>0</v>
      </c>
      <c r="H28" s="110">
        <v>0</v>
      </c>
      <c r="I28" s="110">
        <f t="shared" si="2"/>
        <v>0</v>
      </c>
      <c r="J28" s="107">
        <f>分析係数表!G31</f>
        <v>5.9701492537313432E-2</v>
      </c>
      <c r="K28" s="111">
        <f t="shared" si="3"/>
        <v>0</v>
      </c>
      <c r="L28" s="79"/>
      <c r="M28" s="80"/>
      <c r="N28" s="81">
        <f>分析係数表!H31</f>
        <v>2.5153210764721556E-2</v>
      </c>
      <c r="O28" s="82">
        <f t="shared" si="4"/>
        <v>0.15777923116052611</v>
      </c>
      <c r="P28" s="76">
        <f>分析係数表!C31</f>
        <v>2.6671974522292974E-2</v>
      </c>
      <c r="Q28" s="82">
        <f t="shared" si="5"/>
        <v>4.2082836336605261E-3</v>
      </c>
      <c r="R28" s="83">
        <v>5.1486223834702367E-3</v>
      </c>
      <c r="S28" s="84">
        <f t="shared" si="6"/>
        <v>5.1486223834702367E-3</v>
      </c>
      <c r="T28" s="85">
        <f>分析係数表!F31</f>
        <v>0.34328358208955223</v>
      </c>
      <c r="U28" s="86">
        <f t="shared" si="7"/>
        <v>1.767437534624111E-3</v>
      </c>
      <c r="V28" s="87">
        <f>分析係数表!D31</f>
        <v>0</v>
      </c>
      <c r="W28" s="167">
        <f t="shared" si="8"/>
        <v>0</v>
      </c>
      <c r="X28" s="76">
        <f>分析係数表!E31</f>
        <v>0</v>
      </c>
      <c r="Y28" s="166">
        <f t="shared" si="9"/>
        <v>0</v>
      </c>
    </row>
    <row r="29" spans="1:25" x14ac:dyDescent="0.2">
      <c r="A29" s="6" t="s">
        <v>17</v>
      </c>
      <c r="B29" s="5" t="s">
        <v>272</v>
      </c>
      <c r="C29" s="90"/>
      <c r="D29" s="107">
        <f>投入係数表!K29</f>
        <v>0</v>
      </c>
      <c r="E29" s="110">
        <f t="shared" si="0"/>
        <v>0</v>
      </c>
      <c r="F29" s="76">
        <f>分析係数表!C32</f>
        <v>1</v>
      </c>
      <c r="G29" s="110">
        <f t="shared" si="1"/>
        <v>0</v>
      </c>
      <c r="H29" s="110">
        <v>0</v>
      </c>
      <c r="I29" s="110">
        <f t="shared" si="2"/>
        <v>0</v>
      </c>
      <c r="J29" s="107">
        <f>分析係数表!G32</f>
        <v>0.14022140221402213</v>
      </c>
      <c r="K29" s="111">
        <f t="shared" si="3"/>
        <v>0</v>
      </c>
      <c r="L29" s="79"/>
      <c r="M29" s="80"/>
      <c r="N29" s="81">
        <f>分析係数表!H32</f>
        <v>7.3807620570210501E-3</v>
      </c>
      <c r="O29" s="82">
        <f t="shared" si="4"/>
        <v>4.6297507448586586E-2</v>
      </c>
      <c r="P29" s="76">
        <f>分析係数表!C32</f>
        <v>1</v>
      </c>
      <c r="Q29" s="82">
        <f t="shared" si="5"/>
        <v>4.6297507448586586E-2</v>
      </c>
      <c r="R29" s="83">
        <v>5.8666128088930285E-2</v>
      </c>
      <c r="S29" s="84">
        <f t="shared" si="6"/>
        <v>5.8666128088930285E-2</v>
      </c>
      <c r="T29" s="85">
        <f>分析係数表!F32</f>
        <v>0.48093480934809346</v>
      </c>
      <c r="U29" s="86">
        <f t="shared" si="7"/>
        <v>2.8214583127640518E-2</v>
      </c>
      <c r="V29" s="87">
        <f>分析係数表!D32</f>
        <v>1.7220172201722016E-2</v>
      </c>
      <c r="W29" s="167">
        <f t="shared" si="8"/>
        <v>0</v>
      </c>
      <c r="X29" s="76">
        <f>分析係数表!E32</f>
        <v>2.5830258302583026E-2</v>
      </c>
      <c r="Y29" s="166">
        <f t="shared" si="9"/>
        <v>0</v>
      </c>
    </row>
    <row r="30" spans="1:25" x14ac:dyDescent="0.2">
      <c r="A30" s="6" t="s">
        <v>18</v>
      </c>
      <c r="B30" s="5" t="s">
        <v>273</v>
      </c>
      <c r="C30" s="90"/>
      <c r="D30" s="107">
        <f>投入係数表!K30</f>
        <v>0</v>
      </c>
      <c r="E30" s="110">
        <f t="shared" si="0"/>
        <v>0</v>
      </c>
      <c r="F30" s="76">
        <f>分析係数表!C33</f>
        <v>0.66329113924050631</v>
      </c>
      <c r="G30" s="110">
        <f t="shared" si="1"/>
        <v>0</v>
      </c>
      <c r="H30" s="110">
        <v>0</v>
      </c>
      <c r="I30" s="110">
        <f t="shared" si="2"/>
        <v>0</v>
      </c>
      <c r="J30" s="107">
        <f>分析係数表!G33</f>
        <v>0.50381679389312972</v>
      </c>
      <c r="K30" s="111">
        <f t="shared" si="3"/>
        <v>0</v>
      </c>
      <c r="L30" s="79"/>
      <c r="M30" s="80"/>
      <c r="N30" s="81">
        <f>分析係数表!H33</f>
        <v>1.0658140154543032E-3</v>
      </c>
      <c r="O30" s="82">
        <f t="shared" si="4"/>
        <v>6.6855606423951745E-3</v>
      </c>
      <c r="P30" s="76">
        <f>分析係数表!C33</f>
        <v>0.66329113924050631</v>
      </c>
      <c r="Q30" s="82">
        <f t="shared" si="5"/>
        <v>4.4344731349557865E-3</v>
      </c>
      <c r="R30" s="83">
        <v>1.1368615254038759E-2</v>
      </c>
      <c r="S30" s="84">
        <f t="shared" si="6"/>
        <v>1.1368615254038759E-2</v>
      </c>
      <c r="T30" s="85">
        <f>分析係数表!F33</f>
        <v>0.63740458015267176</v>
      </c>
      <c r="U30" s="86">
        <f t="shared" si="7"/>
        <v>7.2464074329178351E-3</v>
      </c>
      <c r="V30" s="87">
        <f>分析係数表!D33</f>
        <v>1.1450381679389313E-2</v>
      </c>
      <c r="W30" s="167">
        <f t="shared" si="8"/>
        <v>0</v>
      </c>
      <c r="X30" s="76">
        <f>分析係数表!E33</f>
        <v>0</v>
      </c>
      <c r="Y30" s="166">
        <f t="shared" si="9"/>
        <v>0</v>
      </c>
    </row>
    <row r="31" spans="1:25" x14ac:dyDescent="0.2">
      <c r="A31" s="6" t="s">
        <v>19</v>
      </c>
      <c r="B31" s="5" t="s">
        <v>274</v>
      </c>
      <c r="C31" s="90"/>
      <c r="D31" s="107">
        <f>投入係数表!K31</f>
        <v>0</v>
      </c>
      <c r="E31" s="110">
        <f t="shared" si="0"/>
        <v>0</v>
      </c>
      <c r="F31" s="76">
        <f>分析係数表!C34</f>
        <v>0.21491587085038655</v>
      </c>
      <c r="G31" s="110">
        <f t="shared" si="1"/>
        <v>0</v>
      </c>
      <c r="H31" s="110">
        <v>0</v>
      </c>
      <c r="I31" s="110">
        <f t="shared" si="2"/>
        <v>0</v>
      </c>
      <c r="J31" s="107">
        <f>分析係数表!G34</f>
        <v>0.42492917847025496</v>
      </c>
      <c r="K31" s="111">
        <f t="shared" si="3"/>
        <v>0</v>
      </c>
      <c r="L31" s="79"/>
      <c r="M31" s="80"/>
      <c r="N31" s="81">
        <f>分析係数表!H34</f>
        <v>0.18094857447375434</v>
      </c>
      <c r="O31" s="82">
        <f t="shared" si="4"/>
        <v>1.1350410580626409</v>
      </c>
      <c r="P31" s="76">
        <f>分析係数表!C34</f>
        <v>0.21491587085038655</v>
      </c>
      <c r="Q31" s="82">
        <f t="shared" si="5"/>
        <v>0.24393833744447663</v>
      </c>
      <c r="R31" s="83">
        <v>0.25898690723824369</v>
      </c>
      <c r="S31" s="84">
        <f t="shared" si="6"/>
        <v>0.25898690723824369</v>
      </c>
      <c r="T31" s="85">
        <f>分析係数表!F34</f>
        <v>0.69842904970383723</v>
      </c>
      <c r="U31" s="86">
        <f t="shared" si="7"/>
        <v>0.18088397950814239</v>
      </c>
      <c r="V31" s="87">
        <f>分析係数表!D34</f>
        <v>0.29410249806850375</v>
      </c>
      <c r="W31" s="167">
        <f t="shared" si="8"/>
        <v>0</v>
      </c>
      <c r="X31" s="76">
        <f>分析係数表!E34</f>
        <v>0.18465104300798352</v>
      </c>
      <c r="Y31" s="166">
        <f t="shared" si="9"/>
        <v>0</v>
      </c>
    </row>
    <row r="32" spans="1:25" x14ac:dyDescent="0.2">
      <c r="A32" s="6" t="s">
        <v>20</v>
      </c>
      <c r="B32" s="5" t="s">
        <v>37</v>
      </c>
      <c r="C32" s="90"/>
      <c r="D32" s="107">
        <f>投入係数表!K32</f>
        <v>0</v>
      </c>
      <c r="E32" s="110">
        <f t="shared" si="0"/>
        <v>0</v>
      </c>
      <c r="F32" s="76">
        <f>分析係数表!C35</f>
        <v>8.6412734508243272E-2</v>
      </c>
      <c r="G32" s="110">
        <f t="shared" si="1"/>
        <v>0</v>
      </c>
      <c r="H32" s="110">
        <v>0</v>
      </c>
      <c r="I32" s="110">
        <f t="shared" si="2"/>
        <v>0</v>
      </c>
      <c r="J32" s="107">
        <f>分析係数表!G35</f>
        <v>0.31692307692307692</v>
      </c>
      <c r="K32" s="111">
        <f t="shared" si="3"/>
        <v>0</v>
      </c>
      <c r="L32" s="79"/>
      <c r="M32" s="80"/>
      <c r="N32" s="81">
        <f>分析係数表!H35</f>
        <v>6.9118038902211562E-2</v>
      </c>
      <c r="O32" s="82">
        <f t="shared" si="4"/>
        <v>0.43355860765932708</v>
      </c>
      <c r="P32" s="76">
        <f>分析係数表!C35</f>
        <v>8.6412734508243272E-2</v>
      </c>
      <c r="Q32" s="82">
        <f t="shared" si="5"/>
        <v>3.7464984857429037E-2</v>
      </c>
      <c r="R32" s="83">
        <v>4.1474564968458388E-2</v>
      </c>
      <c r="S32" s="84">
        <f t="shared" si="6"/>
        <v>4.1474564968458388E-2</v>
      </c>
      <c r="T32" s="85">
        <f>分析係数表!F35</f>
        <v>0.65230769230769226</v>
      </c>
      <c r="U32" s="86">
        <f t="shared" si="7"/>
        <v>2.7054177764040545E-2</v>
      </c>
      <c r="V32" s="87">
        <f>分析係数表!D35</f>
        <v>0.24307692307692308</v>
      </c>
      <c r="W32" s="167">
        <f t="shared" si="8"/>
        <v>0</v>
      </c>
      <c r="X32" s="76">
        <f>分析係数表!E35</f>
        <v>0.19384615384615383</v>
      </c>
      <c r="Y32" s="166">
        <f t="shared" si="9"/>
        <v>0</v>
      </c>
    </row>
    <row r="33" spans="1:25" x14ac:dyDescent="0.2">
      <c r="A33" s="6" t="s">
        <v>21</v>
      </c>
      <c r="B33" s="5" t="s">
        <v>38</v>
      </c>
      <c r="C33" s="90"/>
      <c r="D33" s="107">
        <f>投入係数表!K33</f>
        <v>0</v>
      </c>
      <c r="E33" s="110">
        <f t="shared" si="0"/>
        <v>0</v>
      </c>
      <c r="F33" s="76">
        <f>分析係数表!C36</f>
        <v>0.53995037220843667</v>
      </c>
      <c r="G33" s="110">
        <f t="shared" si="1"/>
        <v>0</v>
      </c>
      <c r="H33" s="110">
        <v>0</v>
      </c>
      <c r="I33" s="110">
        <f t="shared" si="2"/>
        <v>0</v>
      </c>
      <c r="J33" s="107">
        <f>分析係数表!G36</f>
        <v>4.5913682277318639E-3</v>
      </c>
      <c r="K33" s="111">
        <f t="shared" si="3"/>
        <v>0</v>
      </c>
      <c r="L33" s="79"/>
      <c r="M33" s="80"/>
      <c r="N33" s="81">
        <f>分析係数表!H36</f>
        <v>9.1953104183320006E-2</v>
      </c>
      <c r="O33" s="82">
        <f t="shared" si="4"/>
        <v>0.57679674442264361</v>
      </c>
      <c r="P33" s="76">
        <f>分析係数表!C36</f>
        <v>0.53995037220843667</v>
      </c>
      <c r="Q33" s="82">
        <f t="shared" si="5"/>
        <v>0.31144161683962096</v>
      </c>
      <c r="R33" s="83">
        <v>0.32396423890715953</v>
      </c>
      <c r="S33" s="84">
        <f t="shared" si="6"/>
        <v>0.32396423890715953</v>
      </c>
      <c r="T33" s="85">
        <f>分析係数表!F36</f>
        <v>0.90036730945821852</v>
      </c>
      <c r="U33" s="86">
        <f t="shared" si="7"/>
        <v>0.29168681014551873</v>
      </c>
      <c r="V33" s="87">
        <f>分析係数表!D36</f>
        <v>1.4692378328741965E-2</v>
      </c>
      <c r="W33" s="167">
        <f t="shared" si="8"/>
        <v>0</v>
      </c>
      <c r="X33" s="76">
        <f>分析係数表!E36</f>
        <v>5.5096418732782371E-3</v>
      </c>
      <c r="Y33" s="166">
        <f t="shared" si="9"/>
        <v>0</v>
      </c>
    </row>
    <row r="34" spans="1:25" x14ac:dyDescent="0.2">
      <c r="A34" s="6" t="s">
        <v>22</v>
      </c>
      <c r="B34" s="5" t="s">
        <v>377</v>
      </c>
      <c r="C34" s="90"/>
      <c r="D34" s="107">
        <f>投入係数表!K34</f>
        <v>0</v>
      </c>
      <c r="E34" s="110">
        <f t="shared" si="0"/>
        <v>0</v>
      </c>
      <c r="F34" s="76">
        <f>分析係数表!C37</f>
        <v>0.27299231380864031</v>
      </c>
      <c r="G34" s="110">
        <f t="shared" si="1"/>
        <v>0</v>
      </c>
      <c r="H34" s="110">
        <v>0</v>
      </c>
      <c r="I34" s="110">
        <f t="shared" si="2"/>
        <v>0</v>
      </c>
      <c r="J34" s="107">
        <f>分析係数表!G37</f>
        <v>0.4742113169754632</v>
      </c>
      <c r="K34" s="111">
        <f t="shared" si="3"/>
        <v>0</v>
      </c>
      <c r="L34" s="79"/>
      <c r="M34" s="80"/>
      <c r="N34" s="81">
        <f>分析係数表!H37</f>
        <v>5.3477218225419662E-2</v>
      </c>
      <c r="O34" s="82">
        <f t="shared" si="4"/>
        <v>0.33544800523217788</v>
      </c>
      <c r="P34" s="76">
        <f>分析係数表!C37</f>
        <v>0.27299231380864031</v>
      </c>
      <c r="Q34" s="82">
        <f t="shared" si="5"/>
        <v>9.1574727110825122E-2</v>
      </c>
      <c r="R34" s="83">
        <v>0.10306986800432881</v>
      </c>
      <c r="S34" s="84">
        <f t="shared" si="6"/>
        <v>0.10306986800432881</v>
      </c>
      <c r="T34" s="85">
        <f>分析係数表!F37</f>
        <v>0.7120681021532298</v>
      </c>
      <c r="U34" s="86">
        <f t="shared" si="7"/>
        <v>7.3392765299026316E-2</v>
      </c>
      <c r="V34" s="87">
        <f>分析係数表!D37</f>
        <v>0.1457185778668002</v>
      </c>
      <c r="W34" s="167">
        <f t="shared" si="8"/>
        <v>0</v>
      </c>
      <c r="X34" s="76">
        <f>分析係数表!E37</f>
        <v>0.12719078617926891</v>
      </c>
      <c r="Y34" s="166">
        <f t="shared" si="9"/>
        <v>0</v>
      </c>
    </row>
    <row r="35" spans="1:25" x14ac:dyDescent="0.2">
      <c r="A35" s="6" t="s">
        <v>23</v>
      </c>
      <c r="B35" s="5" t="s">
        <v>193</v>
      </c>
      <c r="C35" s="90"/>
      <c r="D35" s="107">
        <f>投入係数表!K35</f>
        <v>0</v>
      </c>
      <c r="E35" s="110">
        <f t="shared" si="0"/>
        <v>0</v>
      </c>
      <c r="F35" s="76">
        <f>分析係数表!C38</f>
        <v>9.8436595251881753E-3</v>
      </c>
      <c r="G35" s="110">
        <f t="shared" si="1"/>
        <v>0</v>
      </c>
      <c r="H35" s="110">
        <v>0</v>
      </c>
      <c r="I35" s="110">
        <f t="shared" si="2"/>
        <v>0</v>
      </c>
      <c r="J35" s="107">
        <f>分析係数表!G38</f>
        <v>0.36842105263157893</v>
      </c>
      <c r="K35" s="111">
        <f t="shared" si="3"/>
        <v>0</v>
      </c>
      <c r="L35" s="79"/>
      <c r="M35" s="80"/>
      <c r="N35" s="81">
        <f>分析係数表!H38</f>
        <v>4.7135624833466561E-2</v>
      </c>
      <c r="O35" s="82">
        <f t="shared" si="4"/>
        <v>0.29566891940992662</v>
      </c>
      <c r="P35" s="76">
        <f>分析係数表!C38</f>
        <v>9.8436595251881753E-3</v>
      </c>
      <c r="Q35" s="82">
        <f t="shared" si="5"/>
        <v>2.9104641748516191E-3</v>
      </c>
      <c r="R35" s="83">
        <v>3.3763391796248613E-3</v>
      </c>
      <c r="S35" s="84">
        <f t="shared" si="6"/>
        <v>3.3763391796248613E-3</v>
      </c>
      <c r="T35" s="85">
        <f>分析係数表!F38</f>
        <v>0.57894736842105265</v>
      </c>
      <c r="U35" s="86">
        <f t="shared" si="7"/>
        <v>1.9547226829407091E-3</v>
      </c>
      <c r="V35" s="87">
        <f>分析係数表!D38</f>
        <v>0.19298245614035087</v>
      </c>
      <c r="W35" s="167">
        <f t="shared" si="8"/>
        <v>0</v>
      </c>
      <c r="X35" s="76">
        <f>分析係数表!E38</f>
        <v>0.17543859649122806</v>
      </c>
      <c r="Y35" s="166">
        <f t="shared" si="9"/>
        <v>0</v>
      </c>
    </row>
    <row r="36" spans="1:25" x14ac:dyDescent="0.2">
      <c r="A36" s="6" t="s">
        <v>24</v>
      </c>
      <c r="B36" s="5" t="s">
        <v>39</v>
      </c>
      <c r="C36" s="90"/>
      <c r="D36" s="107">
        <f>投入係数表!K36</f>
        <v>0</v>
      </c>
      <c r="E36" s="110">
        <f t="shared" si="0"/>
        <v>0</v>
      </c>
      <c r="F36" s="76">
        <f>分析係数表!C39</f>
        <v>1</v>
      </c>
      <c r="G36" s="110">
        <f t="shared" si="1"/>
        <v>0</v>
      </c>
      <c r="H36" s="110">
        <v>0</v>
      </c>
      <c r="I36" s="110">
        <f t="shared" si="2"/>
        <v>0</v>
      </c>
      <c r="J36" s="107">
        <f>分析係数表!G39</f>
        <v>0.35118219749652296</v>
      </c>
      <c r="K36" s="111">
        <f t="shared" si="3"/>
        <v>0</v>
      </c>
      <c r="L36" s="79"/>
      <c r="M36" s="80"/>
      <c r="N36" s="81">
        <f>分析係数表!H39</f>
        <v>4.2632560618172128E-3</v>
      </c>
      <c r="O36" s="82">
        <f t="shared" si="4"/>
        <v>2.6742242569580698E-2</v>
      </c>
      <c r="P36" s="76">
        <f>分析係数表!C39</f>
        <v>1</v>
      </c>
      <c r="Q36" s="82">
        <f t="shared" si="5"/>
        <v>2.6742242569580698E-2</v>
      </c>
      <c r="R36" s="83">
        <v>3.2652427125334831E-2</v>
      </c>
      <c r="S36" s="84">
        <f t="shared" si="6"/>
        <v>3.2652427125334831E-2</v>
      </c>
      <c r="T36" s="85">
        <f>分析係数表!F39</f>
        <v>0.70201668984700971</v>
      </c>
      <c r="U36" s="86">
        <f t="shared" si="7"/>
        <v>2.2922548805998269E-2</v>
      </c>
      <c r="V36" s="87">
        <f>分析係数表!D39</f>
        <v>8.2406119610570233E-2</v>
      </c>
      <c r="W36" s="167">
        <f t="shared" si="8"/>
        <v>0</v>
      </c>
      <c r="X36" s="76">
        <f>分析係数表!E39</f>
        <v>0.10361613351877608</v>
      </c>
      <c r="Y36" s="166">
        <f t="shared" si="9"/>
        <v>0</v>
      </c>
    </row>
    <row r="37" spans="1:25" x14ac:dyDescent="0.2">
      <c r="A37" s="6" t="s">
        <v>25</v>
      </c>
      <c r="B37" s="5" t="s">
        <v>40</v>
      </c>
      <c r="C37" s="90"/>
      <c r="D37" s="107">
        <f>投入係数表!K37</f>
        <v>0</v>
      </c>
      <c r="E37" s="110">
        <f t="shared" si="0"/>
        <v>0</v>
      </c>
      <c r="F37" s="76">
        <f>分析係数表!C40</f>
        <v>0.85246762338116899</v>
      </c>
      <c r="G37" s="110">
        <f t="shared" si="1"/>
        <v>0</v>
      </c>
      <c r="H37" s="110">
        <v>0</v>
      </c>
      <c r="I37" s="110">
        <f t="shared" si="2"/>
        <v>0</v>
      </c>
      <c r="J37" s="107">
        <f>分析係数表!G40</f>
        <v>0.56154833975417351</v>
      </c>
      <c r="K37" s="111">
        <f t="shared" si="3"/>
        <v>0</v>
      </c>
      <c r="L37" s="79"/>
      <c r="M37" s="80"/>
      <c r="N37" s="81">
        <f>分析係数表!H40</f>
        <v>3.4452438049560351E-2</v>
      </c>
      <c r="O37" s="82">
        <f t="shared" si="4"/>
        <v>0.21611074776542402</v>
      </c>
      <c r="P37" s="76">
        <f>分析係数表!C40</f>
        <v>0.85246762338116899</v>
      </c>
      <c r="Q37" s="82">
        <f t="shared" si="5"/>
        <v>0.1842274155347183</v>
      </c>
      <c r="R37" s="83">
        <v>0.18430895217280377</v>
      </c>
      <c r="S37" s="84">
        <f t="shared" si="6"/>
        <v>0.18430895217280377</v>
      </c>
      <c r="T37" s="85">
        <f>分析係数表!F40</f>
        <v>0.75619152449091909</v>
      </c>
      <c r="U37" s="86">
        <f t="shared" si="7"/>
        <v>0.13937286752087638</v>
      </c>
      <c r="V37" s="87">
        <f>分析係数表!D40</f>
        <v>0.11685929187305082</v>
      </c>
      <c r="W37" s="167">
        <f t="shared" si="8"/>
        <v>0</v>
      </c>
      <c r="X37" s="76">
        <f>分析係数表!E40</f>
        <v>7.2463768115942032E-2</v>
      </c>
      <c r="Y37" s="166">
        <f t="shared" si="9"/>
        <v>0</v>
      </c>
    </row>
    <row r="38" spans="1:25" x14ac:dyDescent="0.2">
      <c r="A38" s="6" t="s">
        <v>26</v>
      </c>
      <c r="B38" s="5" t="s">
        <v>276</v>
      </c>
      <c r="C38" s="90"/>
      <c r="D38" s="107">
        <f>投入係数表!K38</f>
        <v>0</v>
      </c>
      <c r="E38" s="110">
        <f t="shared" si="0"/>
        <v>0</v>
      </c>
      <c r="F38" s="76">
        <f>分析係数表!C41</f>
        <v>0.52194822470070601</v>
      </c>
      <c r="G38" s="110">
        <f t="shared" si="1"/>
        <v>0</v>
      </c>
      <c r="H38" s="110">
        <v>0</v>
      </c>
      <c r="I38" s="110">
        <f t="shared" si="2"/>
        <v>0</v>
      </c>
      <c r="J38" s="107">
        <f>分析係数表!G41</f>
        <v>0.47623592288604694</v>
      </c>
      <c r="K38" s="111">
        <f t="shared" si="3"/>
        <v>0</v>
      </c>
      <c r="L38" s="79"/>
      <c r="M38" s="80"/>
      <c r="N38" s="81">
        <f>分析係数表!H41</f>
        <v>5.4729549693578468E-2</v>
      </c>
      <c r="O38" s="82">
        <f t="shared" si="4"/>
        <v>0.34330353898699217</v>
      </c>
      <c r="P38" s="76">
        <f>分析係数表!C41</f>
        <v>0.52194822470070601</v>
      </c>
      <c r="Q38" s="82">
        <f t="shared" si="5"/>
        <v>0.17918667270773017</v>
      </c>
      <c r="R38" s="83">
        <v>0.18114889266674269</v>
      </c>
      <c r="S38" s="84">
        <f t="shared" si="6"/>
        <v>0.18114889266674269</v>
      </c>
      <c r="T38" s="85">
        <f>分析係数表!F41</f>
        <v>0.5754915060125978</v>
      </c>
      <c r="U38" s="86">
        <f t="shared" si="7"/>
        <v>0.10424964905329819</v>
      </c>
      <c r="V38" s="87">
        <f>分析係数表!D41</f>
        <v>0.21645352166443979</v>
      </c>
      <c r="W38" s="167">
        <f t="shared" si="8"/>
        <v>0</v>
      </c>
      <c r="X38" s="76">
        <f>分析係数表!E41</f>
        <v>0.20900935292994846</v>
      </c>
      <c r="Y38" s="166">
        <f t="shared" si="9"/>
        <v>0</v>
      </c>
    </row>
    <row r="39" spans="1:25" x14ac:dyDescent="0.2">
      <c r="A39" s="6" t="s">
        <v>51</v>
      </c>
      <c r="B39" s="5" t="s">
        <v>367</v>
      </c>
      <c r="C39" s="90"/>
      <c r="D39" s="107">
        <f>投入係数表!K39</f>
        <v>0</v>
      </c>
      <c r="E39" s="110">
        <f>$C$13*D39</f>
        <v>0</v>
      </c>
      <c r="F39" s="76">
        <f>分析係数表!C42</f>
        <v>1</v>
      </c>
      <c r="G39" s="110">
        <f>E39*F39</f>
        <v>0</v>
      </c>
      <c r="H39" s="110">
        <v>0</v>
      </c>
      <c r="I39" s="110">
        <f>C39+H39</f>
        <v>0</v>
      </c>
      <c r="J39" s="107">
        <f>分析係数表!G42</f>
        <v>0.48544520547945208</v>
      </c>
      <c r="K39" s="111">
        <f>I39*J39</f>
        <v>0</v>
      </c>
      <c r="L39" s="79"/>
      <c r="M39" s="80"/>
      <c r="N39" s="81">
        <f>分析係数表!H42</f>
        <v>1.4948041566746603E-2</v>
      </c>
      <c r="O39" s="82">
        <f t="shared" si="4"/>
        <v>9.376498800959232E-2</v>
      </c>
      <c r="P39" s="76">
        <f>分析係数表!C42</f>
        <v>1</v>
      </c>
      <c r="Q39" s="82">
        <f>O39*P39</f>
        <v>9.376498800959232E-2</v>
      </c>
      <c r="R39" s="83">
        <v>9.6722158944131262E-2</v>
      </c>
      <c r="S39" s="84">
        <f>I39+R39</f>
        <v>9.6722158944131262E-2</v>
      </c>
      <c r="T39" s="85">
        <f>分析係数表!F42</f>
        <v>0.5547945205479452</v>
      </c>
      <c r="U39" s="86">
        <f t="shared" si="7"/>
        <v>5.3660923797771452E-2</v>
      </c>
      <c r="V39" s="87">
        <f>分析係数表!D42</f>
        <v>0.17037671232876711</v>
      </c>
      <c r="W39" s="167">
        <f t="shared" si="8"/>
        <v>0</v>
      </c>
      <c r="X39" s="76">
        <f>分析係数表!E42</f>
        <v>0.12842465753424659</v>
      </c>
      <c r="Y39" s="166">
        <f t="shared" si="9"/>
        <v>0</v>
      </c>
    </row>
    <row r="40" spans="1:25" x14ac:dyDescent="0.2">
      <c r="A40" s="6" t="s">
        <v>194</v>
      </c>
      <c r="B40" s="5" t="s">
        <v>41</v>
      </c>
      <c r="C40" s="90"/>
      <c r="D40" s="107">
        <f>投入係数表!K40</f>
        <v>0</v>
      </c>
      <c r="E40" s="110">
        <f>$C$13*D40</f>
        <v>0</v>
      </c>
      <c r="F40" s="76">
        <f>分析係数表!C43</f>
        <v>0.62423588637180871</v>
      </c>
      <c r="G40" s="110">
        <f>E40*F40</f>
        <v>0</v>
      </c>
      <c r="H40" s="110">
        <v>0</v>
      </c>
      <c r="I40" s="110">
        <f>C40+H40</f>
        <v>0</v>
      </c>
      <c r="J40" s="107">
        <f>分析係数表!G43</f>
        <v>0.42429149797570848</v>
      </c>
      <c r="K40" s="111">
        <f>I40*J40</f>
        <v>0</v>
      </c>
      <c r="L40" s="79"/>
      <c r="M40" s="80"/>
      <c r="N40" s="81">
        <f>分析係数表!H43</f>
        <v>4.0607513988808956E-2</v>
      </c>
      <c r="O40" s="82">
        <f t="shared" si="4"/>
        <v>0.25471986047525619</v>
      </c>
      <c r="P40" s="76">
        <f>分析係数表!C43</f>
        <v>0.62423588637180871</v>
      </c>
      <c r="Q40" s="82">
        <f>O40*P40</f>
        <v>0.15900527788027499</v>
      </c>
      <c r="R40" s="83">
        <v>0.24176489435838572</v>
      </c>
      <c r="S40" s="84">
        <f>I40+R40</f>
        <v>0.24176489435838572</v>
      </c>
      <c r="T40" s="85">
        <f>分析係数表!F43</f>
        <v>0.69068825910931175</v>
      </c>
      <c r="U40" s="86">
        <f t="shared" si="7"/>
        <v>0.16698417399814008</v>
      </c>
      <c r="V40" s="87">
        <f>分析係数表!D43</f>
        <v>0.12442645074224022</v>
      </c>
      <c r="W40" s="167">
        <f t="shared" si="8"/>
        <v>0</v>
      </c>
      <c r="X40" s="76">
        <f>分析係数表!E43</f>
        <v>8.4750337381916327E-2</v>
      </c>
      <c r="Y40" s="166">
        <f t="shared" si="9"/>
        <v>0</v>
      </c>
    </row>
    <row r="41" spans="1:25" x14ac:dyDescent="0.2">
      <c r="A41" s="6" t="s">
        <v>340</v>
      </c>
      <c r="B41" s="5" t="s">
        <v>42</v>
      </c>
      <c r="C41" s="90"/>
      <c r="D41" s="107">
        <f>投入係数表!K41</f>
        <v>0</v>
      </c>
      <c r="E41" s="110">
        <f>$C$13*D41</f>
        <v>0</v>
      </c>
      <c r="F41" s="76">
        <f>分析係数表!C44</f>
        <v>0.39252164302818193</v>
      </c>
      <c r="G41" s="110">
        <f>E41*F41</f>
        <v>0</v>
      </c>
      <c r="H41" s="110">
        <v>0</v>
      </c>
      <c r="I41" s="110">
        <f>C41+H41</f>
        <v>0</v>
      </c>
      <c r="J41" s="107">
        <f>分析係数表!G44</f>
        <v>0.26417955717318775</v>
      </c>
      <c r="K41" s="111">
        <f>I41*J41</f>
        <v>0</v>
      </c>
      <c r="L41" s="79"/>
      <c r="M41" s="80"/>
      <c r="N41" s="81">
        <f>分析係数表!H44</f>
        <v>0.12190247801758593</v>
      </c>
      <c r="O41" s="82">
        <f t="shared" si="4"/>
        <v>0.76466099847394808</v>
      </c>
      <c r="P41" s="76">
        <f>分析係数表!C44</f>
        <v>0.39252164302818193</v>
      </c>
      <c r="Q41" s="82">
        <f>O41*P41</f>
        <v>0.3001459914805642</v>
      </c>
      <c r="R41" s="83">
        <v>0.30385035481638922</v>
      </c>
      <c r="S41" s="84">
        <f>I41+R41</f>
        <v>0.30385035481638922</v>
      </c>
      <c r="T41" s="85">
        <f>分析係数表!F44</f>
        <v>0.52714589020321501</v>
      </c>
      <c r="U41" s="86">
        <f t="shared" si="7"/>
        <v>0.16017346577824823</v>
      </c>
      <c r="V41" s="87">
        <f>分析係数表!D44</f>
        <v>0.30209281164695179</v>
      </c>
      <c r="W41" s="167">
        <f t="shared" si="8"/>
        <v>0</v>
      </c>
      <c r="X41" s="76">
        <f>分析係数表!E44</f>
        <v>0.17773733697300576</v>
      </c>
      <c r="Y41" s="166">
        <f t="shared" si="9"/>
        <v>0</v>
      </c>
    </row>
    <row r="42" spans="1:25" x14ac:dyDescent="0.2">
      <c r="A42" s="6" t="s">
        <v>341</v>
      </c>
      <c r="B42" s="5" t="s">
        <v>278</v>
      </c>
      <c r="C42" s="90"/>
      <c r="D42" s="107">
        <f>投入係数表!K42</f>
        <v>0</v>
      </c>
      <c r="E42" s="110">
        <f>$C$13*D42</f>
        <v>0</v>
      </c>
      <c r="F42" s="76">
        <f>分析係数表!C45</f>
        <v>1</v>
      </c>
      <c r="G42" s="110">
        <f>E42*F42</f>
        <v>0</v>
      </c>
      <c r="H42" s="110">
        <v>0</v>
      </c>
      <c r="I42" s="110">
        <f>C42+H42</f>
        <v>0</v>
      </c>
      <c r="J42" s="107">
        <f>分析係数表!G45</f>
        <v>0</v>
      </c>
      <c r="K42" s="111">
        <f>I42*J42</f>
        <v>0</v>
      </c>
      <c r="L42" s="79"/>
      <c r="M42" s="80"/>
      <c r="N42" s="81">
        <f>分析係数表!H45</f>
        <v>0</v>
      </c>
      <c r="O42" s="82">
        <f t="shared" si="4"/>
        <v>0</v>
      </c>
      <c r="P42" s="76">
        <f>分析係数表!C45</f>
        <v>1</v>
      </c>
      <c r="Q42" s="82">
        <f>O42*P42</f>
        <v>0</v>
      </c>
      <c r="R42" s="83">
        <v>6.5715483375890582E-3</v>
      </c>
      <c r="S42" s="84">
        <f>I42+R42</f>
        <v>6.5715483375890582E-3</v>
      </c>
      <c r="T42" s="85">
        <f>分析係数表!F45</f>
        <v>0</v>
      </c>
      <c r="U42" s="86">
        <f t="shared" si="7"/>
        <v>0</v>
      </c>
      <c r="V42" s="87">
        <f>分析係数表!D45</f>
        <v>0</v>
      </c>
      <c r="W42" s="167">
        <f t="shared" si="8"/>
        <v>0</v>
      </c>
      <c r="X42" s="76">
        <f>分析係数表!E45</f>
        <v>0</v>
      </c>
      <c r="Y42" s="166">
        <f t="shared" si="9"/>
        <v>0</v>
      </c>
    </row>
    <row r="43" spans="1:25" x14ac:dyDescent="0.2">
      <c r="A43" s="6" t="s">
        <v>342</v>
      </c>
      <c r="B43" s="5" t="s">
        <v>279</v>
      </c>
      <c r="C43" s="90"/>
      <c r="D43" s="107">
        <f>投入係数表!K43</f>
        <v>0</v>
      </c>
      <c r="E43" s="110">
        <f>$C$13*D43</f>
        <v>0</v>
      </c>
      <c r="F43" s="76">
        <f>分析係数表!C46</f>
        <v>0.18061366806136681</v>
      </c>
      <c r="G43" s="110">
        <f>E43*F43</f>
        <v>0</v>
      </c>
      <c r="H43" s="110">
        <v>0</v>
      </c>
      <c r="I43" s="110">
        <f>C43+H43</f>
        <v>0</v>
      </c>
      <c r="J43" s="107">
        <f>分析係数表!G46</f>
        <v>1.1538461538461539E-2</v>
      </c>
      <c r="K43" s="111">
        <f>I43*J43</f>
        <v>0</v>
      </c>
      <c r="L43" s="79"/>
      <c r="M43" s="80"/>
      <c r="N43" s="81">
        <f>分析係数表!H46</f>
        <v>2.4940047961630695E-2</v>
      </c>
      <c r="O43" s="82">
        <f t="shared" si="4"/>
        <v>0.15644211903204708</v>
      </c>
      <c r="P43" s="76">
        <f>分析係数表!C46</f>
        <v>0.18061366806136681</v>
      </c>
      <c r="Q43" s="82">
        <f>O43*P43</f>
        <v>2.8255584957670984E-2</v>
      </c>
      <c r="R43" s="83">
        <v>3.0732959689921485E-2</v>
      </c>
      <c r="S43" s="84">
        <f>I43+R43</f>
        <v>3.0732959689921485E-2</v>
      </c>
      <c r="T43" s="85">
        <f>分析係数表!F46</f>
        <v>0.31538461538461537</v>
      </c>
      <c r="U43" s="86">
        <f t="shared" si="7"/>
        <v>9.6927026714367752E-3</v>
      </c>
      <c r="V43" s="87">
        <f>分析係数表!D46</f>
        <v>7.6923076923076927E-3</v>
      </c>
      <c r="W43" s="167">
        <f t="shared" si="8"/>
        <v>0</v>
      </c>
      <c r="X43" s="76">
        <f>分析係数表!E46</f>
        <v>2.3076923076923078E-2</v>
      </c>
      <c r="Y43" s="166">
        <f t="shared" si="9"/>
        <v>0</v>
      </c>
    </row>
    <row r="44" spans="1:25" x14ac:dyDescent="0.2">
      <c r="A44" s="192">
        <v>40</v>
      </c>
      <c r="B44" s="14" t="s">
        <v>150</v>
      </c>
      <c r="C44" s="197">
        <f>SUM(C5:C43)</f>
        <v>100</v>
      </c>
      <c r="D44" s="108">
        <f>投入係数表!K44</f>
        <v>0.7</v>
      </c>
      <c r="E44" s="91">
        <f>SUM(E5:E43)</f>
        <v>70</v>
      </c>
      <c r="F44" s="92">
        <f>分析係数表!C47</f>
        <v>0.37257609531888036</v>
      </c>
      <c r="G44" s="91">
        <f>SUM(G5:G43)</f>
        <v>4.3478260869564966E-2</v>
      </c>
      <c r="H44" s="91">
        <f>SUM(H5:H43)</f>
        <v>4.3497172683775294E-2</v>
      </c>
      <c r="I44" s="91">
        <f>SUM(I5:I43)</f>
        <v>100.04349717268377</v>
      </c>
      <c r="J44" s="108">
        <f>分析係数表!G47</f>
        <v>0.28018721150013498</v>
      </c>
      <c r="K44" s="93">
        <f>SUM(K5:K43)</f>
        <v>10.004349717268378</v>
      </c>
      <c r="L44" s="94">
        <f>最終需要_まとめ!$L$33</f>
        <v>0.627</v>
      </c>
      <c r="M44" s="91">
        <f>K44*L44</f>
        <v>6.2727272727272725</v>
      </c>
      <c r="N44" s="95">
        <f>分析係数表!H47</f>
        <v>1</v>
      </c>
      <c r="O44" s="96">
        <f>SUM(O5:O43)</f>
        <v>6.2727272727272734</v>
      </c>
      <c r="P44" s="92">
        <f>分析係数表!C47</f>
        <v>0.37257609531888036</v>
      </c>
      <c r="Q44" s="96">
        <f>SUM(Q5:Q43)</f>
        <v>1.9145266306013649</v>
      </c>
      <c r="R44" s="91">
        <f>SUM(R5:R43)</f>
        <v>2.1559372795581497</v>
      </c>
      <c r="S44" s="97">
        <f>SUM(S5:S43)</f>
        <v>102.19943445224192</v>
      </c>
      <c r="T44" s="98">
        <f>分析係数表!F47</f>
        <v>0.48104097823151992</v>
      </c>
      <c r="U44" s="99">
        <f>SUM(U5:U43)</f>
        <v>31.379942410945922</v>
      </c>
      <c r="V44" s="100">
        <f>分析係数表!D47</f>
        <v>0.12544199143661683</v>
      </c>
      <c r="W44" s="164">
        <f>SUM(W5:W43)</f>
        <v>0</v>
      </c>
      <c r="X44" s="92">
        <f>分析係数表!E47</f>
        <v>9.6151620742417038E-2</v>
      </c>
      <c r="Y44" s="165">
        <f>SUM(Y5:Y43)</f>
        <v>0</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98" t="str">
        <f>取引基本表!$E$1</f>
        <v>2015年多可町産業連関表</v>
      </c>
      <c r="H1" s="401"/>
      <c r="I1" s="401"/>
    </row>
    <row r="2" spans="1:25" x14ac:dyDescent="0.2">
      <c r="B2" s="3" t="s">
        <v>364</v>
      </c>
      <c r="S2" s="3" t="s">
        <v>152</v>
      </c>
      <c r="U2" s="64" t="s">
        <v>209</v>
      </c>
      <c r="W2" s="3" t="s">
        <v>130</v>
      </c>
      <c r="Y2" s="3" t="s">
        <v>153</v>
      </c>
    </row>
    <row r="3" spans="1:25" ht="44" x14ac:dyDescent="0.2">
      <c r="B3" s="65"/>
      <c r="C3" s="66" t="s">
        <v>227</v>
      </c>
      <c r="D3" s="66" t="s">
        <v>378</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投入係数表!L5</f>
        <v>2.108370229812355E-4</v>
      </c>
      <c r="E5" s="77">
        <f t="shared" ref="E5:E38" si="0">$C$14*D5</f>
        <v>2.1083702298123549E-2</v>
      </c>
      <c r="F5" s="76">
        <f>分析係数表!C8</f>
        <v>0.59892525647288708</v>
      </c>
      <c r="G5" s="77">
        <f t="shared" ref="G5:G38" si="1">E5*F5</f>
        <v>1.2627561806301646E-2</v>
      </c>
      <c r="H5" s="77">
        <f t="array" ref="H5:H43">MMULT(逆行列係数!C5:AO43,'10'!G5:G43)</f>
        <v>1.6104544524295494E-2</v>
      </c>
      <c r="I5" s="77">
        <f t="shared" ref="I5:I38" si="2">C5+H5</f>
        <v>1.6104544524295494E-2</v>
      </c>
      <c r="J5" s="76">
        <f>分析係数表!G8</f>
        <v>0.12001563721657545</v>
      </c>
      <c r="K5" s="78">
        <f t="shared" ref="K5:K38" si="3">I5*J5</f>
        <v>1.9327971731660347E-3</v>
      </c>
      <c r="L5" s="79" t="s">
        <v>182</v>
      </c>
      <c r="M5" s="80" t="s">
        <v>182</v>
      </c>
      <c r="N5" s="81">
        <f>分析係数表!H8</f>
        <v>1.3455901945110578E-2</v>
      </c>
      <c r="O5" s="82">
        <f t="shared" ref="O5:O43" si="4">$M$44*N5</f>
        <v>0.22010067816269427</v>
      </c>
      <c r="P5" s="76">
        <f>分析係数表!C8</f>
        <v>0.59892525647288708</v>
      </c>
      <c r="Q5" s="82">
        <f t="shared" ref="Q5:Q38" si="5">O5*P5</f>
        <v>0.13182385511844805</v>
      </c>
      <c r="R5" s="83">
        <f t="array" ref="R5:R43">MMULT(逆行列係数!C5:AO43,'10'!Q5:Q43)</f>
        <v>0.18789291337355302</v>
      </c>
      <c r="S5" s="84">
        <f t="shared" ref="S5:S38" si="6">I5+R5</f>
        <v>0.20399745789784851</v>
      </c>
      <c r="T5" s="85">
        <f>分析係数表!F8</f>
        <v>0.45269741985926504</v>
      </c>
      <c r="U5" s="86">
        <f t="shared" ref="U5:U43" si="7">S5*T5</f>
        <v>9.2349122848205067E-2</v>
      </c>
      <c r="V5" s="87">
        <f>分析係数表!D8</f>
        <v>0.16301798279906177</v>
      </c>
      <c r="W5" s="167">
        <f t="shared" ref="W5:W43" si="8">ROUND(S5*V5,0)</f>
        <v>0</v>
      </c>
      <c r="X5" s="76">
        <f>分析係数表!E8</f>
        <v>0.12822517591868648</v>
      </c>
      <c r="Y5" s="166">
        <f t="shared" ref="Y5:Y43" si="9">ROUND(S5*X5,0)</f>
        <v>0</v>
      </c>
    </row>
    <row r="6" spans="1:25" x14ac:dyDescent="0.2">
      <c r="A6" s="6" t="s">
        <v>219</v>
      </c>
      <c r="B6" s="5" t="s">
        <v>265</v>
      </c>
      <c r="C6" s="90"/>
      <c r="D6" s="76">
        <f>投入係数表!L6</f>
        <v>0</v>
      </c>
      <c r="E6" s="77">
        <f t="shared" si="0"/>
        <v>0</v>
      </c>
      <c r="F6" s="76">
        <f>分析係数表!C9</f>
        <v>1</v>
      </c>
      <c r="G6" s="77">
        <f t="shared" si="1"/>
        <v>0</v>
      </c>
      <c r="H6" s="77">
        <v>4.489696979096696E-2</v>
      </c>
      <c r="I6" s="77">
        <f t="shared" si="2"/>
        <v>4.489696979096696E-2</v>
      </c>
      <c r="J6" s="76">
        <f>分析係数表!G9</f>
        <v>0.24649298597194388</v>
      </c>
      <c r="K6" s="78">
        <f t="shared" si="3"/>
        <v>1.1066788144867607E-2</v>
      </c>
      <c r="L6" s="79"/>
      <c r="M6" s="80"/>
      <c r="N6" s="81">
        <f>分析係数表!H9</f>
        <v>6.9277911004529712E-4</v>
      </c>
      <c r="O6" s="82">
        <f t="shared" si="4"/>
        <v>1.1331916103425845E-2</v>
      </c>
      <c r="P6" s="76">
        <f>分析係数表!C9</f>
        <v>1</v>
      </c>
      <c r="Q6" s="82">
        <f t="shared" si="5"/>
        <v>1.1331916103425845E-2</v>
      </c>
      <c r="R6" s="83">
        <v>1.7575895439311411E-2</v>
      </c>
      <c r="S6" s="84">
        <f t="shared" si="6"/>
        <v>6.2472865230278368E-2</v>
      </c>
      <c r="T6" s="85">
        <f>分析係数表!F9</f>
        <v>0.67535070140280562</v>
      </c>
      <c r="U6" s="86">
        <f t="shared" si="7"/>
        <v>4.2191093351911443E-2</v>
      </c>
      <c r="V6" s="87">
        <f>分析係数表!D9</f>
        <v>0.18436873747494989</v>
      </c>
      <c r="W6" s="167">
        <f t="shared" si="8"/>
        <v>0</v>
      </c>
      <c r="X6" s="76">
        <f>分析係数表!E9</f>
        <v>0.11823647294589178</v>
      </c>
      <c r="Y6" s="166">
        <f t="shared" si="9"/>
        <v>0</v>
      </c>
    </row>
    <row r="7" spans="1:25" x14ac:dyDescent="0.2">
      <c r="A7" s="6" t="s">
        <v>220</v>
      </c>
      <c r="B7" s="5" t="s">
        <v>266</v>
      </c>
      <c r="C7" s="90"/>
      <c r="D7" s="76">
        <f>投入係数表!L7</f>
        <v>0</v>
      </c>
      <c r="E7" s="77">
        <f t="shared" si="0"/>
        <v>0</v>
      </c>
      <c r="F7" s="76">
        <f>分析係数表!C10</f>
        <v>0</v>
      </c>
      <c r="G7" s="77">
        <f t="shared" si="1"/>
        <v>0</v>
      </c>
      <c r="H7" s="77">
        <v>0</v>
      </c>
      <c r="I7" s="77">
        <f t="shared" si="2"/>
        <v>0</v>
      </c>
      <c r="J7" s="76">
        <f>分析係数表!G10</f>
        <v>0</v>
      </c>
      <c r="K7" s="78">
        <f t="shared" si="3"/>
        <v>0</v>
      </c>
      <c r="L7" s="79"/>
      <c r="M7" s="80"/>
      <c r="N7" s="81">
        <f>分析係数表!H10</f>
        <v>1.3855582200905942E-3</v>
      </c>
      <c r="O7" s="82">
        <f t="shared" si="4"/>
        <v>2.266383220685169E-2</v>
      </c>
      <c r="P7" s="76">
        <f>分析係数表!C10</f>
        <v>0</v>
      </c>
      <c r="Q7" s="82">
        <f t="shared" si="5"/>
        <v>0</v>
      </c>
      <c r="R7" s="83">
        <v>0</v>
      </c>
      <c r="S7" s="84">
        <f t="shared" si="6"/>
        <v>0</v>
      </c>
      <c r="T7" s="85">
        <f>分析係数表!F10</f>
        <v>0</v>
      </c>
      <c r="U7" s="86">
        <f t="shared" si="7"/>
        <v>0</v>
      </c>
      <c r="V7" s="87">
        <f>分析係数表!D10</f>
        <v>0</v>
      </c>
      <c r="W7" s="167">
        <f t="shared" si="8"/>
        <v>0</v>
      </c>
      <c r="X7" s="76">
        <f>分析係数表!E10</f>
        <v>0</v>
      </c>
      <c r="Y7" s="166">
        <f t="shared" si="9"/>
        <v>0</v>
      </c>
    </row>
    <row r="8" spans="1:25" x14ac:dyDescent="0.2">
      <c r="A8" s="6" t="s">
        <v>221</v>
      </c>
      <c r="B8" s="5" t="s">
        <v>27</v>
      </c>
      <c r="C8" s="90"/>
      <c r="D8" s="76">
        <f>投入係数表!L8</f>
        <v>0</v>
      </c>
      <c r="E8" s="77">
        <f t="shared" si="0"/>
        <v>0</v>
      </c>
      <c r="F8" s="76">
        <f>分析係数表!C11</f>
        <v>0</v>
      </c>
      <c r="G8" s="77">
        <f t="shared" si="1"/>
        <v>0</v>
      </c>
      <c r="H8" s="77">
        <v>0</v>
      </c>
      <c r="I8" s="77">
        <f t="shared" si="2"/>
        <v>0</v>
      </c>
      <c r="J8" s="76">
        <f>分析係数表!G11</f>
        <v>1</v>
      </c>
      <c r="K8" s="78">
        <f t="shared" si="3"/>
        <v>0</v>
      </c>
      <c r="L8" s="79"/>
      <c r="M8" s="80"/>
      <c r="N8" s="81">
        <f>分析係数表!H11</f>
        <v>-2.6645350386357579E-5</v>
      </c>
      <c r="O8" s="82">
        <f t="shared" si="4"/>
        <v>-4.3584292705484015E-4</v>
      </c>
      <c r="P8" s="76">
        <f>分析係数表!C11</f>
        <v>0</v>
      </c>
      <c r="Q8" s="82">
        <f t="shared" si="5"/>
        <v>0</v>
      </c>
      <c r="R8" s="83">
        <v>0</v>
      </c>
      <c r="S8" s="84">
        <f t="shared" si="6"/>
        <v>0</v>
      </c>
      <c r="T8" s="85">
        <f>分析係数表!F11</f>
        <v>1</v>
      </c>
      <c r="U8" s="86">
        <f t="shared" si="7"/>
        <v>0</v>
      </c>
      <c r="V8" s="87">
        <f>分析係数表!D11</f>
        <v>1</v>
      </c>
      <c r="W8" s="167">
        <f t="shared" si="8"/>
        <v>0</v>
      </c>
      <c r="X8" s="76">
        <f>分析係数表!E11</f>
        <v>0</v>
      </c>
      <c r="Y8" s="166">
        <f t="shared" si="9"/>
        <v>0</v>
      </c>
    </row>
    <row r="9" spans="1:25" x14ac:dyDescent="0.2">
      <c r="A9" s="6" t="s">
        <v>222</v>
      </c>
      <c r="B9" s="5" t="s">
        <v>190</v>
      </c>
      <c r="C9" s="90"/>
      <c r="D9" s="76">
        <f>投入係数表!L9</f>
        <v>0</v>
      </c>
      <c r="E9" s="77">
        <f t="shared" si="0"/>
        <v>0</v>
      </c>
      <c r="F9" s="76">
        <f>分析係数表!C12</f>
        <v>0.12986565621770585</v>
      </c>
      <c r="G9" s="77">
        <f t="shared" si="1"/>
        <v>0</v>
      </c>
      <c r="H9" s="77">
        <v>7.1103335855315095E-4</v>
      </c>
      <c r="I9" s="77">
        <f t="shared" si="2"/>
        <v>7.1103335855315095E-4</v>
      </c>
      <c r="J9" s="76">
        <f>分析係数表!G12</f>
        <v>0.14484736734275763</v>
      </c>
      <c r="K9" s="78">
        <f t="shared" si="3"/>
        <v>1.0299131007930295E-4</v>
      </c>
      <c r="L9" s="79"/>
      <c r="M9" s="80"/>
      <c r="N9" s="81">
        <f>分析係数表!H12</f>
        <v>0.10226485478284039</v>
      </c>
      <c r="O9" s="82">
        <f t="shared" si="4"/>
        <v>1.6727651540364765</v>
      </c>
      <c r="P9" s="76">
        <f>分析係数表!C12</f>
        <v>0.12986565621770585</v>
      </c>
      <c r="Q9" s="82">
        <f t="shared" si="5"/>
        <v>0.21723474442705884</v>
      </c>
      <c r="R9" s="83">
        <v>0.24036586355740891</v>
      </c>
      <c r="S9" s="84">
        <f t="shared" si="6"/>
        <v>0.24107689691596207</v>
      </c>
      <c r="T9" s="85">
        <f>分析係数表!F12</f>
        <v>0.28354845318582256</v>
      </c>
      <c r="U9" s="86">
        <f t="shared" si="7"/>
        <v>6.8356981219359042E-2</v>
      </c>
      <c r="V9" s="87">
        <f>分析係数表!D12</f>
        <v>6.9862733046506864E-2</v>
      </c>
      <c r="W9" s="167">
        <f t="shared" si="8"/>
        <v>0</v>
      </c>
      <c r="X9" s="76">
        <f>分析係数表!E12</f>
        <v>7.0682237246465884E-2</v>
      </c>
      <c r="Y9" s="166">
        <f t="shared" si="9"/>
        <v>0</v>
      </c>
    </row>
    <row r="10" spans="1:25" x14ac:dyDescent="0.2">
      <c r="A10" s="6" t="s">
        <v>223</v>
      </c>
      <c r="B10" s="5" t="s">
        <v>28</v>
      </c>
      <c r="C10" s="90"/>
      <c r="D10" s="76">
        <f>投入係数表!L10</f>
        <v>1.2650221378874131E-3</v>
      </c>
      <c r="E10" s="77">
        <f t="shared" si="0"/>
        <v>0.1265022137887413</v>
      </c>
      <c r="F10" s="76">
        <f>分析係数表!C13</f>
        <v>0</v>
      </c>
      <c r="G10" s="77">
        <f t="shared" si="1"/>
        <v>0</v>
      </c>
      <c r="H10" s="77">
        <v>0</v>
      </c>
      <c r="I10" s="77">
        <f t="shared" si="2"/>
        <v>0</v>
      </c>
      <c r="J10" s="76">
        <f>分析係数表!G13</f>
        <v>0.244940107393639</v>
      </c>
      <c r="K10" s="78">
        <f t="shared" si="3"/>
        <v>0</v>
      </c>
      <c r="L10" s="79"/>
      <c r="M10" s="80"/>
      <c r="N10" s="81">
        <f>分析係数表!H13</f>
        <v>1.5560884625632827E-2</v>
      </c>
      <c r="O10" s="82">
        <f t="shared" si="4"/>
        <v>0.25453226940002666</v>
      </c>
      <c r="P10" s="76">
        <f>分析係数表!C13</f>
        <v>0</v>
      </c>
      <c r="Q10" s="82">
        <f t="shared" si="5"/>
        <v>0</v>
      </c>
      <c r="R10" s="83">
        <v>0</v>
      </c>
      <c r="S10" s="84">
        <f t="shared" si="6"/>
        <v>0</v>
      </c>
      <c r="T10" s="85">
        <f>分析係数表!F13</f>
        <v>0.38269310202395707</v>
      </c>
      <c r="U10" s="86">
        <f t="shared" si="7"/>
        <v>0</v>
      </c>
      <c r="V10" s="87">
        <f>分析係数表!D13</f>
        <v>0.20115654688145396</v>
      </c>
      <c r="W10" s="167">
        <f t="shared" si="8"/>
        <v>0</v>
      </c>
      <c r="X10" s="76">
        <f>分析係数表!E13</f>
        <v>0.12556794712928543</v>
      </c>
      <c r="Y10" s="166">
        <f t="shared" si="9"/>
        <v>0</v>
      </c>
    </row>
    <row r="11" spans="1:25" x14ac:dyDescent="0.2">
      <c r="A11" s="6" t="s">
        <v>224</v>
      </c>
      <c r="B11" s="5" t="s">
        <v>267</v>
      </c>
      <c r="C11" s="90"/>
      <c r="D11" s="76">
        <f>投入係数表!L11</f>
        <v>7.3792958043432423E-3</v>
      </c>
      <c r="E11" s="77">
        <f t="shared" si="0"/>
        <v>0.73792958043432422</v>
      </c>
      <c r="F11" s="76">
        <f>分析係数表!C14</f>
        <v>0.45829675153643545</v>
      </c>
      <c r="G11" s="77">
        <f t="shared" si="1"/>
        <v>0.33819072957569557</v>
      </c>
      <c r="H11" s="77">
        <v>0.44689583273013</v>
      </c>
      <c r="I11" s="77">
        <f t="shared" si="2"/>
        <v>0.44689583273013</v>
      </c>
      <c r="J11" s="76">
        <f>分析係数表!G14</f>
        <v>0.19321533923303835</v>
      </c>
      <c r="K11" s="78">
        <f t="shared" si="3"/>
        <v>8.6347129922783233E-2</v>
      </c>
      <c r="L11" s="79"/>
      <c r="M11" s="80"/>
      <c r="N11" s="81">
        <f>分析係数表!H14</f>
        <v>1.278976818545164E-3</v>
      </c>
      <c r="O11" s="82">
        <f t="shared" si="4"/>
        <v>2.0920460498632332E-2</v>
      </c>
      <c r="P11" s="76">
        <f>分析係数表!C14</f>
        <v>0.45829675153643545</v>
      </c>
      <c r="Q11" s="82">
        <f t="shared" si="5"/>
        <v>9.5877790871695141E-3</v>
      </c>
      <c r="R11" s="83">
        <v>3.4487984714492506E-2</v>
      </c>
      <c r="S11" s="84">
        <f t="shared" si="6"/>
        <v>0.4813838174446225</v>
      </c>
      <c r="T11" s="85">
        <f>分析係数表!F14</f>
        <v>0.37856440511307771</v>
      </c>
      <c r="U11" s="86">
        <f t="shared" si="7"/>
        <v>0.18223477848198591</v>
      </c>
      <c r="V11" s="87">
        <f>分析係数表!D14</f>
        <v>5.6047197640117993E-2</v>
      </c>
      <c r="W11" s="167">
        <f t="shared" si="8"/>
        <v>0</v>
      </c>
      <c r="X11" s="76">
        <f>分析係数表!E14</f>
        <v>4.4739429695181909E-2</v>
      </c>
      <c r="Y11" s="166">
        <f t="shared" si="9"/>
        <v>0</v>
      </c>
    </row>
    <row r="12" spans="1:25" x14ac:dyDescent="0.2">
      <c r="A12" s="6" t="s">
        <v>225</v>
      </c>
      <c r="B12" s="5" t="s">
        <v>29</v>
      </c>
      <c r="C12" s="90"/>
      <c r="D12" s="76">
        <f>投入係数表!L12</f>
        <v>0.21083702298123549</v>
      </c>
      <c r="E12" s="77">
        <f t="shared" si="0"/>
        <v>21.083702298123548</v>
      </c>
      <c r="F12" s="76">
        <f>分析係数表!C15</f>
        <v>0</v>
      </c>
      <c r="G12" s="77">
        <f t="shared" si="1"/>
        <v>0</v>
      </c>
      <c r="H12" s="77">
        <v>0</v>
      </c>
      <c r="I12" s="77">
        <f t="shared" si="2"/>
        <v>0</v>
      </c>
      <c r="J12" s="76">
        <f>分析係数表!G15</f>
        <v>9.420289855072464E-2</v>
      </c>
      <c r="K12" s="78">
        <f t="shared" si="3"/>
        <v>0</v>
      </c>
      <c r="L12" s="79"/>
      <c r="M12" s="80"/>
      <c r="N12" s="81">
        <f>分析係数表!H15</f>
        <v>9.4857447375432981E-3</v>
      </c>
      <c r="O12" s="82">
        <f t="shared" si="4"/>
        <v>0.15516008203152309</v>
      </c>
      <c r="P12" s="76">
        <f>分析係数表!C15</f>
        <v>0</v>
      </c>
      <c r="Q12" s="82">
        <f t="shared" si="5"/>
        <v>0</v>
      </c>
      <c r="R12" s="83">
        <v>0</v>
      </c>
      <c r="S12" s="84">
        <f t="shared" si="6"/>
        <v>0</v>
      </c>
      <c r="T12" s="85">
        <f>分析係数表!F15</f>
        <v>0.29710144927536231</v>
      </c>
      <c r="U12" s="86">
        <f t="shared" si="7"/>
        <v>0</v>
      </c>
      <c r="V12" s="87">
        <f>分析係数表!D15</f>
        <v>2.1739130434782608E-2</v>
      </c>
      <c r="W12" s="167">
        <f t="shared" si="8"/>
        <v>0</v>
      </c>
      <c r="X12" s="76">
        <f>分析係数表!E15</f>
        <v>2.1739130434782608E-2</v>
      </c>
      <c r="Y12" s="166">
        <f t="shared" si="9"/>
        <v>0</v>
      </c>
    </row>
    <row r="13" spans="1:25" x14ac:dyDescent="0.2">
      <c r="A13" s="6" t="s">
        <v>226</v>
      </c>
      <c r="B13" s="5" t="s">
        <v>30</v>
      </c>
      <c r="C13" s="90"/>
      <c r="D13" s="76">
        <f>投入係数表!L13</f>
        <v>1.0541851149061775E-3</v>
      </c>
      <c r="E13" s="77">
        <f t="shared" si="0"/>
        <v>0.10541851149061775</v>
      </c>
      <c r="F13" s="76">
        <f>分析係数表!C16</f>
        <v>4.3478260869564966E-3</v>
      </c>
      <c r="G13" s="77">
        <f t="shared" si="1"/>
        <v>4.5834135430703106E-4</v>
      </c>
      <c r="H13" s="77">
        <v>7.4368518213114502E-4</v>
      </c>
      <c r="I13" s="77">
        <f t="shared" si="2"/>
        <v>7.4368518213114502E-4</v>
      </c>
      <c r="J13" s="76">
        <f>分析係数表!G16</f>
        <v>0.1</v>
      </c>
      <c r="K13" s="78">
        <f t="shared" si="3"/>
        <v>7.4368518213114513E-5</v>
      </c>
      <c r="L13" s="79"/>
      <c r="M13" s="80"/>
      <c r="N13" s="81">
        <f>分析係数表!H16</f>
        <v>1.859845456967759E-2</v>
      </c>
      <c r="O13" s="82">
        <f t="shared" si="4"/>
        <v>0.30421836308427841</v>
      </c>
      <c r="P13" s="76">
        <f>分析係数表!C16</f>
        <v>4.3478260869564966E-3</v>
      </c>
      <c r="Q13" s="82">
        <f t="shared" si="5"/>
        <v>1.3226885351490289E-3</v>
      </c>
      <c r="R13" s="83">
        <v>1.4617195586792214E-3</v>
      </c>
      <c r="S13" s="84">
        <f t="shared" si="6"/>
        <v>2.2054047408103664E-3</v>
      </c>
      <c r="T13" s="85">
        <f>分析係数表!F16</f>
        <v>0.3</v>
      </c>
      <c r="U13" s="86">
        <f t="shared" si="7"/>
        <v>6.6162142224310987E-4</v>
      </c>
      <c r="V13" s="87">
        <f>分析係数表!D16</f>
        <v>0</v>
      </c>
      <c r="W13" s="167">
        <f t="shared" si="8"/>
        <v>0</v>
      </c>
      <c r="X13" s="76">
        <f>分析係数表!E16</f>
        <v>0</v>
      </c>
      <c r="Y13" s="166">
        <f t="shared" si="9"/>
        <v>0</v>
      </c>
    </row>
    <row r="14" spans="1:25" x14ac:dyDescent="0.2">
      <c r="A14" s="6" t="s">
        <v>2</v>
      </c>
      <c r="B14" s="5" t="s">
        <v>364</v>
      </c>
      <c r="C14" s="75">
        <f>最終需要_まとめ!C15</f>
        <v>100</v>
      </c>
      <c r="D14" s="76">
        <f>投入係数表!L14</f>
        <v>0.26228125658865697</v>
      </c>
      <c r="E14" s="77">
        <f t="shared" si="0"/>
        <v>26.228125658865697</v>
      </c>
      <c r="F14" s="76">
        <f>分析係数表!C17</f>
        <v>0.37921478060046188</v>
      </c>
      <c r="G14" s="77">
        <f t="shared" si="1"/>
        <v>9.9460929172880999</v>
      </c>
      <c r="H14" s="77">
        <v>11.068686500029179</v>
      </c>
      <c r="I14" s="77">
        <f t="shared" si="2"/>
        <v>111.06868650002917</v>
      </c>
      <c r="J14" s="76">
        <f>分析係数表!G17</f>
        <v>0.21189120809614168</v>
      </c>
      <c r="K14" s="78">
        <f t="shared" si="3"/>
        <v>23.534478164142804</v>
      </c>
      <c r="L14" s="79"/>
      <c r="M14" s="80"/>
      <c r="N14" s="81">
        <f>分析係数表!H17</f>
        <v>3.1175059952038369E-3</v>
      </c>
      <c r="O14" s="82">
        <f t="shared" si="4"/>
        <v>5.0993622465416298E-2</v>
      </c>
      <c r="P14" s="76">
        <f>分析係数表!C17</f>
        <v>0.37921478060046188</v>
      </c>
      <c r="Q14" s="82">
        <f t="shared" si="5"/>
        <v>1.9337535355245624E-2</v>
      </c>
      <c r="R14" s="83">
        <v>3.7534971784918332E-2</v>
      </c>
      <c r="S14" s="84">
        <f t="shared" si="6"/>
        <v>111.1062214718141</v>
      </c>
      <c r="T14" s="85">
        <f>分析係数表!F17</f>
        <v>0.32152646004638413</v>
      </c>
      <c r="U14" s="86">
        <f t="shared" si="7"/>
        <v>35.723590078961941</v>
      </c>
      <c r="V14" s="87">
        <f>分析係数表!D17</f>
        <v>5.2709255745308874E-2</v>
      </c>
      <c r="W14" s="167">
        <f t="shared" si="8"/>
        <v>6</v>
      </c>
      <c r="X14" s="76">
        <f>分析係数表!E17</f>
        <v>4.1113219481340925E-2</v>
      </c>
      <c r="Y14" s="166">
        <f t="shared" si="9"/>
        <v>5</v>
      </c>
    </row>
    <row r="15" spans="1:25" x14ac:dyDescent="0.2">
      <c r="A15" s="6" t="s">
        <v>3</v>
      </c>
      <c r="B15" s="5" t="s">
        <v>31</v>
      </c>
      <c r="C15" s="90"/>
      <c r="D15" s="76">
        <f>投入係数表!L15</f>
        <v>3.7950664136622392E-3</v>
      </c>
      <c r="E15" s="77">
        <f t="shared" si="0"/>
        <v>0.37950664136622392</v>
      </c>
      <c r="F15" s="76">
        <f>分析係数表!C18</f>
        <v>0.14940577249575548</v>
      </c>
      <c r="G15" s="77">
        <f t="shared" si="1"/>
        <v>5.6700482920590316E-2</v>
      </c>
      <c r="H15" s="77">
        <v>6.8502120009651682E-2</v>
      </c>
      <c r="I15" s="77">
        <f t="shared" si="2"/>
        <v>6.8502120009651682E-2</v>
      </c>
      <c r="J15" s="76">
        <f>分析係数表!G18</f>
        <v>0.21511627906976744</v>
      </c>
      <c r="K15" s="78">
        <f t="shared" si="3"/>
        <v>1.4735921164866932E-2</v>
      </c>
      <c r="L15" s="79"/>
      <c r="M15" s="80"/>
      <c r="N15" s="81">
        <f>分析係数表!H18</f>
        <v>5.0626165734079403E-4</v>
      </c>
      <c r="O15" s="82">
        <f t="shared" si="4"/>
        <v>8.2810156140419641E-3</v>
      </c>
      <c r="P15" s="76">
        <f>分析係数表!C18</f>
        <v>0.14940577249575548</v>
      </c>
      <c r="Q15" s="82">
        <f t="shared" si="5"/>
        <v>1.2372315348653526E-3</v>
      </c>
      <c r="R15" s="83">
        <v>2.4823581223633504E-3</v>
      </c>
      <c r="S15" s="84">
        <f t="shared" si="6"/>
        <v>7.0984478132015028E-2</v>
      </c>
      <c r="T15" s="85">
        <f>分析係数表!F18</f>
        <v>0.45542635658914726</v>
      </c>
      <c r="U15" s="86">
        <f t="shared" si="7"/>
        <v>3.2328202250045603E-2</v>
      </c>
      <c r="V15" s="87">
        <f>分析係数表!D18</f>
        <v>8.1395348837209308E-2</v>
      </c>
      <c r="W15" s="167">
        <f t="shared" si="8"/>
        <v>0</v>
      </c>
      <c r="X15" s="76">
        <f>分析係数表!E18</f>
        <v>8.9147286821705432E-2</v>
      </c>
      <c r="Y15" s="166">
        <f t="shared" si="9"/>
        <v>0</v>
      </c>
    </row>
    <row r="16" spans="1:25" x14ac:dyDescent="0.2">
      <c r="A16" s="6" t="s">
        <v>4</v>
      </c>
      <c r="B16" s="5" t="s">
        <v>32</v>
      </c>
      <c r="C16" s="90"/>
      <c r="D16" s="76">
        <f>投入係数表!L16</f>
        <v>1.4758591608686486E-3</v>
      </c>
      <c r="E16" s="77">
        <f t="shared" si="0"/>
        <v>0.14758591608686486</v>
      </c>
      <c r="F16" s="76">
        <f>分析係数表!C19</f>
        <v>0.11115651818553329</v>
      </c>
      <c r="G16" s="77">
        <f t="shared" si="1"/>
        <v>1.6405136565438183E-2</v>
      </c>
      <c r="H16" s="77">
        <v>2.6228819452309655E-2</v>
      </c>
      <c r="I16" s="77">
        <f t="shared" si="2"/>
        <v>2.6228819452309655E-2</v>
      </c>
      <c r="J16" s="76">
        <f>分析係数表!G19</f>
        <v>5.721393034825871E-2</v>
      </c>
      <c r="K16" s="78">
        <f t="shared" si="3"/>
        <v>1.5006538492614977E-3</v>
      </c>
      <c r="L16" s="79"/>
      <c r="M16" s="80"/>
      <c r="N16" s="81">
        <f>分析係数表!H19</f>
        <v>-1.332267519317879E-4</v>
      </c>
      <c r="O16" s="82">
        <f t="shared" si="4"/>
        <v>-2.1792146352742009E-3</v>
      </c>
      <c r="P16" s="76">
        <f>分析係数表!C19</f>
        <v>0.11115651818553329</v>
      </c>
      <c r="Q16" s="82">
        <f t="shared" si="5"/>
        <v>-2.4223391123603702E-4</v>
      </c>
      <c r="R16" s="83">
        <v>1.0407866198441312E-3</v>
      </c>
      <c r="S16" s="84">
        <f t="shared" si="6"/>
        <v>2.7269606072153788E-2</v>
      </c>
      <c r="T16" s="85">
        <f>分析係数表!F19</f>
        <v>0.24046434494195687</v>
      </c>
      <c r="U16" s="86">
        <f t="shared" si="7"/>
        <v>6.5573679609656705E-3</v>
      </c>
      <c r="V16" s="87">
        <f>分析係数表!D19</f>
        <v>6.7993366500829183E-2</v>
      </c>
      <c r="W16" s="167">
        <f t="shared" si="8"/>
        <v>0</v>
      </c>
      <c r="X16" s="76">
        <f>分析係数表!E19</f>
        <v>7.4626865671641784E-2</v>
      </c>
      <c r="Y16" s="166">
        <f t="shared" si="9"/>
        <v>0</v>
      </c>
    </row>
    <row r="17" spans="1:25" x14ac:dyDescent="0.2">
      <c r="A17" s="6" t="s">
        <v>5</v>
      </c>
      <c r="B17" s="5" t="s">
        <v>33</v>
      </c>
      <c r="C17" s="90"/>
      <c r="D17" s="76">
        <f>投入係数表!L17</f>
        <v>2.5300442757748261E-3</v>
      </c>
      <c r="E17" s="77">
        <f t="shared" si="0"/>
        <v>0.25300442757748259</v>
      </c>
      <c r="F17" s="76">
        <f>分析係数表!C20</f>
        <v>0.38497033618984844</v>
      </c>
      <c r="G17" s="77">
        <f t="shared" si="1"/>
        <v>9.739919954202364E-2</v>
      </c>
      <c r="H17" s="77">
        <v>0.13783608525410668</v>
      </c>
      <c r="I17" s="77">
        <f t="shared" si="2"/>
        <v>0.13783608525410668</v>
      </c>
      <c r="J17" s="76">
        <f>分析係数表!G20</f>
        <v>0.1000882612533098</v>
      </c>
      <c r="K17" s="78">
        <f t="shared" si="3"/>
        <v>1.3795774111046512E-2</v>
      </c>
      <c r="L17" s="79"/>
      <c r="M17" s="80"/>
      <c r="N17" s="81">
        <f>分析係数表!H20</f>
        <v>6.1284305888622431E-4</v>
      </c>
      <c r="O17" s="82">
        <f t="shared" si="4"/>
        <v>1.0024387322261323E-2</v>
      </c>
      <c r="P17" s="76">
        <f>分析係数表!C20</f>
        <v>0.38497033618984844</v>
      </c>
      <c r="Q17" s="82">
        <f t="shared" si="5"/>
        <v>3.8590917575481959E-3</v>
      </c>
      <c r="R17" s="83">
        <v>8.7628387500455519E-3</v>
      </c>
      <c r="S17" s="84">
        <f t="shared" si="6"/>
        <v>0.14659892400415223</v>
      </c>
      <c r="T17" s="85">
        <f>分析係数表!F20</f>
        <v>0.22259488084730802</v>
      </c>
      <c r="U17" s="86">
        <f t="shared" si="7"/>
        <v>3.2632170021047832E-2</v>
      </c>
      <c r="V17" s="87">
        <f>分析係数表!D20</f>
        <v>2.5772285966460723E-2</v>
      </c>
      <c r="W17" s="167">
        <f t="shared" si="8"/>
        <v>0</v>
      </c>
      <c r="X17" s="76">
        <f>分析係数表!E20</f>
        <v>2.7184466019417475E-2</v>
      </c>
      <c r="Y17" s="166">
        <f t="shared" si="9"/>
        <v>0</v>
      </c>
    </row>
    <row r="18" spans="1:25" x14ac:dyDescent="0.2">
      <c r="A18" s="6" t="s">
        <v>6</v>
      </c>
      <c r="B18" s="5" t="s">
        <v>34</v>
      </c>
      <c r="C18" s="90"/>
      <c r="D18" s="76">
        <f>投入係数表!L18</f>
        <v>2.1083702298123549E-3</v>
      </c>
      <c r="E18" s="77">
        <f t="shared" si="0"/>
        <v>0.21083702298123549</v>
      </c>
      <c r="F18" s="76">
        <f>分析係数表!C21</f>
        <v>0.48253968253968249</v>
      </c>
      <c r="G18" s="77">
        <f t="shared" si="1"/>
        <v>0.10173723013697712</v>
      </c>
      <c r="H18" s="77">
        <v>0.14869918652766428</v>
      </c>
      <c r="I18" s="77">
        <f t="shared" si="2"/>
        <v>0.14869918652766428</v>
      </c>
      <c r="J18" s="76">
        <f>分析係数表!G21</f>
        <v>0.28533451484271155</v>
      </c>
      <c r="K18" s="78">
        <f t="shared" si="3"/>
        <v>4.2429010245376958E-2</v>
      </c>
      <c r="L18" s="79"/>
      <c r="M18" s="80"/>
      <c r="N18" s="81">
        <f>分析係数表!H21</f>
        <v>1.0125233146815881E-3</v>
      </c>
      <c r="O18" s="82">
        <f t="shared" si="4"/>
        <v>1.6562031228083928E-2</v>
      </c>
      <c r="P18" s="76">
        <f>分析係数表!C21</f>
        <v>0.48253968253968249</v>
      </c>
      <c r="Q18" s="82">
        <f t="shared" si="5"/>
        <v>7.9918372910119263E-3</v>
      </c>
      <c r="R18" s="83">
        <v>1.5413346063838484E-2</v>
      </c>
      <c r="S18" s="84">
        <f t="shared" si="6"/>
        <v>0.16411253259150277</v>
      </c>
      <c r="T18" s="85">
        <f>分析係数表!F21</f>
        <v>0.42600797518830308</v>
      </c>
      <c r="U18" s="86">
        <f t="shared" si="7"/>
        <v>6.9913247712330498E-2</v>
      </c>
      <c r="V18" s="87">
        <f>分析係数表!D21</f>
        <v>6.1586176340274704E-2</v>
      </c>
      <c r="W18" s="167">
        <f t="shared" si="8"/>
        <v>0</v>
      </c>
      <c r="X18" s="76">
        <f>分析係数表!E21</f>
        <v>5.2946389011962781E-2</v>
      </c>
      <c r="Y18" s="166">
        <f t="shared" si="9"/>
        <v>0</v>
      </c>
    </row>
    <row r="19" spans="1:25" x14ac:dyDescent="0.2">
      <c r="A19" s="6" t="s">
        <v>7</v>
      </c>
      <c r="B19" s="5" t="s">
        <v>268</v>
      </c>
      <c r="C19" s="90"/>
      <c r="D19" s="76">
        <f>投入係数表!L19</f>
        <v>4.21674045962471E-4</v>
      </c>
      <c r="E19" s="77">
        <f t="shared" si="0"/>
        <v>4.2167404596247099E-2</v>
      </c>
      <c r="F19" s="76">
        <f>分析係数表!C22</f>
        <v>8.9572192513369009E-2</v>
      </c>
      <c r="G19" s="77">
        <f t="shared" si="1"/>
        <v>3.7770268822841665E-3</v>
      </c>
      <c r="H19" s="77">
        <v>5.4564873809157931E-3</v>
      </c>
      <c r="I19" s="77">
        <f t="shared" si="2"/>
        <v>5.4564873809157931E-3</v>
      </c>
      <c r="J19" s="76">
        <f>分析係数表!G22</f>
        <v>0.19457831325301206</v>
      </c>
      <c r="K19" s="78">
        <f t="shared" si="3"/>
        <v>1.0617141108649406E-3</v>
      </c>
      <c r="L19" s="79"/>
      <c r="M19" s="80"/>
      <c r="N19" s="81">
        <f>分析係数表!H22</f>
        <v>5.3290700772715159E-5</v>
      </c>
      <c r="O19" s="82">
        <f t="shared" si="4"/>
        <v>8.7168585410968031E-4</v>
      </c>
      <c r="P19" s="76">
        <f>分析係数表!C22</f>
        <v>8.9572192513369009E-2</v>
      </c>
      <c r="Q19" s="82">
        <f t="shared" si="5"/>
        <v>7.807881313549277E-5</v>
      </c>
      <c r="R19" s="83">
        <v>5.1298391831813698E-4</v>
      </c>
      <c r="S19" s="84">
        <f t="shared" si="6"/>
        <v>5.9694712992339298E-3</v>
      </c>
      <c r="T19" s="85">
        <f>分析係数表!F22</f>
        <v>0.41265060240963858</v>
      </c>
      <c r="U19" s="86">
        <f t="shared" si="7"/>
        <v>2.463305927695929E-3</v>
      </c>
      <c r="V19" s="87">
        <f>分析係数表!D22</f>
        <v>5.903614457831325E-2</v>
      </c>
      <c r="W19" s="167">
        <f t="shared" si="8"/>
        <v>0</v>
      </c>
      <c r="X19" s="76">
        <f>分析係数表!E22</f>
        <v>6.2650602409638559E-2</v>
      </c>
      <c r="Y19" s="166">
        <f t="shared" si="9"/>
        <v>0</v>
      </c>
    </row>
    <row r="20" spans="1:25" x14ac:dyDescent="0.2">
      <c r="A20" s="6" t="s">
        <v>8</v>
      </c>
      <c r="B20" s="5" t="s">
        <v>269</v>
      </c>
      <c r="C20" s="90"/>
      <c r="D20" s="76">
        <f>投入係数表!L20</f>
        <v>3.373392367699768E-3</v>
      </c>
      <c r="E20" s="77">
        <f t="shared" si="0"/>
        <v>0.33733923676997679</v>
      </c>
      <c r="F20" s="76">
        <f>分析係数表!C23</f>
        <v>0</v>
      </c>
      <c r="G20" s="77">
        <f t="shared" si="1"/>
        <v>0</v>
      </c>
      <c r="H20" s="77">
        <v>0</v>
      </c>
      <c r="I20" s="77">
        <f t="shared" si="2"/>
        <v>0</v>
      </c>
      <c r="J20" s="76">
        <f>分析係数表!G23</f>
        <v>0.21617418351477449</v>
      </c>
      <c r="K20" s="78">
        <f t="shared" si="3"/>
        <v>0</v>
      </c>
      <c r="L20" s="79"/>
      <c r="M20" s="80"/>
      <c r="N20" s="81">
        <f>分析係数表!H23</f>
        <v>2.6645350386357579E-5</v>
      </c>
      <c r="O20" s="82">
        <f t="shared" si="4"/>
        <v>4.3584292705484015E-4</v>
      </c>
      <c r="P20" s="76">
        <f>分析係数表!C23</f>
        <v>0</v>
      </c>
      <c r="Q20" s="82">
        <f t="shared" si="5"/>
        <v>0</v>
      </c>
      <c r="R20" s="83">
        <v>0</v>
      </c>
      <c r="S20" s="84">
        <f t="shared" si="6"/>
        <v>0</v>
      </c>
      <c r="T20" s="85">
        <f>分析係数表!F23</f>
        <v>0.44116122343182995</v>
      </c>
      <c r="U20" s="86">
        <f t="shared" si="7"/>
        <v>0</v>
      </c>
      <c r="V20" s="87">
        <f>分析係数表!D23</f>
        <v>8.5018144116122338E-2</v>
      </c>
      <c r="W20" s="167">
        <f t="shared" si="8"/>
        <v>0</v>
      </c>
      <c r="X20" s="76">
        <f>分析係数表!E23</f>
        <v>8.138932089165371E-2</v>
      </c>
      <c r="Y20" s="166">
        <f t="shared" si="9"/>
        <v>0</v>
      </c>
    </row>
    <row r="21" spans="1:25" x14ac:dyDescent="0.2">
      <c r="A21" s="6" t="s">
        <v>9</v>
      </c>
      <c r="B21" s="5" t="s">
        <v>270</v>
      </c>
      <c r="C21" s="90"/>
      <c r="D21" s="76">
        <f>投入係数表!L21</f>
        <v>0</v>
      </c>
      <c r="E21" s="77">
        <f t="shared" si="0"/>
        <v>0</v>
      </c>
      <c r="F21" s="76">
        <f>分析係数表!C24</f>
        <v>0.22950819672131151</v>
      </c>
      <c r="G21" s="77">
        <f t="shared" si="1"/>
        <v>0</v>
      </c>
      <c r="H21" s="77">
        <v>1.7311309113457207E-3</v>
      </c>
      <c r="I21" s="77">
        <f t="shared" si="2"/>
        <v>1.7311309113457207E-3</v>
      </c>
      <c r="J21" s="76">
        <f>分析係数表!G24</f>
        <v>0.20952380952380953</v>
      </c>
      <c r="K21" s="78">
        <f t="shared" si="3"/>
        <v>3.6271314332957956E-4</v>
      </c>
      <c r="L21" s="79"/>
      <c r="M21" s="80"/>
      <c r="N21" s="81">
        <f>分析係数表!H24</f>
        <v>3.996802557953637E-4</v>
      </c>
      <c r="O21" s="82">
        <f t="shared" si="4"/>
        <v>6.5376439058226028E-3</v>
      </c>
      <c r="P21" s="76">
        <f>分析係数表!C24</f>
        <v>0.22950819672131151</v>
      </c>
      <c r="Q21" s="82">
        <f t="shared" si="5"/>
        <v>1.5004428636314173E-3</v>
      </c>
      <c r="R21" s="83">
        <v>3.7279672358474661E-3</v>
      </c>
      <c r="S21" s="84">
        <f t="shared" si="6"/>
        <v>5.4590981471931872E-3</v>
      </c>
      <c r="T21" s="85">
        <f>分析係数表!F24</f>
        <v>0.4</v>
      </c>
      <c r="U21" s="86">
        <f t="shared" si="7"/>
        <v>2.1836392588772749E-3</v>
      </c>
      <c r="V21" s="87">
        <f>分析係数表!D24</f>
        <v>1.1190476190476191</v>
      </c>
      <c r="W21" s="167">
        <f t="shared" si="8"/>
        <v>0</v>
      </c>
      <c r="X21" s="76">
        <f>分析係数表!E24</f>
        <v>1.1190476190476191</v>
      </c>
      <c r="Y21" s="166">
        <f t="shared" si="9"/>
        <v>0</v>
      </c>
    </row>
    <row r="22" spans="1:25" x14ac:dyDescent="0.2">
      <c r="A22" s="6" t="s">
        <v>10</v>
      </c>
      <c r="B22" s="5" t="s">
        <v>271</v>
      </c>
      <c r="C22" s="90"/>
      <c r="D22" s="76">
        <f>投入係数表!L22</f>
        <v>0</v>
      </c>
      <c r="E22" s="77">
        <f t="shared" si="0"/>
        <v>0</v>
      </c>
      <c r="F22" s="76">
        <f>分析係数表!C25</f>
        <v>0.16129032258064513</v>
      </c>
      <c r="G22" s="77">
        <f t="shared" si="1"/>
        <v>0</v>
      </c>
      <c r="H22" s="77">
        <v>3.3849192590891175E-3</v>
      </c>
      <c r="I22" s="77">
        <f t="shared" si="2"/>
        <v>3.3849192590891175E-3</v>
      </c>
      <c r="J22" s="76">
        <f>分析係数表!G25</f>
        <v>0.19679519278918378</v>
      </c>
      <c r="K22" s="78">
        <f t="shared" si="3"/>
        <v>6.6613583816826395E-4</v>
      </c>
      <c r="L22" s="79"/>
      <c r="M22" s="80"/>
      <c r="N22" s="81">
        <f>分析係数表!H25</f>
        <v>5.5955235811350917E-4</v>
      </c>
      <c r="O22" s="82">
        <f t="shared" si="4"/>
        <v>9.1527014681516434E-3</v>
      </c>
      <c r="P22" s="76">
        <f>分析係数表!C25</f>
        <v>0.16129032258064513</v>
      </c>
      <c r="Q22" s="82">
        <f t="shared" si="5"/>
        <v>1.4762421722825229E-3</v>
      </c>
      <c r="R22" s="83">
        <v>4.4472173275931651E-3</v>
      </c>
      <c r="S22" s="84">
        <f t="shared" si="6"/>
        <v>7.8321365866822826E-3</v>
      </c>
      <c r="T22" s="85">
        <f>分析係数表!F25</f>
        <v>0.35002503755633452</v>
      </c>
      <c r="U22" s="86">
        <f t="shared" si="7"/>
        <v>2.7414439028998075E-3</v>
      </c>
      <c r="V22" s="87">
        <f>分析係数表!D25</f>
        <v>8.1622433650475709E-2</v>
      </c>
      <c r="W22" s="167">
        <f t="shared" si="8"/>
        <v>0</v>
      </c>
      <c r="X22" s="76">
        <f>分析係数表!E25</f>
        <v>8.0120180270405614E-2</v>
      </c>
      <c r="Y22" s="166">
        <f t="shared" si="9"/>
        <v>0</v>
      </c>
    </row>
    <row r="23" spans="1:25" x14ac:dyDescent="0.2">
      <c r="A23" s="6" t="s">
        <v>11</v>
      </c>
      <c r="B23" s="5" t="s">
        <v>35</v>
      </c>
      <c r="C23" s="90"/>
      <c r="D23" s="76">
        <f>投入係数表!L23</f>
        <v>0</v>
      </c>
      <c r="E23" s="77">
        <f t="shared" si="0"/>
        <v>0</v>
      </c>
      <c r="F23" s="76">
        <f>分析係数表!C26</f>
        <v>0.2892749244712991</v>
      </c>
      <c r="G23" s="77">
        <f t="shared" si="1"/>
        <v>0</v>
      </c>
      <c r="H23" s="77">
        <v>3.537870317092651E-3</v>
      </c>
      <c r="I23" s="77">
        <f t="shared" si="2"/>
        <v>3.537870317092651E-3</v>
      </c>
      <c r="J23" s="76">
        <f>分析係数表!G26</f>
        <v>0.19654528478057889</v>
      </c>
      <c r="K23" s="78">
        <f t="shared" si="3"/>
        <v>6.9535172898973205E-4</v>
      </c>
      <c r="L23" s="79"/>
      <c r="M23" s="80"/>
      <c r="N23" s="81">
        <f>分析係数表!H26</f>
        <v>1.2363442579269917E-2</v>
      </c>
      <c r="O23" s="82">
        <f t="shared" si="4"/>
        <v>0.20223111815344585</v>
      </c>
      <c r="P23" s="76">
        <f>分析係数表!C26</f>
        <v>0.2892749244712991</v>
      </c>
      <c r="Q23" s="82">
        <f t="shared" si="5"/>
        <v>5.8500391429584415E-2</v>
      </c>
      <c r="R23" s="83">
        <v>6.18819185291722E-2</v>
      </c>
      <c r="S23" s="84">
        <f t="shared" si="6"/>
        <v>6.5419788846264856E-2</v>
      </c>
      <c r="T23" s="85">
        <f>分析係数表!F26</f>
        <v>0.33426704014939307</v>
      </c>
      <c r="U23" s="86">
        <f t="shared" si="7"/>
        <v>2.1867679184839232E-2</v>
      </c>
      <c r="V23" s="87">
        <f>分析係数表!D26</f>
        <v>5.3688141923436038E-2</v>
      </c>
      <c r="W23" s="167">
        <f t="shared" si="8"/>
        <v>0</v>
      </c>
      <c r="X23" s="76">
        <f>分析係数表!E26</f>
        <v>5.6489262371615313E-2</v>
      </c>
      <c r="Y23" s="166">
        <f t="shared" si="9"/>
        <v>0</v>
      </c>
    </row>
    <row r="24" spans="1:25" x14ac:dyDescent="0.2">
      <c r="A24" s="6" t="s">
        <v>12</v>
      </c>
      <c r="B24" s="5" t="s">
        <v>365</v>
      </c>
      <c r="C24" s="90"/>
      <c r="D24" s="76">
        <f>投入係数表!L24</f>
        <v>0</v>
      </c>
      <c r="E24" s="77">
        <f t="shared" si="0"/>
        <v>0</v>
      </c>
      <c r="F24" s="76">
        <f>分析係数表!C27</f>
        <v>1.9108280254777066E-2</v>
      </c>
      <c r="G24" s="77">
        <f t="shared" si="1"/>
        <v>0</v>
      </c>
      <c r="H24" s="77">
        <v>6.7418207272619624E-5</v>
      </c>
      <c r="I24" s="77">
        <f t="shared" si="2"/>
        <v>6.7418207272619624E-5</v>
      </c>
      <c r="J24" s="76">
        <f>分析係数表!G27</f>
        <v>0.18</v>
      </c>
      <c r="K24" s="78">
        <f t="shared" si="3"/>
        <v>1.2135277309071532E-5</v>
      </c>
      <c r="L24" s="79"/>
      <c r="M24" s="80"/>
      <c r="N24" s="81">
        <f>分析係数表!H27</f>
        <v>1.2043698374633626E-2</v>
      </c>
      <c r="O24" s="82">
        <f t="shared" si="4"/>
        <v>0.19700100302878776</v>
      </c>
      <c r="P24" s="76">
        <f>分析係数表!C27</f>
        <v>1.9108280254777066E-2</v>
      </c>
      <c r="Q24" s="82">
        <f t="shared" si="5"/>
        <v>3.764350376346262E-3</v>
      </c>
      <c r="R24" s="83">
        <v>3.7887011126698082E-3</v>
      </c>
      <c r="S24" s="84">
        <f t="shared" si="6"/>
        <v>3.8561193199424279E-3</v>
      </c>
      <c r="T24" s="85">
        <f>分析係数表!F27</f>
        <v>0.34</v>
      </c>
      <c r="U24" s="86">
        <f t="shared" si="7"/>
        <v>1.3110805687804256E-3</v>
      </c>
      <c r="V24" s="87">
        <f>分析係数表!D27</f>
        <v>0</v>
      </c>
      <c r="W24" s="167">
        <f t="shared" si="8"/>
        <v>0</v>
      </c>
      <c r="X24" s="76">
        <f>分析係数表!E27</f>
        <v>0</v>
      </c>
      <c r="Y24" s="166">
        <f t="shared" si="9"/>
        <v>0</v>
      </c>
    </row>
    <row r="25" spans="1:25" x14ac:dyDescent="0.2">
      <c r="A25" s="6" t="s">
        <v>13</v>
      </c>
      <c r="B25" s="5" t="s">
        <v>191</v>
      </c>
      <c r="C25" s="90"/>
      <c r="D25" s="76">
        <f>投入係数表!L25</f>
        <v>0</v>
      </c>
      <c r="E25" s="77">
        <f t="shared" si="0"/>
        <v>0</v>
      </c>
      <c r="F25" s="76">
        <f>分析係数表!C28</f>
        <v>9.4883720930232562E-2</v>
      </c>
      <c r="G25" s="77">
        <f t="shared" si="1"/>
        <v>0</v>
      </c>
      <c r="H25" s="77">
        <v>3.0639537468632166E-3</v>
      </c>
      <c r="I25" s="77">
        <f t="shared" si="2"/>
        <v>3.0639537468632166E-3</v>
      </c>
      <c r="J25" s="76">
        <f>分析係数表!G28</f>
        <v>0.12508638562543192</v>
      </c>
      <c r="K25" s="78">
        <f t="shared" si="3"/>
        <v>3.8325889991861931E-4</v>
      </c>
      <c r="L25" s="79"/>
      <c r="M25" s="80"/>
      <c r="N25" s="81">
        <f>分析係数表!H28</f>
        <v>2.3767652544630962E-2</v>
      </c>
      <c r="O25" s="82">
        <f t="shared" si="4"/>
        <v>0.38877189093291742</v>
      </c>
      <c r="P25" s="76">
        <f>分析係数表!C28</f>
        <v>9.4883720930232562E-2</v>
      </c>
      <c r="Q25" s="82">
        <f t="shared" si="5"/>
        <v>3.6888123604797748E-2</v>
      </c>
      <c r="R25" s="83">
        <v>3.9309579862403306E-2</v>
      </c>
      <c r="S25" s="84">
        <f t="shared" si="6"/>
        <v>4.2373533609266524E-2</v>
      </c>
      <c r="T25" s="85">
        <f>分析係数表!F28</f>
        <v>0.21354526606772634</v>
      </c>
      <c r="U25" s="86">
        <f t="shared" si="7"/>
        <v>9.0486675088205636E-3</v>
      </c>
      <c r="V25" s="87">
        <f>分析係数表!D28</f>
        <v>0.20525224602626124</v>
      </c>
      <c r="W25" s="167">
        <f t="shared" si="8"/>
        <v>0</v>
      </c>
      <c r="X25" s="76">
        <f>分析係数表!E28</f>
        <v>0.19765031098825156</v>
      </c>
      <c r="Y25" s="166">
        <f t="shared" si="9"/>
        <v>0</v>
      </c>
    </row>
    <row r="26" spans="1:25" x14ac:dyDescent="0.2">
      <c r="A26" s="6" t="s">
        <v>14</v>
      </c>
      <c r="B26" s="5" t="s">
        <v>50</v>
      </c>
      <c r="C26" s="90"/>
      <c r="D26" s="76">
        <f>投入係数表!L26</f>
        <v>2.3192072527935905E-3</v>
      </c>
      <c r="E26" s="77">
        <f t="shared" si="0"/>
        <v>0.23192072527935906</v>
      </c>
      <c r="F26" s="76">
        <f>分析係数表!C29</f>
        <v>0.10244286840031525</v>
      </c>
      <c r="G26" s="77">
        <f t="shared" si="1"/>
        <v>2.3758624339099046E-2</v>
      </c>
      <c r="H26" s="77">
        <v>3.1868136195610713E-2</v>
      </c>
      <c r="I26" s="77">
        <f t="shared" si="2"/>
        <v>3.1868136195610713E-2</v>
      </c>
      <c r="J26" s="76">
        <f>分析係数表!G29</f>
        <v>0.25477707006369427</v>
      </c>
      <c r="K26" s="78">
        <f t="shared" si="3"/>
        <v>8.1192703683084615E-3</v>
      </c>
      <c r="L26" s="79"/>
      <c r="M26" s="80"/>
      <c r="N26" s="81">
        <f>分析係数表!H29</f>
        <v>1.0897948308020251E-2</v>
      </c>
      <c r="O26" s="82">
        <f t="shared" si="4"/>
        <v>0.17825975716542963</v>
      </c>
      <c r="P26" s="76">
        <f>分析係数表!C29</f>
        <v>0.10244286840031525</v>
      </c>
      <c r="Q26" s="82">
        <f t="shared" si="5"/>
        <v>1.8261440844370262E-2</v>
      </c>
      <c r="R26" s="83">
        <v>2.3288268838017982E-2</v>
      </c>
      <c r="S26" s="84">
        <f t="shared" si="6"/>
        <v>5.5156405033628696E-2</v>
      </c>
      <c r="T26" s="85">
        <f>分析係数表!F29</f>
        <v>0.39278131634819535</v>
      </c>
      <c r="U26" s="86">
        <f t="shared" si="7"/>
        <v>2.1664405374142909E-2</v>
      </c>
      <c r="V26" s="87">
        <f>分析係数表!D29</f>
        <v>0.1932059447983015</v>
      </c>
      <c r="W26" s="167">
        <f t="shared" si="8"/>
        <v>0</v>
      </c>
      <c r="X26" s="76">
        <f>分析係数表!E29</f>
        <v>0.10191082802547771</v>
      </c>
      <c r="Y26" s="166">
        <f t="shared" si="9"/>
        <v>0</v>
      </c>
    </row>
    <row r="27" spans="1:25" x14ac:dyDescent="0.2">
      <c r="A27" s="6" t="s">
        <v>15</v>
      </c>
      <c r="B27" s="5" t="s">
        <v>36</v>
      </c>
      <c r="C27" s="90"/>
      <c r="D27" s="76">
        <f>投入係数表!L27</f>
        <v>3.373392367699768E-3</v>
      </c>
      <c r="E27" s="77">
        <f t="shared" si="0"/>
        <v>0.33733923676997679</v>
      </c>
      <c r="F27" s="76">
        <f>分析係数表!C30</f>
        <v>1</v>
      </c>
      <c r="G27" s="77">
        <f t="shared" si="1"/>
        <v>0.33733923676997679</v>
      </c>
      <c r="H27" s="77">
        <v>0.3932234016517</v>
      </c>
      <c r="I27" s="77">
        <f t="shared" si="2"/>
        <v>0.3932234016517</v>
      </c>
      <c r="J27" s="76">
        <f>分析係数表!G30</f>
        <v>0.34465911614479239</v>
      </c>
      <c r="K27" s="78">
        <f t="shared" si="3"/>
        <v>0.13552803006072361</v>
      </c>
      <c r="L27" s="79"/>
      <c r="M27" s="80"/>
      <c r="N27" s="81">
        <f>分析係数表!H30</f>
        <v>0</v>
      </c>
      <c r="O27" s="82">
        <f t="shared" si="4"/>
        <v>0</v>
      </c>
      <c r="P27" s="76">
        <f>分析係数表!C30</f>
        <v>1</v>
      </c>
      <c r="Q27" s="82">
        <f t="shared" si="5"/>
        <v>0</v>
      </c>
      <c r="R27" s="83">
        <v>2.5648653322596696E-2</v>
      </c>
      <c r="S27" s="84">
        <f t="shared" si="6"/>
        <v>0.41887205497429669</v>
      </c>
      <c r="T27" s="85">
        <f>分析係数表!F30</f>
        <v>0.43992893626471241</v>
      </c>
      <c r="U27" s="86">
        <f t="shared" si="7"/>
        <v>0.18427393757585647</v>
      </c>
      <c r="V27" s="87">
        <f>分析係数表!D30</f>
        <v>0.13657561625582945</v>
      </c>
      <c r="W27" s="167">
        <f t="shared" si="8"/>
        <v>0</v>
      </c>
      <c r="X27" s="76">
        <f>分析係数表!E30</f>
        <v>6.395736175882745E-2</v>
      </c>
      <c r="Y27" s="166">
        <f t="shared" si="9"/>
        <v>0</v>
      </c>
    </row>
    <row r="28" spans="1:25" x14ac:dyDescent="0.2">
      <c r="A28" s="6" t="s">
        <v>16</v>
      </c>
      <c r="B28" s="5" t="s">
        <v>192</v>
      </c>
      <c r="C28" s="90"/>
      <c r="D28" s="76">
        <f>投入係数表!L28</f>
        <v>3.457727176892262E-2</v>
      </c>
      <c r="E28" s="77">
        <f t="shared" si="0"/>
        <v>3.4577271768922619</v>
      </c>
      <c r="F28" s="76">
        <f>分析係数表!C31</f>
        <v>2.6671974522292974E-2</v>
      </c>
      <c r="G28" s="77">
        <f t="shared" si="1"/>
        <v>9.2224411167110415E-2</v>
      </c>
      <c r="H28" s="77">
        <v>0.10501260659799579</v>
      </c>
      <c r="I28" s="77">
        <f t="shared" si="2"/>
        <v>0.10501260659799579</v>
      </c>
      <c r="J28" s="76">
        <f>分析係数表!G31</f>
        <v>5.9701492537313432E-2</v>
      </c>
      <c r="K28" s="78">
        <f t="shared" si="3"/>
        <v>6.2694093491340768E-3</v>
      </c>
      <c r="L28" s="79"/>
      <c r="M28" s="80"/>
      <c r="N28" s="81">
        <f>分析係数表!H31</f>
        <v>2.5153210764721556E-2</v>
      </c>
      <c r="O28" s="82">
        <f t="shared" si="4"/>
        <v>0.41143572313976912</v>
      </c>
      <c r="P28" s="76">
        <f>分析係数表!C31</f>
        <v>2.6671974522292974E-2</v>
      </c>
      <c r="Q28" s="82">
        <f t="shared" si="5"/>
        <v>1.0973803125145107E-2</v>
      </c>
      <c r="R28" s="83">
        <v>1.3425893623232779E-2</v>
      </c>
      <c r="S28" s="84">
        <f t="shared" si="6"/>
        <v>0.11843850022122857</v>
      </c>
      <c r="T28" s="85">
        <f>分析係数表!F31</f>
        <v>0.34328358208955223</v>
      </c>
      <c r="U28" s="86">
        <f t="shared" si="7"/>
        <v>4.0657992613257567E-2</v>
      </c>
      <c r="V28" s="87">
        <f>分析係数表!D31</f>
        <v>0</v>
      </c>
      <c r="W28" s="167">
        <f t="shared" si="8"/>
        <v>0</v>
      </c>
      <c r="X28" s="76">
        <f>分析係数表!E31</f>
        <v>0</v>
      </c>
      <c r="Y28" s="166">
        <f t="shared" si="9"/>
        <v>0</v>
      </c>
    </row>
    <row r="29" spans="1:25" x14ac:dyDescent="0.2">
      <c r="A29" s="6" t="s">
        <v>17</v>
      </c>
      <c r="B29" s="5" t="s">
        <v>272</v>
      </c>
      <c r="C29" s="90"/>
      <c r="D29" s="76">
        <f>投入係数表!L29</f>
        <v>1.0541851149061775E-3</v>
      </c>
      <c r="E29" s="77">
        <f t="shared" si="0"/>
        <v>0.10541851149061775</v>
      </c>
      <c r="F29" s="76">
        <f>分析係数表!C32</f>
        <v>1</v>
      </c>
      <c r="G29" s="77">
        <f t="shared" si="1"/>
        <v>0.10541851149061775</v>
      </c>
      <c r="H29" s="77">
        <v>0.13813023867763555</v>
      </c>
      <c r="I29" s="77">
        <f t="shared" si="2"/>
        <v>0.13813023867763555</v>
      </c>
      <c r="J29" s="76">
        <f>分析係数表!G32</f>
        <v>0.14022140221402213</v>
      </c>
      <c r="K29" s="78">
        <f t="shared" si="3"/>
        <v>1.9368815755535611E-2</v>
      </c>
      <c r="L29" s="79"/>
      <c r="M29" s="80"/>
      <c r="N29" s="81">
        <f>分析係数表!H32</f>
        <v>7.3807620570210501E-3</v>
      </c>
      <c r="O29" s="82">
        <f t="shared" si="4"/>
        <v>0.12072849079419073</v>
      </c>
      <c r="P29" s="76">
        <f>分析係数表!C32</f>
        <v>1</v>
      </c>
      <c r="Q29" s="82">
        <f t="shared" si="5"/>
        <v>0.12072849079419073</v>
      </c>
      <c r="R29" s="83">
        <v>0.15298173692785833</v>
      </c>
      <c r="S29" s="84">
        <f t="shared" si="6"/>
        <v>0.29111197560549384</v>
      </c>
      <c r="T29" s="85">
        <f>分析係数表!F32</f>
        <v>0.48093480934809346</v>
      </c>
      <c r="U29" s="86">
        <f t="shared" si="7"/>
        <v>0.14000588248677501</v>
      </c>
      <c r="V29" s="87">
        <f>分析係数表!D32</f>
        <v>1.7220172201722016E-2</v>
      </c>
      <c r="W29" s="167">
        <f t="shared" si="8"/>
        <v>0</v>
      </c>
      <c r="X29" s="76">
        <f>分析係数表!E32</f>
        <v>2.5830258302583026E-2</v>
      </c>
      <c r="Y29" s="166">
        <f t="shared" si="9"/>
        <v>0</v>
      </c>
    </row>
    <row r="30" spans="1:25" x14ac:dyDescent="0.2">
      <c r="A30" s="6" t="s">
        <v>18</v>
      </c>
      <c r="B30" s="5" t="s">
        <v>273</v>
      </c>
      <c r="C30" s="90"/>
      <c r="D30" s="76">
        <f>投入係数表!L30</f>
        <v>0</v>
      </c>
      <c r="E30" s="77">
        <f t="shared" si="0"/>
        <v>0</v>
      </c>
      <c r="F30" s="76">
        <f>分析係数表!C33</f>
        <v>0.66329113924050631</v>
      </c>
      <c r="G30" s="77">
        <f t="shared" si="1"/>
        <v>0</v>
      </c>
      <c r="H30" s="77">
        <v>5.4514069246937866E-3</v>
      </c>
      <c r="I30" s="77">
        <f t="shared" si="2"/>
        <v>5.4514069246937866E-3</v>
      </c>
      <c r="J30" s="76">
        <f>分析係数表!G33</f>
        <v>0.50381679389312972</v>
      </c>
      <c r="K30" s="78">
        <f t="shared" si="3"/>
        <v>2.7465103590060295E-3</v>
      </c>
      <c r="L30" s="79"/>
      <c r="M30" s="80"/>
      <c r="N30" s="81">
        <f>分析係数表!H33</f>
        <v>1.0658140154543032E-3</v>
      </c>
      <c r="O30" s="82">
        <f t="shared" si="4"/>
        <v>1.7433717082193607E-2</v>
      </c>
      <c r="P30" s="76">
        <f>分析係数表!C33</f>
        <v>0.66329113924050631</v>
      </c>
      <c r="Q30" s="82">
        <f t="shared" si="5"/>
        <v>1.1563630064644873E-2</v>
      </c>
      <c r="R30" s="83">
        <v>2.964556490571538E-2</v>
      </c>
      <c r="S30" s="84">
        <f t="shared" si="6"/>
        <v>3.509697183040917E-2</v>
      </c>
      <c r="T30" s="85">
        <f>分析係数表!F33</f>
        <v>0.63740458015267176</v>
      </c>
      <c r="U30" s="86">
        <f t="shared" si="7"/>
        <v>2.2370970594192106E-2</v>
      </c>
      <c r="V30" s="87">
        <f>分析係数表!D33</f>
        <v>1.1450381679389313E-2</v>
      </c>
      <c r="W30" s="167">
        <f t="shared" si="8"/>
        <v>0</v>
      </c>
      <c r="X30" s="76">
        <f>分析係数表!E33</f>
        <v>0</v>
      </c>
      <c r="Y30" s="166">
        <f t="shared" si="9"/>
        <v>0</v>
      </c>
    </row>
    <row r="31" spans="1:25" x14ac:dyDescent="0.2">
      <c r="A31" s="6" t="s">
        <v>19</v>
      </c>
      <c r="B31" s="5" t="s">
        <v>274</v>
      </c>
      <c r="C31" s="90"/>
      <c r="D31" s="76">
        <f>投入係数表!L31</f>
        <v>6.0510225595614593E-2</v>
      </c>
      <c r="E31" s="77">
        <f t="shared" si="0"/>
        <v>6.0510225595614591</v>
      </c>
      <c r="F31" s="76">
        <f>分析係数表!C34</f>
        <v>0.21491587085038655</v>
      </c>
      <c r="G31" s="77">
        <f t="shared" si="1"/>
        <v>1.300460782923486</v>
      </c>
      <c r="H31" s="77">
        <v>1.4783913250242167</v>
      </c>
      <c r="I31" s="77">
        <f t="shared" si="2"/>
        <v>1.4783913250242167</v>
      </c>
      <c r="J31" s="76">
        <f>分析係数表!G34</f>
        <v>0.42492917847025496</v>
      </c>
      <c r="K31" s="78">
        <f t="shared" si="3"/>
        <v>0.62821161120009206</v>
      </c>
      <c r="L31" s="79"/>
      <c r="M31" s="80"/>
      <c r="N31" s="81">
        <f>分析係数表!H34</f>
        <v>0.18094857447375434</v>
      </c>
      <c r="O31" s="82">
        <f t="shared" si="4"/>
        <v>2.95980931762942</v>
      </c>
      <c r="P31" s="76">
        <f>分析係数表!C34</f>
        <v>0.21491587085038655</v>
      </c>
      <c r="Q31" s="82">
        <f t="shared" si="5"/>
        <v>0.63610999704941518</v>
      </c>
      <c r="R31" s="83">
        <v>0.67535165864059443</v>
      </c>
      <c r="S31" s="84">
        <f t="shared" si="6"/>
        <v>2.1537429836648112</v>
      </c>
      <c r="T31" s="85">
        <f>分析係数表!F34</f>
        <v>0.69842904970383723</v>
      </c>
      <c r="U31" s="86">
        <f t="shared" si="7"/>
        <v>1.5042366653873211</v>
      </c>
      <c r="V31" s="87">
        <f>分析係数表!D34</f>
        <v>0.29410249806850375</v>
      </c>
      <c r="W31" s="167">
        <f t="shared" si="8"/>
        <v>1</v>
      </c>
      <c r="X31" s="76">
        <f>分析係数表!E34</f>
        <v>0.18465104300798352</v>
      </c>
      <c r="Y31" s="166">
        <f t="shared" si="9"/>
        <v>0</v>
      </c>
    </row>
    <row r="32" spans="1:25" x14ac:dyDescent="0.2">
      <c r="A32" s="6" t="s">
        <v>20</v>
      </c>
      <c r="B32" s="5" t="s">
        <v>37</v>
      </c>
      <c r="C32" s="90"/>
      <c r="D32" s="76">
        <f>投入係数表!L32</f>
        <v>2.7408812987560617E-3</v>
      </c>
      <c r="E32" s="77">
        <f t="shared" si="0"/>
        <v>0.27408812987560616</v>
      </c>
      <c r="F32" s="76">
        <f>分析係数表!C35</f>
        <v>8.6412734508243272E-2</v>
      </c>
      <c r="G32" s="77">
        <f t="shared" si="1"/>
        <v>2.3684704798801654E-2</v>
      </c>
      <c r="H32" s="77">
        <v>3.2980231490356636E-2</v>
      </c>
      <c r="I32" s="77">
        <f t="shared" si="2"/>
        <v>3.2980231490356636E-2</v>
      </c>
      <c r="J32" s="76">
        <f>分析係数表!G35</f>
        <v>0.31692307692307692</v>
      </c>
      <c r="K32" s="78">
        <f t="shared" si="3"/>
        <v>1.045219644155918E-2</v>
      </c>
      <c r="L32" s="79"/>
      <c r="M32" s="80"/>
      <c r="N32" s="81">
        <f>分析係数表!H35</f>
        <v>6.9118038902211562E-2</v>
      </c>
      <c r="O32" s="82">
        <f t="shared" si="4"/>
        <v>1.1305765527802554</v>
      </c>
      <c r="P32" s="76">
        <f>分析係数表!C35</f>
        <v>8.6412734508243272E-2</v>
      </c>
      <c r="Q32" s="82">
        <f t="shared" si="5"/>
        <v>9.7696211496645091E-2</v>
      </c>
      <c r="R32" s="83">
        <v>0.10815186196682511</v>
      </c>
      <c r="S32" s="84">
        <f t="shared" si="6"/>
        <v>0.14113209345718175</v>
      </c>
      <c r="T32" s="85">
        <f>分析係数表!F35</f>
        <v>0.65230769230769226</v>
      </c>
      <c r="U32" s="86">
        <f t="shared" si="7"/>
        <v>9.2061550193607775E-2</v>
      </c>
      <c r="V32" s="87">
        <f>分析係数表!D35</f>
        <v>0.24307692307692308</v>
      </c>
      <c r="W32" s="167">
        <f t="shared" si="8"/>
        <v>0</v>
      </c>
      <c r="X32" s="76">
        <f>分析係数表!E35</f>
        <v>0.19384615384615383</v>
      </c>
      <c r="Y32" s="166">
        <f t="shared" si="9"/>
        <v>0</v>
      </c>
    </row>
    <row r="33" spans="1:25" x14ac:dyDescent="0.2">
      <c r="A33" s="6" t="s">
        <v>21</v>
      </c>
      <c r="B33" s="5" t="s">
        <v>38</v>
      </c>
      <c r="C33" s="90"/>
      <c r="D33" s="76">
        <f>投入係数表!L33</f>
        <v>4.21674045962471E-4</v>
      </c>
      <c r="E33" s="77">
        <f t="shared" si="0"/>
        <v>4.2167404596247099E-2</v>
      </c>
      <c r="F33" s="76">
        <f>分析係数表!C36</f>
        <v>0.53995037220843667</v>
      </c>
      <c r="G33" s="77">
        <f t="shared" si="1"/>
        <v>2.2768305806807363E-2</v>
      </c>
      <c r="H33" s="77">
        <v>6.5726588561543245E-2</v>
      </c>
      <c r="I33" s="77">
        <f t="shared" si="2"/>
        <v>6.5726588561543245E-2</v>
      </c>
      <c r="J33" s="76">
        <f>分析係数表!G36</f>
        <v>4.5913682277318639E-3</v>
      </c>
      <c r="K33" s="78">
        <f t="shared" si="3"/>
        <v>3.0177497043867423E-4</v>
      </c>
      <c r="L33" s="79"/>
      <c r="M33" s="80"/>
      <c r="N33" s="81">
        <f>分析係数表!H36</f>
        <v>9.1953104183320006E-2</v>
      </c>
      <c r="O33" s="82">
        <f t="shared" si="4"/>
        <v>1.5040939412662533</v>
      </c>
      <c r="P33" s="76">
        <f>分析係数表!C36</f>
        <v>0.53995037220843667</v>
      </c>
      <c r="Q33" s="82">
        <f t="shared" si="5"/>
        <v>0.8121360834231679</v>
      </c>
      <c r="R33" s="83">
        <v>0.84479091402455309</v>
      </c>
      <c r="S33" s="84">
        <f t="shared" si="6"/>
        <v>0.91051750258609632</v>
      </c>
      <c r="T33" s="85">
        <f>分析係数表!F36</f>
        <v>0.90036730945821852</v>
      </c>
      <c r="U33" s="86">
        <f t="shared" si="7"/>
        <v>0.81980019401806004</v>
      </c>
      <c r="V33" s="87">
        <f>分析係数表!D36</f>
        <v>1.4692378328741965E-2</v>
      </c>
      <c r="W33" s="167">
        <f t="shared" si="8"/>
        <v>0</v>
      </c>
      <c r="X33" s="76">
        <f>分析係数表!E36</f>
        <v>5.5096418732782371E-3</v>
      </c>
      <c r="Y33" s="166">
        <f t="shared" si="9"/>
        <v>0</v>
      </c>
    </row>
    <row r="34" spans="1:25" x14ac:dyDescent="0.2">
      <c r="A34" s="6" t="s">
        <v>22</v>
      </c>
      <c r="B34" s="5" t="s">
        <v>377</v>
      </c>
      <c r="C34" s="90"/>
      <c r="D34" s="76">
        <f>投入係数表!L34</f>
        <v>1.686696183849884E-2</v>
      </c>
      <c r="E34" s="77">
        <f t="shared" si="0"/>
        <v>1.686696183849884</v>
      </c>
      <c r="F34" s="76">
        <f>分析係数表!C37</f>
        <v>0.27299231380864031</v>
      </c>
      <c r="G34" s="77">
        <f t="shared" si="1"/>
        <v>0.46045509392138356</v>
      </c>
      <c r="H34" s="77">
        <v>0.54788655226513205</v>
      </c>
      <c r="I34" s="77">
        <f t="shared" si="2"/>
        <v>0.54788655226513205</v>
      </c>
      <c r="J34" s="76">
        <f>分析係数表!G37</f>
        <v>0.4742113169754632</v>
      </c>
      <c r="K34" s="78">
        <f t="shared" si="3"/>
        <v>0.25981400350279421</v>
      </c>
      <c r="L34" s="79"/>
      <c r="M34" s="80"/>
      <c r="N34" s="81">
        <f>分析係数表!H37</f>
        <v>5.3477218225419662E-2</v>
      </c>
      <c r="O34" s="82">
        <f t="shared" si="4"/>
        <v>0.87473675459906419</v>
      </c>
      <c r="P34" s="76">
        <f>分析係数表!C37</f>
        <v>0.27299231380864031</v>
      </c>
      <c r="Q34" s="82">
        <f t="shared" si="5"/>
        <v>0.23879641061145931</v>
      </c>
      <c r="R34" s="83">
        <v>0.26877191227492209</v>
      </c>
      <c r="S34" s="84">
        <f t="shared" si="6"/>
        <v>0.81665846454005409</v>
      </c>
      <c r="T34" s="85">
        <f>分析係数表!F37</f>
        <v>0.7120681021532298</v>
      </c>
      <c r="U34" s="86">
        <f t="shared" si="7"/>
        <v>0.58151644295240701</v>
      </c>
      <c r="V34" s="87">
        <f>分析係数表!D37</f>
        <v>0.1457185778668002</v>
      </c>
      <c r="W34" s="167">
        <f t="shared" si="8"/>
        <v>0</v>
      </c>
      <c r="X34" s="76">
        <f>分析係数表!E37</f>
        <v>0.12719078617926891</v>
      </c>
      <c r="Y34" s="166">
        <f t="shared" si="9"/>
        <v>0</v>
      </c>
    </row>
    <row r="35" spans="1:25" x14ac:dyDescent="0.2">
      <c r="A35" s="6" t="s">
        <v>23</v>
      </c>
      <c r="B35" s="5" t="s">
        <v>193</v>
      </c>
      <c r="C35" s="90"/>
      <c r="D35" s="76">
        <f>投入係数表!L35</f>
        <v>3.373392367699768E-3</v>
      </c>
      <c r="E35" s="77">
        <f t="shared" si="0"/>
        <v>0.33733923676997679</v>
      </c>
      <c r="F35" s="76">
        <f>分析係数表!C38</f>
        <v>9.8436595251881753E-3</v>
      </c>
      <c r="G35" s="77">
        <f t="shared" si="1"/>
        <v>3.3206525912504912E-3</v>
      </c>
      <c r="H35" s="77">
        <v>5.4117490423623987E-3</v>
      </c>
      <c r="I35" s="77">
        <f t="shared" si="2"/>
        <v>5.4117490423623987E-3</v>
      </c>
      <c r="J35" s="76">
        <f>分析係数表!G38</f>
        <v>0.36842105263157893</v>
      </c>
      <c r="K35" s="78">
        <f t="shared" si="3"/>
        <v>1.9938022787650942E-3</v>
      </c>
      <c r="L35" s="79"/>
      <c r="M35" s="80"/>
      <c r="N35" s="81">
        <f>分析係数表!H38</f>
        <v>4.7135624833466561E-2</v>
      </c>
      <c r="O35" s="82">
        <f t="shared" si="4"/>
        <v>0.77100613796001227</v>
      </c>
      <c r="P35" s="76">
        <f>分析係数表!C38</f>
        <v>9.8436595251881753E-3</v>
      </c>
      <c r="Q35" s="82">
        <f t="shared" si="5"/>
        <v>7.5895219139086234E-3</v>
      </c>
      <c r="R35" s="83">
        <v>8.8043688748917701E-3</v>
      </c>
      <c r="S35" s="84">
        <f t="shared" si="6"/>
        <v>1.4216117917254169E-2</v>
      </c>
      <c r="T35" s="85">
        <f>分析係数表!F38</f>
        <v>0.57894736842105265</v>
      </c>
      <c r="U35" s="86">
        <f t="shared" si="7"/>
        <v>8.2303840573576762E-3</v>
      </c>
      <c r="V35" s="87">
        <f>分析係数表!D38</f>
        <v>0.19298245614035087</v>
      </c>
      <c r="W35" s="167">
        <f t="shared" si="8"/>
        <v>0</v>
      </c>
      <c r="X35" s="76">
        <f>分析係数表!E38</f>
        <v>0.17543859649122806</v>
      </c>
      <c r="Y35" s="166">
        <f t="shared" si="9"/>
        <v>0</v>
      </c>
    </row>
    <row r="36" spans="1:25" x14ac:dyDescent="0.2">
      <c r="A36" s="6" t="s">
        <v>24</v>
      </c>
      <c r="B36" s="5" t="s">
        <v>39</v>
      </c>
      <c r="C36" s="90"/>
      <c r="D36" s="76">
        <f>投入係数表!L36</f>
        <v>0</v>
      </c>
      <c r="E36" s="77">
        <f t="shared" si="0"/>
        <v>0</v>
      </c>
      <c r="F36" s="76">
        <f>分析係数表!C39</f>
        <v>1</v>
      </c>
      <c r="G36" s="77">
        <f t="shared" si="1"/>
        <v>0</v>
      </c>
      <c r="H36" s="77">
        <v>7.4424645296565211E-3</v>
      </c>
      <c r="I36" s="77">
        <f t="shared" si="2"/>
        <v>7.4424645296565211E-3</v>
      </c>
      <c r="J36" s="76">
        <f>分析係数表!G39</f>
        <v>0.35118219749652296</v>
      </c>
      <c r="K36" s="78">
        <f t="shared" si="3"/>
        <v>2.6136610483147031E-3</v>
      </c>
      <c r="L36" s="79"/>
      <c r="M36" s="80"/>
      <c r="N36" s="81">
        <f>分析係数表!H39</f>
        <v>4.2632560618172128E-3</v>
      </c>
      <c r="O36" s="82">
        <f t="shared" si="4"/>
        <v>6.973486832877443E-2</v>
      </c>
      <c r="P36" s="76">
        <f>分析係数表!C39</f>
        <v>1</v>
      </c>
      <c r="Q36" s="82">
        <f t="shared" si="5"/>
        <v>6.973486832877443E-2</v>
      </c>
      <c r="R36" s="83">
        <v>8.5146662635923784E-2</v>
      </c>
      <c r="S36" s="84">
        <f t="shared" si="6"/>
        <v>9.2589127165580307E-2</v>
      </c>
      <c r="T36" s="85">
        <f>分析係数表!F39</f>
        <v>0.70201668984700971</v>
      </c>
      <c r="U36" s="86">
        <f t="shared" si="7"/>
        <v>6.4999112568604536E-2</v>
      </c>
      <c r="V36" s="87">
        <f>分析係数表!D39</f>
        <v>8.2406119610570233E-2</v>
      </c>
      <c r="W36" s="167">
        <f t="shared" si="8"/>
        <v>0</v>
      </c>
      <c r="X36" s="76">
        <f>分析係数表!E39</f>
        <v>0.10361613351877608</v>
      </c>
      <c r="Y36" s="166">
        <f t="shared" si="9"/>
        <v>0</v>
      </c>
    </row>
    <row r="37" spans="1:25" x14ac:dyDescent="0.2">
      <c r="A37" s="6" t="s">
        <v>25</v>
      </c>
      <c r="B37" s="5" t="s">
        <v>40</v>
      </c>
      <c r="C37" s="90"/>
      <c r="D37" s="76">
        <f>投入係数表!L37</f>
        <v>2.108370229812355E-4</v>
      </c>
      <c r="E37" s="77">
        <f t="shared" si="0"/>
        <v>2.1083702298123549E-2</v>
      </c>
      <c r="F37" s="76">
        <f>分析係数表!C40</f>
        <v>0.85246762338116899</v>
      </c>
      <c r="G37" s="77">
        <f t="shared" si="1"/>
        <v>1.7973173590157474E-2</v>
      </c>
      <c r="H37" s="77">
        <v>2.0755870501471801E-2</v>
      </c>
      <c r="I37" s="77">
        <f t="shared" si="2"/>
        <v>2.0755870501471801E-2</v>
      </c>
      <c r="J37" s="76">
        <f>分析係数表!G40</f>
        <v>0.56154833975417351</v>
      </c>
      <c r="K37" s="78">
        <f t="shared" si="3"/>
        <v>1.1655424620254115E-2</v>
      </c>
      <c r="L37" s="79"/>
      <c r="M37" s="80"/>
      <c r="N37" s="81">
        <f>分析係数表!H40</f>
        <v>3.4452438049560351E-2</v>
      </c>
      <c r="O37" s="82">
        <f t="shared" si="4"/>
        <v>0.56354490468190832</v>
      </c>
      <c r="P37" s="76">
        <f>分析係数表!C40</f>
        <v>0.85246762338116899</v>
      </c>
      <c r="Q37" s="82">
        <f t="shared" si="5"/>
        <v>0.48040378556275382</v>
      </c>
      <c r="R37" s="83">
        <v>0.48061640597804123</v>
      </c>
      <c r="S37" s="84">
        <f t="shared" si="6"/>
        <v>0.50137227647951299</v>
      </c>
      <c r="T37" s="85">
        <f>分析係数表!F40</f>
        <v>0.75619152449091909</v>
      </c>
      <c r="U37" s="86">
        <f t="shared" si="7"/>
        <v>0.37913346608852549</v>
      </c>
      <c r="V37" s="87">
        <f>分析係数表!D40</f>
        <v>0.11685929187305082</v>
      </c>
      <c r="W37" s="167">
        <f t="shared" si="8"/>
        <v>0</v>
      </c>
      <c r="X37" s="76">
        <f>分析係数表!E40</f>
        <v>7.2463768115942032E-2</v>
      </c>
      <c r="Y37" s="166">
        <f t="shared" si="9"/>
        <v>0</v>
      </c>
    </row>
    <row r="38" spans="1:25" x14ac:dyDescent="0.2">
      <c r="A38" s="6" t="s">
        <v>26</v>
      </c>
      <c r="B38" s="5" t="s">
        <v>276</v>
      </c>
      <c r="C38" s="90"/>
      <c r="D38" s="76">
        <f>投入係数表!L38</f>
        <v>0</v>
      </c>
      <c r="E38" s="77">
        <f t="shared" si="0"/>
        <v>0</v>
      </c>
      <c r="F38" s="76">
        <f>分析係数表!C41</f>
        <v>0.52194822470070601</v>
      </c>
      <c r="G38" s="77">
        <f t="shared" si="1"/>
        <v>0</v>
      </c>
      <c r="H38" s="77">
        <v>2.2650095539389158E-4</v>
      </c>
      <c r="I38" s="77">
        <f t="shared" si="2"/>
        <v>2.2650095539389158E-4</v>
      </c>
      <c r="J38" s="76">
        <f>分析係数表!G41</f>
        <v>0.47623592288604694</v>
      </c>
      <c r="K38" s="78">
        <f t="shared" si="3"/>
        <v>1.0786789152658131E-4</v>
      </c>
      <c r="L38" s="79"/>
      <c r="M38" s="80"/>
      <c r="N38" s="81">
        <f>分析係数表!H41</f>
        <v>5.4729549693578468E-2</v>
      </c>
      <c r="O38" s="82">
        <f t="shared" si="4"/>
        <v>0.89522137217064168</v>
      </c>
      <c r="P38" s="76">
        <f>分析係数表!C41</f>
        <v>0.52194822470070601</v>
      </c>
      <c r="Q38" s="82">
        <f t="shared" si="5"/>
        <v>0.46725920591859643</v>
      </c>
      <c r="R38" s="83">
        <v>0.47237602251009209</v>
      </c>
      <c r="S38" s="84">
        <f t="shared" si="6"/>
        <v>0.47260252346548598</v>
      </c>
      <c r="T38" s="85">
        <f>分析係数表!F41</f>
        <v>0.5754915060125978</v>
      </c>
      <c r="U38" s="86">
        <f t="shared" si="7"/>
        <v>0.27197873797450661</v>
      </c>
      <c r="V38" s="87">
        <f>分析係数表!D41</f>
        <v>0.21645352166443979</v>
      </c>
      <c r="W38" s="167">
        <f t="shared" si="8"/>
        <v>0</v>
      </c>
      <c r="X38" s="76">
        <f>分析係数表!E41</f>
        <v>0.20900935292994846</v>
      </c>
      <c r="Y38" s="166">
        <f t="shared" si="9"/>
        <v>0</v>
      </c>
    </row>
    <row r="39" spans="1:25" x14ac:dyDescent="0.2">
      <c r="A39" s="6" t="s">
        <v>51</v>
      </c>
      <c r="B39" s="5" t="s">
        <v>367</v>
      </c>
      <c r="C39" s="90"/>
      <c r="D39" s="76">
        <f>投入係数表!L39</f>
        <v>4.21674045962471E-4</v>
      </c>
      <c r="E39" s="77">
        <f>$C$14*D39</f>
        <v>4.2167404596247099E-2</v>
      </c>
      <c r="F39" s="76">
        <f>分析係数表!C42</f>
        <v>1</v>
      </c>
      <c r="G39" s="77">
        <f>E39*F39</f>
        <v>4.2167404596247099E-2</v>
      </c>
      <c r="H39" s="77">
        <v>5.5639455054031089E-2</v>
      </c>
      <c r="I39" s="77">
        <f>C39+H39</f>
        <v>5.5639455054031089E-2</v>
      </c>
      <c r="J39" s="76">
        <f>分析係数表!G42</f>
        <v>0.48544520547945208</v>
      </c>
      <c r="K39" s="78">
        <f>I39*J39</f>
        <v>2.7009906691468862E-2</v>
      </c>
      <c r="L39" s="79"/>
      <c r="M39" s="80"/>
      <c r="N39" s="81">
        <f>分析係数表!H42</f>
        <v>1.4948041566746603E-2</v>
      </c>
      <c r="O39" s="82">
        <f t="shared" si="4"/>
        <v>0.24450788207776536</v>
      </c>
      <c r="P39" s="76">
        <f>分析係数表!C42</f>
        <v>1</v>
      </c>
      <c r="Q39" s="82">
        <f>O39*P39</f>
        <v>0.24450788207776536</v>
      </c>
      <c r="R39" s="83">
        <v>0.25221919967610035</v>
      </c>
      <c r="S39" s="84">
        <f>I39+R39</f>
        <v>0.30785865473013141</v>
      </c>
      <c r="T39" s="85">
        <f>分析係数表!F42</f>
        <v>0.5547945205479452</v>
      </c>
      <c r="U39" s="86">
        <f t="shared" si="7"/>
        <v>0.17079829474753866</v>
      </c>
      <c r="V39" s="87">
        <f>分析係数表!D42</f>
        <v>0.17037671232876711</v>
      </c>
      <c r="W39" s="167">
        <f t="shared" si="8"/>
        <v>0</v>
      </c>
      <c r="X39" s="76">
        <f>分析係数表!E42</f>
        <v>0.12842465753424659</v>
      </c>
      <c r="Y39" s="166">
        <f t="shared" si="9"/>
        <v>0</v>
      </c>
    </row>
    <row r="40" spans="1:25" x14ac:dyDescent="0.2">
      <c r="A40" s="6" t="s">
        <v>194</v>
      </c>
      <c r="B40" s="5" t="s">
        <v>41</v>
      </c>
      <c r="C40" s="90"/>
      <c r="D40" s="76">
        <f>投入係数表!L40</f>
        <v>3.6263967952772508E-2</v>
      </c>
      <c r="E40" s="77">
        <f>$C$14*D40</f>
        <v>3.6263967952772509</v>
      </c>
      <c r="F40" s="76">
        <f>分析係数表!C43</f>
        <v>0.62423588637180871</v>
      </c>
      <c r="G40" s="77">
        <f>E40*F40</f>
        <v>2.2637270178357811</v>
      </c>
      <c r="H40" s="77">
        <v>2.9774705818007061</v>
      </c>
      <c r="I40" s="77">
        <f>C40+H40</f>
        <v>2.9774705818007061</v>
      </c>
      <c r="J40" s="76">
        <f>分析係数表!G43</f>
        <v>0.42429149797570848</v>
      </c>
      <c r="K40" s="78">
        <f>I40*J40</f>
        <v>1.2633154533308257</v>
      </c>
      <c r="L40" s="79"/>
      <c r="M40" s="80"/>
      <c r="N40" s="81">
        <f>分析係数表!H43</f>
        <v>4.0607513988808956E-2</v>
      </c>
      <c r="O40" s="82">
        <f t="shared" si="4"/>
        <v>0.66422462083157652</v>
      </c>
      <c r="P40" s="76">
        <f>分析係数表!C43</f>
        <v>0.62423588637180871</v>
      </c>
      <c r="Q40" s="82">
        <f>O40*P40</f>
        <v>0.4146328449347777</v>
      </c>
      <c r="R40" s="83">
        <v>0.63044238084130244</v>
      </c>
      <c r="S40" s="84">
        <f>I40+R40</f>
        <v>3.6079129626420086</v>
      </c>
      <c r="T40" s="85">
        <f>分析係数表!F43</f>
        <v>0.69068825910931175</v>
      </c>
      <c r="U40" s="86">
        <f t="shared" si="7"/>
        <v>2.4919431231851283</v>
      </c>
      <c r="V40" s="87">
        <f>分析係数表!D43</f>
        <v>0.12442645074224022</v>
      </c>
      <c r="W40" s="167">
        <f t="shared" si="8"/>
        <v>0</v>
      </c>
      <c r="X40" s="76">
        <f>分析係数表!E43</f>
        <v>8.4750337381916327E-2</v>
      </c>
      <c r="Y40" s="166">
        <f t="shared" si="9"/>
        <v>0</v>
      </c>
    </row>
    <row r="41" spans="1:25" x14ac:dyDescent="0.2">
      <c r="A41" s="6" t="s">
        <v>340</v>
      </c>
      <c r="B41" s="5" t="s">
        <v>42</v>
      </c>
      <c r="C41" s="90"/>
      <c r="D41" s="76">
        <f>投入係数表!L41</f>
        <v>0</v>
      </c>
      <c r="E41" s="77">
        <f>$C$14*D41</f>
        <v>0</v>
      </c>
      <c r="F41" s="76">
        <f>分析係数表!C44</f>
        <v>0.39252164302818193</v>
      </c>
      <c r="G41" s="77">
        <f>E41*F41</f>
        <v>0</v>
      </c>
      <c r="H41" s="77">
        <v>1.5718258885372763E-3</v>
      </c>
      <c r="I41" s="77">
        <f>C41+H41</f>
        <v>1.5718258885372763E-3</v>
      </c>
      <c r="J41" s="76">
        <f>分析係数表!G44</f>
        <v>0.26417955717318775</v>
      </c>
      <c r="K41" s="78">
        <f>I41*J41</f>
        <v>4.1524426718713E-4</v>
      </c>
      <c r="L41" s="79"/>
      <c r="M41" s="80"/>
      <c r="N41" s="81">
        <f>分析係数表!H44</f>
        <v>0.12190247801758593</v>
      </c>
      <c r="O41" s="82">
        <f t="shared" si="4"/>
        <v>1.9939813912758937</v>
      </c>
      <c r="P41" s="76">
        <f>分析係数表!C44</f>
        <v>0.39252164302818193</v>
      </c>
      <c r="Q41" s="82">
        <f>O41*P41</f>
        <v>0.78268085187123393</v>
      </c>
      <c r="R41" s="83">
        <v>0.7923405985732378</v>
      </c>
      <c r="S41" s="84">
        <f>I41+R41</f>
        <v>0.79391242446177512</v>
      </c>
      <c r="T41" s="85">
        <f>分析係数表!F44</f>
        <v>0.52714589020321501</v>
      </c>
      <c r="U41" s="86">
        <f t="shared" si="7"/>
        <v>0.41850767173629516</v>
      </c>
      <c r="V41" s="87">
        <f>分析係数表!D44</f>
        <v>0.30209281164695179</v>
      </c>
      <c r="W41" s="167">
        <f t="shared" si="8"/>
        <v>0</v>
      </c>
      <c r="X41" s="76">
        <f>分析係数表!E44</f>
        <v>0.17773733697300576</v>
      </c>
      <c r="Y41" s="166">
        <f t="shared" si="9"/>
        <v>0</v>
      </c>
    </row>
    <row r="42" spans="1:25" x14ac:dyDescent="0.2">
      <c r="A42" s="6" t="s">
        <v>341</v>
      </c>
      <c r="B42" s="5" t="s">
        <v>278</v>
      </c>
      <c r="C42" s="90"/>
      <c r="D42" s="76">
        <f>投入係数表!L42</f>
        <v>4.21674045962471E-4</v>
      </c>
      <c r="E42" s="77">
        <f>$C$14*D42</f>
        <v>4.2167404596247099E-2</v>
      </c>
      <c r="F42" s="76">
        <f>分析係数表!C45</f>
        <v>1</v>
      </c>
      <c r="G42" s="77">
        <f>E42*F42</f>
        <v>4.2167404596247099E-2</v>
      </c>
      <c r="H42" s="77">
        <v>6.5948210446571856E-2</v>
      </c>
      <c r="I42" s="77">
        <f>C42+H42</f>
        <v>6.5948210446571856E-2</v>
      </c>
      <c r="J42" s="76">
        <f>分析係数表!G45</f>
        <v>0</v>
      </c>
      <c r="K42" s="78">
        <f>I42*J42</f>
        <v>0</v>
      </c>
      <c r="L42" s="79"/>
      <c r="M42" s="80"/>
      <c r="N42" s="81">
        <f>分析係数表!H45</f>
        <v>0</v>
      </c>
      <c r="O42" s="82">
        <f t="shared" si="4"/>
        <v>0</v>
      </c>
      <c r="P42" s="76">
        <f>分析係数表!C45</f>
        <v>1</v>
      </c>
      <c r="Q42" s="82">
        <f>O42*P42</f>
        <v>0</v>
      </c>
      <c r="R42" s="83">
        <v>1.7136410936576696E-2</v>
      </c>
      <c r="S42" s="84">
        <f>I42+R42</f>
        <v>8.3084621383148552E-2</v>
      </c>
      <c r="T42" s="85">
        <f>分析係数表!F45</f>
        <v>0</v>
      </c>
      <c r="U42" s="86">
        <f t="shared" si="7"/>
        <v>0</v>
      </c>
      <c r="V42" s="87">
        <f>分析係数表!D45</f>
        <v>0</v>
      </c>
      <c r="W42" s="167">
        <f t="shared" si="8"/>
        <v>0</v>
      </c>
      <c r="X42" s="76">
        <f>分析係数表!E45</f>
        <v>0</v>
      </c>
      <c r="Y42" s="166">
        <f t="shared" si="9"/>
        <v>0</v>
      </c>
    </row>
    <row r="43" spans="1:25" x14ac:dyDescent="0.2">
      <c r="A43" s="6" t="s">
        <v>342</v>
      </c>
      <c r="B43" s="5" t="s">
        <v>279</v>
      </c>
      <c r="C43" s="90"/>
      <c r="D43" s="76">
        <f>投入係数表!L43</f>
        <v>1.4758591608686486E-3</v>
      </c>
      <c r="E43" s="77">
        <f>$C$14*D43</f>
        <v>0.14758591608686486</v>
      </c>
      <c r="F43" s="76">
        <f>分析係数表!C46</f>
        <v>0.18061366806136681</v>
      </c>
      <c r="G43" s="77">
        <f>E43*F43</f>
        <v>2.6656033658645745E-2</v>
      </c>
      <c r="H43" s="77">
        <v>3.870081555421391E-2</v>
      </c>
      <c r="I43" s="77">
        <f>C43+H43</f>
        <v>3.870081555421391E-2</v>
      </c>
      <c r="J43" s="76">
        <f>分析係数表!G46</f>
        <v>1.1538461538461539E-2</v>
      </c>
      <c r="K43" s="78">
        <f>I43*J43</f>
        <v>4.4654787177939129E-4</v>
      </c>
      <c r="L43" s="79"/>
      <c r="M43" s="80"/>
      <c r="N43" s="81">
        <f>分析係数表!H46</f>
        <v>2.4940047961630695E-2</v>
      </c>
      <c r="O43" s="82">
        <f t="shared" si="4"/>
        <v>0.40794897972333038</v>
      </c>
      <c r="P43" s="76">
        <f>分析係数表!C46</f>
        <v>0.18061366806136681</v>
      </c>
      <c r="Q43" s="82">
        <f>O43*P43</f>
        <v>7.3681161609722851E-2</v>
      </c>
      <c r="R43" s="83">
        <v>8.014133039717658E-2</v>
      </c>
      <c r="S43" s="84">
        <f>I43+R43</f>
        <v>0.11884214595139049</v>
      </c>
      <c r="T43" s="85">
        <f>分析係数表!F46</f>
        <v>0.31538461538461537</v>
      </c>
      <c r="U43" s="86">
        <f t="shared" si="7"/>
        <v>3.7480984492361612E-2</v>
      </c>
      <c r="V43" s="87">
        <f>分析係数表!D46</f>
        <v>7.6923076923076927E-3</v>
      </c>
      <c r="W43" s="167">
        <f t="shared" si="8"/>
        <v>0</v>
      </c>
      <c r="X43" s="76">
        <f>分析係数表!E46</f>
        <v>2.3076923076923078E-2</v>
      </c>
      <c r="Y43" s="166">
        <f t="shared" si="9"/>
        <v>0</v>
      </c>
    </row>
    <row r="44" spans="1:25" x14ac:dyDescent="0.2">
      <c r="A44" s="192">
        <v>40</v>
      </c>
      <c r="B44" s="14" t="s">
        <v>150</v>
      </c>
      <c r="C44" s="197">
        <f>SUM(C5:C43)</f>
        <v>100</v>
      </c>
      <c r="D44" s="92">
        <f>投入係数表!L44</f>
        <v>0.66076323002319204</v>
      </c>
      <c r="E44" s="91">
        <f>SUM(E5:E43)</f>
        <v>66.076323002319214</v>
      </c>
      <c r="F44" s="92">
        <f>分析係数表!C47</f>
        <v>0.37257609531888036</v>
      </c>
      <c r="G44" s="91">
        <f>SUM(G5:G43)</f>
        <v>15.335509984157328</v>
      </c>
      <c r="H44" s="91">
        <f>SUM(H5:H43)</f>
        <v>17.948384517843397</v>
      </c>
      <c r="I44" s="91">
        <f>SUM(I5:I43)</f>
        <v>117.94838451784338</v>
      </c>
      <c r="J44" s="92">
        <f>分析係数表!G47</f>
        <v>0.28018721150013498</v>
      </c>
      <c r="K44" s="93">
        <f>SUM(K5:K43)</f>
        <v>26.088014437588757</v>
      </c>
      <c r="L44" s="94">
        <f>最終需要_まとめ!$L$33</f>
        <v>0.627</v>
      </c>
      <c r="M44" s="91">
        <f>K44*L44</f>
        <v>16.357185052368152</v>
      </c>
      <c r="N44" s="95">
        <f>分析係数表!H47</f>
        <v>1</v>
      </c>
      <c r="O44" s="96">
        <f>SUM(O5:O43)</f>
        <v>16.357185052368152</v>
      </c>
      <c r="P44" s="92">
        <f>分析係数表!C47</f>
        <v>0.37257609531888036</v>
      </c>
      <c r="Q44" s="96">
        <f>SUM(Q5:Q43)</f>
        <v>4.9924482641850361</v>
      </c>
      <c r="R44" s="91">
        <f>SUM(R5:R43)</f>
        <v>5.6219668909181175</v>
      </c>
      <c r="S44" s="97">
        <f>SUM(S5:S43)</f>
        <v>123.57035140876155</v>
      </c>
      <c r="T44" s="98">
        <f>分析係数表!F47</f>
        <v>0.48104097823151992</v>
      </c>
      <c r="U44" s="99">
        <f>SUM(U5:U43)</f>
        <v>43.540090296627881</v>
      </c>
      <c r="V44" s="100">
        <f>分析係数表!D47</f>
        <v>0.12544199143661683</v>
      </c>
      <c r="W44" s="164">
        <f>SUM(W5:W43)</f>
        <v>7</v>
      </c>
      <c r="X44" s="92">
        <f>分析係数表!E47</f>
        <v>9.6151620742417038E-2</v>
      </c>
      <c r="Y44" s="165">
        <f>SUM(Y5:Y43)</f>
        <v>5</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98" t="str">
        <f>取引基本表!$E$1</f>
        <v>2015年多可町産業連関表</v>
      </c>
      <c r="H1" s="401"/>
      <c r="I1" s="401"/>
    </row>
    <row r="2" spans="1:25" x14ac:dyDescent="0.2">
      <c r="B2" s="3" t="s">
        <v>241</v>
      </c>
      <c r="S2" s="3" t="s">
        <v>152</v>
      </c>
      <c r="U2" s="64" t="s">
        <v>209</v>
      </c>
      <c r="W2" s="3" t="s">
        <v>130</v>
      </c>
      <c r="Y2" s="3" t="s">
        <v>153</v>
      </c>
    </row>
    <row r="3" spans="1:25" ht="44" x14ac:dyDescent="0.2">
      <c r="B3" s="65"/>
      <c r="C3" s="66" t="s">
        <v>227</v>
      </c>
      <c r="D3" s="66" t="s">
        <v>242</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投入係数表!M5</f>
        <v>0</v>
      </c>
      <c r="E5" s="77">
        <f t="shared" ref="E5:E38" si="0">$C$15*D5</f>
        <v>0</v>
      </c>
      <c r="F5" s="76">
        <f>分析係数表!C8</f>
        <v>0.59892525647288708</v>
      </c>
      <c r="G5" s="77">
        <f t="shared" ref="G5:G38" si="1">E5*F5</f>
        <v>0</v>
      </c>
      <c r="H5" s="77">
        <f t="array" ref="H5:H43">MMULT(逆行列係数!C5:AO43,'11'!G5:G43)</f>
        <v>1.5557550554163701E-3</v>
      </c>
      <c r="I5" s="77">
        <f t="shared" ref="I5:I38" si="2">C5+H5</f>
        <v>1.5557550554163701E-3</v>
      </c>
      <c r="J5" s="76">
        <f>分析係数表!G8</f>
        <v>0.12001563721657545</v>
      </c>
      <c r="K5" s="78">
        <f t="shared" ref="K5:K38" si="3">I5*J5</f>
        <v>1.8671493432870429E-4</v>
      </c>
      <c r="L5" s="79" t="s">
        <v>182</v>
      </c>
      <c r="M5" s="80" t="s">
        <v>182</v>
      </c>
      <c r="N5" s="81">
        <f>分析係数表!H8</f>
        <v>1.3455901945110578E-2</v>
      </c>
      <c r="O5" s="82">
        <f t="shared" ref="O5:O43" si="4">$M$44*N5</f>
        <v>0.21516511775245453</v>
      </c>
      <c r="P5" s="76">
        <f>分析係数表!C8</f>
        <v>0.59892525647288708</v>
      </c>
      <c r="Q5" s="82">
        <f t="shared" ref="Q5:Q38" si="5">O5*P5</f>
        <v>0.12886782333390778</v>
      </c>
      <c r="R5" s="83">
        <f t="array" ref="R5:R43">MMULT(逆行列係数!C5:AO43,'11'!Q5:Q43)</f>
        <v>0.18367958321777023</v>
      </c>
      <c r="S5" s="84">
        <f t="shared" ref="S5:S38" si="6">I5+R5</f>
        <v>0.18523533827318658</v>
      </c>
      <c r="T5" s="85">
        <f>分析係数表!F8</f>
        <v>0.45269741985926504</v>
      </c>
      <c r="U5" s="86">
        <f t="shared" ref="U5:U43" si="7">S5*T5</f>
        <v>8.3855559703029728E-2</v>
      </c>
      <c r="V5" s="87">
        <f>分析係数表!D8</f>
        <v>0.16301798279906177</v>
      </c>
      <c r="W5" s="167">
        <f t="shared" ref="W5:W43" si="8">ROUND(S5*V5,0)</f>
        <v>0</v>
      </c>
      <c r="X5" s="76">
        <f>分析係数表!E8</f>
        <v>0.12822517591868648</v>
      </c>
      <c r="Y5" s="166">
        <f t="shared" ref="Y5:Y43" si="9">ROUND(S5*X5,0)</f>
        <v>0</v>
      </c>
    </row>
    <row r="6" spans="1:25" x14ac:dyDescent="0.2">
      <c r="A6" s="6" t="s">
        <v>219</v>
      </c>
      <c r="B6" s="5" t="s">
        <v>265</v>
      </c>
      <c r="C6" s="90"/>
      <c r="D6" s="76">
        <f>投入係数表!M6</f>
        <v>0</v>
      </c>
      <c r="E6" s="77">
        <f t="shared" si="0"/>
        <v>0</v>
      </c>
      <c r="F6" s="76">
        <f>分析係数表!C9</f>
        <v>1</v>
      </c>
      <c r="G6" s="77">
        <f t="shared" si="1"/>
        <v>0</v>
      </c>
      <c r="H6" s="77">
        <v>0.11677841970183585</v>
      </c>
      <c r="I6" s="77">
        <f t="shared" si="2"/>
        <v>0.11677841970183585</v>
      </c>
      <c r="J6" s="76">
        <f>分析係数表!G9</f>
        <v>0.24649298597194388</v>
      </c>
      <c r="K6" s="78">
        <f t="shared" si="3"/>
        <v>2.8785061369390397E-2</v>
      </c>
      <c r="L6" s="79"/>
      <c r="M6" s="80"/>
      <c r="N6" s="81">
        <f>分析係数表!H9</f>
        <v>6.9277911004529712E-4</v>
      </c>
      <c r="O6" s="82">
        <f t="shared" si="4"/>
        <v>1.1077808042700629E-2</v>
      </c>
      <c r="P6" s="76">
        <f>分析係数表!C9</f>
        <v>1</v>
      </c>
      <c r="Q6" s="82">
        <f t="shared" si="5"/>
        <v>1.1077808042700629E-2</v>
      </c>
      <c r="R6" s="83">
        <v>1.7181771739062487E-2</v>
      </c>
      <c r="S6" s="84">
        <f t="shared" si="6"/>
        <v>0.13396019144089832</v>
      </c>
      <c r="T6" s="85">
        <f>分析係数表!F9</f>
        <v>0.67535070140280562</v>
      </c>
      <c r="U6" s="86">
        <f t="shared" si="7"/>
        <v>9.0470109249664796E-2</v>
      </c>
      <c r="V6" s="87">
        <f>分析係数表!D9</f>
        <v>0.18436873747494989</v>
      </c>
      <c r="W6" s="167">
        <f t="shared" si="8"/>
        <v>0</v>
      </c>
      <c r="X6" s="76">
        <f>分析係数表!E9</f>
        <v>0.11823647294589178</v>
      </c>
      <c r="Y6" s="166">
        <f t="shared" si="9"/>
        <v>0</v>
      </c>
    </row>
    <row r="7" spans="1:25" x14ac:dyDescent="0.2">
      <c r="A7" s="6" t="s">
        <v>220</v>
      </c>
      <c r="B7" s="5" t="s">
        <v>266</v>
      </c>
      <c r="C7" s="90"/>
      <c r="D7" s="76">
        <f>投入係数表!M7</f>
        <v>0</v>
      </c>
      <c r="E7" s="77">
        <f t="shared" si="0"/>
        <v>0</v>
      </c>
      <c r="F7" s="76">
        <f>分析係数表!C10</f>
        <v>0</v>
      </c>
      <c r="G7" s="77">
        <f t="shared" si="1"/>
        <v>0</v>
      </c>
      <c r="H7" s="77">
        <v>0</v>
      </c>
      <c r="I7" s="77">
        <f t="shared" si="2"/>
        <v>0</v>
      </c>
      <c r="J7" s="76">
        <f>分析係数表!G10</f>
        <v>0</v>
      </c>
      <c r="K7" s="78">
        <f t="shared" si="3"/>
        <v>0</v>
      </c>
      <c r="L7" s="79"/>
      <c r="M7" s="80"/>
      <c r="N7" s="81">
        <f>分析係数表!H10</f>
        <v>1.3855582200905942E-3</v>
      </c>
      <c r="O7" s="82">
        <f t="shared" si="4"/>
        <v>2.2155616085401258E-2</v>
      </c>
      <c r="P7" s="76">
        <f>分析係数表!C10</f>
        <v>0</v>
      </c>
      <c r="Q7" s="82">
        <f t="shared" si="5"/>
        <v>0</v>
      </c>
      <c r="R7" s="83">
        <v>0</v>
      </c>
      <c r="S7" s="84">
        <f t="shared" si="6"/>
        <v>0</v>
      </c>
      <c r="T7" s="85">
        <f>分析係数表!F10</f>
        <v>0</v>
      </c>
      <c r="U7" s="86">
        <f t="shared" si="7"/>
        <v>0</v>
      </c>
      <c r="V7" s="87">
        <f>分析係数表!D10</f>
        <v>0</v>
      </c>
      <c r="W7" s="167">
        <f t="shared" si="8"/>
        <v>0</v>
      </c>
      <c r="X7" s="76">
        <f>分析係数表!E10</f>
        <v>0</v>
      </c>
      <c r="Y7" s="166">
        <f t="shared" si="9"/>
        <v>0</v>
      </c>
    </row>
    <row r="8" spans="1:25" x14ac:dyDescent="0.2">
      <c r="A8" s="6" t="s">
        <v>221</v>
      </c>
      <c r="B8" s="5" t="s">
        <v>27</v>
      </c>
      <c r="C8" s="90"/>
      <c r="D8" s="76">
        <f>投入係数表!M8</f>
        <v>6.7829457364341081E-2</v>
      </c>
      <c r="E8" s="77">
        <f t="shared" si="0"/>
        <v>6.7829457364341081</v>
      </c>
      <c r="F8" s="76">
        <f>分析係数表!C11</f>
        <v>0</v>
      </c>
      <c r="G8" s="77">
        <f t="shared" si="1"/>
        <v>0</v>
      </c>
      <c r="H8" s="77">
        <v>0</v>
      </c>
      <c r="I8" s="77">
        <f t="shared" si="2"/>
        <v>0</v>
      </c>
      <c r="J8" s="76">
        <f>分析係数表!G11</f>
        <v>1</v>
      </c>
      <c r="K8" s="78">
        <f t="shared" si="3"/>
        <v>0</v>
      </c>
      <c r="L8" s="79"/>
      <c r="M8" s="80"/>
      <c r="N8" s="81">
        <f>分析係数表!H11</f>
        <v>-2.6645350386357579E-5</v>
      </c>
      <c r="O8" s="82">
        <f t="shared" si="4"/>
        <v>-4.2606954010387032E-4</v>
      </c>
      <c r="P8" s="76">
        <f>分析係数表!C11</f>
        <v>0</v>
      </c>
      <c r="Q8" s="82">
        <f t="shared" si="5"/>
        <v>0</v>
      </c>
      <c r="R8" s="83">
        <v>0</v>
      </c>
      <c r="S8" s="84">
        <f t="shared" si="6"/>
        <v>0</v>
      </c>
      <c r="T8" s="85">
        <f>分析係数表!F11</f>
        <v>1</v>
      </c>
      <c r="U8" s="86">
        <f t="shared" si="7"/>
        <v>0</v>
      </c>
      <c r="V8" s="87">
        <f>分析係数表!D11</f>
        <v>1</v>
      </c>
      <c r="W8" s="167">
        <f t="shared" si="8"/>
        <v>0</v>
      </c>
      <c r="X8" s="76">
        <f>分析係数表!E11</f>
        <v>0</v>
      </c>
      <c r="Y8" s="166">
        <f t="shared" si="9"/>
        <v>0</v>
      </c>
    </row>
    <row r="9" spans="1:25" x14ac:dyDescent="0.2">
      <c r="A9" s="6" t="s">
        <v>222</v>
      </c>
      <c r="B9" s="5" t="s">
        <v>190</v>
      </c>
      <c r="C9" s="90"/>
      <c r="D9" s="76">
        <f>投入係数表!M9</f>
        <v>0</v>
      </c>
      <c r="E9" s="77">
        <f t="shared" si="0"/>
        <v>0</v>
      </c>
      <c r="F9" s="76">
        <f>分析係数表!C12</f>
        <v>0.12986565621770585</v>
      </c>
      <c r="G9" s="77">
        <f t="shared" si="1"/>
        <v>0</v>
      </c>
      <c r="H9" s="77">
        <v>1.0804085957872775E-3</v>
      </c>
      <c r="I9" s="77">
        <f t="shared" si="2"/>
        <v>1.0804085957872775E-3</v>
      </c>
      <c r="J9" s="76">
        <f>分析係数表!G12</f>
        <v>0.14484736734275763</v>
      </c>
      <c r="K9" s="78">
        <f t="shared" si="3"/>
        <v>1.5649434075427272E-4</v>
      </c>
      <c r="L9" s="79"/>
      <c r="M9" s="80"/>
      <c r="N9" s="81">
        <f>分析係数表!H12</f>
        <v>0.10226485478284039</v>
      </c>
      <c r="O9" s="82">
        <f t="shared" si="4"/>
        <v>1.6352548949186545</v>
      </c>
      <c r="P9" s="76">
        <f>分析係数表!C12</f>
        <v>0.12986565621770585</v>
      </c>
      <c r="Q9" s="82">
        <f t="shared" si="5"/>
        <v>0.21236345001182669</v>
      </c>
      <c r="R9" s="83">
        <v>0.23497587453034136</v>
      </c>
      <c r="S9" s="84">
        <f t="shared" si="6"/>
        <v>0.23605628312612864</v>
      </c>
      <c r="T9" s="85">
        <f>分析係数表!F12</f>
        <v>0.28354845318582256</v>
      </c>
      <c r="U9" s="86">
        <f t="shared" si="7"/>
        <v>6.6933393945208364E-2</v>
      </c>
      <c r="V9" s="87">
        <f>分析係数表!D12</f>
        <v>6.9862733046506864E-2</v>
      </c>
      <c r="W9" s="167">
        <f t="shared" si="8"/>
        <v>0</v>
      </c>
      <c r="X9" s="76">
        <f>分析係数表!E12</f>
        <v>7.0682237246465884E-2</v>
      </c>
      <c r="Y9" s="166">
        <f t="shared" si="9"/>
        <v>0</v>
      </c>
    </row>
    <row r="10" spans="1:25" x14ac:dyDescent="0.2">
      <c r="A10" s="6" t="s">
        <v>223</v>
      </c>
      <c r="B10" s="5" t="s">
        <v>28</v>
      </c>
      <c r="C10" s="90"/>
      <c r="D10" s="76">
        <f>投入係数表!M10</f>
        <v>3.875968992248062E-3</v>
      </c>
      <c r="E10" s="77">
        <f t="shared" si="0"/>
        <v>0.38759689922480622</v>
      </c>
      <c r="F10" s="76">
        <f>分析係数表!C13</f>
        <v>0</v>
      </c>
      <c r="G10" s="77">
        <f t="shared" si="1"/>
        <v>0</v>
      </c>
      <c r="H10" s="77">
        <v>0</v>
      </c>
      <c r="I10" s="77">
        <f t="shared" si="2"/>
        <v>0</v>
      </c>
      <c r="J10" s="76">
        <f>分析係数表!G13</f>
        <v>0.244940107393639</v>
      </c>
      <c r="K10" s="78">
        <f t="shared" si="3"/>
        <v>0</v>
      </c>
      <c r="L10" s="79"/>
      <c r="M10" s="80"/>
      <c r="N10" s="81">
        <f>分析係数表!H13</f>
        <v>1.5560884625632827E-2</v>
      </c>
      <c r="O10" s="82">
        <f t="shared" si="4"/>
        <v>0.24882461142066029</v>
      </c>
      <c r="P10" s="76">
        <f>分析係数表!C13</f>
        <v>0</v>
      </c>
      <c r="Q10" s="82">
        <f t="shared" si="5"/>
        <v>0</v>
      </c>
      <c r="R10" s="83">
        <v>0</v>
      </c>
      <c r="S10" s="84">
        <f t="shared" si="6"/>
        <v>0</v>
      </c>
      <c r="T10" s="85">
        <f>分析係数表!F13</f>
        <v>0.38269310202395707</v>
      </c>
      <c r="U10" s="86">
        <f t="shared" si="7"/>
        <v>0</v>
      </c>
      <c r="V10" s="87">
        <f>分析係数表!D13</f>
        <v>0.20115654688145396</v>
      </c>
      <c r="W10" s="167">
        <f t="shared" si="8"/>
        <v>0</v>
      </c>
      <c r="X10" s="76">
        <f>分析係数表!E13</f>
        <v>0.12556794712928543</v>
      </c>
      <c r="Y10" s="166">
        <f t="shared" si="9"/>
        <v>0</v>
      </c>
    </row>
    <row r="11" spans="1:25" x14ac:dyDescent="0.2">
      <c r="A11" s="6" t="s">
        <v>224</v>
      </c>
      <c r="B11" s="5" t="s">
        <v>267</v>
      </c>
      <c r="C11" s="90"/>
      <c r="D11" s="76">
        <f>投入係数表!M11</f>
        <v>2.1317829457364341E-2</v>
      </c>
      <c r="E11" s="77">
        <f t="shared" si="0"/>
        <v>2.1317829457364339</v>
      </c>
      <c r="F11" s="76">
        <f>分析係数表!C14</f>
        <v>0.45829675153643545</v>
      </c>
      <c r="G11" s="77">
        <f t="shared" si="1"/>
        <v>0.97698919901178094</v>
      </c>
      <c r="H11" s="77">
        <v>1.1612339447222568</v>
      </c>
      <c r="I11" s="77">
        <f t="shared" si="2"/>
        <v>1.1612339447222568</v>
      </c>
      <c r="J11" s="76">
        <f>分析係数表!G14</f>
        <v>0.19321533923303835</v>
      </c>
      <c r="K11" s="78">
        <f t="shared" si="3"/>
        <v>0.22436821055843015</v>
      </c>
      <c r="L11" s="79"/>
      <c r="M11" s="80"/>
      <c r="N11" s="81">
        <f>分析係数表!H14</f>
        <v>1.278976818545164E-3</v>
      </c>
      <c r="O11" s="82">
        <f t="shared" si="4"/>
        <v>2.0451337924985779E-2</v>
      </c>
      <c r="P11" s="76">
        <f>分析係数表!C14</f>
        <v>0.45829675153643545</v>
      </c>
      <c r="Q11" s="82">
        <f t="shared" si="5"/>
        <v>9.3727817355948873E-3</v>
      </c>
      <c r="R11" s="83">
        <v>3.3714622572191516E-2</v>
      </c>
      <c r="S11" s="84">
        <f t="shared" si="6"/>
        <v>1.1949485672944484</v>
      </c>
      <c r="T11" s="85">
        <f>分析係数表!F14</f>
        <v>0.37856440511307771</v>
      </c>
      <c r="U11" s="86">
        <f t="shared" si="7"/>
        <v>0.45236499351854736</v>
      </c>
      <c r="V11" s="87">
        <f>分析係数表!D14</f>
        <v>5.6047197640117993E-2</v>
      </c>
      <c r="W11" s="167">
        <f t="shared" si="8"/>
        <v>0</v>
      </c>
      <c r="X11" s="76">
        <f>分析係数表!E14</f>
        <v>4.4739429695181909E-2</v>
      </c>
      <c r="Y11" s="166">
        <f t="shared" si="9"/>
        <v>0</v>
      </c>
    </row>
    <row r="12" spans="1:25" x14ac:dyDescent="0.2">
      <c r="A12" s="6" t="s">
        <v>225</v>
      </c>
      <c r="B12" s="5" t="s">
        <v>29</v>
      </c>
      <c r="C12" s="90"/>
      <c r="D12" s="76">
        <f>投入係数表!M12</f>
        <v>3.4883720930232558E-2</v>
      </c>
      <c r="E12" s="77">
        <f t="shared" si="0"/>
        <v>3.4883720930232558</v>
      </c>
      <c r="F12" s="76">
        <f>分析係数表!C15</f>
        <v>0</v>
      </c>
      <c r="G12" s="77">
        <f t="shared" si="1"/>
        <v>0</v>
      </c>
      <c r="H12" s="77">
        <v>0</v>
      </c>
      <c r="I12" s="77">
        <f t="shared" si="2"/>
        <v>0</v>
      </c>
      <c r="J12" s="76">
        <f>分析係数表!G15</f>
        <v>9.420289855072464E-2</v>
      </c>
      <c r="K12" s="78">
        <f t="shared" si="3"/>
        <v>0</v>
      </c>
      <c r="L12" s="79"/>
      <c r="M12" s="80"/>
      <c r="N12" s="81">
        <f>分析係数表!H15</f>
        <v>9.4857447375432981E-3</v>
      </c>
      <c r="O12" s="82">
        <f t="shared" si="4"/>
        <v>0.15168075627697783</v>
      </c>
      <c r="P12" s="76">
        <f>分析係数表!C15</f>
        <v>0</v>
      </c>
      <c r="Q12" s="82">
        <f t="shared" si="5"/>
        <v>0</v>
      </c>
      <c r="R12" s="83">
        <v>0</v>
      </c>
      <c r="S12" s="84">
        <f t="shared" si="6"/>
        <v>0</v>
      </c>
      <c r="T12" s="85">
        <f>分析係数表!F15</f>
        <v>0.29710144927536231</v>
      </c>
      <c r="U12" s="86">
        <f t="shared" si="7"/>
        <v>0</v>
      </c>
      <c r="V12" s="87">
        <f>分析係数表!D15</f>
        <v>2.1739130434782608E-2</v>
      </c>
      <c r="W12" s="167">
        <f t="shared" si="8"/>
        <v>0</v>
      </c>
      <c r="X12" s="76">
        <f>分析係数表!E15</f>
        <v>2.1739130434782608E-2</v>
      </c>
      <c r="Y12" s="166">
        <f t="shared" si="9"/>
        <v>0</v>
      </c>
    </row>
    <row r="13" spans="1:25" x14ac:dyDescent="0.2">
      <c r="A13" s="6" t="s">
        <v>226</v>
      </c>
      <c r="B13" s="5" t="s">
        <v>30</v>
      </c>
      <c r="C13" s="90"/>
      <c r="D13" s="76">
        <f>投入係数表!M13</f>
        <v>2.1317829457364341E-2</v>
      </c>
      <c r="E13" s="77">
        <f t="shared" si="0"/>
        <v>2.1317829457364339</v>
      </c>
      <c r="F13" s="76">
        <f>分析係数表!C16</f>
        <v>4.3478260869564966E-3</v>
      </c>
      <c r="G13" s="77">
        <f t="shared" si="1"/>
        <v>9.2686215032018338E-3</v>
      </c>
      <c r="H13" s="77">
        <v>9.8531184405657515E-3</v>
      </c>
      <c r="I13" s="77">
        <f t="shared" si="2"/>
        <v>9.8531184405657515E-3</v>
      </c>
      <c r="J13" s="76">
        <f>分析係数表!G16</f>
        <v>0.1</v>
      </c>
      <c r="K13" s="78">
        <f t="shared" si="3"/>
        <v>9.8531184405657528E-4</v>
      </c>
      <c r="L13" s="79"/>
      <c r="M13" s="80"/>
      <c r="N13" s="81">
        <f>分析係数表!H16</f>
        <v>1.859845456967759E-2</v>
      </c>
      <c r="O13" s="82">
        <f t="shared" si="4"/>
        <v>0.29739653899250151</v>
      </c>
      <c r="P13" s="76">
        <f>分析係数表!C16</f>
        <v>4.3478260869564966E-3</v>
      </c>
      <c r="Q13" s="82">
        <f t="shared" si="5"/>
        <v>1.293028430402173E-3</v>
      </c>
      <c r="R13" s="83">
        <v>1.4289418078566752E-3</v>
      </c>
      <c r="S13" s="84">
        <f t="shared" si="6"/>
        <v>1.1282060248422427E-2</v>
      </c>
      <c r="T13" s="85">
        <f>分析係数表!F16</f>
        <v>0.3</v>
      </c>
      <c r="U13" s="86">
        <f t="shared" si="7"/>
        <v>3.3846180745267279E-3</v>
      </c>
      <c r="V13" s="87">
        <f>分析係数表!D16</f>
        <v>0</v>
      </c>
      <c r="W13" s="167">
        <f t="shared" si="8"/>
        <v>0</v>
      </c>
      <c r="X13" s="76">
        <f>分析係数表!E16</f>
        <v>0</v>
      </c>
      <c r="Y13" s="166">
        <f t="shared" si="9"/>
        <v>0</v>
      </c>
    </row>
    <row r="14" spans="1:25" x14ac:dyDescent="0.2">
      <c r="A14" s="6" t="s">
        <v>2</v>
      </c>
      <c r="B14" s="5" t="s">
        <v>364</v>
      </c>
      <c r="C14" s="90"/>
      <c r="D14" s="76">
        <f>投入係数表!M14</f>
        <v>7.7519379844961239E-3</v>
      </c>
      <c r="E14" s="77">
        <f t="shared" si="0"/>
        <v>0.77519379844961245</v>
      </c>
      <c r="F14" s="76">
        <f>分析係数表!C17</f>
        <v>0.37921478060046188</v>
      </c>
      <c r="G14" s="77">
        <f t="shared" si="1"/>
        <v>0.29396494620190844</v>
      </c>
      <c r="H14" s="77">
        <v>0.39184940233914806</v>
      </c>
      <c r="I14" s="77">
        <f t="shared" si="2"/>
        <v>0.39184940233914806</v>
      </c>
      <c r="J14" s="76">
        <f>分析係数表!G17</f>
        <v>0.21189120809614168</v>
      </c>
      <c r="K14" s="78">
        <f t="shared" si="3"/>
        <v>8.3029443253393162E-2</v>
      </c>
      <c r="L14" s="79"/>
      <c r="M14" s="80"/>
      <c r="N14" s="81">
        <f>分析係数表!H17</f>
        <v>3.1175059952038369E-3</v>
      </c>
      <c r="O14" s="82">
        <f t="shared" si="4"/>
        <v>4.9850136192152832E-2</v>
      </c>
      <c r="P14" s="76">
        <f>分析係数表!C17</f>
        <v>0.37921478060046188</v>
      </c>
      <c r="Q14" s="82">
        <f t="shared" si="5"/>
        <v>1.8903908459010379E-2</v>
      </c>
      <c r="R14" s="83">
        <v>3.6693283688872709E-2</v>
      </c>
      <c r="S14" s="84">
        <f t="shared" si="6"/>
        <v>0.42854268602802076</v>
      </c>
      <c r="T14" s="85">
        <f>分析係数表!F17</f>
        <v>0.32152646004638413</v>
      </c>
      <c r="U14" s="86">
        <f t="shared" si="7"/>
        <v>0.13778781281735855</v>
      </c>
      <c r="V14" s="87">
        <f>分析係数表!D17</f>
        <v>5.2709255745308874E-2</v>
      </c>
      <c r="W14" s="167">
        <f t="shared" si="8"/>
        <v>0</v>
      </c>
      <c r="X14" s="76">
        <f>分析係数表!E17</f>
        <v>4.1113219481340925E-2</v>
      </c>
      <c r="Y14" s="166">
        <f t="shared" si="9"/>
        <v>0</v>
      </c>
    </row>
    <row r="15" spans="1:25" x14ac:dyDescent="0.2">
      <c r="A15" s="6" t="s">
        <v>3</v>
      </c>
      <c r="B15" s="5" t="s">
        <v>31</v>
      </c>
      <c r="C15" s="75">
        <f>最終需要_まとめ!C16</f>
        <v>100</v>
      </c>
      <c r="D15" s="76">
        <f>投入係数表!M15</f>
        <v>8.7209302325581398E-2</v>
      </c>
      <c r="E15" s="77">
        <f t="shared" si="0"/>
        <v>8.720930232558139</v>
      </c>
      <c r="F15" s="76">
        <f>分析係数表!C18</f>
        <v>0.14940577249575548</v>
      </c>
      <c r="G15" s="77">
        <f t="shared" si="1"/>
        <v>1.3029573182769374</v>
      </c>
      <c r="H15" s="77">
        <v>1.3293518167487206</v>
      </c>
      <c r="I15" s="77">
        <f t="shared" si="2"/>
        <v>101.32935181674873</v>
      </c>
      <c r="J15" s="76">
        <f>分析係数表!G18</f>
        <v>0.21511627906976744</v>
      </c>
      <c r="K15" s="78">
        <f t="shared" si="3"/>
        <v>21.797593123370365</v>
      </c>
      <c r="L15" s="79"/>
      <c r="M15" s="80"/>
      <c r="N15" s="81">
        <f>分析係数表!H18</f>
        <v>5.0626165734079403E-4</v>
      </c>
      <c r="O15" s="82">
        <f t="shared" si="4"/>
        <v>8.0953212619735374E-3</v>
      </c>
      <c r="P15" s="76">
        <f>分析係数表!C18</f>
        <v>0.14940577249575548</v>
      </c>
      <c r="Q15" s="82">
        <f t="shared" si="5"/>
        <v>1.2094877267464705E-3</v>
      </c>
      <c r="R15" s="83">
        <v>2.4266934666474001E-3</v>
      </c>
      <c r="S15" s="84">
        <f t="shared" si="6"/>
        <v>101.33177851021537</v>
      </c>
      <c r="T15" s="85">
        <f>分析係数表!F18</f>
        <v>0.45542635658914726</v>
      </c>
      <c r="U15" s="86">
        <f t="shared" si="7"/>
        <v>46.149162693605838</v>
      </c>
      <c r="V15" s="87">
        <f>分析係数表!D18</f>
        <v>8.1395348837209308E-2</v>
      </c>
      <c r="W15" s="167">
        <f t="shared" si="8"/>
        <v>8</v>
      </c>
      <c r="X15" s="76">
        <f>分析係数表!E18</f>
        <v>8.9147286821705432E-2</v>
      </c>
      <c r="Y15" s="166">
        <f t="shared" si="9"/>
        <v>9</v>
      </c>
    </row>
    <row r="16" spans="1:25" x14ac:dyDescent="0.2">
      <c r="A16" s="6" t="s">
        <v>4</v>
      </c>
      <c r="B16" s="5" t="s">
        <v>32</v>
      </c>
      <c r="C16" s="90"/>
      <c r="D16" s="76">
        <f>投入係数表!M16</f>
        <v>9.6899224806201549E-3</v>
      </c>
      <c r="E16" s="77">
        <f t="shared" si="0"/>
        <v>0.96899224806201545</v>
      </c>
      <c r="F16" s="76">
        <f>分析係数表!C19</f>
        <v>0.11115651818553329</v>
      </c>
      <c r="G16" s="77">
        <f t="shared" si="1"/>
        <v>0.10770980444334621</v>
      </c>
      <c r="H16" s="77">
        <v>0.13989386122580805</v>
      </c>
      <c r="I16" s="77">
        <f t="shared" si="2"/>
        <v>0.13989386122580805</v>
      </c>
      <c r="J16" s="76">
        <f>分析係数表!G19</f>
        <v>5.721393034825871E-2</v>
      </c>
      <c r="K16" s="78">
        <f t="shared" si="3"/>
        <v>8.003877632322352E-3</v>
      </c>
      <c r="L16" s="79"/>
      <c r="M16" s="80"/>
      <c r="N16" s="81">
        <f>分析係数表!H19</f>
        <v>-1.332267519317879E-4</v>
      </c>
      <c r="O16" s="82">
        <f t="shared" si="4"/>
        <v>-2.1303477005193516E-3</v>
      </c>
      <c r="P16" s="76">
        <f>分析係数表!C19</f>
        <v>0.11115651818553329</v>
      </c>
      <c r="Q16" s="82">
        <f t="shared" si="5"/>
        <v>-2.3680203291428833E-4</v>
      </c>
      <c r="R16" s="83">
        <v>1.0174479128519933E-3</v>
      </c>
      <c r="S16" s="84">
        <f t="shared" si="6"/>
        <v>0.14091130913866004</v>
      </c>
      <c r="T16" s="85">
        <f>分析係数表!F19</f>
        <v>0.24046434494195687</v>
      </c>
      <c r="U16" s="86">
        <f t="shared" si="7"/>
        <v>3.388414564694147E-2</v>
      </c>
      <c r="V16" s="87">
        <f>分析係数表!D19</f>
        <v>6.7993366500829183E-2</v>
      </c>
      <c r="W16" s="167">
        <f t="shared" si="8"/>
        <v>0</v>
      </c>
      <c r="X16" s="76">
        <f>分析係数表!E19</f>
        <v>7.4626865671641784E-2</v>
      </c>
      <c r="Y16" s="166">
        <f t="shared" si="9"/>
        <v>0</v>
      </c>
    </row>
    <row r="17" spans="1:25" x14ac:dyDescent="0.2">
      <c r="A17" s="6" t="s">
        <v>5</v>
      </c>
      <c r="B17" s="5" t="s">
        <v>33</v>
      </c>
      <c r="C17" s="90"/>
      <c r="D17" s="76">
        <f>投入係数表!M17</f>
        <v>1.1627906976744186E-2</v>
      </c>
      <c r="E17" s="77">
        <f t="shared" si="0"/>
        <v>1.1627906976744187</v>
      </c>
      <c r="F17" s="76">
        <f>分析係数表!C20</f>
        <v>0.38497033618984844</v>
      </c>
      <c r="G17" s="77">
        <f t="shared" si="1"/>
        <v>0.4476399258021494</v>
      </c>
      <c r="H17" s="77">
        <v>0.57096864542407932</v>
      </c>
      <c r="I17" s="77">
        <f t="shared" si="2"/>
        <v>0.57096864542407932</v>
      </c>
      <c r="J17" s="76">
        <f>分析係数表!G20</f>
        <v>0.1000882612533098</v>
      </c>
      <c r="K17" s="78">
        <f t="shared" si="3"/>
        <v>5.7147258950653659E-2</v>
      </c>
      <c r="L17" s="79"/>
      <c r="M17" s="80"/>
      <c r="N17" s="81">
        <f>分析係数表!H20</f>
        <v>6.1284305888622431E-4</v>
      </c>
      <c r="O17" s="82">
        <f t="shared" si="4"/>
        <v>9.799599422389017E-3</v>
      </c>
      <c r="P17" s="76">
        <f>分析係数表!C20</f>
        <v>0.38497033618984844</v>
      </c>
      <c r="Q17" s="82">
        <f t="shared" si="5"/>
        <v>3.7725550841629443E-3</v>
      </c>
      <c r="R17" s="83">
        <v>8.5663399460569889E-3</v>
      </c>
      <c r="S17" s="84">
        <f t="shared" si="6"/>
        <v>0.57953498537013637</v>
      </c>
      <c r="T17" s="85">
        <f>分析係数表!F20</f>
        <v>0.22259488084730802</v>
      </c>
      <c r="U17" s="86">
        <f t="shared" si="7"/>
        <v>0.1290015210153119</v>
      </c>
      <c r="V17" s="87">
        <f>分析係数表!D20</f>
        <v>2.5772285966460723E-2</v>
      </c>
      <c r="W17" s="167">
        <f t="shared" si="8"/>
        <v>0</v>
      </c>
      <c r="X17" s="76">
        <f>分析係数表!E20</f>
        <v>2.7184466019417475E-2</v>
      </c>
      <c r="Y17" s="166">
        <f t="shared" si="9"/>
        <v>0</v>
      </c>
    </row>
    <row r="18" spans="1:25" x14ac:dyDescent="0.2">
      <c r="A18" s="6" t="s">
        <v>6</v>
      </c>
      <c r="B18" s="5" t="s">
        <v>34</v>
      </c>
      <c r="C18" s="90"/>
      <c r="D18" s="76">
        <f>投入係数表!M18</f>
        <v>1.1627906976744186E-2</v>
      </c>
      <c r="E18" s="77">
        <f t="shared" si="0"/>
        <v>1.1627906976744187</v>
      </c>
      <c r="F18" s="76">
        <f>分析係数表!C21</f>
        <v>0.48253968253968249</v>
      </c>
      <c r="G18" s="77">
        <f t="shared" si="1"/>
        <v>0.56109265411590992</v>
      </c>
      <c r="H18" s="77">
        <v>0.6446993100515459</v>
      </c>
      <c r="I18" s="77">
        <f t="shared" si="2"/>
        <v>0.6446993100515459</v>
      </c>
      <c r="J18" s="76">
        <f>分析係数表!G21</f>
        <v>0.28533451484271155</v>
      </c>
      <c r="K18" s="78">
        <f t="shared" si="3"/>
        <v>0.18395496485298873</v>
      </c>
      <c r="L18" s="79"/>
      <c r="M18" s="80"/>
      <c r="N18" s="81">
        <f>分析係数表!H21</f>
        <v>1.0125233146815881E-3</v>
      </c>
      <c r="O18" s="82">
        <f t="shared" si="4"/>
        <v>1.6190642523947075E-2</v>
      </c>
      <c r="P18" s="76">
        <f>分析係数表!C21</f>
        <v>0.48253968253968249</v>
      </c>
      <c r="Q18" s="82">
        <f t="shared" si="5"/>
        <v>7.8126275036189043E-3</v>
      </c>
      <c r="R18" s="83">
        <v>1.5067715594832045E-2</v>
      </c>
      <c r="S18" s="84">
        <f t="shared" si="6"/>
        <v>0.6597670256463779</v>
      </c>
      <c r="T18" s="85">
        <f>分析係数表!F21</f>
        <v>0.42600797518830308</v>
      </c>
      <c r="U18" s="86">
        <f t="shared" si="7"/>
        <v>0.28106601469162268</v>
      </c>
      <c r="V18" s="87">
        <f>分析係数表!D21</f>
        <v>6.1586176340274704E-2</v>
      </c>
      <c r="W18" s="167">
        <f t="shared" si="8"/>
        <v>0</v>
      </c>
      <c r="X18" s="76">
        <f>分析係数表!E21</f>
        <v>5.2946389011962781E-2</v>
      </c>
      <c r="Y18" s="166">
        <f t="shared" si="9"/>
        <v>0</v>
      </c>
    </row>
    <row r="19" spans="1:25" x14ac:dyDescent="0.2">
      <c r="A19" s="6" t="s">
        <v>7</v>
      </c>
      <c r="B19" s="5" t="s">
        <v>268</v>
      </c>
      <c r="C19" s="90"/>
      <c r="D19" s="76">
        <f>投入係数表!M19</f>
        <v>1.937984496124031E-3</v>
      </c>
      <c r="E19" s="77">
        <f t="shared" si="0"/>
        <v>0.19379844961240311</v>
      </c>
      <c r="F19" s="76">
        <f>分析係数表!C22</f>
        <v>8.9572192513369009E-2</v>
      </c>
      <c r="G19" s="77">
        <f t="shared" si="1"/>
        <v>1.7358952037474614E-2</v>
      </c>
      <c r="H19" s="77">
        <v>1.9777133648733975E-2</v>
      </c>
      <c r="I19" s="77">
        <f t="shared" si="2"/>
        <v>1.9777133648733975E-2</v>
      </c>
      <c r="J19" s="76">
        <f>分析係数表!G22</f>
        <v>0.19457831325301206</v>
      </c>
      <c r="K19" s="78">
        <f t="shared" si="3"/>
        <v>3.8482013063500446E-3</v>
      </c>
      <c r="L19" s="79"/>
      <c r="M19" s="80"/>
      <c r="N19" s="81">
        <f>分析係数表!H22</f>
        <v>5.3290700772715159E-5</v>
      </c>
      <c r="O19" s="82">
        <f t="shared" si="4"/>
        <v>8.5213908020774064E-4</v>
      </c>
      <c r="P19" s="76">
        <f>分析係数表!C22</f>
        <v>8.9572192513369009E-2</v>
      </c>
      <c r="Q19" s="82">
        <f t="shared" si="5"/>
        <v>7.6327965740532943E-5</v>
      </c>
      <c r="R19" s="83">
        <v>5.0148071378703057E-4</v>
      </c>
      <c r="S19" s="84">
        <f t="shared" si="6"/>
        <v>2.0278614362521007E-2</v>
      </c>
      <c r="T19" s="85">
        <f>分析係数表!F22</f>
        <v>0.41265060240963858</v>
      </c>
      <c r="U19" s="86">
        <f t="shared" si="7"/>
        <v>8.3679824327270429E-3</v>
      </c>
      <c r="V19" s="87">
        <f>分析係数表!D22</f>
        <v>5.903614457831325E-2</v>
      </c>
      <c r="W19" s="167">
        <f t="shared" si="8"/>
        <v>0</v>
      </c>
      <c r="X19" s="76">
        <f>分析係数表!E22</f>
        <v>6.2650602409638559E-2</v>
      </c>
      <c r="Y19" s="166">
        <f t="shared" si="9"/>
        <v>0</v>
      </c>
    </row>
    <row r="20" spans="1:25" x14ac:dyDescent="0.2">
      <c r="A20" s="6" t="s">
        <v>8</v>
      </c>
      <c r="B20" s="5" t="s">
        <v>269</v>
      </c>
      <c r="C20" s="90"/>
      <c r="D20" s="76">
        <f>投入係数表!M20</f>
        <v>1.937984496124031E-3</v>
      </c>
      <c r="E20" s="77">
        <f t="shared" si="0"/>
        <v>0.19379844961240311</v>
      </c>
      <c r="F20" s="76">
        <f>分析係数表!C23</f>
        <v>0</v>
      </c>
      <c r="G20" s="77">
        <f t="shared" si="1"/>
        <v>0</v>
      </c>
      <c r="H20" s="77">
        <v>0</v>
      </c>
      <c r="I20" s="77">
        <f t="shared" si="2"/>
        <v>0</v>
      </c>
      <c r="J20" s="76">
        <f>分析係数表!G23</f>
        <v>0.21617418351477449</v>
      </c>
      <c r="K20" s="78">
        <f t="shared" si="3"/>
        <v>0</v>
      </c>
      <c r="L20" s="79"/>
      <c r="M20" s="80"/>
      <c r="N20" s="81">
        <f>分析係数表!H23</f>
        <v>2.6645350386357579E-5</v>
      </c>
      <c r="O20" s="82">
        <f t="shared" si="4"/>
        <v>4.2606954010387032E-4</v>
      </c>
      <c r="P20" s="76">
        <f>分析係数表!C23</f>
        <v>0</v>
      </c>
      <c r="Q20" s="82">
        <f t="shared" si="5"/>
        <v>0</v>
      </c>
      <c r="R20" s="83">
        <v>0</v>
      </c>
      <c r="S20" s="84">
        <f t="shared" si="6"/>
        <v>0</v>
      </c>
      <c r="T20" s="85">
        <f>分析係数表!F23</f>
        <v>0.44116122343182995</v>
      </c>
      <c r="U20" s="86">
        <f t="shared" si="7"/>
        <v>0</v>
      </c>
      <c r="V20" s="87">
        <f>分析係数表!D23</f>
        <v>8.5018144116122338E-2</v>
      </c>
      <c r="W20" s="167">
        <f t="shared" si="8"/>
        <v>0</v>
      </c>
      <c r="X20" s="76">
        <f>分析係数表!E23</f>
        <v>8.138932089165371E-2</v>
      </c>
      <c r="Y20" s="166">
        <f t="shared" si="9"/>
        <v>0</v>
      </c>
    </row>
    <row r="21" spans="1:25" x14ac:dyDescent="0.2">
      <c r="A21" s="6" t="s">
        <v>9</v>
      </c>
      <c r="B21" s="5" t="s">
        <v>270</v>
      </c>
      <c r="C21" s="90"/>
      <c r="D21" s="76">
        <f>投入係数表!M21</f>
        <v>0</v>
      </c>
      <c r="E21" s="77">
        <f t="shared" si="0"/>
        <v>0</v>
      </c>
      <c r="F21" s="76">
        <f>分析係数表!C24</f>
        <v>0.22950819672131151</v>
      </c>
      <c r="G21" s="77">
        <f t="shared" si="1"/>
        <v>0</v>
      </c>
      <c r="H21" s="77">
        <v>2.6229984046160894E-3</v>
      </c>
      <c r="I21" s="77">
        <f t="shared" si="2"/>
        <v>2.6229984046160894E-3</v>
      </c>
      <c r="J21" s="76">
        <f>分析係数表!G24</f>
        <v>0.20952380952380953</v>
      </c>
      <c r="K21" s="78">
        <f t="shared" si="3"/>
        <v>5.495806181100378E-4</v>
      </c>
      <c r="L21" s="79"/>
      <c r="M21" s="80"/>
      <c r="N21" s="81">
        <f>分析係数表!H24</f>
        <v>3.996802557953637E-4</v>
      </c>
      <c r="O21" s="82">
        <f t="shared" si="4"/>
        <v>6.3910431015580553E-3</v>
      </c>
      <c r="P21" s="76">
        <f>分析係数表!C24</f>
        <v>0.22950819672131151</v>
      </c>
      <c r="Q21" s="82">
        <f t="shared" si="5"/>
        <v>1.466796777406767E-3</v>
      </c>
      <c r="R21" s="83">
        <v>3.6443709123217434E-3</v>
      </c>
      <c r="S21" s="84">
        <f t="shared" si="6"/>
        <v>6.2673693169378328E-3</v>
      </c>
      <c r="T21" s="85">
        <f>分析係数表!F24</f>
        <v>0.4</v>
      </c>
      <c r="U21" s="86">
        <f t="shared" si="7"/>
        <v>2.5069477267751334E-3</v>
      </c>
      <c r="V21" s="87">
        <f>分析係数表!D24</f>
        <v>1.1190476190476191</v>
      </c>
      <c r="W21" s="167">
        <f t="shared" si="8"/>
        <v>0</v>
      </c>
      <c r="X21" s="76">
        <f>分析係数表!E24</f>
        <v>1.1190476190476191</v>
      </c>
      <c r="Y21" s="166">
        <f t="shared" si="9"/>
        <v>0</v>
      </c>
    </row>
    <row r="22" spans="1:25" x14ac:dyDescent="0.2">
      <c r="A22" s="6" t="s">
        <v>10</v>
      </c>
      <c r="B22" s="5" t="s">
        <v>271</v>
      </c>
      <c r="C22" s="90"/>
      <c r="D22" s="76">
        <f>投入係数表!M22</f>
        <v>0</v>
      </c>
      <c r="E22" s="77">
        <f t="shared" si="0"/>
        <v>0</v>
      </c>
      <c r="F22" s="76">
        <f>分析係数表!C25</f>
        <v>0.16129032258064513</v>
      </c>
      <c r="G22" s="77">
        <f t="shared" si="1"/>
        <v>0</v>
      </c>
      <c r="H22" s="77">
        <v>9.5423070204835245E-3</v>
      </c>
      <c r="I22" s="77">
        <f t="shared" si="2"/>
        <v>9.5423070204835245E-3</v>
      </c>
      <c r="J22" s="76">
        <f>分析係数表!G25</f>
        <v>0.19679519278918378</v>
      </c>
      <c r="K22" s="78">
        <f t="shared" si="3"/>
        <v>1.8778801497496371E-3</v>
      </c>
      <c r="L22" s="79"/>
      <c r="M22" s="80"/>
      <c r="N22" s="81">
        <f>分析係数表!H25</f>
        <v>5.5955235811350917E-4</v>
      </c>
      <c r="O22" s="82">
        <f t="shared" si="4"/>
        <v>8.9474603421812772E-3</v>
      </c>
      <c r="P22" s="76">
        <f>分析係数表!C25</f>
        <v>0.16129032258064513</v>
      </c>
      <c r="Q22" s="82">
        <f t="shared" si="5"/>
        <v>1.4431387648679477E-3</v>
      </c>
      <c r="R22" s="83">
        <v>4.3474924654935748E-3</v>
      </c>
      <c r="S22" s="84">
        <f t="shared" si="6"/>
        <v>1.38897994859771E-2</v>
      </c>
      <c r="T22" s="85">
        <f>分析係数表!F25</f>
        <v>0.35002503755633452</v>
      </c>
      <c r="U22" s="86">
        <f t="shared" si="7"/>
        <v>4.8617775867290901E-3</v>
      </c>
      <c r="V22" s="87">
        <f>分析係数表!D25</f>
        <v>8.1622433650475709E-2</v>
      </c>
      <c r="W22" s="167">
        <f t="shared" si="8"/>
        <v>0</v>
      </c>
      <c r="X22" s="76">
        <f>分析係数表!E25</f>
        <v>8.0120180270405614E-2</v>
      </c>
      <c r="Y22" s="166">
        <f t="shared" si="9"/>
        <v>0</v>
      </c>
    </row>
    <row r="23" spans="1:25" x14ac:dyDescent="0.2">
      <c r="A23" s="6" t="s">
        <v>11</v>
      </c>
      <c r="B23" s="5" t="s">
        <v>35</v>
      </c>
      <c r="C23" s="90"/>
      <c r="D23" s="76">
        <f>投入係数表!M23</f>
        <v>0</v>
      </c>
      <c r="E23" s="77">
        <f t="shared" si="0"/>
        <v>0</v>
      </c>
      <c r="F23" s="76">
        <f>分析係数表!C26</f>
        <v>0.2892749244712991</v>
      </c>
      <c r="G23" s="77">
        <f t="shared" si="1"/>
        <v>0</v>
      </c>
      <c r="H23" s="77">
        <v>5.358244566434754E-3</v>
      </c>
      <c r="I23" s="77">
        <f t="shared" si="2"/>
        <v>5.358244566434754E-3</v>
      </c>
      <c r="J23" s="76">
        <f>分析係数表!G26</f>
        <v>0.19654528478057889</v>
      </c>
      <c r="K23" s="78">
        <f t="shared" si="3"/>
        <v>1.0531377042339082E-3</v>
      </c>
      <c r="L23" s="79"/>
      <c r="M23" s="80"/>
      <c r="N23" s="81">
        <f>分析係数表!H26</f>
        <v>1.2363442579269917E-2</v>
      </c>
      <c r="O23" s="82">
        <f t="shared" si="4"/>
        <v>0.19769626660819584</v>
      </c>
      <c r="P23" s="76">
        <f>分析係数表!C26</f>
        <v>0.2892749244712991</v>
      </c>
      <c r="Q23" s="82">
        <f t="shared" si="5"/>
        <v>5.7188572591343662E-2</v>
      </c>
      <c r="R23" s="83">
        <v>6.0494271976913511E-2</v>
      </c>
      <c r="S23" s="84">
        <f t="shared" si="6"/>
        <v>6.5852516543348269E-2</v>
      </c>
      <c r="T23" s="85">
        <f>分析係数表!F26</f>
        <v>0.33426704014939307</v>
      </c>
      <c r="U23" s="86">
        <f t="shared" si="7"/>
        <v>2.2012325791333966E-2</v>
      </c>
      <c r="V23" s="87">
        <f>分析係数表!D26</f>
        <v>5.3688141923436038E-2</v>
      </c>
      <c r="W23" s="167">
        <f t="shared" si="8"/>
        <v>0</v>
      </c>
      <c r="X23" s="76">
        <f>分析係数表!E26</f>
        <v>5.6489262371615313E-2</v>
      </c>
      <c r="Y23" s="166">
        <f t="shared" si="9"/>
        <v>0</v>
      </c>
    </row>
    <row r="24" spans="1:25" x14ac:dyDescent="0.2">
      <c r="A24" s="6" t="s">
        <v>12</v>
      </c>
      <c r="B24" s="5" t="s">
        <v>365</v>
      </c>
      <c r="C24" s="90"/>
      <c r="D24" s="76">
        <f>投入係数表!M24</f>
        <v>0</v>
      </c>
      <c r="E24" s="77">
        <f t="shared" si="0"/>
        <v>0</v>
      </c>
      <c r="F24" s="76">
        <f>分析係数表!C27</f>
        <v>1.9108280254777066E-2</v>
      </c>
      <c r="G24" s="77">
        <f t="shared" si="1"/>
        <v>0</v>
      </c>
      <c r="H24" s="77">
        <v>9.0632746519958191E-5</v>
      </c>
      <c r="I24" s="77">
        <f t="shared" si="2"/>
        <v>9.0632746519958191E-5</v>
      </c>
      <c r="J24" s="76">
        <f>分析係数表!G27</f>
        <v>0.18</v>
      </c>
      <c r="K24" s="78">
        <f t="shared" si="3"/>
        <v>1.6313894373592474E-5</v>
      </c>
      <c r="L24" s="79"/>
      <c r="M24" s="80"/>
      <c r="N24" s="81">
        <f>分析係数表!H27</f>
        <v>1.2043698374633626E-2</v>
      </c>
      <c r="O24" s="82">
        <f t="shared" si="4"/>
        <v>0.19258343212694939</v>
      </c>
      <c r="P24" s="76">
        <f>分析係数表!C27</f>
        <v>1.9108280254777066E-2</v>
      </c>
      <c r="Q24" s="82">
        <f t="shared" si="5"/>
        <v>3.6799381935085865E-3</v>
      </c>
      <c r="R24" s="83">
        <v>3.7037428863980009E-3</v>
      </c>
      <c r="S24" s="84">
        <f t="shared" si="6"/>
        <v>3.7943756329179589E-3</v>
      </c>
      <c r="T24" s="85">
        <f>分析係数表!F27</f>
        <v>0.34</v>
      </c>
      <c r="U24" s="86">
        <f t="shared" si="7"/>
        <v>1.2900877151921061E-3</v>
      </c>
      <c r="V24" s="87">
        <f>分析係数表!D27</f>
        <v>0</v>
      </c>
      <c r="W24" s="167">
        <f t="shared" si="8"/>
        <v>0</v>
      </c>
      <c r="X24" s="76">
        <f>分析係数表!E27</f>
        <v>0</v>
      </c>
      <c r="Y24" s="166">
        <f t="shared" si="9"/>
        <v>0</v>
      </c>
    </row>
    <row r="25" spans="1:25" x14ac:dyDescent="0.2">
      <c r="A25" s="6" t="s">
        <v>13</v>
      </c>
      <c r="B25" s="5" t="s">
        <v>191</v>
      </c>
      <c r="C25" s="90"/>
      <c r="D25" s="76">
        <f>投入係数表!M25</f>
        <v>0</v>
      </c>
      <c r="E25" s="77">
        <f t="shared" si="0"/>
        <v>0</v>
      </c>
      <c r="F25" s="76">
        <f>分析係数表!C28</f>
        <v>9.4883720930232562E-2</v>
      </c>
      <c r="G25" s="77">
        <f t="shared" si="1"/>
        <v>0</v>
      </c>
      <c r="H25" s="77">
        <v>4.2292500582522541E-3</v>
      </c>
      <c r="I25" s="77">
        <f t="shared" si="2"/>
        <v>4.2292500582522541E-3</v>
      </c>
      <c r="J25" s="76">
        <f>分析係数表!G28</f>
        <v>0.12508638562543192</v>
      </c>
      <c r="K25" s="78">
        <f t="shared" si="3"/>
        <v>5.2902160369292189E-4</v>
      </c>
      <c r="L25" s="79"/>
      <c r="M25" s="80"/>
      <c r="N25" s="81">
        <f>分析係数表!H28</f>
        <v>2.3767652544630962E-2</v>
      </c>
      <c r="O25" s="82">
        <f t="shared" si="4"/>
        <v>0.38005402977265235</v>
      </c>
      <c r="P25" s="76">
        <f>分析係数表!C28</f>
        <v>9.4883720930232562E-2</v>
      </c>
      <c r="Q25" s="82">
        <f t="shared" si="5"/>
        <v>3.6060940499358644E-2</v>
      </c>
      <c r="R25" s="83">
        <v>3.8428097770973217E-2</v>
      </c>
      <c r="S25" s="84">
        <f t="shared" si="6"/>
        <v>4.2657347829225471E-2</v>
      </c>
      <c r="T25" s="85">
        <f>分析係数表!F28</f>
        <v>0.21354526606772634</v>
      </c>
      <c r="U25" s="86">
        <f t="shared" si="7"/>
        <v>9.1092746919355025E-3</v>
      </c>
      <c r="V25" s="87">
        <f>分析係数表!D28</f>
        <v>0.20525224602626124</v>
      </c>
      <c r="W25" s="167">
        <f t="shared" si="8"/>
        <v>0</v>
      </c>
      <c r="X25" s="76">
        <f>分析係数表!E28</f>
        <v>0.19765031098825156</v>
      </c>
      <c r="Y25" s="166">
        <f t="shared" si="9"/>
        <v>0</v>
      </c>
    </row>
    <row r="26" spans="1:25" x14ac:dyDescent="0.2">
      <c r="A26" s="6" t="s">
        <v>14</v>
      </c>
      <c r="B26" s="5" t="s">
        <v>50</v>
      </c>
      <c r="C26" s="90"/>
      <c r="D26" s="76">
        <f>投入係数表!M26</f>
        <v>1.1627906976744186E-2</v>
      </c>
      <c r="E26" s="77">
        <f t="shared" si="0"/>
        <v>1.1627906976744187</v>
      </c>
      <c r="F26" s="76">
        <f>分析係数表!C29</f>
        <v>0.10244286840031525</v>
      </c>
      <c r="G26" s="77">
        <f t="shared" si="1"/>
        <v>0.11911961441897122</v>
      </c>
      <c r="H26" s="77">
        <v>0.13149865477966363</v>
      </c>
      <c r="I26" s="77">
        <f t="shared" si="2"/>
        <v>0.13149865477966363</v>
      </c>
      <c r="J26" s="76">
        <f>分析係数表!G29</f>
        <v>0.25477707006369427</v>
      </c>
      <c r="K26" s="78">
        <f t="shared" si="3"/>
        <v>3.3502841982079909E-2</v>
      </c>
      <c r="L26" s="79"/>
      <c r="M26" s="80"/>
      <c r="N26" s="81">
        <f>分析係数表!H29</f>
        <v>1.0897948308020251E-2</v>
      </c>
      <c r="O26" s="82">
        <f t="shared" si="4"/>
        <v>0.174262441902483</v>
      </c>
      <c r="P26" s="76">
        <f>分析係数表!C29</f>
        <v>0.10244286840031525</v>
      </c>
      <c r="Q26" s="82">
        <f t="shared" si="5"/>
        <v>1.7851944402933646E-2</v>
      </c>
      <c r="R26" s="83">
        <v>2.276605028485669E-2</v>
      </c>
      <c r="S26" s="84">
        <f t="shared" si="6"/>
        <v>0.15426470506452034</v>
      </c>
      <c r="T26" s="85">
        <f>分析係数表!F29</f>
        <v>0.39278131634819535</v>
      </c>
      <c r="U26" s="86">
        <f t="shared" si="7"/>
        <v>6.0592293921308417E-2</v>
      </c>
      <c r="V26" s="87">
        <f>分析係数表!D29</f>
        <v>0.1932059447983015</v>
      </c>
      <c r="W26" s="167">
        <f t="shared" si="8"/>
        <v>0</v>
      </c>
      <c r="X26" s="76">
        <f>分析係数表!E29</f>
        <v>0.10191082802547771</v>
      </c>
      <c r="Y26" s="166">
        <f t="shared" si="9"/>
        <v>0</v>
      </c>
    </row>
    <row r="27" spans="1:25" x14ac:dyDescent="0.2">
      <c r="A27" s="6" t="s">
        <v>15</v>
      </c>
      <c r="B27" s="5" t="s">
        <v>36</v>
      </c>
      <c r="C27" s="90"/>
      <c r="D27" s="76">
        <f>投入係数表!M27</f>
        <v>5.8139534883720929E-3</v>
      </c>
      <c r="E27" s="77">
        <f t="shared" si="0"/>
        <v>0.58139534883720934</v>
      </c>
      <c r="F27" s="76">
        <f>分析係数表!C30</f>
        <v>1</v>
      </c>
      <c r="G27" s="77">
        <f t="shared" si="1"/>
        <v>0.58139534883720934</v>
      </c>
      <c r="H27" s="77">
        <v>0.61997024315649563</v>
      </c>
      <c r="I27" s="77">
        <f t="shared" si="2"/>
        <v>0.61997024315649563</v>
      </c>
      <c r="J27" s="76">
        <f>分析係数表!G30</f>
        <v>0.34465911614479239</v>
      </c>
      <c r="K27" s="78">
        <f t="shared" si="3"/>
        <v>0.21367839604238981</v>
      </c>
      <c r="L27" s="79"/>
      <c r="M27" s="80"/>
      <c r="N27" s="81">
        <f>分析係数表!H30</f>
        <v>0</v>
      </c>
      <c r="O27" s="82">
        <f t="shared" si="4"/>
        <v>0</v>
      </c>
      <c r="P27" s="76">
        <f>分析係数表!C30</f>
        <v>1</v>
      </c>
      <c r="Q27" s="82">
        <f t="shared" si="5"/>
        <v>0</v>
      </c>
      <c r="R27" s="83">
        <v>2.5073505263209988E-2</v>
      </c>
      <c r="S27" s="84">
        <f t="shared" si="6"/>
        <v>0.64504374841970558</v>
      </c>
      <c r="T27" s="85">
        <f>分析係数表!F30</f>
        <v>0.43992893626471241</v>
      </c>
      <c r="U27" s="86">
        <f t="shared" si="7"/>
        <v>0.28377341008648382</v>
      </c>
      <c r="V27" s="87">
        <f>分析係数表!D30</f>
        <v>0.13657561625582945</v>
      </c>
      <c r="W27" s="167">
        <f t="shared" si="8"/>
        <v>0</v>
      </c>
      <c r="X27" s="76">
        <f>分析係数表!E30</f>
        <v>6.395736175882745E-2</v>
      </c>
      <c r="Y27" s="166">
        <f t="shared" si="9"/>
        <v>0</v>
      </c>
    </row>
    <row r="28" spans="1:25" x14ac:dyDescent="0.2">
      <c r="A28" s="6" t="s">
        <v>16</v>
      </c>
      <c r="B28" s="5" t="s">
        <v>192</v>
      </c>
      <c r="C28" s="90"/>
      <c r="D28" s="76">
        <f>投入係数表!M28</f>
        <v>5.8139534883720929E-2</v>
      </c>
      <c r="E28" s="77">
        <f t="shared" si="0"/>
        <v>5.8139534883720927</v>
      </c>
      <c r="F28" s="76">
        <f>分析係数表!C31</f>
        <v>2.6671974522292974E-2</v>
      </c>
      <c r="G28" s="77">
        <f t="shared" si="1"/>
        <v>0.15506961931565683</v>
      </c>
      <c r="H28" s="77">
        <v>0.16176329114214516</v>
      </c>
      <c r="I28" s="77">
        <f t="shared" si="2"/>
        <v>0.16176329114214516</v>
      </c>
      <c r="J28" s="76">
        <f>分析係数表!G31</f>
        <v>5.9701492537313432E-2</v>
      </c>
      <c r="K28" s="78">
        <f t="shared" si="3"/>
        <v>9.6575099189340399E-3</v>
      </c>
      <c r="L28" s="79"/>
      <c r="M28" s="80"/>
      <c r="N28" s="81">
        <f>分析係数表!H31</f>
        <v>2.5153210764721556E-2</v>
      </c>
      <c r="O28" s="82">
        <f t="shared" si="4"/>
        <v>0.40220964585805363</v>
      </c>
      <c r="P28" s="76">
        <f>分析係数表!C31</f>
        <v>2.6671974522292974E-2</v>
      </c>
      <c r="Q28" s="82">
        <f t="shared" si="5"/>
        <v>1.0727725426946486E-2</v>
      </c>
      <c r="R28" s="83">
        <v>1.3124829993660788E-2</v>
      </c>
      <c r="S28" s="84">
        <f t="shared" si="6"/>
        <v>0.17488812113580596</v>
      </c>
      <c r="T28" s="85">
        <f>分析係数表!F31</f>
        <v>0.34328358208955223</v>
      </c>
      <c r="U28" s="86">
        <f t="shared" si="7"/>
        <v>6.0036220688410996E-2</v>
      </c>
      <c r="V28" s="87">
        <f>分析係数表!D31</f>
        <v>0</v>
      </c>
      <c r="W28" s="167">
        <f t="shared" si="8"/>
        <v>0</v>
      </c>
      <c r="X28" s="76">
        <f>分析係数表!E31</f>
        <v>0</v>
      </c>
      <c r="Y28" s="166">
        <f t="shared" si="9"/>
        <v>0</v>
      </c>
    </row>
    <row r="29" spans="1:25" x14ac:dyDescent="0.2">
      <c r="A29" s="6" t="s">
        <v>17</v>
      </c>
      <c r="B29" s="5" t="s">
        <v>272</v>
      </c>
      <c r="C29" s="90"/>
      <c r="D29" s="76">
        <f>投入係数表!M29</f>
        <v>1.937984496124031E-3</v>
      </c>
      <c r="E29" s="77">
        <f t="shared" si="0"/>
        <v>0.19379844961240311</v>
      </c>
      <c r="F29" s="76">
        <f>分析係数表!C32</f>
        <v>1</v>
      </c>
      <c r="G29" s="77">
        <f t="shared" si="1"/>
        <v>0.19379844961240311</v>
      </c>
      <c r="H29" s="77">
        <v>0.22983662408206201</v>
      </c>
      <c r="I29" s="77">
        <f t="shared" si="2"/>
        <v>0.22983662408206201</v>
      </c>
      <c r="J29" s="76">
        <f>分析係数表!G32</f>
        <v>0.14022140221402213</v>
      </c>
      <c r="K29" s="78">
        <f t="shared" si="3"/>
        <v>3.2228013708923822E-2</v>
      </c>
      <c r="L29" s="79"/>
      <c r="M29" s="80"/>
      <c r="N29" s="81">
        <f>分析係数表!H32</f>
        <v>7.3807620570210501E-3</v>
      </c>
      <c r="O29" s="82">
        <f t="shared" si="4"/>
        <v>0.11802126260877209</v>
      </c>
      <c r="P29" s="76">
        <f>分析係数表!C32</f>
        <v>1</v>
      </c>
      <c r="Q29" s="82">
        <f t="shared" si="5"/>
        <v>0.11802126260877209</v>
      </c>
      <c r="R29" s="83">
        <v>0.14955125860960103</v>
      </c>
      <c r="S29" s="84">
        <f t="shared" si="6"/>
        <v>0.37938788269166301</v>
      </c>
      <c r="T29" s="85">
        <f>分析係数表!F32</f>
        <v>0.48093480934809346</v>
      </c>
      <c r="U29" s="86">
        <f t="shared" si="7"/>
        <v>0.18246083903129179</v>
      </c>
      <c r="V29" s="87">
        <f>分析係数表!D32</f>
        <v>1.7220172201722016E-2</v>
      </c>
      <c r="W29" s="167">
        <f t="shared" si="8"/>
        <v>0</v>
      </c>
      <c r="X29" s="76">
        <f>分析係数表!E32</f>
        <v>2.5830258302583026E-2</v>
      </c>
      <c r="Y29" s="166">
        <f t="shared" si="9"/>
        <v>0</v>
      </c>
    </row>
    <row r="30" spans="1:25" x14ac:dyDescent="0.2">
      <c r="A30" s="6" t="s">
        <v>18</v>
      </c>
      <c r="B30" s="5" t="s">
        <v>273</v>
      </c>
      <c r="C30" s="90"/>
      <c r="D30" s="76">
        <f>投入係数表!M30</f>
        <v>1.937984496124031E-3</v>
      </c>
      <c r="E30" s="77">
        <f t="shared" si="0"/>
        <v>0.19379844961240311</v>
      </c>
      <c r="F30" s="76">
        <f>分析係数表!C33</f>
        <v>0.66329113924050631</v>
      </c>
      <c r="G30" s="77">
        <f t="shared" si="1"/>
        <v>0.12854479442645472</v>
      </c>
      <c r="H30" s="77">
        <v>0.13918630978528482</v>
      </c>
      <c r="I30" s="77">
        <f t="shared" si="2"/>
        <v>0.13918630978528482</v>
      </c>
      <c r="J30" s="76">
        <f>分析係数表!G33</f>
        <v>0.50381679389312972</v>
      </c>
      <c r="K30" s="78">
        <f t="shared" si="3"/>
        <v>7.0124400349838148E-2</v>
      </c>
      <c r="L30" s="79"/>
      <c r="M30" s="80"/>
      <c r="N30" s="81">
        <f>分析係数表!H33</f>
        <v>1.0658140154543032E-3</v>
      </c>
      <c r="O30" s="82">
        <f t="shared" si="4"/>
        <v>1.7042781604154813E-2</v>
      </c>
      <c r="P30" s="76">
        <f>分析係数表!C33</f>
        <v>0.66329113924050631</v>
      </c>
      <c r="Q30" s="82">
        <f t="shared" si="5"/>
        <v>1.1304326026046989E-2</v>
      </c>
      <c r="R30" s="83">
        <v>2.8980789686896248E-2</v>
      </c>
      <c r="S30" s="84">
        <f t="shared" si="6"/>
        <v>0.16816709947218106</v>
      </c>
      <c r="T30" s="85">
        <f>分析係数表!F33</f>
        <v>0.63740458015267176</v>
      </c>
      <c r="U30" s="86">
        <f t="shared" si="7"/>
        <v>0.10719047943455816</v>
      </c>
      <c r="V30" s="87">
        <f>分析係数表!D33</f>
        <v>1.1450381679389313E-2</v>
      </c>
      <c r="W30" s="167">
        <f t="shared" si="8"/>
        <v>0</v>
      </c>
      <c r="X30" s="76">
        <f>分析係数表!E33</f>
        <v>0</v>
      </c>
      <c r="Y30" s="166">
        <f t="shared" si="9"/>
        <v>0</v>
      </c>
    </row>
    <row r="31" spans="1:25" x14ac:dyDescent="0.2">
      <c r="A31" s="6" t="s">
        <v>19</v>
      </c>
      <c r="B31" s="5" t="s">
        <v>274</v>
      </c>
      <c r="C31" s="90"/>
      <c r="D31" s="76">
        <f>投入係数表!M31</f>
        <v>3.875968992248062E-2</v>
      </c>
      <c r="E31" s="77">
        <f t="shared" si="0"/>
        <v>3.8759689922480618</v>
      </c>
      <c r="F31" s="76">
        <f>分析係数表!C34</f>
        <v>0.21491587085038655</v>
      </c>
      <c r="G31" s="77">
        <f t="shared" si="1"/>
        <v>0.8330072513580874</v>
      </c>
      <c r="H31" s="77">
        <v>0.92110712094570502</v>
      </c>
      <c r="I31" s="77">
        <f t="shared" si="2"/>
        <v>0.92110712094570502</v>
      </c>
      <c r="J31" s="76">
        <f>分析係数表!G34</f>
        <v>0.42492917847025496</v>
      </c>
      <c r="K31" s="78">
        <f t="shared" si="3"/>
        <v>0.39140529218656023</v>
      </c>
      <c r="L31" s="79"/>
      <c r="M31" s="80"/>
      <c r="N31" s="81">
        <f>分析係数表!H34</f>
        <v>0.18094857447375434</v>
      </c>
      <c r="O31" s="82">
        <f t="shared" si="4"/>
        <v>2.8934382468453839</v>
      </c>
      <c r="P31" s="76">
        <f>分析係数表!C34</f>
        <v>0.21491587085038655</v>
      </c>
      <c r="Q31" s="82">
        <f t="shared" si="5"/>
        <v>0.62184580057259142</v>
      </c>
      <c r="R31" s="83">
        <v>0.66020750307869103</v>
      </c>
      <c r="S31" s="84">
        <f t="shared" si="6"/>
        <v>1.581314624024396</v>
      </c>
      <c r="T31" s="85">
        <f>分析係数表!F34</f>
        <v>0.69842904970383723</v>
      </c>
      <c r="U31" s="86">
        <f t="shared" si="7"/>
        <v>1.1044360701401397</v>
      </c>
      <c r="V31" s="87">
        <f>分析係数表!D34</f>
        <v>0.29410249806850375</v>
      </c>
      <c r="W31" s="167">
        <f t="shared" si="8"/>
        <v>0</v>
      </c>
      <c r="X31" s="76">
        <f>分析係数表!E34</f>
        <v>0.18465104300798352</v>
      </c>
      <c r="Y31" s="166">
        <f t="shared" si="9"/>
        <v>0</v>
      </c>
    </row>
    <row r="32" spans="1:25" x14ac:dyDescent="0.2">
      <c r="A32" s="6" t="s">
        <v>20</v>
      </c>
      <c r="B32" s="5" t="s">
        <v>37</v>
      </c>
      <c r="C32" s="90"/>
      <c r="D32" s="76">
        <f>投入係数表!M32</f>
        <v>1.1627906976744186E-2</v>
      </c>
      <c r="E32" s="77">
        <f t="shared" si="0"/>
        <v>1.1627906976744187</v>
      </c>
      <c r="F32" s="76">
        <f>分析係数表!C35</f>
        <v>8.6412734508243272E-2</v>
      </c>
      <c r="G32" s="77">
        <f t="shared" si="1"/>
        <v>0.10047992384679451</v>
      </c>
      <c r="H32" s="77">
        <v>0.11221122829477254</v>
      </c>
      <c r="I32" s="77">
        <f t="shared" si="2"/>
        <v>0.11221122829477254</v>
      </c>
      <c r="J32" s="76">
        <f>分析係数表!G35</f>
        <v>0.31692307692307692</v>
      </c>
      <c r="K32" s="78">
        <f t="shared" si="3"/>
        <v>3.5562327736497139E-2</v>
      </c>
      <c r="L32" s="79"/>
      <c r="M32" s="80"/>
      <c r="N32" s="81">
        <f>分析係数表!H35</f>
        <v>6.9118038902211562E-2</v>
      </c>
      <c r="O32" s="82">
        <f t="shared" si="4"/>
        <v>1.1052243870294396</v>
      </c>
      <c r="P32" s="76">
        <f>分析係数表!C35</f>
        <v>8.6412734508243272E-2</v>
      </c>
      <c r="Q32" s="82">
        <f t="shared" si="5"/>
        <v>9.550546152841087E-2</v>
      </c>
      <c r="R32" s="83">
        <v>0.10572665340920945</v>
      </c>
      <c r="S32" s="84">
        <f t="shared" si="6"/>
        <v>0.21793788170398198</v>
      </c>
      <c r="T32" s="85">
        <f>分析係数表!F35</f>
        <v>0.65230769230769226</v>
      </c>
      <c r="U32" s="86">
        <f t="shared" si="7"/>
        <v>0.14216255668075131</v>
      </c>
      <c r="V32" s="87">
        <f>分析係数表!D35</f>
        <v>0.24307692307692308</v>
      </c>
      <c r="W32" s="167">
        <f t="shared" si="8"/>
        <v>0</v>
      </c>
      <c r="X32" s="76">
        <f>分析係数表!E35</f>
        <v>0.19384615384615383</v>
      </c>
      <c r="Y32" s="166">
        <f t="shared" si="9"/>
        <v>0</v>
      </c>
    </row>
    <row r="33" spans="1:25" x14ac:dyDescent="0.2">
      <c r="A33" s="6" t="s">
        <v>21</v>
      </c>
      <c r="B33" s="5" t="s">
        <v>38</v>
      </c>
      <c r="C33" s="90"/>
      <c r="D33" s="76">
        <f>投入係数表!M33</f>
        <v>1.937984496124031E-3</v>
      </c>
      <c r="E33" s="77">
        <f t="shared" si="0"/>
        <v>0.19379844961240311</v>
      </c>
      <c r="F33" s="76">
        <f>分析係数表!C36</f>
        <v>0.53995037220843667</v>
      </c>
      <c r="G33" s="77">
        <f t="shared" si="1"/>
        <v>0.10464154500163501</v>
      </c>
      <c r="H33" s="77">
        <v>0.15286850345086767</v>
      </c>
      <c r="I33" s="77">
        <f t="shared" si="2"/>
        <v>0.15286850345086767</v>
      </c>
      <c r="J33" s="76">
        <f>分析係数表!G36</f>
        <v>4.5913682277318639E-3</v>
      </c>
      <c r="K33" s="78">
        <f t="shared" si="3"/>
        <v>7.0187558976523255E-4</v>
      </c>
      <c r="L33" s="79"/>
      <c r="M33" s="80"/>
      <c r="N33" s="81">
        <f>分析係数表!H36</f>
        <v>9.1953104183320006E-2</v>
      </c>
      <c r="O33" s="82">
        <f t="shared" si="4"/>
        <v>1.4703659828984565</v>
      </c>
      <c r="P33" s="76">
        <f>分析係数表!C36</f>
        <v>0.53995037220843667</v>
      </c>
      <c r="Q33" s="82">
        <f t="shared" si="5"/>
        <v>0.79392465974864546</v>
      </c>
      <c r="R33" s="83">
        <v>0.8258472350454823</v>
      </c>
      <c r="S33" s="84">
        <f t="shared" si="6"/>
        <v>0.97871573849634996</v>
      </c>
      <c r="T33" s="85">
        <f>分析係数表!F36</f>
        <v>0.90036730945821852</v>
      </c>
      <c r="U33" s="86">
        <f t="shared" si="7"/>
        <v>0.88120365619437202</v>
      </c>
      <c r="V33" s="87">
        <f>分析係数表!D36</f>
        <v>1.4692378328741965E-2</v>
      </c>
      <c r="W33" s="167">
        <f t="shared" si="8"/>
        <v>0</v>
      </c>
      <c r="X33" s="76">
        <f>分析係数表!E36</f>
        <v>5.5096418732782371E-3</v>
      </c>
      <c r="Y33" s="166">
        <f t="shared" si="9"/>
        <v>0</v>
      </c>
    </row>
    <row r="34" spans="1:25" x14ac:dyDescent="0.2">
      <c r="A34" s="6" t="s">
        <v>22</v>
      </c>
      <c r="B34" s="5" t="s">
        <v>377</v>
      </c>
      <c r="C34" s="90"/>
      <c r="D34" s="76">
        <f>投入係数表!M34</f>
        <v>4.0697674418604654E-2</v>
      </c>
      <c r="E34" s="77">
        <f t="shared" si="0"/>
        <v>4.0697674418604652</v>
      </c>
      <c r="F34" s="76">
        <f>分析係数表!C37</f>
        <v>0.27299231380864031</v>
      </c>
      <c r="G34" s="77">
        <f t="shared" si="1"/>
        <v>1.1110152306165595</v>
      </c>
      <c r="H34" s="77">
        <v>1.1992787589731702</v>
      </c>
      <c r="I34" s="77">
        <f t="shared" si="2"/>
        <v>1.1992787589731702</v>
      </c>
      <c r="J34" s="76">
        <f>分析係数表!G37</f>
        <v>0.4742113169754632</v>
      </c>
      <c r="K34" s="78">
        <f t="shared" si="3"/>
        <v>0.56871155971336618</v>
      </c>
      <c r="L34" s="79"/>
      <c r="M34" s="80"/>
      <c r="N34" s="81">
        <f>分析係数表!H37</f>
        <v>5.3477218225419662E-2</v>
      </c>
      <c r="O34" s="82">
        <f t="shared" si="4"/>
        <v>0.85512156698846775</v>
      </c>
      <c r="P34" s="76">
        <f>分析係数表!C37</f>
        <v>0.27299231380864031</v>
      </c>
      <c r="Q34" s="82">
        <f t="shared" si="5"/>
        <v>0.23344161515985201</v>
      </c>
      <c r="R34" s="83">
        <v>0.26274494306845736</v>
      </c>
      <c r="S34" s="84">
        <f t="shared" si="6"/>
        <v>1.4620237020416276</v>
      </c>
      <c r="T34" s="85">
        <f>分析係数表!F37</f>
        <v>0.7120681021532298</v>
      </c>
      <c r="U34" s="86">
        <f t="shared" si="7"/>
        <v>1.0410604428158208</v>
      </c>
      <c r="V34" s="87">
        <f>分析係数表!D37</f>
        <v>0.1457185778668002</v>
      </c>
      <c r="W34" s="167">
        <f t="shared" si="8"/>
        <v>0</v>
      </c>
      <c r="X34" s="76">
        <f>分析係数表!E37</f>
        <v>0.12719078617926891</v>
      </c>
      <c r="Y34" s="166">
        <f t="shared" si="9"/>
        <v>0</v>
      </c>
    </row>
    <row r="35" spans="1:25" x14ac:dyDescent="0.2">
      <c r="A35" s="6" t="s">
        <v>23</v>
      </c>
      <c r="B35" s="5" t="s">
        <v>193</v>
      </c>
      <c r="C35" s="90"/>
      <c r="D35" s="76">
        <f>投入係数表!M35</f>
        <v>5.8139534883720929E-3</v>
      </c>
      <c r="E35" s="77">
        <f t="shared" si="0"/>
        <v>0.58139534883720934</v>
      </c>
      <c r="F35" s="76">
        <f>分析係数表!C38</f>
        <v>9.8436595251881753E-3</v>
      </c>
      <c r="G35" s="77">
        <f t="shared" si="1"/>
        <v>5.7230578634814974E-3</v>
      </c>
      <c r="H35" s="77">
        <v>7.9705085156015505E-3</v>
      </c>
      <c r="I35" s="77">
        <f t="shared" si="2"/>
        <v>7.9705085156015505E-3</v>
      </c>
      <c r="J35" s="76">
        <f>分析係数表!G38</f>
        <v>0.36842105263157893</v>
      </c>
      <c r="K35" s="78">
        <f t="shared" si="3"/>
        <v>2.9365031373268869E-3</v>
      </c>
      <c r="L35" s="79"/>
      <c r="M35" s="80"/>
      <c r="N35" s="81">
        <f>分析係数表!H38</f>
        <v>4.7135624833466561E-2</v>
      </c>
      <c r="O35" s="82">
        <f t="shared" si="4"/>
        <v>0.75371701644374667</v>
      </c>
      <c r="P35" s="76">
        <f>分析係数表!C38</f>
        <v>9.8436595251881753E-3</v>
      </c>
      <c r="Q35" s="82">
        <f t="shared" si="5"/>
        <v>7.4193336882128992E-3</v>
      </c>
      <c r="R35" s="83">
        <v>8.6069387950810077E-3</v>
      </c>
      <c r="S35" s="84">
        <f t="shared" si="6"/>
        <v>1.6577447310682558E-2</v>
      </c>
      <c r="T35" s="85">
        <f>分析係数表!F38</f>
        <v>0.57894736842105265</v>
      </c>
      <c r="U35" s="86">
        <f t="shared" si="7"/>
        <v>9.5974694956583242E-3</v>
      </c>
      <c r="V35" s="87">
        <f>分析係数表!D38</f>
        <v>0.19298245614035087</v>
      </c>
      <c r="W35" s="167">
        <f t="shared" si="8"/>
        <v>0</v>
      </c>
      <c r="X35" s="76">
        <f>分析係数表!E38</f>
        <v>0.17543859649122806</v>
      </c>
      <c r="Y35" s="166">
        <f t="shared" si="9"/>
        <v>0</v>
      </c>
    </row>
    <row r="36" spans="1:25" x14ac:dyDescent="0.2">
      <c r="A36" s="6" t="s">
        <v>24</v>
      </c>
      <c r="B36" s="5" t="s">
        <v>39</v>
      </c>
      <c r="C36" s="90"/>
      <c r="D36" s="76">
        <f>投入係数表!M36</f>
        <v>0</v>
      </c>
      <c r="E36" s="77">
        <f t="shared" si="0"/>
        <v>0</v>
      </c>
      <c r="F36" s="76">
        <f>分析係数表!C39</f>
        <v>1</v>
      </c>
      <c r="G36" s="77">
        <f t="shared" si="1"/>
        <v>0</v>
      </c>
      <c r="H36" s="77">
        <v>3.6778351690857934E-2</v>
      </c>
      <c r="I36" s="77">
        <f t="shared" si="2"/>
        <v>3.6778351690857934E-2</v>
      </c>
      <c r="J36" s="76">
        <f>分析係数表!G39</f>
        <v>0.35118219749652296</v>
      </c>
      <c r="K36" s="78">
        <f t="shared" si="3"/>
        <v>1.2915902367095449E-2</v>
      </c>
      <c r="L36" s="79"/>
      <c r="M36" s="80"/>
      <c r="N36" s="81">
        <f>分析係数表!H39</f>
        <v>4.2632560618172128E-3</v>
      </c>
      <c r="O36" s="82">
        <f t="shared" si="4"/>
        <v>6.8171126416619252E-2</v>
      </c>
      <c r="P36" s="76">
        <f>分析係数表!C39</f>
        <v>1</v>
      </c>
      <c r="Q36" s="82">
        <f t="shared" si="5"/>
        <v>6.8171126416619252E-2</v>
      </c>
      <c r="R36" s="83">
        <v>8.3237325051514932E-2</v>
      </c>
      <c r="S36" s="84">
        <f t="shared" si="6"/>
        <v>0.12001567674237287</v>
      </c>
      <c r="T36" s="85">
        <f>分析係数表!F39</f>
        <v>0.70201668984700971</v>
      </c>
      <c r="U36" s="86">
        <f t="shared" si="7"/>
        <v>8.4253008116429356E-2</v>
      </c>
      <c r="V36" s="87">
        <f>分析係数表!D39</f>
        <v>8.2406119610570233E-2</v>
      </c>
      <c r="W36" s="167">
        <f t="shared" si="8"/>
        <v>0</v>
      </c>
      <c r="X36" s="76">
        <f>分析係数表!E39</f>
        <v>0.10361613351877608</v>
      </c>
      <c r="Y36" s="166">
        <f t="shared" si="9"/>
        <v>0</v>
      </c>
    </row>
    <row r="37" spans="1:25" x14ac:dyDescent="0.2">
      <c r="A37" s="6" t="s">
        <v>25</v>
      </c>
      <c r="B37" s="5" t="s">
        <v>40</v>
      </c>
      <c r="C37" s="90"/>
      <c r="D37" s="76">
        <f>投入係数表!M37</f>
        <v>0</v>
      </c>
      <c r="E37" s="77">
        <f t="shared" si="0"/>
        <v>0</v>
      </c>
      <c r="F37" s="76">
        <f>分析係数表!C40</f>
        <v>0.85246762338116899</v>
      </c>
      <c r="G37" s="77">
        <f t="shared" si="1"/>
        <v>0</v>
      </c>
      <c r="H37" s="77">
        <v>1.2592969546982925E-3</v>
      </c>
      <c r="I37" s="77">
        <f t="shared" si="2"/>
        <v>1.2592969546982925E-3</v>
      </c>
      <c r="J37" s="76">
        <f>分析係数表!G40</f>
        <v>0.56154833975417351</v>
      </c>
      <c r="K37" s="78">
        <f t="shared" si="3"/>
        <v>7.0715611416831273E-4</v>
      </c>
      <c r="L37" s="79"/>
      <c r="M37" s="80"/>
      <c r="N37" s="81">
        <f>分析係数表!H40</f>
        <v>3.4452438049560351E-2</v>
      </c>
      <c r="O37" s="82">
        <f t="shared" si="4"/>
        <v>0.55090791535430439</v>
      </c>
      <c r="P37" s="76">
        <f>分析係数表!C40</f>
        <v>0.85246762338116899</v>
      </c>
      <c r="Q37" s="82">
        <f t="shared" si="5"/>
        <v>0.4696311613039581</v>
      </c>
      <c r="R37" s="83">
        <v>0.46983901389702498</v>
      </c>
      <c r="S37" s="84">
        <f t="shared" si="6"/>
        <v>0.47109831085172327</v>
      </c>
      <c r="T37" s="85">
        <f>分析係数表!F40</f>
        <v>0.75619152449091909</v>
      </c>
      <c r="U37" s="86">
        <f t="shared" si="7"/>
        <v>0.35624054986806153</v>
      </c>
      <c r="V37" s="87">
        <f>分析係数表!D40</f>
        <v>0.11685929187305082</v>
      </c>
      <c r="W37" s="167">
        <f t="shared" si="8"/>
        <v>0</v>
      </c>
      <c r="X37" s="76">
        <f>分析係数表!E40</f>
        <v>7.2463768115942032E-2</v>
      </c>
      <c r="Y37" s="166">
        <f t="shared" si="9"/>
        <v>0</v>
      </c>
    </row>
    <row r="38" spans="1:25" x14ac:dyDescent="0.2">
      <c r="A38" s="6" t="s">
        <v>26</v>
      </c>
      <c r="B38" s="5" t="s">
        <v>276</v>
      </c>
      <c r="C38" s="90"/>
      <c r="D38" s="76">
        <f>投入係数表!M38</f>
        <v>0</v>
      </c>
      <c r="E38" s="77">
        <f t="shared" si="0"/>
        <v>0</v>
      </c>
      <c r="F38" s="76">
        <f>分析係数表!C41</f>
        <v>0.52194822470070601</v>
      </c>
      <c r="G38" s="77">
        <f t="shared" si="1"/>
        <v>0</v>
      </c>
      <c r="H38" s="77">
        <v>7.0492996690432502E-4</v>
      </c>
      <c r="I38" s="77">
        <f t="shared" si="2"/>
        <v>7.0492996690432502E-4</v>
      </c>
      <c r="J38" s="76">
        <f>分析係数表!G41</f>
        <v>0.47623592288604694</v>
      </c>
      <c r="K38" s="78">
        <f t="shared" si="3"/>
        <v>3.3571297335871177E-4</v>
      </c>
      <c r="L38" s="79"/>
      <c r="M38" s="80"/>
      <c r="N38" s="81">
        <f>分析係数表!H41</f>
        <v>5.4729549693578468E-2</v>
      </c>
      <c r="O38" s="82">
        <f t="shared" si="4"/>
        <v>0.8751468353733497</v>
      </c>
      <c r="P38" s="76">
        <f>分析係数表!C41</f>
        <v>0.52194822470070601</v>
      </c>
      <c r="Q38" s="82">
        <f t="shared" si="5"/>
        <v>0.4567813370755609</v>
      </c>
      <c r="R38" s="83">
        <v>0.46178341364169057</v>
      </c>
      <c r="S38" s="84">
        <f t="shared" si="6"/>
        <v>0.46248834360859487</v>
      </c>
      <c r="T38" s="85">
        <f>分析係数表!F41</f>
        <v>0.5754915060125978</v>
      </c>
      <c r="U38" s="86">
        <f t="shared" si="7"/>
        <v>0.26615811337658207</v>
      </c>
      <c r="V38" s="87">
        <f>分析係数表!D41</f>
        <v>0.21645352166443979</v>
      </c>
      <c r="W38" s="167">
        <f t="shared" si="8"/>
        <v>0</v>
      </c>
      <c r="X38" s="76">
        <f>分析係数表!E41</f>
        <v>0.20900935292994846</v>
      </c>
      <c r="Y38" s="166">
        <f t="shared" si="9"/>
        <v>0</v>
      </c>
    </row>
    <row r="39" spans="1:25" x14ac:dyDescent="0.2">
      <c r="A39" s="6" t="s">
        <v>51</v>
      </c>
      <c r="B39" s="5" t="s">
        <v>367</v>
      </c>
      <c r="C39" s="90"/>
      <c r="D39" s="76">
        <f>投入係数表!M39</f>
        <v>0</v>
      </c>
      <c r="E39" s="77">
        <f>$C$15*D39</f>
        <v>0</v>
      </c>
      <c r="F39" s="76">
        <f>分析係数表!C42</f>
        <v>1</v>
      </c>
      <c r="G39" s="77">
        <f>E39*F39</f>
        <v>0</v>
      </c>
      <c r="H39" s="77">
        <v>1.5007896818199773E-2</v>
      </c>
      <c r="I39" s="77">
        <f>C39+H39</f>
        <v>1.5007896818199773E-2</v>
      </c>
      <c r="J39" s="76">
        <f>分析係数表!G42</f>
        <v>0.48544520547945208</v>
      </c>
      <c r="K39" s="78">
        <f>I39*J39</f>
        <v>7.2855115547254042E-3</v>
      </c>
      <c r="L39" s="79"/>
      <c r="M39" s="80"/>
      <c r="N39" s="81">
        <f>分析係数表!H42</f>
        <v>1.4948041566746603E-2</v>
      </c>
      <c r="O39" s="82">
        <f t="shared" si="4"/>
        <v>0.23902501199827128</v>
      </c>
      <c r="P39" s="76">
        <f>分析係数表!C42</f>
        <v>1</v>
      </c>
      <c r="Q39" s="82">
        <f>O39*P39</f>
        <v>0.23902501199827128</v>
      </c>
      <c r="R39" s="83">
        <v>0.24656341021186456</v>
      </c>
      <c r="S39" s="84">
        <f>I39+R39</f>
        <v>0.26157130703006432</v>
      </c>
      <c r="T39" s="85">
        <f>分析係数表!F42</f>
        <v>0.5547945205479452</v>
      </c>
      <c r="U39" s="86">
        <f t="shared" si="7"/>
        <v>0.1451183278728439</v>
      </c>
      <c r="V39" s="87">
        <f>分析係数表!D42</f>
        <v>0.17037671232876711</v>
      </c>
      <c r="W39" s="167">
        <f t="shared" si="8"/>
        <v>0</v>
      </c>
      <c r="X39" s="76">
        <f>分析係数表!E42</f>
        <v>0.12842465753424659</v>
      </c>
      <c r="Y39" s="166">
        <f t="shared" si="9"/>
        <v>0</v>
      </c>
    </row>
    <row r="40" spans="1:25" x14ac:dyDescent="0.2">
      <c r="A40" s="6" t="s">
        <v>194</v>
      </c>
      <c r="B40" s="5" t="s">
        <v>41</v>
      </c>
      <c r="C40" s="90"/>
      <c r="D40" s="76">
        <f>投入係数表!M40</f>
        <v>5.4263565891472867E-2</v>
      </c>
      <c r="E40" s="77">
        <f>$C$15*D40</f>
        <v>5.4263565891472867</v>
      </c>
      <c r="F40" s="76">
        <f>分析係数表!C43</f>
        <v>0.62423588637180871</v>
      </c>
      <c r="G40" s="77">
        <f>E40*F40</f>
        <v>3.3873265151958614</v>
      </c>
      <c r="H40" s="77">
        <v>4.07386865967284</v>
      </c>
      <c r="I40" s="77">
        <f>C40+H40</f>
        <v>4.07386865967284</v>
      </c>
      <c r="J40" s="76">
        <f>分析係数表!G43</f>
        <v>0.42429149797570848</v>
      </c>
      <c r="K40" s="78">
        <f>I40*J40</f>
        <v>1.728507836168881</v>
      </c>
      <c r="L40" s="79"/>
      <c r="M40" s="80"/>
      <c r="N40" s="81">
        <f>分析係数表!H43</f>
        <v>4.0607513988808956E-2</v>
      </c>
      <c r="O40" s="82">
        <f t="shared" si="4"/>
        <v>0.64932997911829848</v>
      </c>
      <c r="P40" s="76">
        <f>分析係数表!C43</f>
        <v>0.62423588637180871</v>
      </c>
      <c r="Q40" s="82">
        <f>O40*P40</f>
        <v>0.40533507506269911</v>
      </c>
      <c r="R40" s="83">
        <v>0.61630527557751225</v>
      </c>
      <c r="S40" s="84">
        <f>I40+R40</f>
        <v>4.6901739352503524</v>
      </c>
      <c r="T40" s="85">
        <f>分析係数表!F43</f>
        <v>0.69068825910931175</v>
      </c>
      <c r="U40" s="86">
        <f t="shared" si="7"/>
        <v>3.2394480702579358</v>
      </c>
      <c r="V40" s="87">
        <f>分析係数表!D43</f>
        <v>0.12442645074224022</v>
      </c>
      <c r="W40" s="167">
        <f t="shared" si="8"/>
        <v>1</v>
      </c>
      <c r="X40" s="76">
        <f>分析係数表!E43</f>
        <v>8.4750337381916327E-2</v>
      </c>
      <c r="Y40" s="166">
        <f t="shared" si="9"/>
        <v>0</v>
      </c>
    </row>
    <row r="41" spans="1:25" x14ac:dyDescent="0.2">
      <c r="A41" s="6" t="s">
        <v>340</v>
      </c>
      <c r="B41" s="5" t="s">
        <v>42</v>
      </c>
      <c r="C41" s="90"/>
      <c r="D41" s="76">
        <f>投入係数表!M41</f>
        <v>0</v>
      </c>
      <c r="E41" s="77">
        <f>$C$15*D41</f>
        <v>0</v>
      </c>
      <c r="F41" s="76">
        <f>分析係数表!C44</f>
        <v>0.39252164302818193</v>
      </c>
      <c r="G41" s="77">
        <f>E41*F41</f>
        <v>0</v>
      </c>
      <c r="H41" s="77">
        <v>1.7486667653714776E-3</v>
      </c>
      <c r="I41" s="77">
        <f>C41+H41</f>
        <v>1.7486667653714776E-3</v>
      </c>
      <c r="J41" s="76">
        <f>分析係数表!G44</f>
        <v>0.26417955717318775</v>
      </c>
      <c r="K41" s="78">
        <f>I41*J41</f>
        <v>4.6196201171930755E-4</v>
      </c>
      <c r="L41" s="79"/>
      <c r="M41" s="80"/>
      <c r="N41" s="81">
        <f>分析係数表!H44</f>
        <v>0.12190247801758593</v>
      </c>
      <c r="O41" s="82">
        <f t="shared" si="4"/>
        <v>1.9492681459752068</v>
      </c>
      <c r="P41" s="76">
        <f>分析係数表!C44</f>
        <v>0.39252164302818193</v>
      </c>
      <c r="Q41" s="82">
        <f>O41*P41</f>
        <v>0.76512993536068619</v>
      </c>
      <c r="R41" s="83">
        <v>0.77457307090186445</v>
      </c>
      <c r="S41" s="84">
        <f>I41+R41</f>
        <v>0.77632173766723589</v>
      </c>
      <c r="T41" s="85">
        <f>分析係数表!F44</f>
        <v>0.52714589020321501</v>
      </c>
      <c r="U41" s="86">
        <f t="shared" si="7"/>
        <v>0.40923481348670182</v>
      </c>
      <c r="V41" s="87">
        <f>分析係数表!D44</f>
        <v>0.30209281164695179</v>
      </c>
      <c r="W41" s="167">
        <f t="shared" si="8"/>
        <v>0</v>
      </c>
      <c r="X41" s="76">
        <f>分析係数表!E44</f>
        <v>0.17773733697300576</v>
      </c>
      <c r="Y41" s="166">
        <f t="shared" si="9"/>
        <v>0</v>
      </c>
    </row>
    <row r="42" spans="1:25" x14ac:dyDescent="0.2">
      <c r="A42" s="6" t="s">
        <v>341</v>
      </c>
      <c r="B42" s="5" t="s">
        <v>278</v>
      </c>
      <c r="C42" s="90"/>
      <c r="D42" s="76">
        <f>投入係数表!M42</f>
        <v>3.875968992248062E-3</v>
      </c>
      <c r="E42" s="77">
        <f>$C$15*D42</f>
        <v>0.38759689922480622</v>
      </c>
      <c r="F42" s="76">
        <f>分析係数表!C45</f>
        <v>1</v>
      </c>
      <c r="G42" s="77">
        <f>E42*F42</f>
        <v>0.38759689922480622</v>
      </c>
      <c r="H42" s="77">
        <v>0.41903619568963441</v>
      </c>
      <c r="I42" s="77">
        <f>C42+H42</f>
        <v>0.41903619568963441</v>
      </c>
      <c r="J42" s="76">
        <f>分析係数表!G45</f>
        <v>0</v>
      </c>
      <c r="K42" s="78">
        <f>I42*J42</f>
        <v>0</v>
      </c>
      <c r="L42" s="79"/>
      <c r="M42" s="80"/>
      <c r="N42" s="81">
        <f>分析係数表!H45</f>
        <v>0</v>
      </c>
      <c r="O42" s="82">
        <f t="shared" si="4"/>
        <v>0</v>
      </c>
      <c r="P42" s="76">
        <f>分析係数表!C45</f>
        <v>1</v>
      </c>
      <c r="Q42" s="82">
        <f>O42*P42</f>
        <v>0</v>
      </c>
      <c r="R42" s="83">
        <v>1.6752142282349065E-2</v>
      </c>
      <c r="S42" s="84">
        <f>I42+R42</f>
        <v>0.43578833797198346</v>
      </c>
      <c r="T42" s="85">
        <f>分析係数表!F45</f>
        <v>0</v>
      </c>
      <c r="U42" s="86">
        <f t="shared" si="7"/>
        <v>0</v>
      </c>
      <c r="V42" s="87">
        <f>分析係数表!D45</f>
        <v>0</v>
      </c>
      <c r="W42" s="167">
        <f t="shared" si="8"/>
        <v>0</v>
      </c>
      <c r="X42" s="76">
        <f>分析係数表!E45</f>
        <v>0</v>
      </c>
      <c r="Y42" s="166">
        <f t="shared" si="9"/>
        <v>0</v>
      </c>
    </row>
    <row r="43" spans="1:25" x14ac:dyDescent="0.2">
      <c r="A43" s="6" t="s">
        <v>342</v>
      </c>
      <c r="B43" s="5" t="s">
        <v>279</v>
      </c>
      <c r="C43" s="90"/>
      <c r="D43" s="76">
        <f>投入係数表!M43</f>
        <v>9.6899224806201549E-3</v>
      </c>
      <c r="E43" s="77">
        <f>$C$15*D43</f>
        <v>0.96899224806201545</v>
      </c>
      <c r="F43" s="76">
        <f>分析係数表!C46</f>
        <v>0.18061366806136681</v>
      </c>
      <c r="G43" s="77">
        <f>E43*F43</f>
        <v>0.17501324424551046</v>
      </c>
      <c r="H43" s="77">
        <v>0.19124742879246126</v>
      </c>
      <c r="I43" s="77">
        <f>C43+H43</f>
        <v>0.19124742879246126</v>
      </c>
      <c r="J43" s="76">
        <f>分析係数表!G46</f>
        <v>1.1538461538461539E-2</v>
      </c>
      <c r="K43" s="78">
        <f>I43*J43</f>
        <v>2.2067011014514763E-3</v>
      </c>
      <c r="L43" s="79"/>
      <c r="M43" s="80"/>
      <c r="N43" s="81">
        <f>分析係数表!H46</f>
        <v>2.4940047961630695E-2</v>
      </c>
      <c r="O43" s="82">
        <f t="shared" si="4"/>
        <v>0.39880108953722265</v>
      </c>
      <c r="P43" s="76">
        <f>分析係数表!C46</f>
        <v>0.18061366806136681</v>
      </c>
      <c r="Q43" s="82">
        <f>O43*P43</f>
        <v>7.2028927608187354E-2</v>
      </c>
      <c r="R43" s="83">
        <v>7.8344232901457506E-2</v>
      </c>
      <c r="S43" s="84">
        <f>I43+R43</f>
        <v>0.26959166169391879</v>
      </c>
      <c r="T43" s="85">
        <f>分析係数表!F46</f>
        <v>0.31538461538461537</v>
      </c>
      <c r="U43" s="86">
        <f t="shared" si="7"/>
        <v>8.5025062534235918E-2</v>
      </c>
      <c r="V43" s="87">
        <f>分析係数表!D46</f>
        <v>7.6923076923076927E-3</v>
      </c>
      <c r="W43" s="167">
        <f t="shared" si="8"/>
        <v>0</v>
      </c>
      <c r="X43" s="76">
        <f>分析係数表!E46</f>
        <v>2.3076923076923078E-2</v>
      </c>
      <c r="Y43" s="166">
        <f t="shared" si="9"/>
        <v>0</v>
      </c>
    </row>
    <row r="44" spans="1:25" x14ac:dyDescent="0.2">
      <c r="A44" s="192">
        <v>40</v>
      </c>
      <c r="B44" s="14" t="s">
        <v>150</v>
      </c>
      <c r="C44" s="197">
        <f>SUM(C5:C43)</f>
        <v>100</v>
      </c>
      <c r="D44" s="92">
        <f>投入係数表!M44</f>
        <v>0.52713178294573648</v>
      </c>
      <c r="E44" s="91">
        <f>SUM(E5:E43)</f>
        <v>52.71317829457363</v>
      </c>
      <c r="F44" s="92">
        <f>分析係数表!C47</f>
        <v>0.37257609531888036</v>
      </c>
      <c r="G44" s="91">
        <f>SUM(G5:G43)</f>
        <v>10.999712915356142</v>
      </c>
      <c r="H44" s="91">
        <f>SUM(H5:H43)</f>
        <v>12.82422791822694</v>
      </c>
      <c r="I44" s="91">
        <f>SUM(I5:I43)</f>
        <v>112.82422791822695</v>
      </c>
      <c r="J44" s="92">
        <f>分析係数表!G47</f>
        <v>0.28018721150013498</v>
      </c>
      <c r="K44" s="93">
        <f>SUM(K5:K43)</f>
        <v>25.503014099040278</v>
      </c>
      <c r="L44" s="94">
        <f>最終需要_まとめ!$L$33</f>
        <v>0.627</v>
      </c>
      <c r="M44" s="91">
        <f>K44*L44</f>
        <v>15.990389840098254</v>
      </c>
      <c r="N44" s="95">
        <f>分析係数表!H47</f>
        <v>1</v>
      </c>
      <c r="O44" s="96">
        <f>SUM(O5:O43)</f>
        <v>15.990389840098254</v>
      </c>
      <c r="P44" s="92">
        <f>分析係数表!C47</f>
        <v>0.37257609531888036</v>
      </c>
      <c r="Q44" s="96">
        <f>SUM(Q5:Q43)</f>
        <v>4.8804970870756748</v>
      </c>
      <c r="R44" s="91">
        <f>SUM(R5:R43)</f>
        <v>5.4958993229027939</v>
      </c>
      <c r="S44" s="97">
        <f>SUM(S5:S43)</f>
        <v>118.32012724112977</v>
      </c>
      <c r="T44" s="98">
        <f>分析係数表!F47</f>
        <v>0.48104097823151992</v>
      </c>
      <c r="U44" s="99">
        <f>SUM(U5:U43)</f>
        <v>55.934050642214338</v>
      </c>
      <c r="V44" s="100">
        <f>分析係数表!D47</f>
        <v>0.12544199143661683</v>
      </c>
      <c r="W44" s="164">
        <f>SUM(W5:W43)</f>
        <v>9</v>
      </c>
      <c r="X44" s="92">
        <f>分析係数表!E47</f>
        <v>9.6151620742417038E-2</v>
      </c>
      <c r="Y44" s="102">
        <f>SUM(Y5:Y43)</f>
        <v>9</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98" t="str">
        <f>取引基本表!$E$1</f>
        <v>2015年多可町産業連関表</v>
      </c>
      <c r="H1" s="401"/>
      <c r="I1" s="401"/>
    </row>
    <row r="2" spans="1:25" x14ac:dyDescent="0.2">
      <c r="B2" s="3" t="s">
        <v>301</v>
      </c>
      <c r="S2" s="3" t="s">
        <v>152</v>
      </c>
      <c r="U2" s="64" t="s">
        <v>209</v>
      </c>
      <c r="W2" s="3" t="s">
        <v>130</v>
      </c>
      <c r="Y2" s="3" t="s">
        <v>153</v>
      </c>
    </row>
    <row r="3" spans="1:25" ht="44" x14ac:dyDescent="0.2">
      <c r="B3" s="65"/>
      <c r="C3" s="66" t="s">
        <v>227</v>
      </c>
      <c r="D3" s="66" t="s">
        <v>240</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投入係数表!N5</f>
        <v>0</v>
      </c>
      <c r="E5" s="77">
        <f t="shared" ref="E5:E38" si="0">$C$16*D5</f>
        <v>0</v>
      </c>
      <c r="F5" s="76">
        <f>分析係数表!C8</f>
        <v>0.59892525647288708</v>
      </c>
      <c r="G5" s="77">
        <f t="shared" ref="G5:G38" si="1">E5*F5</f>
        <v>0</v>
      </c>
      <c r="H5" s="77">
        <f t="array" ref="H5:H43">MMULT(逆行列係数!C5:AO43,'12'!G5:G43)</f>
        <v>9.1024276369059006E-4</v>
      </c>
      <c r="I5" s="77">
        <f t="shared" ref="I5:I38" si="2">C5+H5</f>
        <v>9.1024276369059006E-4</v>
      </c>
      <c r="J5" s="76">
        <f>分析係数表!G8</f>
        <v>0.12001563721657545</v>
      </c>
      <c r="K5" s="78">
        <f t="shared" ref="K5:K38" si="3">I5*J5</f>
        <v>1.0924336530610287E-4</v>
      </c>
      <c r="L5" s="79" t="s">
        <v>182</v>
      </c>
      <c r="M5" s="80" t="s">
        <v>182</v>
      </c>
      <c r="N5" s="81">
        <f>分析係数表!H8</f>
        <v>1.3455901945110578E-2</v>
      </c>
      <c r="O5" s="82">
        <f t="shared" ref="O5:O43" si="4">$M$44*N5</f>
        <v>6.1643428221293477E-2</v>
      </c>
      <c r="P5" s="76">
        <f>分析係数表!C8</f>
        <v>0.59892525647288708</v>
      </c>
      <c r="Q5" s="82">
        <f t="shared" ref="Q5:Q38" si="5">O5*P5</f>
        <v>3.6919806057306201E-2</v>
      </c>
      <c r="R5" s="83">
        <f t="array" ref="R5:R43">MMULT(逆行列係数!C5:AO43,'12'!Q5:Q43)</f>
        <v>5.262302422471804E-2</v>
      </c>
      <c r="S5" s="84">
        <f t="shared" ref="S5:S38" si="6">I5+R5</f>
        <v>5.3533266988408629E-2</v>
      </c>
      <c r="T5" s="85">
        <f>分析係数表!F8</f>
        <v>0.45269741985926504</v>
      </c>
      <c r="U5" s="86">
        <f t="shared" ref="U5:U38" si="7">S5*T5</f>
        <v>2.4234371842289753E-2</v>
      </c>
      <c r="V5" s="87">
        <f>分析係数表!D8</f>
        <v>0.16301798279906177</v>
      </c>
      <c r="W5" s="167">
        <f t="shared" ref="W5:W38" si="8">ROUND(S5*V5,0)</f>
        <v>0</v>
      </c>
      <c r="X5" s="76">
        <f>分析係数表!E8</f>
        <v>0.12822517591868648</v>
      </c>
      <c r="Y5" s="166">
        <f t="shared" ref="Y5:Y38" si="9">ROUND(S5*X5,0)</f>
        <v>0</v>
      </c>
    </row>
    <row r="6" spans="1:25" x14ac:dyDescent="0.2">
      <c r="A6" s="6" t="s">
        <v>219</v>
      </c>
      <c r="B6" s="5" t="s">
        <v>265</v>
      </c>
      <c r="C6" s="90"/>
      <c r="D6" s="76">
        <f>投入係数表!N6</f>
        <v>0</v>
      </c>
      <c r="E6" s="77">
        <f t="shared" si="0"/>
        <v>0</v>
      </c>
      <c r="F6" s="76">
        <f>分析係数表!C9</f>
        <v>1</v>
      </c>
      <c r="G6" s="77">
        <f t="shared" si="1"/>
        <v>0</v>
      </c>
      <c r="H6" s="77">
        <v>2.9070231200310236E-3</v>
      </c>
      <c r="I6" s="77">
        <f t="shared" si="2"/>
        <v>2.9070231200310236E-3</v>
      </c>
      <c r="J6" s="76">
        <f>分析係数表!G9</f>
        <v>0.24649298597194388</v>
      </c>
      <c r="K6" s="78">
        <f t="shared" si="3"/>
        <v>7.1656080914592364E-4</v>
      </c>
      <c r="L6" s="79"/>
      <c r="M6" s="80"/>
      <c r="N6" s="81">
        <f>分析係数表!H9</f>
        <v>6.9277911004529712E-4</v>
      </c>
      <c r="O6" s="82">
        <f t="shared" si="4"/>
        <v>3.1737210569378824E-3</v>
      </c>
      <c r="P6" s="76">
        <f>分析係数表!C9</f>
        <v>1</v>
      </c>
      <c r="Q6" s="82">
        <f t="shared" si="5"/>
        <v>3.1737210569378824E-3</v>
      </c>
      <c r="R6" s="83">
        <v>4.9224675633997598E-3</v>
      </c>
      <c r="S6" s="84">
        <f t="shared" si="6"/>
        <v>7.8294906834307839E-3</v>
      </c>
      <c r="T6" s="85">
        <f>分析係数表!F9</f>
        <v>0.67535070140280562</v>
      </c>
      <c r="U6" s="86">
        <f t="shared" si="7"/>
        <v>5.2876520246817119E-3</v>
      </c>
      <c r="V6" s="87">
        <f>分析係数表!D9</f>
        <v>0.18436873747494989</v>
      </c>
      <c r="W6" s="167">
        <f t="shared" si="8"/>
        <v>0</v>
      </c>
      <c r="X6" s="76">
        <f>分析係数表!E9</f>
        <v>0.11823647294589178</v>
      </c>
      <c r="Y6" s="166">
        <f t="shared" si="9"/>
        <v>0</v>
      </c>
    </row>
    <row r="7" spans="1:25" x14ac:dyDescent="0.2">
      <c r="A7" s="6" t="s">
        <v>220</v>
      </c>
      <c r="B7" s="5" t="s">
        <v>266</v>
      </c>
      <c r="C7" s="90"/>
      <c r="D7" s="76">
        <f>投入係数表!N7</f>
        <v>0</v>
      </c>
      <c r="E7" s="77">
        <f t="shared" si="0"/>
        <v>0</v>
      </c>
      <c r="F7" s="76">
        <f>分析係数表!C10</f>
        <v>0</v>
      </c>
      <c r="G7" s="77">
        <f t="shared" si="1"/>
        <v>0</v>
      </c>
      <c r="H7" s="77">
        <v>0</v>
      </c>
      <c r="I7" s="77">
        <f t="shared" si="2"/>
        <v>0</v>
      </c>
      <c r="J7" s="76">
        <f>分析係数表!G10</f>
        <v>0</v>
      </c>
      <c r="K7" s="78">
        <f t="shared" si="3"/>
        <v>0</v>
      </c>
      <c r="L7" s="79"/>
      <c r="M7" s="80"/>
      <c r="N7" s="81">
        <f>分析係数表!H10</f>
        <v>1.3855582200905942E-3</v>
      </c>
      <c r="O7" s="82">
        <f t="shared" si="4"/>
        <v>6.3474421138757647E-3</v>
      </c>
      <c r="P7" s="76">
        <f>分析係数表!C10</f>
        <v>0</v>
      </c>
      <c r="Q7" s="82">
        <f t="shared" si="5"/>
        <v>0</v>
      </c>
      <c r="R7" s="83">
        <v>0</v>
      </c>
      <c r="S7" s="84">
        <f t="shared" si="6"/>
        <v>0</v>
      </c>
      <c r="T7" s="85">
        <f>分析係数表!F10</f>
        <v>0</v>
      </c>
      <c r="U7" s="86">
        <f t="shared" si="7"/>
        <v>0</v>
      </c>
      <c r="V7" s="87">
        <f>分析係数表!D10</f>
        <v>0</v>
      </c>
      <c r="W7" s="167">
        <f t="shared" si="8"/>
        <v>0</v>
      </c>
      <c r="X7" s="76">
        <f>分析係数表!E10</f>
        <v>0</v>
      </c>
      <c r="Y7" s="166">
        <f t="shared" si="9"/>
        <v>0</v>
      </c>
    </row>
    <row r="8" spans="1:25" x14ac:dyDescent="0.2">
      <c r="A8" s="6" t="s">
        <v>221</v>
      </c>
      <c r="B8" s="5" t="s">
        <v>27</v>
      </c>
      <c r="C8" s="90"/>
      <c r="D8" s="76">
        <f>投入係数表!N8</f>
        <v>5.140961857379768E-2</v>
      </c>
      <c r="E8" s="77">
        <f t="shared" si="0"/>
        <v>5.140961857379768</v>
      </c>
      <c r="F8" s="76">
        <f>分析係数表!C11</f>
        <v>0</v>
      </c>
      <c r="G8" s="77">
        <f t="shared" si="1"/>
        <v>0</v>
      </c>
      <c r="H8" s="77">
        <v>0</v>
      </c>
      <c r="I8" s="77">
        <f t="shared" si="2"/>
        <v>0</v>
      </c>
      <c r="J8" s="76">
        <f>分析係数表!G11</f>
        <v>1</v>
      </c>
      <c r="K8" s="78">
        <f t="shared" si="3"/>
        <v>0</v>
      </c>
      <c r="L8" s="79"/>
      <c r="M8" s="80"/>
      <c r="N8" s="81">
        <f>分析係数表!H11</f>
        <v>-2.6645350386357579E-5</v>
      </c>
      <c r="O8" s="82">
        <f t="shared" si="4"/>
        <v>-1.2206619449761085E-4</v>
      </c>
      <c r="P8" s="76">
        <f>分析係数表!C11</f>
        <v>0</v>
      </c>
      <c r="Q8" s="82">
        <f t="shared" si="5"/>
        <v>0</v>
      </c>
      <c r="R8" s="83">
        <v>0</v>
      </c>
      <c r="S8" s="84">
        <f t="shared" si="6"/>
        <v>0</v>
      </c>
      <c r="T8" s="85">
        <f>分析係数表!F11</f>
        <v>1</v>
      </c>
      <c r="U8" s="86">
        <f t="shared" si="7"/>
        <v>0</v>
      </c>
      <c r="V8" s="87">
        <f>分析係数表!D11</f>
        <v>1</v>
      </c>
      <c r="W8" s="167">
        <f t="shared" si="8"/>
        <v>0</v>
      </c>
      <c r="X8" s="76">
        <f>分析係数表!E11</f>
        <v>0</v>
      </c>
      <c r="Y8" s="166">
        <f t="shared" si="9"/>
        <v>0</v>
      </c>
    </row>
    <row r="9" spans="1:25" x14ac:dyDescent="0.2">
      <c r="A9" s="6" t="s">
        <v>222</v>
      </c>
      <c r="B9" s="5" t="s">
        <v>190</v>
      </c>
      <c r="C9" s="90"/>
      <c r="D9" s="76">
        <f>投入係数表!N9</f>
        <v>0</v>
      </c>
      <c r="E9" s="77">
        <f t="shared" si="0"/>
        <v>0</v>
      </c>
      <c r="F9" s="76">
        <f>分析係数表!C12</f>
        <v>0.12986565621770585</v>
      </c>
      <c r="G9" s="77">
        <f t="shared" si="1"/>
        <v>0</v>
      </c>
      <c r="H9" s="77">
        <v>3.2032584489505528E-4</v>
      </c>
      <c r="I9" s="77">
        <f t="shared" si="2"/>
        <v>3.2032584489505528E-4</v>
      </c>
      <c r="J9" s="76">
        <f>分析係数表!G12</f>
        <v>0.14484736734275763</v>
      </c>
      <c r="K9" s="78">
        <f t="shared" si="3"/>
        <v>4.639835532489328E-5</v>
      </c>
      <c r="L9" s="79"/>
      <c r="M9" s="80"/>
      <c r="N9" s="81">
        <f>分析係数表!H12</f>
        <v>0.10226485478284039</v>
      </c>
      <c r="O9" s="82">
        <f t="shared" si="4"/>
        <v>0.46849005448183045</v>
      </c>
      <c r="P9" s="76">
        <f>分析係数表!C12</f>
        <v>0.12986565621770585</v>
      </c>
      <c r="Q9" s="82">
        <f t="shared" si="5"/>
        <v>6.084076835675168E-2</v>
      </c>
      <c r="R9" s="83">
        <v>6.7319083161106491E-2</v>
      </c>
      <c r="S9" s="84">
        <f t="shared" si="6"/>
        <v>6.7639409006001544E-2</v>
      </c>
      <c r="T9" s="85">
        <f>分析係数表!F12</f>
        <v>0.28354845318582256</v>
      </c>
      <c r="U9" s="86">
        <f t="shared" si="7"/>
        <v>1.9179049798054935E-2</v>
      </c>
      <c r="V9" s="87">
        <f>分析係数表!D12</f>
        <v>6.9862733046506864E-2</v>
      </c>
      <c r="W9" s="167">
        <f t="shared" si="8"/>
        <v>0</v>
      </c>
      <c r="X9" s="76">
        <f>分析係数表!E12</f>
        <v>7.0682237246465884E-2</v>
      </c>
      <c r="Y9" s="166">
        <f t="shared" si="9"/>
        <v>0</v>
      </c>
    </row>
    <row r="10" spans="1:25" x14ac:dyDescent="0.2">
      <c r="A10" s="6" t="s">
        <v>223</v>
      </c>
      <c r="B10" s="5" t="s">
        <v>28</v>
      </c>
      <c r="C10" s="90"/>
      <c r="D10" s="76">
        <f>投入係数表!N10</f>
        <v>0</v>
      </c>
      <c r="E10" s="77">
        <f t="shared" si="0"/>
        <v>0</v>
      </c>
      <c r="F10" s="76">
        <f>分析係数表!C13</f>
        <v>0</v>
      </c>
      <c r="G10" s="77">
        <f t="shared" si="1"/>
        <v>0</v>
      </c>
      <c r="H10" s="77">
        <v>0</v>
      </c>
      <c r="I10" s="77">
        <f t="shared" si="2"/>
        <v>0</v>
      </c>
      <c r="J10" s="76">
        <f>分析係数表!G13</f>
        <v>0.244940107393639</v>
      </c>
      <c r="K10" s="78">
        <f t="shared" si="3"/>
        <v>0</v>
      </c>
      <c r="L10" s="79"/>
      <c r="M10" s="80"/>
      <c r="N10" s="81">
        <f>分析係数表!H13</f>
        <v>1.5560884625632827E-2</v>
      </c>
      <c r="O10" s="82">
        <f t="shared" si="4"/>
        <v>7.128665758660474E-2</v>
      </c>
      <c r="P10" s="76">
        <f>分析係数表!C13</f>
        <v>0</v>
      </c>
      <c r="Q10" s="82">
        <f t="shared" si="5"/>
        <v>0</v>
      </c>
      <c r="R10" s="83">
        <v>0</v>
      </c>
      <c r="S10" s="84">
        <f t="shared" si="6"/>
        <v>0</v>
      </c>
      <c r="T10" s="85">
        <f>分析係数表!F13</f>
        <v>0.38269310202395707</v>
      </c>
      <c r="U10" s="86">
        <f t="shared" si="7"/>
        <v>0</v>
      </c>
      <c r="V10" s="87">
        <f>分析係数表!D13</f>
        <v>0.20115654688145396</v>
      </c>
      <c r="W10" s="167">
        <f t="shared" si="8"/>
        <v>0</v>
      </c>
      <c r="X10" s="76">
        <f>分析係数表!E13</f>
        <v>0.12556794712928543</v>
      </c>
      <c r="Y10" s="166">
        <f t="shared" si="9"/>
        <v>0</v>
      </c>
    </row>
    <row r="11" spans="1:25" x14ac:dyDescent="0.2">
      <c r="A11" s="6" t="s">
        <v>224</v>
      </c>
      <c r="B11" s="5" t="s">
        <v>267</v>
      </c>
      <c r="C11" s="90"/>
      <c r="D11" s="76">
        <f>投入係数表!N11</f>
        <v>0</v>
      </c>
      <c r="E11" s="77">
        <f t="shared" si="0"/>
        <v>0</v>
      </c>
      <c r="F11" s="76">
        <f>分析係数表!C14</f>
        <v>0.45829675153643545</v>
      </c>
      <c r="G11" s="77">
        <f t="shared" si="1"/>
        <v>0</v>
      </c>
      <c r="H11" s="77">
        <v>2.688193340374034E-2</v>
      </c>
      <c r="I11" s="77">
        <f t="shared" si="2"/>
        <v>2.688193340374034E-2</v>
      </c>
      <c r="J11" s="76">
        <f>分析係数表!G14</f>
        <v>0.19321533923303835</v>
      </c>
      <c r="K11" s="78">
        <f t="shared" si="3"/>
        <v>5.1940018818436347E-3</v>
      </c>
      <c r="L11" s="79"/>
      <c r="M11" s="80"/>
      <c r="N11" s="81">
        <f>分析係数表!H14</f>
        <v>1.278976818545164E-3</v>
      </c>
      <c r="O11" s="82">
        <f t="shared" si="4"/>
        <v>5.8591773358853214E-3</v>
      </c>
      <c r="P11" s="76">
        <f>分析係数表!C14</f>
        <v>0.45829675153643545</v>
      </c>
      <c r="Q11" s="82">
        <f t="shared" si="5"/>
        <v>2.6852419397121489E-3</v>
      </c>
      <c r="R11" s="83">
        <v>9.6590234432327275E-3</v>
      </c>
      <c r="S11" s="84">
        <f t="shared" si="6"/>
        <v>3.6540956846973068E-2</v>
      </c>
      <c r="T11" s="85">
        <f>分析係数表!F14</f>
        <v>0.37856440511307771</v>
      </c>
      <c r="U11" s="86">
        <f t="shared" si="7"/>
        <v>1.3833105591037002E-2</v>
      </c>
      <c r="V11" s="87">
        <f>分析係数表!D14</f>
        <v>5.6047197640117993E-2</v>
      </c>
      <c r="W11" s="167">
        <f t="shared" si="8"/>
        <v>0</v>
      </c>
      <c r="X11" s="76">
        <f>分析係数表!E14</f>
        <v>4.4739429695181909E-2</v>
      </c>
      <c r="Y11" s="166">
        <f t="shared" si="9"/>
        <v>0</v>
      </c>
    </row>
    <row r="12" spans="1:25" x14ac:dyDescent="0.2">
      <c r="A12" s="6" t="s">
        <v>225</v>
      </c>
      <c r="B12" s="5" t="s">
        <v>29</v>
      </c>
      <c r="C12" s="90"/>
      <c r="D12" s="76">
        <f>投入係数表!N12</f>
        <v>4.1459369817578775E-3</v>
      </c>
      <c r="E12" s="77">
        <f t="shared" si="0"/>
        <v>0.41459369817578773</v>
      </c>
      <c r="F12" s="76">
        <f>分析係数表!C15</f>
        <v>0</v>
      </c>
      <c r="G12" s="77">
        <f t="shared" si="1"/>
        <v>0</v>
      </c>
      <c r="H12" s="77">
        <v>0</v>
      </c>
      <c r="I12" s="77">
        <f t="shared" si="2"/>
        <v>0</v>
      </c>
      <c r="J12" s="76">
        <f>分析係数表!G15</f>
        <v>9.420289855072464E-2</v>
      </c>
      <c r="K12" s="78">
        <f t="shared" si="3"/>
        <v>0</v>
      </c>
      <c r="L12" s="79"/>
      <c r="M12" s="80"/>
      <c r="N12" s="81">
        <f>分析係数表!H15</f>
        <v>9.4857447375432981E-3</v>
      </c>
      <c r="O12" s="82">
        <f t="shared" si="4"/>
        <v>4.3455565241149463E-2</v>
      </c>
      <c r="P12" s="76">
        <f>分析係数表!C15</f>
        <v>0</v>
      </c>
      <c r="Q12" s="82">
        <f t="shared" si="5"/>
        <v>0</v>
      </c>
      <c r="R12" s="83">
        <v>0</v>
      </c>
      <c r="S12" s="84">
        <f t="shared" si="6"/>
        <v>0</v>
      </c>
      <c r="T12" s="85">
        <f>分析係数表!F15</f>
        <v>0.29710144927536231</v>
      </c>
      <c r="U12" s="86">
        <f t="shared" si="7"/>
        <v>0</v>
      </c>
      <c r="V12" s="87">
        <f>分析係数表!D15</f>
        <v>2.1739130434782608E-2</v>
      </c>
      <c r="W12" s="167">
        <f t="shared" si="8"/>
        <v>0</v>
      </c>
      <c r="X12" s="76">
        <f>分析係数表!E15</f>
        <v>2.1739130434782608E-2</v>
      </c>
      <c r="Y12" s="166">
        <f t="shared" si="9"/>
        <v>0</v>
      </c>
    </row>
    <row r="13" spans="1:25" x14ac:dyDescent="0.2">
      <c r="A13" s="6" t="s">
        <v>226</v>
      </c>
      <c r="B13" s="5" t="s">
        <v>30</v>
      </c>
      <c r="C13" s="90"/>
      <c r="D13" s="76">
        <f>投入係数表!N13</f>
        <v>2.3217247097844111E-2</v>
      </c>
      <c r="E13" s="77">
        <f t="shared" si="0"/>
        <v>2.3217247097844109</v>
      </c>
      <c r="F13" s="76">
        <f>分析係数表!C16</f>
        <v>4.3478260869564966E-3</v>
      </c>
      <c r="G13" s="77">
        <f t="shared" si="1"/>
        <v>1.0094455259932163E-2</v>
      </c>
      <c r="H13" s="77">
        <v>1.0954363742541171E-2</v>
      </c>
      <c r="I13" s="77">
        <f t="shared" si="2"/>
        <v>1.0954363742541171E-2</v>
      </c>
      <c r="J13" s="76">
        <f>分析係数表!G16</f>
        <v>0.1</v>
      </c>
      <c r="K13" s="78">
        <f t="shared" si="3"/>
        <v>1.095436374254117E-3</v>
      </c>
      <c r="L13" s="79"/>
      <c r="M13" s="80"/>
      <c r="N13" s="81">
        <f>分析係数表!H16</f>
        <v>1.859845456967759E-2</v>
      </c>
      <c r="O13" s="82">
        <f t="shared" si="4"/>
        <v>8.5202203759332379E-2</v>
      </c>
      <c r="P13" s="76">
        <f>分析係数表!C16</f>
        <v>4.3478260869564966E-3</v>
      </c>
      <c r="Q13" s="82">
        <f t="shared" si="5"/>
        <v>3.7044436417100823E-4</v>
      </c>
      <c r="R13" s="83">
        <v>4.0938267636094757E-4</v>
      </c>
      <c r="S13" s="84">
        <f t="shared" si="6"/>
        <v>1.1363746418902119E-2</v>
      </c>
      <c r="T13" s="85">
        <f>分析係数表!F16</f>
        <v>0.3</v>
      </c>
      <c r="U13" s="86">
        <f t="shared" si="7"/>
        <v>3.4091239256706356E-3</v>
      </c>
      <c r="V13" s="87">
        <f>分析係数表!D16</f>
        <v>0</v>
      </c>
      <c r="W13" s="167">
        <f t="shared" si="8"/>
        <v>0</v>
      </c>
      <c r="X13" s="76">
        <f>分析係数表!E16</f>
        <v>0</v>
      </c>
      <c r="Y13" s="166">
        <f t="shared" si="9"/>
        <v>0</v>
      </c>
    </row>
    <row r="14" spans="1:25" x14ac:dyDescent="0.2">
      <c r="A14" s="6" t="s">
        <v>2</v>
      </c>
      <c r="B14" s="5" t="s">
        <v>364</v>
      </c>
      <c r="C14" s="90"/>
      <c r="D14" s="76">
        <f>投入係数表!N14</f>
        <v>8.2918739635157548E-4</v>
      </c>
      <c r="E14" s="77">
        <f t="shared" si="0"/>
        <v>8.2918739635157543E-2</v>
      </c>
      <c r="F14" s="76">
        <f>分析係数表!C17</f>
        <v>0.37921478060046188</v>
      </c>
      <c r="G14" s="77">
        <f t="shared" si="1"/>
        <v>3.1444011658413089E-2</v>
      </c>
      <c r="H14" s="77">
        <v>5.0601820654980589E-2</v>
      </c>
      <c r="I14" s="77">
        <f t="shared" si="2"/>
        <v>5.0601820654980589E-2</v>
      </c>
      <c r="J14" s="76">
        <f>分析係数表!G17</f>
        <v>0.21189120809614168</v>
      </c>
      <c r="K14" s="78">
        <f t="shared" si="3"/>
        <v>1.0722080910448132E-2</v>
      </c>
      <c r="L14" s="79"/>
      <c r="M14" s="80"/>
      <c r="N14" s="81">
        <f>分析係数表!H17</f>
        <v>3.1175059952038369E-3</v>
      </c>
      <c r="O14" s="82">
        <f t="shared" si="4"/>
        <v>1.4281744756220471E-2</v>
      </c>
      <c r="P14" s="76">
        <f>分析係数表!C17</f>
        <v>0.37921478060046188</v>
      </c>
      <c r="Q14" s="82">
        <f t="shared" si="5"/>
        <v>5.4158487043219428E-3</v>
      </c>
      <c r="R14" s="83">
        <v>1.0512390776468136E-2</v>
      </c>
      <c r="S14" s="84">
        <f t="shared" si="6"/>
        <v>6.1114211431448726E-2</v>
      </c>
      <c r="T14" s="85">
        <f>分析係数表!F17</f>
        <v>0.32152646004638413</v>
      </c>
      <c r="U14" s="86">
        <f t="shared" si="7"/>
        <v>1.9649836060079973E-2</v>
      </c>
      <c r="V14" s="87">
        <f>分析係数表!D17</f>
        <v>5.2709255745308874E-2</v>
      </c>
      <c r="W14" s="167">
        <f t="shared" si="8"/>
        <v>0</v>
      </c>
      <c r="X14" s="76">
        <f>分析係数表!E17</f>
        <v>4.1113219481340925E-2</v>
      </c>
      <c r="Y14" s="166">
        <f t="shared" si="9"/>
        <v>0</v>
      </c>
    </row>
    <row r="15" spans="1:25" x14ac:dyDescent="0.2">
      <c r="A15" s="6" t="s">
        <v>3</v>
      </c>
      <c r="B15" s="5" t="s">
        <v>31</v>
      </c>
      <c r="C15" s="90"/>
      <c r="D15" s="76">
        <f>投入係数表!N15</f>
        <v>4.9751243781094526E-3</v>
      </c>
      <c r="E15" s="77">
        <f t="shared" si="0"/>
        <v>0.49751243781094528</v>
      </c>
      <c r="F15" s="76">
        <f>分析係数表!C18</f>
        <v>0.14940577249575548</v>
      </c>
      <c r="G15" s="77">
        <f t="shared" si="1"/>
        <v>7.4331230097390788E-2</v>
      </c>
      <c r="H15" s="77">
        <v>8.5026774217158874E-2</v>
      </c>
      <c r="I15" s="77">
        <f t="shared" si="2"/>
        <v>8.5026774217158874E-2</v>
      </c>
      <c r="J15" s="76">
        <f>分析係数表!G18</f>
        <v>0.21511627906976744</v>
      </c>
      <c r="K15" s="78">
        <f t="shared" si="3"/>
        <v>1.8290643290900455E-2</v>
      </c>
      <c r="L15" s="79"/>
      <c r="M15" s="80"/>
      <c r="N15" s="81">
        <f>分析係数表!H18</f>
        <v>5.0626165734079403E-4</v>
      </c>
      <c r="O15" s="82">
        <f t="shared" si="4"/>
        <v>2.3192576954546061E-3</v>
      </c>
      <c r="P15" s="76">
        <f>分析係数表!C18</f>
        <v>0.14940577249575548</v>
      </c>
      <c r="Q15" s="82">
        <f t="shared" si="5"/>
        <v>3.4651048760612102E-4</v>
      </c>
      <c r="R15" s="83">
        <v>6.9523213655134537E-4</v>
      </c>
      <c r="S15" s="84">
        <f t="shared" si="6"/>
        <v>8.5722006353710217E-2</v>
      </c>
      <c r="T15" s="85">
        <f>分析係数表!F18</f>
        <v>0.45542635658914726</v>
      </c>
      <c r="U15" s="86">
        <f t="shared" si="7"/>
        <v>3.9040061033181979E-2</v>
      </c>
      <c r="V15" s="87">
        <f>分析係数表!D18</f>
        <v>8.1395348837209308E-2</v>
      </c>
      <c r="W15" s="167">
        <f t="shared" si="8"/>
        <v>0</v>
      </c>
      <c r="X15" s="76">
        <f>分析係数表!E18</f>
        <v>8.9147286821705432E-2</v>
      </c>
      <c r="Y15" s="166">
        <f t="shared" si="9"/>
        <v>0</v>
      </c>
    </row>
    <row r="16" spans="1:25" x14ac:dyDescent="0.2">
      <c r="A16" s="6" t="s">
        <v>4</v>
      </c>
      <c r="B16" s="5" t="s">
        <v>32</v>
      </c>
      <c r="C16" s="75">
        <f>最終需要_まとめ!C17</f>
        <v>100</v>
      </c>
      <c r="D16" s="76">
        <f>投入係数表!N16</f>
        <v>0.53731343283582089</v>
      </c>
      <c r="E16" s="77">
        <f t="shared" si="0"/>
        <v>53.731343283582092</v>
      </c>
      <c r="F16" s="76">
        <f>分析係数表!C19</f>
        <v>0.11115651818553329</v>
      </c>
      <c r="G16" s="77">
        <f t="shared" si="1"/>
        <v>5.9725890368346253</v>
      </c>
      <c r="H16" s="77">
        <v>6.3556933073517357</v>
      </c>
      <c r="I16" s="77">
        <f t="shared" si="2"/>
        <v>106.35569330735174</v>
      </c>
      <c r="J16" s="76">
        <f>分析係数表!G19</f>
        <v>5.721393034825871E-2</v>
      </c>
      <c r="K16" s="78">
        <f t="shared" si="3"/>
        <v>6.0850272290275873</v>
      </c>
      <c r="L16" s="79"/>
      <c r="M16" s="80"/>
      <c r="N16" s="81">
        <f>分析係数表!H19</f>
        <v>-1.332267519317879E-4</v>
      </c>
      <c r="O16" s="82">
        <f t="shared" si="4"/>
        <v>-6.1033097248805424E-4</v>
      </c>
      <c r="P16" s="76">
        <f>分析係数表!C19</f>
        <v>0.11115651818553329</v>
      </c>
      <c r="Q16" s="82">
        <f t="shared" si="5"/>
        <v>-6.7842265842562623E-5</v>
      </c>
      <c r="R16" s="83">
        <v>2.9149231083522715E-4</v>
      </c>
      <c r="S16" s="84">
        <f t="shared" si="6"/>
        <v>106.35598479966258</v>
      </c>
      <c r="T16" s="85">
        <f>分析係数表!F19</f>
        <v>0.24046434494195687</v>
      </c>
      <c r="U16" s="86">
        <f t="shared" si="7"/>
        <v>25.574822215507584</v>
      </c>
      <c r="V16" s="87">
        <f>分析係数表!D19</f>
        <v>6.7993366500829183E-2</v>
      </c>
      <c r="W16" s="167">
        <f t="shared" si="8"/>
        <v>7</v>
      </c>
      <c r="X16" s="76">
        <f>分析係数表!E19</f>
        <v>7.4626865671641784E-2</v>
      </c>
      <c r="Y16" s="166">
        <f t="shared" si="9"/>
        <v>8</v>
      </c>
    </row>
    <row r="17" spans="1:25" x14ac:dyDescent="0.2">
      <c r="A17" s="6" t="s">
        <v>5</v>
      </c>
      <c r="B17" s="5" t="s">
        <v>33</v>
      </c>
      <c r="C17" s="90"/>
      <c r="D17" s="76">
        <f>投入係数表!N17</f>
        <v>8.291873963515755E-3</v>
      </c>
      <c r="E17" s="77">
        <f t="shared" si="0"/>
        <v>0.82918739635157546</v>
      </c>
      <c r="F17" s="76">
        <f>分析係数表!C20</f>
        <v>0.38497033618984844</v>
      </c>
      <c r="G17" s="77">
        <f t="shared" si="1"/>
        <v>0.3192125507378511</v>
      </c>
      <c r="H17" s="77">
        <v>0.41044447376850973</v>
      </c>
      <c r="I17" s="77">
        <f t="shared" si="2"/>
        <v>0.41044447376850973</v>
      </c>
      <c r="J17" s="76">
        <f>分析係数表!G20</f>
        <v>0.1000882612533098</v>
      </c>
      <c r="K17" s="78">
        <f t="shared" si="3"/>
        <v>4.1080673720519864E-2</v>
      </c>
      <c r="L17" s="79"/>
      <c r="M17" s="80"/>
      <c r="N17" s="81">
        <f>分析係数表!H20</f>
        <v>6.1284305888622431E-4</v>
      </c>
      <c r="O17" s="82">
        <f t="shared" si="4"/>
        <v>2.8075224734450495E-3</v>
      </c>
      <c r="P17" s="76">
        <f>分析係数表!C20</f>
        <v>0.38497033618984844</v>
      </c>
      <c r="Q17" s="82">
        <f t="shared" si="5"/>
        <v>1.0808128704626954E-3</v>
      </c>
      <c r="R17" s="83">
        <v>2.4542015318277086E-3</v>
      </c>
      <c r="S17" s="84">
        <f t="shared" si="6"/>
        <v>0.41289867530033741</v>
      </c>
      <c r="T17" s="85">
        <f>分析係数表!F20</f>
        <v>0.22259488084730802</v>
      </c>
      <c r="U17" s="86">
        <f t="shared" si="7"/>
        <v>9.1909131430489927E-2</v>
      </c>
      <c r="V17" s="87">
        <f>分析係数表!D20</f>
        <v>2.5772285966460723E-2</v>
      </c>
      <c r="W17" s="167">
        <f t="shared" si="8"/>
        <v>0</v>
      </c>
      <c r="X17" s="76">
        <f>分析係数表!E20</f>
        <v>2.7184466019417475E-2</v>
      </c>
      <c r="Y17" s="166">
        <f t="shared" si="9"/>
        <v>0</v>
      </c>
    </row>
    <row r="18" spans="1:25" x14ac:dyDescent="0.2">
      <c r="A18" s="6" t="s">
        <v>6</v>
      </c>
      <c r="B18" s="5" t="s">
        <v>34</v>
      </c>
      <c r="C18" s="90"/>
      <c r="D18" s="76">
        <f>投入係数表!N18</f>
        <v>8.2918739635157548E-4</v>
      </c>
      <c r="E18" s="77">
        <f t="shared" si="0"/>
        <v>8.2918739635157543E-2</v>
      </c>
      <c r="F18" s="76">
        <f>分析係数表!C21</f>
        <v>0.48253968253968249</v>
      </c>
      <c r="G18" s="77">
        <f t="shared" si="1"/>
        <v>4.0011582300139507E-2</v>
      </c>
      <c r="H18" s="77">
        <v>7.126338470176935E-2</v>
      </c>
      <c r="I18" s="77">
        <f t="shared" si="2"/>
        <v>7.126338470176935E-2</v>
      </c>
      <c r="J18" s="76">
        <f>分析係数表!G21</f>
        <v>0.28533451484271155</v>
      </c>
      <c r="K18" s="78">
        <f t="shared" si="3"/>
        <v>2.033390329992887E-2</v>
      </c>
      <c r="L18" s="79"/>
      <c r="M18" s="80"/>
      <c r="N18" s="81">
        <f>分析係数表!H21</f>
        <v>1.0125233146815881E-3</v>
      </c>
      <c r="O18" s="82">
        <f t="shared" si="4"/>
        <v>4.6385153909092123E-3</v>
      </c>
      <c r="P18" s="76">
        <f>分析係数表!C21</f>
        <v>0.48253968253968249</v>
      </c>
      <c r="Q18" s="82">
        <f t="shared" si="5"/>
        <v>2.2382677441847624E-3</v>
      </c>
      <c r="R18" s="83">
        <v>4.3168040174499803E-3</v>
      </c>
      <c r="S18" s="84">
        <f t="shared" si="6"/>
        <v>7.5580188719219329E-2</v>
      </c>
      <c r="T18" s="85">
        <f>分析係数表!F21</f>
        <v>0.42600797518830308</v>
      </c>
      <c r="U18" s="86">
        <f t="shared" si="7"/>
        <v>3.2197763160624455E-2</v>
      </c>
      <c r="V18" s="87">
        <f>分析係数表!D21</f>
        <v>6.1586176340274704E-2</v>
      </c>
      <c r="W18" s="167">
        <f t="shared" si="8"/>
        <v>0</v>
      </c>
      <c r="X18" s="76">
        <f>分析係数表!E21</f>
        <v>5.2946389011962781E-2</v>
      </c>
      <c r="Y18" s="166">
        <f t="shared" si="9"/>
        <v>0</v>
      </c>
    </row>
    <row r="19" spans="1:25" x14ac:dyDescent="0.2">
      <c r="A19" s="6" t="s">
        <v>7</v>
      </c>
      <c r="B19" s="5" t="s">
        <v>268</v>
      </c>
      <c r="C19" s="90"/>
      <c r="D19" s="76">
        <f>投入係数表!N19</f>
        <v>0</v>
      </c>
      <c r="E19" s="77">
        <f t="shared" si="0"/>
        <v>0</v>
      </c>
      <c r="F19" s="76">
        <f>分析係数表!C22</f>
        <v>8.9572192513369009E-2</v>
      </c>
      <c r="G19" s="77">
        <f t="shared" si="1"/>
        <v>0</v>
      </c>
      <c r="H19" s="77">
        <v>6.1255864108721123E-4</v>
      </c>
      <c r="I19" s="77">
        <f t="shared" si="2"/>
        <v>6.1255864108721123E-4</v>
      </c>
      <c r="J19" s="76">
        <f>分析係数表!G22</f>
        <v>0.19457831325301206</v>
      </c>
      <c r="K19" s="78">
        <f t="shared" si="3"/>
        <v>1.1919062715130677E-4</v>
      </c>
      <c r="L19" s="79"/>
      <c r="M19" s="80"/>
      <c r="N19" s="81">
        <f>分析係数表!H22</f>
        <v>5.3290700772715159E-5</v>
      </c>
      <c r="O19" s="82">
        <f t="shared" si="4"/>
        <v>2.4413238899522171E-4</v>
      </c>
      <c r="P19" s="76">
        <f>分析係数表!C22</f>
        <v>8.9572192513369009E-2</v>
      </c>
      <c r="Q19" s="82">
        <f t="shared" si="5"/>
        <v>2.1867473345828688E-5</v>
      </c>
      <c r="R19" s="83">
        <v>1.4367101279055353E-4</v>
      </c>
      <c r="S19" s="84">
        <f t="shared" si="6"/>
        <v>7.5622965387776473E-4</v>
      </c>
      <c r="T19" s="85">
        <f>分析係数表!F22</f>
        <v>0.41265060240963858</v>
      </c>
      <c r="U19" s="86">
        <f t="shared" si="7"/>
        <v>3.1205862223269212E-4</v>
      </c>
      <c r="V19" s="87">
        <f>分析係数表!D22</f>
        <v>5.903614457831325E-2</v>
      </c>
      <c r="W19" s="167">
        <f t="shared" si="8"/>
        <v>0</v>
      </c>
      <c r="X19" s="76">
        <f>分析係数表!E22</f>
        <v>6.2650602409638559E-2</v>
      </c>
      <c r="Y19" s="166">
        <f t="shared" si="9"/>
        <v>0</v>
      </c>
    </row>
    <row r="20" spans="1:25" x14ac:dyDescent="0.2">
      <c r="A20" s="6" t="s">
        <v>8</v>
      </c>
      <c r="B20" s="5" t="s">
        <v>269</v>
      </c>
      <c r="C20" s="90"/>
      <c r="D20" s="76">
        <f>投入係数表!N20</f>
        <v>0</v>
      </c>
      <c r="E20" s="77">
        <f t="shared" si="0"/>
        <v>0</v>
      </c>
      <c r="F20" s="76">
        <f>分析係数表!C23</f>
        <v>0</v>
      </c>
      <c r="G20" s="77">
        <f t="shared" si="1"/>
        <v>0</v>
      </c>
      <c r="H20" s="77">
        <v>0</v>
      </c>
      <c r="I20" s="77">
        <f t="shared" si="2"/>
        <v>0</v>
      </c>
      <c r="J20" s="76">
        <f>分析係数表!G23</f>
        <v>0.21617418351477449</v>
      </c>
      <c r="K20" s="78">
        <f t="shared" si="3"/>
        <v>0</v>
      </c>
      <c r="L20" s="79"/>
      <c r="M20" s="80"/>
      <c r="N20" s="81">
        <f>分析係数表!H23</f>
        <v>2.6645350386357579E-5</v>
      </c>
      <c r="O20" s="82">
        <f t="shared" si="4"/>
        <v>1.2206619449761085E-4</v>
      </c>
      <c r="P20" s="76">
        <f>分析係数表!C23</f>
        <v>0</v>
      </c>
      <c r="Q20" s="82">
        <f t="shared" si="5"/>
        <v>0</v>
      </c>
      <c r="R20" s="83">
        <v>0</v>
      </c>
      <c r="S20" s="84">
        <f t="shared" si="6"/>
        <v>0</v>
      </c>
      <c r="T20" s="85">
        <f>分析係数表!F23</f>
        <v>0.44116122343182995</v>
      </c>
      <c r="U20" s="86">
        <f t="shared" si="7"/>
        <v>0</v>
      </c>
      <c r="V20" s="87">
        <f>分析係数表!D23</f>
        <v>8.5018144116122338E-2</v>
      </c>
      <c r="W20" s="167">
        <f t="shared" si="8"/>
        <v>0</v>
      </c>
      <c r="X20" s="76">
        <f>分析係数表!E23</f>
        <v>8.138932089165371E-2</v>
      </c>
      <c r="Y20" s="166">
        <f t="shared" si="9"/>
        <v>0</v>
      </c>
    </row>
    <row r="21" spans="1:25" x14ac:dyDescent="0.2">
      <c r="A21" s="6" t="s">
        <v>9</v>
      </c>
      <c r="B21" s="5" t="s">
        <v>270</v>
      </c>
      <c r="C21" s="90"/>
      <c r="D21" s="76">
        <f>投入係数表!N21</f>
        <v>0</v>
      </c>
      <c r="E21" s="77">
        <f t="shared" si="0"/>
        <v>0</v>
      </c>
      <c r="F21" s="76">
        <f>分析係数表!C24</f>
        <v>0.22950819672131151</v>
      </c>
      <c r="G21" s="77">
        <f t="shared" si="1"/>
        <v>0</v>
      </c>
      <c r="H21" s="77">
        <v>6.2080635108187256E-4</v>
      </c>
      <c r="I21" s="77">
        <f t="shared" si="2"/>
        <v>6.2080635108187256E-4</v>
      </c>
      <c r="J21" s="76">
        <f>分析係数表!G24</f>
        <v>0.20952380952380953</v>
      </c>
      <c r="K21" s="78">
        <f t="shared" si="3"/>
        <v>1.3007371165524949E-4</v>
      </c>
      <c r="L21" s="79"/>
      <c r="M21" s="80"/>
      <c r="N21" s="81">
        <f>分析係数表!H24</f>
        <v>3.996802557953637E-4</v>
      </c>
      <c r="O21" s="82">
        <f t="shared" si="4"/>
        <v>1.8309929174641628E-3</v>
      </c>
      <c r="P21" s="76">
        <f>分析係数表!C24</f>
        <v>0.22950819672131151</v>
      </c>
      <c r="Q21" s="82">
        <f t="shared" si="5"/>
        <v>4.2022788269669315E-4</v>
      </c>
      <c r="R21" s="83">
        <v>1.0440889261796361E-3</v>
      </c>
      <c r="S21" s="84">
        <f t="shared" si="6"/>
        <v>1.6648952772615087E-3</v>
      </c>
      <c r="T21" s="85">
        <f>分析係数表!F24</f>
        <v>0.4</v>
      </c>
      <c r="U21" s="86">
        <f t="shared" si="7"/>
        <v>6.6595811090460356E-4</v>
      </c>
      <c r="V21" s="87">
        <f>分析係数表!D24</f>
        <v>1.1190476190476191</v>
      </c>
      <c r="W21" s="167">
        <f t="shared" si="8"/>
        <v>0</v>
      </c>
      <c r="X21" s="76">
        <f>分析係数表!E24</f>
        <v>1.1190476190476191</v>
      </c>
      <c r="Y21" s="166">
        <f t="shared" si="9"/>
        <v>0</v>
      </c>
    </row>
    <row r="22" spans="1:25" x14ac:dyDescent="0.2">
      <c r="A22" s="6" t="s">
        <v>10</v>
      </c>
      <c r="B22" s="5" t="s">
        <v>271</v>
      </c>
      <c r="C22" s="90"/>
      <c r="D22" s="76">
        <f>投入係数表!N22</f>
        <v>0</v>
      </c>
      <c r="E22" s="77">
        <f t="shared" si="0"/>
        <v>0</v>
      </c>
      <c r="F22" s="76">
        <f>分析係数表!C25</f>
        <v>0.16129032258064513</v>
      </c>
      <c r="G22" s="77">
        <f t="shared" si="1"/>
        <v>0</v>
      </c>
      <c r="H22" s="77">
        <v>1.122579925491473E-3</v>
      </c>
      <c r="I22" s="77">
        <f t="shared" si="2"/>
        <v>1.122579925491473E-3</v>
      </c>
      <c r="J22" s="76">
        <f>分析係数表!G25</f>
        <v>0.19679519278918378</v>
      </c>
      <c r="K22" s="78">
        <f t="shared" si="3"/>
        <v>2.2091833285836201E-4</v>
      </c>
      <c r="L22" s="79"/>
      <c r="M22" s="80"/>
      <c r="N22" s="81">
        <f>分析係数表!H25</f>
        <v>5.5955235811350917E-4</v>
      </c>
      <c r="O22" s="82">
        <f t="shared" si="4"/>
        <v>2.5633900844498278E-3</v>
      </c>
      <c r="P22" s="76">
        <f>分析係数表!C25</f>
        <v>0.16129032258064513</v>
      </c>
      <c r="Q22" s="82">
        <f t="shared" si="5"/>
        <v>4.1345001362093987E-4</v>
      </c>
      <c r="R22" s="83">
        <v>1.2455287480547493E-3</v>
      </c>
      <c r="S22" s="84">
        <f t="shared" si="6"/>
        <v>2.3681086735462221E-3</v>
      </c>
      <c r="T22" s="85">
        <f>分析係数表!F25</f>
        <v>0.35002503755633452</v>
      </c>
      <c r="U22" s="86">
        <f t="shared" si="7"/>
        <v>8.2889732739549796E-4</v>
      </c>
      <c r="V22" s="87">
        <f>分析係数表!D25</f>
        <v>8.1622433650475709E-2</v>
      </c>
      <c r="W22" s="167">
        <f t="shared" si="8"/>
        <v>0</v>
      </c>
      <c r="X22" s="76">
        <f>分析係数表!E25</f>
        <v>8.0120180270405614E-2</v>
      </c>
      <c r="Y22" s="166">
        <f t="shared" si="9"/>
        <v>0</v>
      </c>
    </row>
    <row r="23" spans="1:25" x14ac:dyDescent="0.2">
      <c r="A23" s="6" t="s">
        <v>11</v>
      </c>
      <c r="B23" s="5" t="s">
        <v>35</v>
      </c>
      <c r="C23" s="90"/>
      <c r="D23" s="76">
        <f>投入係数表!N23</f>
        <v>0</v>
      </c>
      <c r="E23" s="77">
        <f t="shared" si="0"/>
        <v>0</v>
      </c>
      <c r="F23" s="76">
        <f>分析係数表!C26</f>
        <v>0.2892749244712991</v>
      </c>
      <c r="G23" s="77">
        <f t="shared" si="1"/>
        <v>0</v>
      </c>
      <c r="H23" s="77">
        <v>1.9605668937840918E-3</v>
      </c>
      <c r="I23" s="77">
        <f t="shared" si="2"/>
        <v>1.9605668937840918E-3</v>
      </c>
      <c r="J23" s="76">
        <f>分析係数表!G26</f>
        <v>0.19654528478057889</v>
      </c>
      <c r="K23" s="78">
        <f t="shared" si="3"/>
        <v>3.8534017847016933E-4</v>
      </c>
      <c r="L23" s="79"/>
      <c r="M23" s="80"/>
      <c r="N23" s="81">
        <f>分析係数表!H26</f>
        <v>1.2363442579269917E-2</v>
      </c>
      <c r="O23" s="82">
        <f t="shared" si="4"/>
        <v>5.6638714246891438E-2</v>
      </c>
      <c r="P23" s="76">
        <f>分析係数表!C26</f>
        <v>0.2892749244712991</v>
      </c>
      <c r="Q23" s="82">
        <f t="shared" si="5"/>
        <v>1.6384159785921015E-2</v>
      </c>
      <c r="R23" s="83">
        <v>1.7331221488691945E-2</v>
      </c>
      <c r="S23" s="84">
        <f t="shared" si="6"/>
        <v>1.9291788382476038E-2</v>
      </c>
      <c r="T23" s="85">
        <f>分析係数表!F26</f>
        <v>0.33426704014939307</v>
      </c>
      <c r="U23" s="86">
        <f t="shared" si="7"/>
        <v>6.4486090017987123E-3</v>
      </c>
      <c r="V23" s="87">
        <f>分析係数表!D26</f>
        <v>5.3688141923436038E-2</v>
      </c>
      <c r="W23" s="167">
        <f t="shared" si="8"/>
        <v>0</v>
      </c>
      <c r="X23" s="76">
        <f>分析係数表!E26</f>
        <v>5.6489262371615313E-2</v>
      </c>
      <c r="Y23" s="166">
        <f t="shared" si="9"/>
        <v>0</v>
      </c>
    </row>
    <row r="24" spans="1:25" x14ac:dyDescent="0.2">
      <c r="A24" s="6" t="s">
        <v>12</v>
      </c>
      <c r="B24" s="5" t="s">
        <v>365</v>
      </c>
      <c r="C24" s="90"/>
      <c r="D24" s="76">
        <f>投入係数表!N24</f>
        <v>0</v>
      </c>
      <c r="E24" s="77">
        <f t="shared" si="0"/>
        <v>0</v>
      </c>
      <c r="F24" s="76">
        <f>分析係数表!C27</f>
        <v>1.9108280254777066E-2</v>
      </c>
      <c r="G24" s="77">
        <f t="shared" si="1"/>
        <v>0</v>
      </c>
      <c r="H24" s="77">
        <v>3.2160596671385725E-5</v>
      </c>
      <c r="I24" s="77">
        <f t="shared" si="2"/>
        <v>3.2160596671385725E-5</v>
      </c>
      <c r="J24" s="76">
        <f>分析係数表!G27</f>
        <v>0.18</v>
      </c>
      <c r="K24" s="78">
        <f t="shared" si="3"/>
        <v>5.7889074008494304E-6</v>
      </c>
      <c r="L24" s="79"/>
      <c r="M24" s="80"/>
      <c r="N24" s="81">
        <f>分析係数表!H27</f>
        <v>1.2043698374633626E-2</v>
      </c>
      <c r="O24" s="82">
        <f t="shared" si="4"/>
        <v>5.5173919912920109E-2</v>
      </c>
      <c r="P24" s="76">
        <f>分析係数表!C27</f>
        <v>1.9108280254777066E-2</v>
      </c>
      <c r="Q24" s="82">
        <f t="shared" si="5"/>
        <v>1.0542787244507024E-3</v>
      </c>
      <c r="R24" s="83">
        <v>1.061098616507494E-3</v>
      </c>
      <c r="S24" s="84">
        <f t="shared" si="6"/>
        <v>1.0932592131788798E-3</v>
      </c>
      <c r="T24" s="85">
        <f>分析係数表!F27</f>
        <v>0.34</v>
      </c>
      <c r="U24" s="86">
        <f t="shared" si="7"/>
        <v>3.7170813248081917E-4</v>
      </c>
      <c r="V24" s="87">
        <f>分析係数表!D27</f>
        <v>0</v>
      </c>
      <c r="W24" s="167">
        <f t="shared" si="8"/>
        <v>0</v>
      </c>
      <c r="X24" s="76">
        <f>分析係数表!E27</f>
        <v>0</v>
      </c>
      <c r="Y24" s="166">
        <f t="shared" si="9"/>
        <v>0</v>
      </c>
    </row>
    <row r="25" spans="1:25" x14ac:dyDescent="0.2">
      <c r="A25" s="6" t="s">
        <v>13</v>
      </c>
      <c r="B25" s="5" t="s">
        <v>191</v>
      </c>
      <c r="C25" s="90"/>
      <c r="D25" s="76">
        <f>投入係数表!N25</f>
        <v>0</v>
      </c>
      <c r="E25" s="77">
        <f t="shared" si="0"/>
        <v>0</v>
      </c>
      <c r="F25" s="76">
        <f>分析係数表!C28</f>
        <v>9.4883720930232562E-2</v>
      </c>
      <c r="G25" s="77">
        <f t="shared" si="1"/>
        <v>0</v>
      </c>
      <c r="H25" s="77">
        <v>9.1480547998345834E-4</v>
      </c>
      <c r="I25" s="77">
        <f t="shared" si="2"/>
        <v>9.1480547998345834E-4</v>
      </c>
      <c r="J25" s="76">
        <f>分析係数表!G28</f>
        <v>0.12508638562543192</v>
      </c>
      <c r="K25" s="78">
        <f t="shared" si="3"/>
        <v>1.1442971104146922E-4</v>
      </c>
      <c r="L25" s="79"/>
      <c r="M25" s="80"/>
      <c r="N25" s="81">
        <f>分析係数表!H28</f>
        <v>2.3767652544630962E-2</v>
      </c>
      <c r="O25" s="82">
        <f t="shared" si="4"/>
        <v>0.10888304549186889</v>
      </c>
      <c r="P25" s="76">
        <f>分析係数表!C28</f>
        <v>9.4883720930232562E-2</v>
      </c>
      <c r="Q25" s="82">
        <f t="shared" si="5"/>
        <v>1.0331228502484304E-2</v>
      </c>
      <c r="R25" s="83">
        <v>1.1009403900455475E-2</v>
      </c>
      <c r="S25" s="84">
        <f t="shared" si="6"/>
        <v>1.1924209380438934E-2</v>
      </c>
      <c r="T25" s="85">
        <f>分析係数表!F28</f>
        <v>0.21354526606772634</v>
      </c>
      <c r="U25" s="86">
        <f t="shared" si="7"/>
        <v>2.5463584647931101E-3</v>
      </c>
      <c r="V25" s="87">
        <f>分析係数表!D28</f>
        <v>0.20525224602626124</v>
      </c>
      <c r="W25" s="167">
        <f t="shared" si="8"/>
        <v>0</v>
      </c>
      <c r="X25" s="76">
        <f>分析係数表!E28</f>
        <v>0.19765031098825156</v>
      </c>
      <c r="Y25" s="166">
        <f t="shared" si="9"/>
        <v>0</v>
      </c>
    </row>
    <row r="26" spans="1:25" x14ac:dyDescent="0.2">
      <c r="A26" s="6" t="s">
        <v>14</v>
      </c>
      <c r="B26" s="5" t="s">
        <v>50</v>
      </c>
      <c r="C26" s="90"/>
      <c r="D26" s="76">
        <f>投入係数表!N26</f>
        <v>7.462686567164179E-3</v>
      </c>
      <c r="E26" s="77">
        <f t="shared" si="0"/>
        <v>0.74626865671641784</v>
      </c>
      <c r="F26" s="76">
        <f>分析係数表!C29</f>
        <v>0.10244286840031525</v>
      </c>
      <c r="G26" s="77">
        <f t="shared" si="1"/>
        <v>7.6449901791280028E-2</v>
      </c>
      <c r="H26" s="77">
        <v>8.5954947408998936E-2</v>
      </c>
      <c r="I26" s="77">
        <f t="shared" si="2"/>
        <v>8.5954947408998936E-2</v>
      </c>
      <c r="J26" s="76">
        <f>分析係数表!G29</f>
        <v>0.25477707006369427</v>
      </c>
      <c r="K26" s="78">
        <f t="shared" si="3"/>
        <v>2.1899349658343677E-2</v>
      </c>
      <c r="L26" s="79"/>
      <c r="M26" s="80"/>
      <c r="N26" s="81">
        <f>分析係数表!H29</f>
        <v>1.0897948308020251E-2</v>
      </c>
      <c r="O26" s="82">
        <f t="shared" si="4"/>
        <v>4.9925073549522844E-2</v>
      </c>
      <c r="P26" s="76">
        <f>分析係数表!C29</f>
        <v>0.10244286840031525</v>
      </c>
      <c r="Q26" s="82">
        <f t="shared" si="5"/>
        <v>5.1144677395098285E-3</v>
      </c>
      <c r="R26" s="83">
        <v>6.5223276025228871E-3</v>
      </c>
      <c r="S26" s="84">
        <f t="shared" si="6"/>
        <v>9.2477275011521823E-2</v>
      </c>
      <c r="T26" s="85">
        <f>分析係数表!F29</f>
        <v>0.39278131634819535</v>
      </c>
      <c r="U26" s="86">
        <f t="shared" si="7"/>
        <v>3.6323345811319616E-2</v>
      </c>
      <c r="V26" s="87">
        <f>分析係数表!D29</f>
        <v>0.1932059447983015</v>
      </c>
      <c r="W26" s="167">
        <f t="shared" si="8"/>
        <v>0</v>
      </c>
      <c r="X26" s="76">
        <f>分析係数表!E29</f>
        <v>0.10191082802547771</v>
      </c>
      <c r="Y26" s="166">
        <f t="shared" si="9"/>
        <v>0</v>
      </c>
    </row>
    <row r="27" spans="1:25" x14ac:dyDescent="0.2">
      <c r="A27" s="6" t="s">
        <v>15</v>
      </c>
      <c r="B27" s="5" t="s">
        <v>36</v>
      </c>
      <c r="C27" s="90"/>
      <c r="D27" s="76">
        <f>投入係数表!N27</f>
        <v>4.1459369817578775E-3</v>
      </c>
      <c r="E27" s="77">
        <f t="shared" si="0"/>
        <v>0.41459369817578773</v>
      </c>
      <c r="F27" s="76">
        <f>分析係数表!C30</f>
        <v>1</v>
      </c>
      <c r="G27" s="77">
        <f t="shared" si="1"/>
        <v>0.41459369817578773</v>
      </c>
      <c r="H27" s="77">
        <v>0.45367845947058355</v>
      </c>
      <c r="I27" s="77">
        <f t="shared" si="2"/>
        <v>0.45367845947058355</v>
      </c>
      <c r="J27" s="76">
        <f>分析係数表!G30</f>
        <v>0.34465911614479239</v>
      </c>
      <c r="K27" s="78">
        <f t="shared" si="3"/>
        <v>0.15636441685506233</v>
      </c>
      <c r="L27" s="79"/>
      <c r="M27" s="80"/>
      <c r="N27" s="81">
        <f>分析係数表!H30</f>
        <v>0</v>
      </c>
      <c r="O27" s="82">
        <f t="shared" si="4"/>
        <v>0</v>
      </c>
      <c r="P27" s="76">
        <f>分析係数表!C30</f>
        <v>1</v>
      </c>
      <c r="Q27" s="82">
        <f t="shared" si="5"/>
        <v>0</v>
      </c>
      <c r="R27" s="83">
        <v>7.1833986758352104E-3</v>
      </c>
      <c r="S27" s="84">
        <f t="shared" si="6"/>
        <v>0.46086185814641878</v>
      </c>
      <c r="T27" s="85">
        <f>分析係数表!F30</f>
        <v>0.43992893626471241</v>
      </c>
      <c r="U27" s="86">
        <f t="shared" si="7"/>
        <v>0.2027464670193328</v>
      </c>
      <c r="V27" s="87">
        <f>分析係数表!D30</f>
        <v>0.13657561625582945</v>
      </c>
      <c r="W27" s="167">
        <f t="shared" si="8"/>
        <v>0</v>
      </c>
      <c r="X27" s="76">
        <f>分析係数表!E30</f>
        <v>6.395736175882745E-2</v>
      </c>
      <c r="Y27" s="166">
        <f t="shared" si="9"/>
        <v>0</v>
      </c>
    </row>
    <row r="28" spans="1:25" x14ac:dyDescent="0.2">
      <c r="A28" s="6" t="s">
        <v>16</v>
      </c>
      <c r="B28" s="5" t="s">
        <v>192</v>
      </c>
      <c r="C28" s="90"/>
      <c r="D28" s="76">
        <f>投入係数表!N28</f>
        <v>4.4776119402985072E-2</v>
      </c>
      <c r="E28" s="77">
        <f t="shared" si="0"/>
        <v>4.4776119402985071</v>
      </c>
      <c r="F28" s="76">
        <f>分析係数表!C31</f>
        <v>2.6671974522292974E-2</v>
      </c>
      <c r="G28" s="77">
        <f t="shared" si="1"/>
        <v>0.11942675159235659</v>
      </c>
      <c r="H28" s="77">
        <v>0.12878803792100688</v>
      </c>
      <c r="I28" s="77">
        <f t="shared" si="2"/>
        <v>0.12878803792100688</v>
      </c>
      <c r="J28" s="76">
        <f>分析係数表!G31</f>
        <v>5.9701492537313432E-2</v>
      </c>
      <c r="K28" s="78">
        <f t="shared" si="3"/>
        <v>7.6888380848362308E-3</v>
      </c>
      <c r="L28" s="79"/>
      <c r="M28" s="80"/>
      <c r="N28" s="81">
        <f>分析係数表!H31</f>
        <v>2.5153210764721556E-2</v>
      </c>
      <c r="O28" s="82">
        <f t="shared" si="4"/>
        <v>0.11523048760574464</v>
      </c>
      <c r="P28" s="76">
        <f>分析係数表!C31</f>
        <v>2.6671974522292974E-2</v>
      </c>
      <c r="Q28" s="82">
        <f t="shared" si="5"/>
        <v>3.0734246296118175E-3</v>
      </c>
      <c r="R28" s="83">
        <v>3.7601797358330366E-3</v>
      </c>
      <c r="S28" s="84">
        <f t="shared" si="6"/>
        <v>0.13254821765683991</v>
      </c>
      <c r="T28" s="85">
        <f>分析係数表!F31</f>
        <v>0.34328358208955223</v>
      </c>
      <c r="U28" s="86">
        <f t="shared" si="7"/>
        <v>4.5501626956825643E-2</v>
      </c>
      <c r="V28" s="87">
        <f>分析係数表!D31</f>
        <v>0</v>
      </c>
      <c r="W28" s="167">
        <f t="shared" si="8"/>
        <v>0</v>
      </c>
      <c r="X28" s="76">
        <f>分析係数表!E31</f>
        <v>0</v>
      </c>
      <c r="Y28" s="166">
        <f t="shared" si="9"/>
        <v>0</v>
      </c>
    </row>
    <row r="29" spans="1:25" x14ac:dyDescent="0.2">
      <c r="A29" s="6" t="s">
        <v>17</v>
      </c>
      <c r="B29" s="5" t="s">
        <v>272</v>
      </c>
      <c r="C29" s="90"/>
      <c r="D29" s="76">
        <f>投入係数表!N29</f>
        <v>8.2918739635157548E-4</v>
      </c>
      <c r="E29" s="77">
        <f t="shared" si="0"/>
        <v>8.2918739635157543E-2</v>
      </c>
      <c r="F29" s="76">
        <f>分析係数表!C32</f>
        <v>1</v>
      </c>
      <c r="G29" s="77">
        <f t="shared" si="1"/>
        <v>8.2918739635157543E-2</v>
      </c>
      <c r="H29" s="77">
        <v>0.10146066755662245</v>
      </c>
      <c r="I29" s="77">
        <f t="shared" si="2"/>
        <v>0.10146066755662245</v>
      </c>
      <c r="J29" s="76">
        <f>分析係数表!G32</f>
        <v>0.14022140221402213</v>
      </c>
      <c r="K29" s="78">
        <f t="shared" si="3"/>
        <v>1.4226957074360343E-2</v>
      </c>
      <c r="L29" s="79"/>
      <c r="M29" s="80"/>
      <c r="N29" s="81">
        <f>分析係数表!H32</f>
        <v>7.3807620570210501E-3</v>
      </c>
      <c r="O29" s="82">
        <f t="shared" si="4"/>
        <v>3.3812335875838206E-2</v>
      </c>
      <c r="P29" s="76">
        <f>分析係数表!C32</f>
        <v>1</v>
      </c>
      <c r="Q29" s="82">
        <f t="shared" si="5"/>
        <v>3.3812335875838206E-2</v>
      </c>
      <c r="R29" s="83">
        <v>4.2845477797712757E-2</v>
      </c>
      <c r="S29" s="84">
        <f t="shared" si="6"/>
        <v>0.1443061453543352</v>
      </c>
      <c r="T29" s="85">
        <f>分析係数表!F32</f>
        <v>0.48093480934809346</v>
      </c>
      <c r="U29" s="86">
        <f t="shared" si="7"/>
        <v>6.9401848503745464E-2</v>
      </c>
      <c r="V29" s="87">
        <f>分析係数表!D32</f>
        <v>1.7220172201722016E-2</v>
      </c>
      <c r="W29" s="167">
        <f t="shared" si="8"/>
        <v>0</v>
      </c>
      <c r="X29" s="76">
        <f>分析係数表!E32</f>
        <v>2.5830258302583026E-2</v>
      </c>
      <c r="Y29" s="166">
        <f t="shared" si="9"/>
        <v>0</v>
      </c>
    </row>
    <row r="30" spans="1:25" x14ac:dyDescent="0.2">
      <c r="A30" s="6" t="s">
        <v>18</v>
      </c>
      <c r="B30" s="5" t="s">
        <v>273</v>
      </c>
      <c r="C30" s="90"/>
      <c r="D30" s="76">
        <f>投入係数表!N30</f>
        <v>0</v>
      </c>
      <c r="E30" s="77">
        <f t="shared" si="0"/>
        <v>0</v>
      </c>
      <c r="F30" s="76">
        <f>分析係数表!C33</f>
        <v>0.66329113924050631</v>
      </c>
      <c r="G30" s="77">
        <f t="shared" si="1"/>
        <v>0</v>
      </c>
      <c r="H30" s="77">
        <v>4.8521946174263798E-3</v>
      </c>
      <c r="I30" s="77">
        <f t="shared" si="2"/>
        <v>4.8521946174263798E-3</v>
      </c>
      <c r="J30" s="76">
        <f>分析係数表!G33</f>
        <v>0.50381679389312972</v>
      </c>
      <c r="K30" s="78">
        <f t="shared" si="3"/>
        <v>2.4446171354972597E-3</v>
      </c>
      <c r="L30" s="79"/>
      <c r="M30" s="80"/>
      <c r="N30" s="81">
        <f>分析係数表!H33</f>
        <v>1.0658140154543032E-3</v>
      </c>
      <c r="O30" s="82">
        <f t="shared" si="4"/>
        <v>4.8826477799044339E-3</v>
      </c>
      <c r="P30" s="76">
        <f>分析係数表!C33</f>
        <v>0.66329113924050631</v>
      </c>
      <c r="Q30" s="82">
        <f t="shared" si="5"/>
        <v>3.2386170084429408E-3</v>
      </c>
      <c r="R30" s="83">
        <v>8.3028106392036768E-3</v>
      </c>
      <c r="S30" s="84">
        <f t="shared" si="6"/>
        <v>1.3155005256630057E-2</v>
      </c>
      <c r="T30" s="85">
        <f>分析係数表!F33</f>
        <v>0.63740458015267176</v>
      </c>
      <c r="U30" s="86">
        <f t="shared" si="7"/>
        <v>8.3850606025084717E-3</v>
      </c>
      <c r="V30" s="87">
        <f>分析係数表!D33</f>
        <v>1.1450381679389313E-2</v>
      </c>
      <c r="W30" s="167">
        <f t="shared" si="8"/>
        <v>0</v>
      </c>
      <c r="X30" s="76">
        <f>分析係数表!E33</f>
        <v>0</v>
      </c>
      <c r="Y30" s="166">
        <f t="shared" si="9"/>
        <v>0</v>
      </c>
    </row>
    <row r="31" spans="1:25" x14ac:dyDescent="0.2">
      <c r="A31" s="6" t="s">
        <v>19</v>
      </c>
      <c r="B31" s="5" t="s">
        <v>274</v>
      </c>
      <c r="C31" s="90"/>
      <c r="D31" s="76">
        <f>投入係数表!N31</f>
        <v>2.3217247097844111E-2</v>
      </c>
      <c r="E31" s="77">
        <f t="shared" si="0"/>
        <v>2.3217247097844109</v>
      </c>
      <c r="F31" s="76">
        <f>分析係数表!C34</f>
        <v>0.21491587085038655</v>
      </c>
      <c r="G31" s="77">
        <f t="shared" si="1"/>
        <v>0.49897548787817764</v>
      </c>
      <c r="H31" s="77">
        <v>0.55241292686122601</v>
      </c>
      <c r="I31" s="77">
        <f t="shared" si="2"/>
        <v>0.55241292686122601</v>
      </c>
      <c r="J31" s="76">
        <f>分析係数表!G34</f>
        <v>0.42492917847025496</v>
      </c>
      <c r="K31" s="78">
        <f t="shared" si="3"/>
        <v>0.2347363711874898</v>
      </c>
      <c r="L31" s="79"/>
      <c r="M31" s="80"/>
      <c r="N31" s="81">
        <f>分析係数表!H34</f>
        <v>0.18094857447375434</v>
      </c>
      <c r="O31" s="82">
        <f t="shared" si="4"/>
        <v>0.82895152683327533</v>
      </c>
      <c r="P31" s="76">
        <f>分析係数表!C34</f>
        <v>0.21491587085038655</v>
      </c>
      <c r="Q31" s="82">
        <f t="shared" si="5"/>
        <v>0.17815483928213094</v>
      </c>
      <c r="R31" s="83">
        <v>0.18914522136442544</v>
      </c>
      <c r="S31" s="84">
        <f t="shared" si="6"/>
        <v>0.74155814822565147</v>
      </c>
      <c r="T31" s="85">
        <f>分析係数表!F34</f>
        <v>0.69842904970383723</v>
      </c>
      <c r="U31" s="86">
        <f t="shared" si="7"/>
        <v>0.517925752765379</v>
      </c>
      <c r="V31" s="87">
        <f>分析係数表!D34</f>
        <v>0.29410249806850375</v>
      </c>
      <c r="W31" s="167">
        <f t="shared" si="8"/>
        <v>0</v>
      </c>
      <c r="X31" s="76">
        <f>分析係数表!E34</f>
        <v>0.18465104300798352</v>
      </c>
      <c r="Y31" s="166">
        <f t="shared" si="9"/>
        <v>0</v>
      </c>
    </row>
    <row r="32" spans="1:25" x14ac:dyDescent="0.2">
      <c r="A32" s="6" t="s">
        <v>20</v>
      </c>
      <c r="B32" s="5" t="s">
        <v>37</v>
      </c>
      <c r="C32" s="90"/>
      <c r="D32" s="76">
        <f>投入係数表!N32</f>
        <v>4.1459369817578775E-3</v>
      </c>
      <c r="E32" s="77">
        <f t="shared" si="0"/>
        <v>0.41459369817578773</v>
      </c>
      <c r="F32" s="76">
        <f>分析係数表!C35</f>
        <v>8.6412734508243272E-2</v>
      </c>
      <c r="G32" s="77">
        <f t="shared" si="1"/>
        <v>3.5826175169255091E-2</v>
      </c>
      <c r="H32" s="77">
        <v>4.2282608048752141E-2</v>
      </c>
      <c r="I32" s="77">
        <f t="shared" si="2"/>
        <v>4.2282608048752141E-2</v>
      </c>
      <c r="J32" s="76">
        <f>分析係数表!G35</f>
        <v>0.31692307692307692</v>
      </c>
      <c r="K32" s="78">
        <f t="shared" si="3"/>
        <v>1.3400334243142987E-2</v>
      </c>
      <c r="L32" s="79"/>
      <c r="M32" s="80"/>
      <c r="N32" s="81">
        <f>分析係数表!H35</f>
        <v>6.9118038902211562E-2</v>
      </c>
      <c r="O32" s="82">
        <f t="shared" si="4"/>
        <v>0.31663970852680257</v>
      </c>
      <c r="P32" s="76">
        <f>分析係数表!C35</f>
        <v>8.6412734508243272E-2</v>
      </c>
      <c r="Q32" s="82">
        <f t="shared" si="5"/>
        <v>2.7361703067694122E-2</v>
      </c>
      <c r="R32" s="83">
        <v>3.0290009080404617E-2</v>
      </c>
      <c r="S32" s="84">
        <f t="shared" si="6"/>
        <v>7.2572617129156761E-2</v>
      </c>
      <c r="T32" s="85">
        <f>分析係数表!F35</f>
        <v>0.65230769230769226</v>
      </c>
      <c r="U32" s="86">
        <f t="shared" si="7"/>
        <v>4.7339676404249943E-2</v>
      </c>
      <c r="V32" s="87">
        <f>分析係数表!D35</f>
        <v>0.24307692307692308</v>
      </c>
      <c r="W32" s="167">
        <f t="shared" si="8"/>
        <v>0</v>
      </c>
      <c r="X32" s="76">
        <f>分析係数表!E35</f>
        <v>0.19384615384615383</v>
      </c>
      <c r="Y32" s="166">
        <f t="shared" si="9"/>
        <v>0</v>
      </c>
    </row>
    <row r="33" spans="1:25" x14ac:dyDescent="0.2">
      <c r="A33" s="6" t="s">
        <v>21</v>
      </c>
      <c r="B33" s="5" t="s">
        <v>38</v>
      </c>
      <c r="C33" s="90"/>
      <c r="D33" s="76">
        <f>投入係数表!N33</f>
        <v>8.2918739635157548E-4</v>
      </c>
      <c r="E33" s="77">
        <f t="shared" si="0"/>
        <v>8.2918739635157543E-2</v>
      </c>
      <c r="F33" s="76">
        <f>分析係数表!C36</f>
        <v>0.53995037220843667</v>
      </c>
      <c r="G33" s="77">
        <f t="shared" si="1"/>
        <v>4.4772004329057764E-2</v>
      </c>
      <c r="H33" s="77">
        <v>6.7409878927744443E-2</v>
      </c>
      <c r="I33" s="77">
        <f t="shared" si="2"/>
        <v>6.7409878927744443E-2</v>
      </c>
      <c r="J33" s="76">
        <f>分析係数表!G36</f>
        <v>4.5913682277318639E-3</v>
      </c>
      <c r="K33" s="78">
        <f t="shared" si="3"/>
        <v>3.0950357634409754E-4</v>
      </c>
      <c r="L33" s="79"/>
      <c r="M33" s="80"/>
      <c r="N33" s="81">
        <f>分析係数表!H36</f>
        <v>9.1953104183320006E-2</v>
      </c>
      <c r="O33" s="82">
        <f t="shared" si="4"/>
        <v>0.42125043721125505</v>
      </c>
      <c r="P33" s="76">
        <f>分析係数表!C36</f>
        <v>0.53995037220843667</v>
      </c>
      <c r="Q33" s="82">
        <f t="shared" si="5"/>
        <v>0.22745433036518384</v>
      </c>
      <c r="R33" s="83">
        <v>0.23659994374110924</v>
      </c>
      <c r="S33" s="84">
        <f t="shared" si="6"/>
        <v>0.30400982266885368</v>
      </c>
      <c r="T33" s="85">
        <f>分析係数表!F36</f>
        <v>0.90036730945821852</v>
      </c>
      <c r="U33" s="86">
        <f t="shared" si="7"/>
        <v>0.27372050608522591</v>
      </c>
      <c r="V33" s="87">
        <f>分析係数表!D36</f>
        <v>1.4692378328741965E-2</v>
      </c>
      <c r="W33" s="167">
        <f t="shared" si="8"/>
        <v>0</v>
      </c>
      <c r="X33" s="76">
        <f>分析係数表!E36</f>
        <v>5.5096418732782371E-3</v>
      </c>
      <c r="Y33" s="166">
        <f t="shared" si="9"/>
        <v>0</v>
      </c>
    </row>
    <row r="34" spans="1:25" x14ac:dyDescent="0.2">
      <c r="A34" s="6" t="s">
        <v>22</v>
      </c>
      <c r="B34" s="5" t="s">
        <v>377</v>
      </c>
      <c r="C34" s="90"/>
      <c r="D34" s="76">
        <f>投入係数表!N34</f>
        <v>1.7412935323383085E-2</v>
      </c>
      <c r="E34" s="77">
        <f t="shared" si="0"/>
        <v>1.7412935323383085</v>
      </c>
      <c r="F34" s="76">
        <f>分析係数表!C37</f>
        <v>0.27299231380864031</v>
      </c>
      <c r="G34" s="77">
        <f t="shared" si="1"/>
        <v>0.47535975041305528</v>
      </c>
      <c r="H34" s="77">
        <v>0.53283168147092785</v>
      </c>
      <c r="I34" s="77">
        <f t="shared" si="2"/>
        <v>0.53283168147092785</v>
      </c>
      <c r="J34" s="76">
        <f>分析係数表!G37</f>
        <v>0.4742113169754632</v>
      </c>
      <c r="K34" s="78">
        <f t="shared" si="3"/>
        <v>0.25267481339657921</v>
      </c>
      <c r="L34" s="79"/>
      <c r="M34" s="80"/>
      <c r="N34" s="81">
        <f>分析係数表!H37</f>
        <v>5.3477218225419662E-2</v>
      </c>
      <c r="O34" s="82">
        <f t="shared" si="4"/>
        <v>0.24498685235670498</v>
      </c>
      <c r="P34" s="76">
        <f>分析係数表!C37</f>
        <v>0.27299231380864031</v>
      </c>
      <c r="Q34" s="82">
        <f t="shared" si="5"/>
        <v>6.6879527677552633E-2</v>
      </c>
      <c r="R34" s="83">
        <v>7.5274743451595252E-2</v>
      </c>
      <c r="S34" s="84">
        <f t="shared" si="6"/>
        <v>0.60810642492252309</v>
      </c>
      <c r="T34" s="85">
        <f>分析係数表!F37</f>
        <v>0.7120681021532298</v>
      </c>
      <c r="U34" s="86">
        <f t="shared" si="7"/>
        <v>0.43301318790176652</v>
      </c>
      <c r="V34" s="87">
        <f>分析係数表!D37</f>
        <v>0.1457185778668002</v>
      </c>
      <c r="W34" s="167">
        <f t="shared" si="8"/>
        <v>0</v>
      </c>
      <c r="X34" s="76">
        <f>分析係数表!E37</f>
        <v>0.12719078617926891</v>
      </c>
      <c r="Y34" s="166">
        <f t="shared" si="9"/>
        <v>0</v>
      </c>
    </row>
    <row r="35" spans="1:25" x14ac:dyDescent="0.2">
      <c r="A35" s="6" t="s">
        <v>23</v>
      </c>
      <c r="B35" s="5" t="s">
        <v>193</v>
      </c>
      <c r="C35" s="90"/>
      <c r="D35" s="76">
        <f>投入係数表!N35</f>
        <v>8.2918739635157548E-4</v>
      </c>
      <c r="E35" s="77">
        <f t="shared" si="0"/>
        <v>8.2918739635157543E-2</v>
      </c>
      <c r="F35" s="76">
        <f>分析係数表!C38</f>
        <v>9.8436595251881753E-3</v>
      </c>
      <c r="G35" s="77">
        <f t="shared" si="1"/>
        <v>8.1622384122621687E-4</v>
      </c>
      <c r="H35" s="77">
        <v>1.6369871209859336E-3</v>
      </c>
      <c r="I35" s="77">
        <f t="shared" si="2"/>
        <v>1.6369871209859336E-3</v>
      </c>
      <c r="J35" s="76">
        <f>分析係数表!G38</f>
        <v>0.36842105263157893</v>
      </c>
      <c r="K35" s="78">
        <f t="shared" si="3"/>
        <v>6.0310051825797557E-4</v>
      </c>
      <c r="L35" s="79"/>
      <c r="M35" s="80"/>
      <c r="N35" s="81">
        <f>分析係数表!H38</f>
        <v>4.7135624833466561E-2</v>
      </c>
      <c r="O35" s="82">
        <f t="shared" si="4"/>
        <v>0.21593509806627362</v>
      </c>
      <c r="P35" s="76">
        <f>分析係数表!C38</f>
        <v>9.8436595251881753E-3</v>
      </c>
      <c r="Q35" s="82">
        <f t="shared" si="5"/>
        <v>2.1255915849025171E-3</v>
      </c>
      <c r="R35" s="83">
        <v>2.4658328420596883E-3</v>
      </c>
      <c r="S35" s="84">
        <f t="shared" si="6"/>
        <v>4.1028199630456222E-3</v>
      </c>
      <c r="T35" s="85">
        <f>分析係数表!F38</f>
        <v>0.57894736842105265</v>
      </c>
      <c r="U35" s="86">
        <f t="shared" si="7"/>
        <v>2.3753168207106233E-3</v>
      </c>
      <c r="V35" s="87">
        <f>分析係数表!D38</f>
        <v>0.19298245614035087</v>
      </c>
      <c r="W35" s="167">
        <f t="shared" si="8"/>
        <v>0</v>
      </c>
      <c r="X35" s="76">
        <f>分析係数表!E38</f>
        <v>0.17543859649122806</v>
      </c>
      <c r="Y35" s="166">
        <f t="shared" si="9"/>
        <v>0</v>
      </c>
    </row>
    <row r="36" spans="1:25" x14ac:dyDescent="0.2">
      <c r="A36" s="6" t="s">
        <v>24</v>
      </c>
      <c r="B36" s="5" t="s">
        <v>39</v>
      </c>
      <c r="C36" s="90"/>
      <c r="D36" s="76">
        <f>投入係数表!N36</f>
        <v>0</v>
      </c>
      <c r="E36" s="77">
        <f t="shared" si="0"/>
        <v>0</v>
      </c>
      <c r="F36" s="76">
        <f>分析係数表!C39</f>
        <v>1</v>
      </c>
      <c r="G36" s="77">
        <f t="shared" si="1"/>
        <v>0</v>
      </c>
      <c r="H36" s="77">
        <v>1.6359036064693886E-2</v>
      </c>
      <c r="I36" s="77">
        <f t="shared" si="2"/>
        <v>1.6359036064693886E-2</v>
      </c>
      <c r="J36" s="76">
        <f>分析係数表!G39</f>
        <v>0.35118219749652296</v>
      </c>
      <c r="K36" s="78">
        <f t="shared" si="3"/>
        <v>5.7450022341240699E-3</v>
      </c>
      <c r="L36" s="79"/>
      <c r="M36" s="80"/>
      <c r="N36" s="81">
        <f>分析係数表!H39</f>
        <v>4.2632560618172128E-3</v>
      </c>
      <c r="O36" s="82">
        <f t="shared" si="4"/>
        <v>1.9530591119617736E-2</v>
      </c>
      <c r="P36" s="76">
        <f>分析係数表!C39</f>
        <v>1</v>
      </c>
      <c r="Q36" s="82">
        <f t="shared" si="5"/>
        <v>1.9530591119617736E-2</v>
      </c>
      <c r="R36" s="83">
        <v>2.3846960537761239E-2</v>
      </c>
      <c r="S36" s="84">
        <f t="shared" si="6"/>
        <v>4.0205996602455121E-2</v>
      </c>
      <c r="T36" s="85">
        <f>分析係数表!F39</f>
        <v>0.70201668984700971</v>
      </c>
      <c r="U36" s="86">
        <f t="shared" si="7"/>
        <v>2.8225280646855665E-2</v>
      </c>
      <c r="V36" s="87">
        <f>分析係数表!D39</f>
        <v>8.2406119610570233E-2</v>
      </c>
      <c r="W36" s="167">
        <f t="shared" si="8"/>
        <v>0</v>
      </c>
      <c r="X36" s="76">
        <f>分析係数表!E39</f>
        <v>0.10361613351877608</v>
      </c>
      <c r="Y36" s="166">
        <f t="shared" si="9"/>
        <v>0</v>
      </c>
    </row>
    <row r="37" spans="1:25" x14ac:dyDescent="0.2">
      <c r="A37" s="6" t="s">
        <v>25</v>
      </c>
      <c r="B37" s="5" t="s">
        <v>40</v>
      </c>
      <c r="C37" s="90"/>
      <c r="D37" s="76">
        <f>投入係数表!N37</f>
        <v>0</v>
      </c>
      <c r="E37" s="77">
        <f t="shared" si="0"/>
        <v>0</v>
      </c>
      <c r="F37" s="76">
        <f>分析係数表!C40</f>
        <v>0.85246762338116899</v>
      </c>
      <c r="G37" s="77">
        <f t="shared" si="1"/>
        <v>0</v>
      </c>
      <c r="H37" s="77">
        <v>3.0958835681716004E-4</v>
      </c>
      <c r="I37" s="77">
        <f t="shared" si="2"/>
        <v>3.0958835681716004E-4</v>
      </c>
      <c r="J37" s="76">
        <f>分析係数表!G40</f>
        <v>0.56154833975417351</v>
      </c>
      <c r="K37" s="78">
        <f t="shared" si="3"/>
        <v>1.7384882777789887E-4</v>
      </c>
      <c r="L37" s="79"/>
      <c r="M37" s="80"/>
      <c r="N37" s="81">
        <f>分析係数表!H40</f>
        <v>3.4452438049560351E-2</v>
      </c>
      <c r="O37" s="82">
        <f t="shared" si="4"/>
        <v>0.15783158948541084</v>
      </c>
      <c r="P37" s="76">
        <f>分析係数表!C40</f>
        <v>0.85246762338116899</v>
      </c>
      <c r="Q37" s="82">
        <f t="shared" si="5"/>
        <v>0.13454631998310049</v>
      </c>
      <c r="R37" s="83">
        <v>0.1346058684198321</v>
      </c>
      <c r="S37" s="84">
        <f t="shared" si="6"/>
        <v>0.13491545677664926</v>
      </c>
      <c r="T37" s="85">
        <f>分析係数表!F40</f>
        <v>0.75619152449091909</v>
      </c>
      <c r="U37" s="86">
        <f t="shared" si="7"/>
        <v>0.10202192493732311</v>
      </c>
      <c r="V37" s="87">
        <f>分析係数表!D40</f>
        <v>0.11685929187305082</v>
      </c>
      <c r="W37" s="167">
        <f t="shared" si="8"/>
        <v>0</v>
      </c>
      <c r="X37" s="76">
        <f>分析係数表!E40</f>
        <v>7.2463768115942032E-2</v>
      </c>
      <c r="Y37" s="166">
        <f t="shared" si="9"/>
        <v>0</v>
      </c>
    </row>
    <row r="38" spans="1:25" x14ac:dyDescent="0.2">
      <c r="A38" s="6" t="s">
        <v>26</v>
      </c>
      <c r="B38" s="5" t="s">
        <v>276</v>
      </c>
      <c r="C38" s="90"/>
      <c r="D38" s="76">
        <f>投入係数表!N38</f>
        <v>0</v>
      </c>
      <c r="E38" s="77">
        <f t="shared" si="0"/>
        <v>0</v>
      </c>
      <c r="F38" s="76">
        <f>分析係数表!C41</f>
        <v>0.52194822470070601</v>
      </c>
      <c r="G38" s="77">
        <f t="shared" si="1"/>
        <v>0</v>
      </c>
      <c r="H38" s="77">
        <v>3.1343767963109626E-4</v>
      </c>
      <c r="I38" s="77">
        <f t="shared" si="2"/>
        <v>3.1343767963109626E-4</v>
      </c>
      <c r="J38" s="76">
        <f>分析係数表!G41</f>
        <v>0.47623592288604694</v>
      </c>
      <c r="K38" s="78">
        <f t="shared" si="3"/>
        <v>1.4927028262637625E-4</v>
      </c>
      <c r="L38" s="79"/>
      <c r="M38" s="80"/>
      <c r="N38" s="81">
        <f>分析係数表!H41</f>
        <v>5.4729549693578468E-2</v>
      </c>
      <c r="O38" s="82">
        <f t="shared" si="4"/>
        <v>0.25072396349809267</v>
      </c>
      <c r="P38" s="76">
        <f>分析係数表!C41</f>
        <v>0.52194822470070601</v>
      </c>
      <c r="Q38" s="82">
        <f t="shared" si="5"/>
        <v>0.13086492763775409</v>
      </c>
      <c r="R38" s="83">
        <v>0.13229799053838825</v>
      </c>
      <c r="S38" s="84">
        <f t="shared" si="6"/>
        <v>0.13261142821801936</v>
      </c>
      <c r="T38" s="85">
        <f>分析係数表!F41</f>
        <v>0.5754915060125978</v>
      </c>
      <c r="U38" s="86">
        <f t="shared" si="7"/>
        <v>7.6316750539669465E-2</v>
      </c>
      <c r="V38" s="87">
        <f>分析係数表!D41</f>
        <v>0.21645352166443979</v>
      </c>
      <c r="W38" s="167">
        <f t="shared" si="8"/>
        <v>0</v>
      </c>
      <c r="X38" s="76">
        <f>分析係数表!E41</f>
        <v>0.20900935292994846</v>
      </c>
      <c r="Y38" s="166">
        <f t="shared" si="9"/>
        <v>0</v>
      </c>
    </row>
    <row r="39" spans="1:25" x14ac:dyDescent="0.2">
      <c r="A39" s="6" t="s">
        <v>51</v>
      </c>
      <c r="B39" s="5" t="s">
        <v>367</v>
      </c>
      <c r="C39" s="90"/>
      <c r="D39" s="76">
        <f>投入係数表!N39</f>
        <v>8.2918739635157548E-4</v>
      </c>
      <c r="E39" s="77">
        <f>$C$16*D39</f>
        <v>8.2918739635157543E-2</v>
      </c>
      <c r="F39" s="76">
        <f>分析係数表!C42</f>
        <v>1</v>
      </c>
      <c r="G39" s="77">
        <f>E39*F39</f>
        <v>8.2918739635157543E-2</v>
      </c>
      <c r="H39" s="77">
        <v>9.2727612457808015E-2</v>
      </c>
      <c r="I39" s="77">
        <f>C39+H39</f>
        <v>9.2727612457808015E-2</v>
      </c>
      <c r="J39" s="76">
        <f>分析係数表!G42</f>
        <v>0.48544520547945208</v>
      </c>
      <c r="K39" s="78">
        <f>I39*J39</f>
        <v>4.5014174883199615E-2</v>
      </c>
      <c r="L39" s="79"/>
      <c r="M39" s="80"/>
      <c r="N39" s="81">
        <f>分析係数表!H42</f>
        <v>1.4948041566746603E-2</v>
      </c>
      <c r="O39" s="82">
        <f t="shared" si="4"/>
        <v>6.8479135113159686E-2</v>
      </c>
      <c r="P39" s="76">
        <f>分析係数表!C42</f>
        <v>1</v>
      </c>
      <c r="Q39" s="82">
        <f>O39*P39</f>
        <v>6.8479135113159686E-2</v>
      </c>
      <c r="R39" s="83">
        <v>7.0638837922040579E-2</v>
      </c>
      <c r="S39" s="84">
        <f>I39+R39</f>
        <v>0.16336645037984859</v>
      </c>
      <c r="T39" s="85">
        <f>分析係数表!F42</f>
        <v>0.5547945205479452</v>
      </c>
      <c r="U39" s="86">
        <f>S39*T39</f>
        <v>9.0634811512107782E-2</v>
      </c>
      <c r="V39" s="87">
        <f>分析係数表!D42</f>
        <v>0.17037671232876711</v>
      </c>
      <c r="W39" s="167">
        <f>ROUND(S39*V39,0)</f>
        <v>0</v>
      </c>
      <c r="X39" s="76">
        <f>分析係数表!E42</f>
        <v>0.12842465753424659</v>
      </c>
      <c r="Y39" s="166">
        <f>ROUND(S39*X39,0)</f>
        <v>0</v>
      </c>
    </row>
    <row r="40" spans="1:25" x14ac:dyDescent="0.2">
      <c r="A40" s="6" t="s">
        <v>194</v>
      </c>
      <c r="B40" s="5" t="s">
        <v>41</v>
      </c>
      <c r="C40" s="90"/>
      <c r="D40" s="76">
        <f>投入係数表!N40</f>
        <v>9.9502487562189053E-3</v>
      </c>
      <c r="E40" s="77">
        <f>$C$16*D40</f>
        <v>0.99502487562189057</v>
      </c>
      <c r="F40" s="76">
        <f>分析係数表!C43</f>
        <v>0.62423588637180871</v>
      </c>
      <c r="G40" s="77">
        <f>E40*F40</f>
        <v>0.62113023519582955</v>
      </c>
      <c r="H40" s="77">
        <v>0.86328808749534802</v>
      </c>
      <c r="I40" s="77">
        <f>C40+H40</f>
        <v>0.86328808749534802</v>
      </c>
      <c r="J40" s="76">
        <f>分析係数表!G43</f>
        <v>0.42429149797570848</v>
      </c>
      <c r="K40" s="78">
        <f>I40*J40</f>
        <v>0.36628579582798571</v>
      </c>
      <c r="L40" s="79"/>
      <c r="M40" s="80"/>
      <c r="N40" s="81">
        <f>分析係数表!H43</f>
        <v>4.0607513988808956E-2</v>
      </c>
      <c r="O40" s="82">
        <f t="shared" si="4"/>
        <v>0.18602888041435897</v>
      </c>
      <c r="P40" s="76">
        <f>分析係数表!C43</f>
        <v>0.62423588637180871</v>
      </c>
      <c r="Q40" s="82">
        <f>O40*P40</f>
        <v>0.11612590305621258</v>
      </c>
      <c r="R40" s="83">
        <v>0.17656751435507018</v>
      </c>
      <c r="S40" s="84">
        <f>I40+R40</f>
        <v>1.0398556018504181</v>
      </c>
      <c r="T40" s="85">
        <f>分析係数表!F43</f>
        <v>0.69068825910931175</v>
      </c>
      <c r="U40" s="86">
        <f>S40*T40</f>
        <v>0.71821605536713096</v>
      </c>
      <c r="V40" s="87">
        <f>分析係数表!D43</f>
        <v>0.12442645074224022</v>
      </c>
      <c r="W40" s="167">
        <f>ROUND(S40*V40,0)</f>
        <v>0</v>
      </c>
      <c r="X40" s="76">
        <f>分析係数表!E43</f>
        <v>8.4750337381916327E-2</v>
      </c>
      <c r="Y40" s="166">
        <f>ROUND(S40*X40,0)</f>
        <v>0</v>
      </c>
    </row>
    <row r="41" spans="1:25" x14ac:dyDescent="0.2">
      <c r="A41" s="6" t="s">
        <v>340</v>
      </c>
      <c r="B41" s="5" t="s">
        <v>42</v>
      </c>
      <c r="C41" s="90"/>
      <c r="D41" s="76">
        <f>投入係数表!N41</f>
        <v>0</v>
      </c>
      <c r="E41" s="77">
        <f>$C$16*D41</f>
        <v>0</v>
      </c>
      <c r="F41" s="76">
        <f>分析係数表!C44</f>
        <v>0.39252164302818193</v>
      </c>
      <c r="G41" s="77">
        <f>E41*F41</f>
        <v>0</v>
      </c>
      <c r="H41" s="77">
        <v>6.0700411495243078E-4</v>
      </c>
      <c r="I41" s="77">
        <f>C41+H41</f>
        <v>6.0700411495243078E-4</v>
      </c>
      <c r="J41" s="76">
        <f>分析係数表!G44</f>
        <v>0.26417955717318775</v>
      </c>
      <c r="K41" s="78">
        <f>I41*J41</f>
        <v>1.6035807829043591E-4</v>
      </c>
      <c r="L41" s="79"/>
      <c r="M41" s="80"/>
      <c r="N41" s="81">
        <f>分析係数表!H44</f>
        <v>0.12190247801758593</v>
      </c>
      <c r="O41" s="82">
        <f t="shared" si="4"/>
        <v>0.55845283982656968</v>
      </c>
      <c r="P41" s="76">
        <f>分析係数表!C44</f>
        <v>0.39252164302818193</v>
      </c>
      <c r="Q41" s="82">
        <f>O41*P41</f>
        <v>0.21920482624247925</v>
      </c>
      <c r="R41" s="83">
        <v>0.22191022409691344</v>
      </c>
      <c r="S41" s="84">
        <f>I41+R41</f>
        <v>0.22251722821186587</v>
      </c>
      <c r="T41" s="85">
        <f>分析係数表!F44</f>
        <v>0.52714589020321501</v>
      </c>
      <c r="U41" s="86">
        <f>S41*T41</f>
        <v>0.11729904235129598</v>
      </c>
      <c r="V41" s="87">
        <f>分析係数表!D44</f>
        <v>0.30209281164695179</v>
      </c>
      <c r="W41" s="167">
        <f>ROUND(S41*V41,0)</f>
        <v>0</v>
      </c>
      <c r="X41" s="76">
        <f>分析係数表!E44</f>
        <v>0.17773733697300576</v>
      </c>
      <c r="Y41" s="166">
        <f>ROUND(S41*X41,0)</f>
        <v>0</v>
      </c>
    </row>
    <row r="42" spans="1:25" x14ac:dyDescent="0.2">
      <c r="A42" s="6" t="s">
        <v>341</v>
      </c>
      <c r="B42" s="5" t="s">
        <v>278</v>
      </c>
      <c r="C42" s="90"/>
      <c r="D42" s="76">
        <f>投入係数表!N42</f>
        <v>0</v>
      </c>
      <c r="E42" s="77">
        <f>$C$16*D42</f>
        <v>0</v>
      </c>
      <c r="F42" s="76">
        <f>分析係数表!C45</f>
        <v>1</v>
      </c>
      <c r="G42" s="77">
        <f>E42*F42</f>
        <v>0</v>
      </c>
      <c r="H42" s="77">
        <v>9.1506013099900019E-3</v>
      </c>
      <c r="I42" s="77">
        <f>C42+H42</f>
        <v>9.1506013099900019E-3</v>
      </c>
      <c r="J42" s="76">
        <f>分析係数表!G45</f>
        <v>0</v>
      </c>
      <c r="K42" s="78">
        <f>I42*J42</f>
        <v>0</v>
      </c>
      <c r="L42" s="79"/>
      <c r="M42" s="80"/>
      <c r="N42" s="81">
        <f>分析係数表!H45</f>
        <v>0</v>
      </c>
      <c r="O42" s="82">
        <f t="shared" si="4"/>
        <v>0</v>
      </c>
      <c r="P42" s="76">
        <f>分析係数表!C45</f>
        <v>1</v>
      </c>
      <c r="Q42" s="82">
        <f>O42*P42</f>
        <v>0</v>
      </c>
      <c r="R42" s="83">
        <v>4.79938147559283E-3</v>
      </c>
      <c r="S42" s="84">
        <f>I42+R42</f>
        <v>1.3949982785582831E-2</v>
      </c>
      <c r="T42" s="85">
        <f>分析係数表!F45</f>
        <v>0</v>
      </c>
      <c r="U42" s="86">
        <f>S42*T42</f>
        <v>0</v>
      </c>
      <c r="V42" s="87">
        <f>分析係数表!D45</f>
        <v>0</v>
      </c>
      <c r="W42" s="167">
        <f>ROUND(S42*V42,0)</f>
        <v>0</v>
      </c>
      <c r="X42" s="76">
        <f>分析係数表!E45</f>
        <v>0</v>
      </c>
      <c r="Y42" s="166">
        <f>ROUND(S42*X42,0)</f>
        <v>0</v>
      </c>
    </row>
    <row r="43" spans="1:25" x14ac:dyDescent="0.2">
      <c r="A43" s="6" t="s">
        <v>342</v>
      </c>
      <c r="B43" s="5" t="s">
        <v>279</v>
      </c>
      <c r="C43" s="90"/>
      <c r="D43" s="76">
        <f>投入係数表!N43</f>
        <v>4.1459369817578775E-3</v>
      </c>
      <c r="E43" s="77">
        <f>$C$16*D43</f>
        <v>0.41459369817578773</v>
      </c>
      <c r="F43" s="76">
        <f>分析係数表!C46</f>
        <v>0.18061366806136681</v>
      </c>
      <c r="G43" s="77">
        <f>E43*F43</f>
        <v>7.4881288582656219E-2</v>
      </c>
      <c r="H43" s="77">
        <v>8.5066987536408206E-2</v>
      </c>
      <c r="I43" s="77">
        <f>C43+H43</f>
        <v>8.5066987536408206E-2</v>
      </c>
      <c r="J43" s="76">
        <f>分析係数表!G46</f>
        <v>1.1538461538461539E-2</v>
      </c>
      <c r="K43" s="78">
        <f>I43*J43</f>
        <v>9.8154216388163327E-4</v>
      </c>
      <c r="L43" s="79"/>
      <c r="M43" s="80"/>
      <c r="N43" s="81">
        <f>分析係数表!H46</f>
        <v>2.4940047961630695E-2</v>
      </c>
      <c r="O43" s="82">
        <f t="shared" si="4"/>
        <v>0.11425395804976377</v>
      </c>
      <c r="P43" s="76">
        <f>分析係数表!C46</f>
        <v>0.18061366806136681</v>
      </c>
      <c r="Q43" s="82">
        <f>O43*P43</f>
        <v>2.063582645389736E-2</v>
      </c>
      <c r="R43" s="83">
        <v>2.2445120974346238E-2</v>
      </c>
      <c r="S43" s="84">
        <f>I43+R43</f>
        <v>0.10751210851075445</v>
      </c>
      <c r="T43" s="85">
        <f>分析係数表!F46</f>
        <v>0.31538461538461537</v>
      </c>
      <c r="U43" s="86">
        <f>S43*T43</f>
        <v>3.3907664991853326E-2</v>
      </c>
      <c r="V43" s="87">
        <f>分析係数表!D46</f>
        <v>7.6923076923076927E-3</v>
      </c>
      <c r="W43" s="167">
        <f>ROUND(S43*V43,0)</f>
        <v>0</v>
      </c>
      <c r="X43" s="76">
        <f>分析係数表!E46</f>
        <v>2.3076923076923078E-2</v>
      </c>
      <c r="Y43" s="166">
        <f>ROUND(S43*X43,0)</f>
        <v>0</v>
      </c>
    </row>
    <row r="44" spans="1:25" x14ac:dyDescent="0.2">
      <c r="A44" s="192">
        <v>40</v>
      </c>
      <c r="B44" s="14" t="s">
        <v>150</v>
      </c>
      <c r="C44" s="197">
        <f>SUM(C5:C43)</f>
        <v>100</v>
      </c>
      <c r="D44" s="92">
        <f>投入係数表!N44</f>
        <v>0.74958540630182424</v>
      </c>
      <c r="E44" s="91">
        <f>SUM(E5:E43)</f>
        <v>74.958540630182441</v>
      </c>
      <c r="F44" s="92">
        <f>分析係数表!C47</f>
        <v>0.37257609531888036</v>
      </c>
      <c r="G44" s="91">
        <f>SUM(G5:G43)</f>
        <v>8.9757518631273498</v>
      </c>
      <c r="H44" s="91">
        <f>SUM(H5:H43)</f>
        <v>10.059397871877074</v>
      </c>
      <c r="I44" s="91">
        <f>SUM(I5:I43)</f>
        <v>110.05939787187707</v>
      </c>
      <c r="J44" s="92">
        <f>分析係数表!G47</f>
        <v>0.28018721150013498</v>
      </c>
      <c r="K44" s="93">
        <f>SUM(K5:K43)</f>
        <v>7.3064502065316352</v>
      </c>
      <c r="L44" s="94">
        <f>最終需要_まとめ!$L$33</f>
        <v>0.627</v>
      </c>
      <c r="M44" s="91">
        <f>K44*L44</f>
        <v>4.5811442794953354</v>
      </c>
      <c r="N44" s="95">
        <f>分析係数表!H47</f>
        <v>1</v>
      </c>
      <c r="O44" s="93">
        <f>SUM(O5:O43)</f>
        <v>4.5811442794953354</v>
      </c>
      <c r="P44" s="92">
        <f>分析係数表!C47</f>
        <v>0.37257609531888036</v>
      </c>
      <c r="Q44" s="96">
        <f>SUM(Q5:Q43)</f>
        <v>1.3982311585352194</v>
      </c>
      <c r="R44" s="91">
        <f>SUM(R5:R43)</f>
        <v>1.574539957785277</v>
      </c>
      <c r="S44" s="97">
        <f>SUM(S5:S43)</f>
        <v>111.63393782966236</v>
      </c>
      <c r="T44" s="98">
        <f>分析係数表!F47</f>
        <v>0.48104097823151992</v>
      </c>
      <c r="U44" s="99">
        <f>SUM(U5:U43)</f>
        <v>28.638090219250589</v>
      </c>
      <c r="V44" s="100">
        <f>分析係数表!D47</f>
        <v>0.12544199143661683</v>
      </c>
      <c r="W44" s="164">
        <f>SUM(W5:W43)</f>
        <v>7</v>
      </c>
      <c r="X44" s="92">
        <f>分析係数表!E47</f>
        <v>9.6151620742417038E-2</v>
      </c>
      <c r="Y44" s="165">
        <f>SUM(Y5:Y43)</f>
        <v>8</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98" t="str">
        <f>取引基本表!$E$1</f>
        <v>2015年多可町産業連関表</v>
      </c>
      <c r="H1" s="401"/>
      <c r="I1" s="401"/>
    </row>
    <row r="2" spans="1:25" x14ac:dyDescent="0.2">
      <c r="B2" s="3" t="s">
        <v>300</v>
      </c>
      <c r="S2" s="3" t="s">
        <v>152</v>
      </c>
      <c r="U2" s="64" t="s">
        <v>209</v>
      </c>
      <c r="W2" s="3" t="s">
        <v>130</v>
      </c>
      <c r="Y2" s="3" t="s">
        <v>153</v>
      </c>
    </row>
    <row r="3" spans="1:25" ht="44" x14ac:dyDescent="0.2">
      <c r="B3" s="65"/>
      <c r="C3" s="66" t="s">
        <v>227</v>
      </c>
      <c r="D3" s="66" t="s">
        <v>239</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投入係数表!O5</f>
        <v>0</v>
      </c>
      <c r="E5" s="77">
        <f t="shared" ref="E5:E38" si="0">$C$17*D5</f>
        <v>0</v>
      </c>
      <c r="F5" s="76">
        <f>分析係数表!C8</f>
        <v>0.59892525647288708</v>
      </c>
      <c r="G5" s="77">
        <f t="shared" ref="G5:G38" si="1">E5*F5</f>
        <v>0</v>
      </c>
      <c r="H5" s="77">
        <f t="array" ref="H5:H43">MMULT(逆行列係数!C5:AO43,'13'!G5:G43)</f>
        <v>2.3413626218753533E-3</v>
      </c>
      <c r="I5" s="77">
        <f t="shared" ref="I5:I38" si="2">C5+H5</f>
        <v>2.3413626218753533E-3</v>
      </c>
      <c r="J5" s="76">
        <f>分析係数表!G8</f>
        <v>0.12001563721657545</v>
      </c>
      <c r="K5" s="78">
        <f t="shared" ref="K5:K38" si="3">I5*J5</f>
        <v>2.8100012701944233E-4</v>
      </c>
      <c r="L5" s="79" t="s">
        <v>183</v>
      </c>
      <c r="M5" s="80" t="s">
        <v>183</v>
      </c>
      <c r="N5" s="81">
        <f>分析係数表!H8</f>
        <v>1.3455901945110578E-2</v>
      </c>
      <c r="O5" s="82">
        <f t="shared" ref="O5:O43" si="4">$M$44*N5</f>
        <v>0.11709828096440186</v>
      </c>
      <c r="P5" s="76">
        <f>分析係数表!C8</f>
        <v>0.59892525647288708</v>
      </c>
      <c r="Q5" s="82">
        <f t="shared" ref="Q5:Q38" si="5">O5*P5</f>
        <v>7.0133117959138583E-2</v>
      </c>
      <c r="R5" s="83">
        <f t="array" ref="R5:R43">MMULT(逆行列係数!C5:AO43,'13'!Q5:Q43)</f>
        <v>9.9963059383092481E-2</v>
      </c>
      <c r="S5" s="84">
        <f t="shared" ref="S5:S38" si="6">I5+R5</f>
        <v>0.10230442200496784</v>
      </c>
      <c r="T5" s="85">
        <f>分析係数表!F8</f>
        <v>0.45269741985926504</v>
      </c>
      <c r="U5" s="86">
        <f t="shared" ref="U5:U38" si="7">S5*T5</f>
        <v>4.6312947881842356E-2</v>
      </c>
      <c r="V5" s="87">
        <f>分析係数表!D8</f>
        <v>0.16301798279906177</v>
      </c>
      <c r="W5" s="167">
        <f t="shared" ref="W5:W38" si="8">ROUND(S5*V5,0)</f>
        <v>0</v>
      </c>
      <c r="X5" s="76">
        <f>分析係数表!E8</f>
        <v>0.12822517591868648</v>
      </c>
      <c r="Y5" s="166">
        <f t="shared" ref="Y5:Y38" si="9">ROUND(S5*X5,0)</f>
        <v>0</v>
      </c>
    </row>
    <row r="6" spans="1:25" x14ac:dyDescent="0.2">
      <c r="A6" s="6" t="s">
        <v>219</v>
      </c>
      <c r="B6" s="5" t="s">
        <v>265</v>
      </c>
      <c r="C6" s="90"/>
      <c r="D6" s="76">
        <f>投入係数表!O6</f>
        <v>0</v>
      </c>
      <c r="E6" s="77">
        <f t="shared" si="0"/>
        <v>0</v>
      </c>
      <c r="F6" s="76">
        <f>分析係数表!C9</f>
        <v>1</v>
      </c>
      <c r="G6" s="77">
        <f t="shared" si="1"/>
        <v>0</v>
      </c>
      <c r="H6" s="77">
        <v>1.9315792608408645E-2</v>
      </c>
      <c r="I6" s="77">
        <f t="shared" si="2"/>
        <v>1.9315792608408645E-2</v>
      </c>
      <c r="J6" s="76">
        <f>分析係数表!G9</f>
        <v>0.24649298597194388</v>
      </c>
      <c r="K6" s="78">
        <f t="shared" si="3"/>
        <v>4.7612073964614495E-3</v>
      </c>
      <c r="L6" s="79"/>
      <c r="M6" s="80"/>
      <c r="N6" s="81">
        <f>分析係数表!H9</f>
        <v>6.9277911004529712E-4</v>
      </c>
      <c r="O6" s="82">
        <f t="shared" si="4"/>
        <v>6.0288223862860367E-3</v>
      </c>
      <c r="P6" s="76">
        <f>分析係数表!C9</f>
        <v>1</v>
      </c>
      <c r="Q6" s="82">
        <f t="shared" si="5"/>
        <v>6.0288223862860367E-3</v>
      </c>
      <c r="R6" s="83">
        <v>9.3507532985978494E-3</v>
      </c>
      <c r="S6" s="84">
        <f t="shared" si="6"/>
        <v>2.8666545907006492E-2</v>
      </c>
      <c r="T6" s="85">
        <f>分析係数表!F9</f>
        <v>0.67535070140280562</v>
      </c>
      <c r="U6" s="86">
        <f t="shared" si="7"/>
        <v>1.9359971885092562E-2</v>
      </c>
      <c r="V6" s="87">
        <f>分析係数表!D9</f>
        <v>0.18436873747494989</v>
      </c>
      <c r="W6" s="167">
        <f t="shared" si="8"/>
        <v>0</v>
      </c>
      <c r="X6" s="76">
        <f>分析係数表!E9</f>
        <v>0.11823647294589178</v>
      </c>
      <c r="Y6" s="166">
        <f t="shared" si="9"/>
        <v>0</v>
      </c>
    </row>
    <row r="7" spans="1:25" x14ac:dyDescent="0.2">
      <c r="A7" s="6" t="s">
        <v>220</v>
      </c>
      <c r="B7" s="5" t="s">
        <v>266</v>
      </c>
      <c r="C7" s="90"/>
      <c r="D7" s="76">
        <f>投入係数表!O7</f>
        <v>0</v>
      </c>
      <c r="E7" s="77">
        <f t="shared" si="0"/>
        <v>0</v>
      </c>
      <c r="F7" s="76">
        <f>分析係数表!C10</f>
        <v>0</v>
      </c>
      <c r="G7" s="77">
        <f t="shared" si="1"/>
        <v>0</v>
      </c>
      <c r="H7" s="77">
        <v>0</v>
      </c>
      <c r="I7" s="77">
        <f t="shared" si="2"/>
        <v>0</v>
      </c>
      <c r="J7" s="76">
        <f>分析係数表!G10</f>
        <v>0</v>
      </c>
      <c r="K7" s="78">
        <f t="shared" si="3"/>
        <v>0</v>
      </c>
      <c r="L7" s="79"/>
      <c r="M7" s="80"/>
      <c r="N7" s="81">
        <f>分析係数表!H10</f>
        <v>1.3855582200905942E-3</v>
      </c>
      <c r="O7" s="82">
        <f t="shared" si="4"/>
        <v>1.2057644772572073E-2</v>
      </c>
      <c r="P7" s="76">
        <f>分析係数表!C10</f>
        <v>0</v>
      </c>
      <c r="Q7" s="82">
        <f t="shared" si="5"/>
        <v>0</v>
      </c>
      <c r="R7" s="83">
        <v>0</v>
      </c>
      <c r="S7" s="84">
        <f t="shared" si="6"/>
        <v>0</v>
      </c>
      <c r="T7" s="85">
        <f>分析係数表!F10</f>
        <v>0</v>
      </c>
      <c r="U7" s="86">
        <f t="shared" si="7"/>
        <v>0</v>
      </c>
      <c r="V7" s="87">
        <f>分析係数表!D10</f>
        <v>0</v>
      </c>
      <c r="W7" s="167">
        <f t="shared" si="8"/>
        <v>0</v>
      </c>
      <c r="X7" s="76">
        <f>分析係数表!E10</f>
        <v>0</v>
      </c>
      <c r="Y7" s="166">
        <f t="shared" si="9"/>
        <v>0</v>
      </c>
    </row>
    <row r="8" spans="1:25" x14ac:dyDescent="0.2">
      <c r="A8" s="6" t="s">
        <v>221</v>
      </c>
      <c r="B8" s="5" t="s">
        <v>27</v>
      </c>
      <c r="C8" s="90"/>
      <c r="D8" s="76">
        <f>投入係数表!O8</f>
        <v>0.14863195057369816</v>
      </c>
      <c r="E8" s="77">
        <f t="shared" si="0"/>
        <v>14.863195057369815</v>
      </c>
      <c r="F8" s="76">
        <f>分析係数表!C11</f>
        <v>0</v>
      </c>
      <c r="G8" s="77">
        <f t="shared" si="1"/>
        <v>0</v>
      </c>
      <c r="H8" s="77">
        <v>0</v>
      </c>
      <c r="I8" s="77">
        <f t="shared" si="2"/>
        <v>0</v>
      </c>
      <c r="J8" s="76">
        <f>分析係数表!G11</f>
        <v>1</v>
      </c>
      <c r="K8" s="78">
        <f t="shared" si="3"/>
        <v>0</v>
      </c>
      <c r="L8" s="79"/>
      <c r="M8" s="80"/>
      <c r="N8" s="81">
        <f>分析係数表!H11</f>
        <v>-2.6645350386357579E-5</v>
      </c>
      <c r="O8" s="82">
        <f t="shared" si="4"/>
        <v>-2.3187778408792449E-4</v>
      </c>
      <c r="P8" s="76">
        <f>分析係数表!C11</f>
        <v>0</v>
      </c>
      <c r="Q8" s="82">
        <f t="shared" si="5"/>
        <v>0</v>
      </c>
      <c r="R8" s="83">
        <v>0</v>
      </c>
      <c r="S8" s="84">
        <f t="shared" si="6"/>
        <v>0</v>
      </c>
      <c r="T8" s="85">
        <f>分析係数表!F11</f>
        <v>1</v>
      </c>
      <c r="U8" s="86">
        <f t="shared" si="7"/>
        <v>0</v>
      </c>
      <c r="V8" s="87">
        <f>分析係数表!D11</f>
        <v>1</v>
      </c>
      <c r="W8" s="167">
        <f t="shared" si="8"/>
        <v>0</v>
      </c>
      <c r="X8" s="76">
        <f>分析係数表!E11</f>
        <v>0</v>
      </c>
      <c r="Y8" s="166">
        <f t="shared" si="9"/>
        <v>0</v>
      </c>
    </row>
    <row r="9" spans="1:25" x14ac:dyDescent="0.2">
      <c r="A9" s="6" t="s">
        <v>222</v>
      </c>
      <c r="B9" s="5" t="s">
        <v>190</v>
      </c>
      <c r="C9" s="90"/>
      <c r="D9" s="76">
        <f>投入係数表!O9</f>
        <v>0</v>
      </c>
      <c r="E9" s="77">
        <f t="shared" si="0"/>
        <v>0</v>
      </c>
      <c r="F9" s="76">
        <f>分析係数表!C12</f>
        <v>0.12986565621770585</v>
      </c>
      <c r="G9" s="77">
        <f t="shared" si="1"/>
        <v>0</v>
      </c>
      <c r="H9" s="77">
        <v>1.2029871412247645E-3</v>
      </c>
      <c r="I9" s="77">
        <f t="shared" si="2"/>
        <v>1.2029871412247645E-3</v>
      </c>
      <c r="J9" s="76">
        <f>分析係数表!G12</f>
        <v>0.14484736734275763</v>
      </c>
      <c r="K9" s="78">
        <f t="shared" si="3"/>
        <v>1.7424952035359731E-4</v>
      </c>
      <c r="L9" s="79"/>
      <c r="M9" s="80"/>
      <c r="N9" s="81">
        <f>分析係数表!H12</f>
        <v>0.10226485478284039</v>
      </c>
      <c r="O9" s="82">
        <f t="shared" si="4"/>
        <v>0.88994693532945413</v>
      </c>
      <c r="P9" s="76">
        <f>分析係数表!C12</f>
        <v>0.12986565621770585</v>
      </c>
      <c r="Q9" s="82">
        <f t="shared" si="5"/>
        <v>0.11557354275549579</v>
      </c>
      <c r="R9" s="83">
        <v>0.12787979419259779</v>
      </c>
      <c r="S9" s="84">
        <f t="shared" si="6"/>
        <v>0.12908278133382256</v>
      </c>
      <c r="T9" s="85">
        <f>分析係数表!F12</f>
        <v>0.28354845318582256</v>
      </c>
      <c r="U9" s="86">
        <f t="shared" si="7"/>
        <v>3.6601222980129154E-2</v>
      </c>
      <c r="V9" s="87">
        <f>分析係数表!D12</f>
        <v>6.9862733046506864E-2</v>
      </c>
      <c r="W9" s="167">
        <f t="shared" si="8"/>
        <v>0</v>
      </c>
      <c r="X9" s="76">
        <f>分析係数表!E12</f>
        <v>7.0682237246465884E-2</v>
      </c>
      <c r="Y9" s="166">
        <f t="shared" si="9"/>
        <v>0</v>
      </c>
    </row>
    <row r="10" spans="1:25" x14ac:dyDescent="0.2">
      <c r="A10" s="6" t="s">
        <v>223</v>
      </c>
      <c r="B10" s="5" t="s">
        <v>28</v>
      </c>
      <c r="C10" s="90"/>
      <c r="D10" s="76">
        <f>投入係数表!O10</f>
        <v>8.8261253309797002E-4</v>
      </c>
      <c r="E10" s="77">
        <f t="shared" si="0"/>
        <v>8.8261253309797005E-2</v>
      </c>
      <c r="F10" s="76">
        <f>分析係数表!C13</f>
        <v>0</v>
      </c>
      <c r="G10" s="77">
        <f t="shared" si="1"/>
        <v>0</v>
      </c>
      <c r="H10" s="77">
        <v>0</v>
      </c>
      <c r="I10" s="77">
        <f t="shared" si="2"/>
        <v>0</v>
      </c>
      <c r="J10" s="76">
        <f>分析係数表!G13</f>
        <v>0.244940107393639</v>
      </c>
      <c r="K10" s="78">
        <f t="shared" si="3"/>
        <v>0</v>
      </c>
      <c r="L10" s="79"/>
      <c r="M10" s="80"/>
      <c r="N10" s="81">
        <f>分析係数表!H13</f>
        <v>1.5560884625632827E-2</v>
      </c>
      <c r="O10" s="82">
        <f t="shared" si="4"/>
        <v>0.1354166259073479</v>
      </c>
      <c r="P10" s="76">
        <f>分析係数表!C13</f>
        <v>0</v>
      </c>
      <c r="Q10" s="82">
        <f t="shared" si="5"/>
        <v>0</v>
      </c>
      <c r="R10" s="83">
        <v>0</v>
      </c>
      <c r="S10" s="84">
        <f t="shared" si="6"/>
        <v>0</v>
      </c>
      <c r="T10" s="85">
        <f>分析係数表!F13</f>
        <v>0.38269310202395707</v>
      </c>
      <c r="U10" s="86">
        <f t="shared" si="7"/>
        <v>0</v>
      </c>
      <c r="V10" s="87">
        <f>分析係数表!D13</f>
        <v>0.20115654688145396</v>
      </c>
      <c r="W10" s="167">
        <f t="shared" si="8"/>
        <v>0</v>
      </c>
      <c r="X10" s="76">
        <f>分析係数表!E13</f>
        <v>0.12556794712928543</v>
      </c>
      <c r="Y10" s="166">
        <f t="shared" si="9"/>
        <v>0</v>
      </c>
    </row>
    <row r="11" spans="1:25" x14ac:dyDescent="0.2">
      <c r="A11" s="6" t="s">
        <v>224</v>
      </c>
      <c r="B11" s="5" t="s">
        <v>267</v>
      </c>
      <c r="C11" s="90"/>
      <c r="D11" s="76">
        <f>投入係数表!O11</f>
        <v>2.294792586054722E-3</v>
      </c>
      <c r="E11" s="77">
        <f t="shared" si="0"/>
        <v>0.22947925860547219</v>
      </c>
      <c r="F11" s="76">
        <f>分析係数表!C14</f>
        <v>0.45829675153643545</v>
      </c>
      <c r="G11" s="77">
        <f t="shared" si="1"/>
        <v>0.10516959876387751</v>
      </c>
      <c r="H11" s="77">
        <v>0.18242795165735001</v>
      </c>
      <c r="I11" s="77">
        <f t="shared" si="2"/>
        <v>0.18242795165735001</v>
      </c>
      <c r="J11" s="76">
        <f>分析係数表!G14</f>
        <v>0.19321533923303835</v>
      </c>
      <c r="K11" s="78">
        <f t="shared" si="3"/>
        <v>3.5247878565063201E-2</v>
      </c>
      <c r="L11" s="79"/>
      <c r="M11" s="80"/>
      <c r="N11" s="81">
        <f>分析係数表!H14</f>
        <v>1.278976818545164E-3</v>
      </c>
      <c r="O11" s="82">
        <f t="shared" si="4"/>
        <v>1.1130133636220377E-2</v>
      </c>
      <c r="P11" s="76">
        <f>分析係数表!C14</f>
        <v>0.45829675153643545</v>
      </c>
      <c r="Q11" s="82">
        <f t="shared" si="5"/>
        <v>5.1009040896462131E-3</v>
      </c>
      <c r="R11" s="83">
        <v>1.8348347482184814E-2</v>
      </c>
      <c r="S11" s="84">
        <f t="shared" si="6"/>
        <v>0.20077629913953482</v>
      </c>
      <c r="T11" s="85">
        <f>分析係数表!F14</f>
        <v>0.37856440511307771</v>
      </c>
      <c r="U11" s="86">
        <f t="shared" si="7"/>
        <v>7.6006760244563334E-2</v>
      </c>
      <c r="V11" s="87">
        <f>分析係数表!D14</f>
        <v>5.6047197640117993E-2</v>
      </c>
      <c r="W11" s="167">
        <f t="shared" si="8"/>
        <v>0</v>
      </c>
      <c r="X11" s="76">
        <f>分析係数表!E14</f>
        <v>4.4739429695181909E-2</v>
      </c>
      <c r="Y11" s="166">
        <f t="shared" si="9"/>
        <v>0</v>
      </c>
    </row>
    <row r="12" spans="1:25" x14ac:dyDescent="0.2">
      <c r="A12" s="6" t="s">
        <v>225</v>
      </c>
      <c r="B12" s="5" t="s">
        <v>29</v>
      </c>
      <c r="C12" s="90"/>
      <c r="D12" s="76">
        <f>投入係数表!O12</f>
        <v>8.8261253309796991E-3</v>
      </c>
      <c r="E12" s="77">
        <f t="shared" si="0"/>
        <v>0.88261253309796994</v>
      </c>
      <c r="F12" s="76">
        <f>分析係数表!C15</f>
        <v>0</v>
      </c>
      <c r="G12" s="77">
        <f t="shared" si="1"/>
        <v>0</v>
      </c>
      <c r="H12" s="77">
        <v>0</v>
      </c>
      <c r="I12" s="77">
        <f t="shared" si="2"/>
        <v>0</v>
      </c>
      <c r="J12" s="76">
        <f>分析係数表!G15</f>
        <v>9.420289855072464E-2</v>
      </c>
      <c r="K12" s="78">
        <f t="shared" si="3"/>
        <v>0</v>
      </c>
      <c r="L12" s="79"/>
      <c r="M12" s="80"/>
      <c r="N12" s="81">
        <f>分析係数表!H15</f>
        <v>9.4857447375432981E-3</v>
      </c>
      <c r="O12" s="82">
        <f t="shared" si="4"/>
        <v>8.2548491135301119E-2</v>
      </c>
      <c r="P12" s="76">
        <f>分析係数表!C15</f>
        <v>0</v>
      </c>
      <c r="Q12" s="82">
        <f t="shared" si="5"/>
        <v>0</v>
      </c>
      <c r="R12" s="83">
        <v>0</v>
      </c>
      <c r="S12" s="84">
        <f t="shared" si="6"/>
        <v>0</v>
      </c>
      <c r="T12" s="85">
        <f>分析係数表!F15</f>
        <v>0.29710144927536231</v>
      </c>
      <c r="U12" s="86">
        <f t="shared" si="7"/>
        <v>0</v>
      </c>
      <c r="V12" s="87">
        <f>分析係数表!D15</f>
        <v>2.1739130434782608E-2</v>
      </c>
      <c r="W12" s="167">
        <f t="shared" si="8"/>
        <v>0</v>
      </c>
      <c r="X12" s="76">
        <f>分析係数表!E15</f>
        <v>2.1739130434782608E-2</v>
      </c>
      <c r="Y12" s="166">
        <f t="shared" si="9"/>
        <v>0</v>
      </c>
    </row>
    <row r="13" spans="1:25" x14ac:dyDescent="0.2">
      <c r="A13" s="6" t="s">
        <v>226</v>
      </c>
      <c r="B13" s="5" t="s">
        <v>30</v>
      </c>
      <c r="C13" s="90"/>
      <c r="D13" s="76">
        <f>投入係数表!O13</f>
        <v>2.6478375992939102E-3</v>
      </c>
      <c r="E13" s="77">
        <f t="shared" si="0"/>
        <v>0.26478375992939102</v>
      </c>
      <c r="F13" s="76">
        <f>分析係数表!C16</f>
        <v>4.3478260869564966E-3</v>
      </c>
      <c r="G13" s="77">
        <f t="shared" si="1"/>
        <v>1.1512337388234325E-3</v>
      </c>
      <c r="H13" s="77">
        <v>1.6936139508568055E-3</v>
      </c>
      <c r="I13" s="77">
        <f t="shared" si="2"/>
        <v>1.6936139508568055E-3</v>
      </c>
      <c r="J13" s="76">
        <f>分析係数表!G16</f>
        <v>0.1</v>
      </c>
      <c r="K13" s="78">
        <f t="shared" si="3"/>
        <v>1.6936139508568057E-4</v>
      </c>
      <c r="L13" s="79"/>
      <c r="M13" s="80"/>
      <c r="N13" s="81">
        <f>分析係数表!H16</f>
        <v>1.859845456967759E-2</v>
      </c>
      <c r="O13" s="82">
        <f t="shared" si="4"/>
        <v>0.16185069329337129</v>
      </c>
      <c r="P13" s="76">
        <f>分析係数表!C16</f>
        <v>4.3478260869564966E-3</v>
      </c>
      <c r="Q13" s="82">
        <f t="shared" si="5"/>
        <v>7.0369866649291457E-4</v>
      </c>
      <c r="R13" s="83">
        <v>7.776661526088484E-4</v>
      </c>
      <c r="S13" s="84">
        <f t="shared" si="6"/>
        <v>2.4712801034656538E-3</v>
      </c>
      <c r="T13" s="85">
        <f>分析係数表!F16</f>
        <v>0.3</v>
      </c>
      <c r="U13" s="86">
        <f t="shared" si="7"/>
        <v>7.4138403103969608E-4</v>
      </c>
      <c r="V13" s="87">
        <f>分析係数表!D16</f>
        <v>0</v>
      </c>
      <c r="W13" s="167">
        <f t="shared" si="8"/>
        <v>0</v>
      </c>
      <c r="X13" s="76">
        <f>分析係数表!E16</f>
        <v>0</v>
      </c>
      <c r="Y13" s="166">
        <f t="shared" si="9"/>
        <v>0</v>
      </c>
    </row>
    <row r="14" spans="1:25" x14ac:dyDescent="0.2">
      <c r="A14" s="6" t="s">
        <v>2</v>
      </c>
      <c r="B14" s="5" t="s">
        <v>364</v>
      </c>
      <c r="C14" s="90"/>
      <c r="D14" s="76">
        <f>投入係数表!O14</f>
        <v>5.6487202118270076E-3</v>
      </c>
      <c r="E14" s="77">
        <f t="shared" si="0"/>
        <v>0.56487202118270075</v>
      </c>
      <c r="F14" s="76">
        <f>分析係数表!C17</f>
        <v>0.37921478060046188</v>
      </c>
      <c r="G14" s="77">
        <f t="shared" si="1"/>
        <v>0.21420781958013732</v>
      </c>
      <c r="H14" s="77">
        <v>0.31372348741307687</v>
      </c>
      <c r="I14" s="77">
        <f t="shared" si="2"/>
        <v>0.31372348741307687</v>
      </c>
      <c r="J14" s="76">
        <f>分析係数表!G17</f>
        <v>0.21189120809614168</v>
      </c>
      <c r="K14" s="78">
        <f t="shared" si="3"/>
        <v>6.6475248756091551E-2</v>
      </c>
      <c r="L14" s="79"/>
      <c r="M14" s="80"/>
      <c r="N14" s="81">
        <f>分析係数表!H17</f>
        <v>3.1175059952038369E-3</v>
      </c>
      <c r="O14" s="82">
        <f t="shared" si="4"/>
        <v>2.7129700738287164E-2</v>
      </c>
      <c r="P14" s="76">
        <f>分析係数表!C17</f>
        <v>0.37921478060046188</v>
      </c>
      <c r="Q14" s="82">
        <f t="shared" si="5"/>
        <v>1.0287983513225756E-2</v>
      </c>
      <c r="R14" s="83">
        <v>1.9969409947989143E-2</v>
      </c>
      <c r="S14" s="84">
        <f t="shared" si="6"/>
        <v>0.333692897361066</v>
      </c>
      <c r="T14" s="85">
        <f>分析係数表!F17</f>
        <v>0.32152646004638413</v>
      </c>
      <c r="U14" s="86">
        <f t="shared" si="7"/>
        <v>0.10729109603112495</v>
      </c>
      <c r="V14" s="87">
        <f>分析係数表!D17</f>
        <v>5.2709255745308874E-2</v>
      </c>
      <c r="W14" s="167">
        <f t="shared" si="8"/>
        <v>0</v>
      </c>
      <c r="X14" s="76">
        <f>分析係数表!E17</f>
        <v>4.1113219481340925E-2</v>
      </c>
      <c r="Y14" s="166">
        <f t="shared" si="9"/>
        <v>0</v>
      </c>
    </row>
    <row r="15" spans="1:25" x14ac:dyDescent="0.2">
      <c r="A15" s="6" t="s">
        <v>3</v>
      </c>
      <c r="B15" s="5" t="s">
        <v>31</v>
      </c>
      <c r="C15" s="90"/>
      <c r="D15" s="76">
        <f>投入係数表!O15</f>
        <v>9.3556928508384818E-3</v>
      </c>
      <c r="E15" s="77">
        <f t="shared" si="0"/>
        <v>0.93556928508384818</v>
      </c>
      <c r="F15" s="76">
        <f>分析係数表!C18</f>
        <v>0.14940577249575548</v>
      </c>
      <c r="G15" s="77">
        <f t="shared" si="1"/>
        <v>0.13977945176125403</v>
      </c>
      <c r="H15" s="77">
        <v>0.17349968789645223</v>
      </c>
      <c r="I15" s="77">
        <f t="shared" si="2"/>
        <v>0.17349968789645223</v>
      </c>
      <c r="J15" s="76">
        <f>分析係数表!G18</f>
        <v>0.21511627906976744</v>
      </c>
      <c r="K15" s="78">
        <f t="shared" si="3"/>
        <v>3.7322607280050768E-2</v>
      </c>
      <c r="L15" s="79"/>
      <c r="M15" s="80"/>
      <c r="N15" s="81">
        <f>分析係数表!H18</f>
        <v>5.0626165734079403E-4</v>
      </c>
      <c r="O15" s="82">
        <f t="shared" si="4"/>
        <v>4.4056778976705657E-3</v>
      </c>
      <c r="P15" s="76">
        <f>分析係数表!C18</f>
        <v>0.14940577249575548</v>
      </c>
      <c r="Q15" s="82">
        <f t="shared" si="5"/>
        <v>6.582337096689468E-4</v>
      </c>
      <c r="R15" s="83">
        <v>1.3206677566522697E-3</v>
      </c>
      <c r="S15" s="84">
        <f t="shared" si="6"/>
        <v>0.1748203556531045</v>
      </c>
      <c r="T15" s="85">
        <f>分析係数表!F18</f>
        <v>0.45542635658914726</v>
      </c>
      <c r="U15" s="86">
        <f t="shared" si="7"/>
        <v>7.9617797632712317E-2</v>
      </c>
      <c r="V15" s="87">
        <f>分析係数表!D18</f>
        <v>8.1395348837209308E-2</v>
      </c>
      <c r="W15" s="167">
        <f t="shared" si="8"/>
        <v>0</v>
      </c>
      <c r="X15" s="76">
        <f>分析係数表!E18</f>
        <v>8.9147286821705432E-2</v>
      </c>
      <c r="Y15" s="166">
        <f t="shared" si="9"/>
        <v>0</v>
      </c>
    </row>
    <row r="16" spans="1:25" x14ac:dyDescent="0.2">
      <c r="A16" s="6" t="s">
        <v>4</v>
      </c>
      <c r="B16" s="5" t="s">
        <v>32</v>
      </c>
      <c r="C16" s="90"/>
      <c r="D16" s="76">
        <f>投入係数表!O16</f>
        <v>1.2356575463371581E-3</v>
      </c>
      <c r="E16" s="77">
        <f t="shared" si="0"/>
        <v>0.1235657546337158</v>
      </c>
      <c r="F16" s="76">
        <f>分析係数表!C19</f>
        <v>0.11115651818553329</v>
      </c>
      <c r="G16" s="77">
        <f t="shared" si="1"/>
        <v>1.3735139052051775E-2</v>
      </c>
      <c r="H16" s="77">
        <v>2.3604186879219603E-2</v>
      </c>
      <c r="I16" s="77">
        <f t="shared" si="2"/>
        <v>2.3604186879219603E-2</v>
      </c>
      <c r="J16" s="76">
        <f>分析係数表!G19</f>
        <v>5.721393034825871E-2</v>
      </c>
      <c r="K16" s="78">
        <f t="shared" si="3"/>
        <v>1.3504883040349525E-3</v>
      </c>
      <c r="L16" s="79"/>
      <c r="M16" s="80"/>
      <c r="N16" s="81">
        <f>分析係数表!H19</f>
        <v>-1.332267519317879E-4</v>
      </c>
      <c r="O16" s="82">
        <f t="shared" si="4"/>
        <v>-1.1593889204396224E-3</v>
      </c>
      <c r="P16" s="76">
        <f>分析係数表!C19</f>
        <v>0.11115651818553329</v>
      </c>
      <c r="Q16" s="82">
        <f t="shared" si="5"/>
        <v>-1.2887363561895271E-4</v>
      </c>
      <c r="R16" s="83">
        <v>5.5372080200684793E-4</v>
      </c>
      <c r="S16" s="84">
        <f t="shared" si="6"/>
        <v>2.415790768122645E-2</v>
      </c>
      <c r="T16" s="85">
        <f>分析係数表!F19</f>
        <v>0.24046434494195687</v>
      </c>
      <c r="U16" s="86">
        <f t="shared" si="7"/>
        <v>5.8091154457343861E-3</v>
      </c>
      <c r="V16" s="87">
        <f>分析係数表!D19</f>
        <v>6.7993366500829183E-2</v>
      </c>
      <c r="W16" s="167">
        <f t="shared" si="8"/>
        <v>0</v>
      </c>
      <c r="X16" s="76">
        <f>分析係数表!E19</f>
        <v>7.4626865671641784E-2</v>
      </c>
      <c r="Y16" s="166">
        <f t="shared" si="9"/>
        <v>0</v>
      </c>
    </row>
    <row r="17" spans="1:25" x14ac:dyDescent="0.2">
      <c r="A17" s="6" t="s">
        <v>5</v>
      </c>
      <c r="B17" s="5" t="s">
        <v>33</v>
      </c>
      <c r="C17" s="75">
        <f>最終需要_まとめ!C18</f>
        <v>100</v>
      </c>
      <c r="D17" s="76">
        <f>投入係数表!O17</f>
        <v>0.4183583406884378</v>
      </c>
      <c r="E17" s="77">
        <f t="shared" si="0"/>
        <v>41.835834068843781</v>
      </c>
      <c r="F17" s="76">
        <f>分析係数表!C20</f>
        <v>0.38497033618984844</v>
      </c>
      <c r="G17" s="77">
        <f t="shared" si="1"/>
        <v>16.105555106265506</v>
      </c>
      <c r="H17" s="77">
        <v>19.209199809411132</v>
      </c>
      <c r="I17" s="77">
        <f t="shared" si="2"/>
        <v>119.20919980941113</v>
      </c>
      <c r="J17" s="76">
        <f>分析係数表!G20</f>
        <v>0.1000882612533098</v>
      </c>
      <c r="K17" s="78">
        <f t="shared" si="3"/>
        <v>11.931441534322351</v>
      </c>
      <c r="L17" s="79"/>
      <c r="M17" s="80"/>
      <c r="N17" s="81">
        <f>分析係数表!H20</f>
        <v>6.1284305888622431E-4</v>
      </c>
      <c r="O17" s="82">
        <f t="shared" si="4"/>
        <v>5.3331890340222628E-3</v>
      </c>
      <c r="P17" s="76">
        <f>分析係数表!C20</f>
        <v>0.38497033618984844</v>
      </c>
      <c r="Q17" s="82">
        <f t="shared" si="5"/>
        <v>2.0531195753915633E-3</v>
      </c>
      <c r="R17" s="83">
        <v>4.6620181389904567E-3</v>
      </c>
      <c r="S17" s="84">
        <f t="shared" si="6"/>
        <v>119.21386182755012</v>
      </c>
      <c r="T17" s="85">
        <f>分析係数表!F20</f>
        <v>0.22259488084730802</v>
      </c>
      <c r="U17" s="86">
        <f t="shared" si="7"/>
        <v>26.536395368850961</v>
      </c>
      <c r="V17" s="87">
        <f>分析係数表!D20</f>
        <v>2.5772285966460723E-2</v>
      </c>
      <c r="W17" s="167">
        <f t="shared" si="8"/>
        <v>3</v>
      </c>
      <c r="X17" s="76">
        <f>分析係数表!E20</f>
        <v>2.7184466019417475E-2</v>
      </c>
      <c r="Y17" s="166">
        <f t="shared" si="9"/>
        <v>3</v>
      </c>
    </row>
    <row r="18" spans="1:25" x14ac:dyDescent="0.2">
      <c r="A18" s="6" t="s">
        <v>6</v>
      </c>
      <c r="B18" s="5" t="s">
        <v>34</v>
      </c>
      <c r="C18" s="90"/>
      <c r="D18" s="76">
        <f>投入係数表!O18</f>
        <v>1.76522506619594E-3</v>
      </c>
      <c r="E18" s="77">
        <f t="shared" si="0"/>
        <v>0.17652250661959401</v>
      </c>
      <c r="F18" s="76">
        <f>分析係数表!C21</f>
        <v>0.48253968253968249</v>
      </c>
      <c r="G18" s="77">
        <f t="shared" si="1"/>
        <v>8.5179114305327888E-2</v>
      </c>
      <c r="H18" s="77">
        <v>0.13612390268421143</v>
      </c>
      <c r="I18" s="77">
        <f t="shared" si="2"/>
        <v>0.13612390268421143</v>
      </c>
      <c r="J18" s="76">
        <f>分析係数表!G21</f>
        <v>0.28533451484271155</v>
      </c>
      <c r="K18" s="78">
        <f t="shared" si="3"/>
        <v>3.8840847730895946E-2</v>
      </c>
      <c r="L18" s="79"/>
      <c r="M18" s="80"/>
      <c r="N18" s="81">
        <f>分析係数表!H21</f>
        <v>1.0125233146815881E-3</v>
      </c>
      <c r="O18" s="82">
        <f t="shared" si="4"/>
        <v>8.8113557953411314E-3</v>
      </c>
      <c r="P18" s="76">
        <f>分析係数表!C21</f>
        <v>0.48253968253968249</v>
      </c>
      <c r="Q18" s="82">
        <f t="shared" si="5"/>
        <v>4.2518288282281007E-3</v>
      </c>
      <c r="R18" s="83">
        <v>8.2002306537682975E-3</v>
      </c>
      <c r="S18" s="84">
        <f t="shared" si="6"/>
        <v>0.14432413333797972</v>
      </c>
      <c r="T18" s="85">
        <f>分析係数表!F21</f>
        <v>0.42600797518830308</v>
      </c>
      <c r="U18" s="86">
        <f t="shared" si="7"/>
        <v>6.148323181411941E-2</v>
      </c>
      <c r="V18" s="87">
        <f>分析係数表!D21</f>
        <v>6.1586176340274704E-2</v>
      </c>
      <c r="W18" s="167">
        <f t="shared" si="8"/>
        <v>0</v>
      </c>
      <c r="X18" s="76">
        <f>分析係数表!E21</f>
        <v>5.2946389011962781E-2</v>
      </c>
      <c r="Y18" s="166">
        <f t="shared" si="9"/>
        <v>0</v>
      </c>
    </row>
    <row r="19" spans="1:25" x14ac:dyDescent="0.2">
      <c r="A19" s="6" t="s">
        <v>7</v>
      </c>
      <c r="B19" s="5" t="s">
        <v>268</v>
      </c>
      <c r="C19" s="90"/>
      <c r="D19" s="76">
        <f>投入係数表!O19</f>
        <v>0</v>
      </c>
      <c r="E19" s="77">
        <f t="shared" si="0"/>
        <v>0</v>
      </c>
      <c r="F19" s="76">
        <f>分析係数表!C22</f>
        <v>8.9572192513369009E-2</v>
      </c>
      <c r="G19" s="77">
        <f t="shared" si="1"/>
        <v>0</v>
      </c>
      <c r="H19" s="77">
        <v>7.4182363071204191E-4</v>
      </c>
      <c r="I19" s="77">
        <f t="shared" si="2"/>
        <v>7.4182363071204191E-4</v>
      </c>
      <c r="J19" s="76">
        <f>分析係数表!G22</f>
        <v>0.19457831325301206</v>
      </c>
      <c r="K19" s="78">
        <f t="shared" si="3"/>
        <v>1.4434279079517443E-4</v>
      </c>
      <c r="L19" s="79"/>
      <c r="M19" s="80"/>
      <c r="N19" s="81">
        <f>分析係数表!H22</f>
        <v>5.3290700772715159E-5</v>
      </c>
      <c r="O19" s="82">
        <f t="shared" si="4"/>
        <v>4.6375556817584897E-4</v>
      </c>
      <c r="P19" s="76">
        <f>分析係数表!C22</f>
        <v>8.9572192513369009E-2</v>
      </c>
      <c r="Q19" s="82">
        <f t="shared" si="5"/>
        <v>4.1539603031793971E-5</v>
      </c>
      <c r="R19" s="83">
        <v>2.7291844577159691E-4</v>
      </c>
      <c r="S19" s="84">
        <f t="shared" si="6"/>
        <v>1.0147420764836388E-3</v>
      </c>
      <c r="T19" s="85">
        <f>分析係数表!F22</f>
        <v>0.41265060240963858</v>
      </c>
      <c r="U19" s="86">
        <f t="shared" si="7"/>
        <v>4.1873392915138107E-4</v>
      </c>
      <c r="V19" s="87">
        <f>分析係数表!D22</f>
        <v>5.903614457831325E-2</v>
      </c>
      <c r="W19" s="167">
        <f t="shared" si="8"/>
        <v>0</v>
      </c>
      <c r="X19" s="76">
        <f>分析係数表!E22</f>
        <v>6.2650602409638559E-2</v>
      </c>
      <c r="Y19" s="166">
        <f t="shared" si="9"/>
        <v>0</v>
      </c>
    </row>
    <row r="20" spans="1:25" x14ac:dyDescent="0.2">
      <c r="A20" s="6" t="s">
        <v>8</v>
      </c>
      <c r="B20" s="5" t="s">
        <v>269</v>
      </c>
      <c r="C20" s="90"/>
      <c r="D20" s="76">
        <f>投入係数表!O20</f>
        <v>1.7652250661959399E-4</v>
      </c>
      <c r="E20" s="77">
        <f t="shared" si="0"/>
        <v>1.7652250661959398E-2</v>
      </c>
      <c r="F20" s="76">
        <f>分析係数表!C23</f>
        <v>0</v>
      </c>
      <c r="G20" s="77">
        <f t="shared" si="1"/>
        <v>0</v>
      </c>
      <c r="H20" s="77">
        <v>0</v>
      </c>
      <c r="I20" s="77">
        <f t="shared" si="2"/>
        <v>0</v>
      </c>
      <c r="J20" s="76">
        <f>分析係数表!G23</f>
        <v>0.21617418351477449</v>
      </c>
      <c r="K20" s="78">
        <f t="shared" si="3"/>
        <v>0</v>
      </c>
      <c r="L20" s="79"/>
      <c r="M20" s="80"/>
      <c r="N20" s="81">
        <f>分析係数表!H23</f>
        <v>2.6645350386357579E-5</v>
      </c>
      <c r="O20" s="82">
        <f t="shared" si="4"/>
        <v>2.3187778408792449E-4</v>
      </c>
      <c r="P20" s="76">
        <f>分析係数表!C23</f>
        <v>0</v>
      </c>
      <c r="Q20" s="82">
        <f t="shared" si="5"/>
        <v>0</v>
      </c>
      <c r="R20" s="83">
        <v>0</v>
      </c>
      <c r="S20" s="84">
        <f t="shared" si="6"/>
        <v>0</v>
      </c>
      <c r="T20" s="85">
        <f>分析係数表!F23</f>
        <v>0.44116122343182995</v>
      </c>
      <c r="U20" s="86">
        <f t="shared" si="7"/>
        <v>0</v>
      </c>
      <c r="V20" s="87">
        <f>分析係数表!D23</f>
        <v>8.5018144116122338E-2</v>
      </c>
      <c r="W20" s="167">
        <f t="shared" si="8"/>
        <v>0</v>
      </c>
      <c r="X20" s="76">
        <f>分析係数表!E23</f>
        <v>8.138932089165371E-2</v>
      </c>
      <c r="Y20" s="166">
        <f t="shared" si="9"/>
        <v>0</v>
      </c>
    </row>
    <row r="21" spans="1:25" x14ac:dyDescent="0.2">
      <c r="A21" s="6" t="s">
        <v>9</v>
      </c>
      <c r="B21" s="5" t="s">
        <v>270</v>
      </c>
      <c r="C21" s="90"/>
      <c r="D21" s="76">
        <f>投入係数表!O21</f>
        <v>0</v>
      </c>
      <c r="E21" s="77">
        <f t="shared" si="0"/>
        <v>0</v>
      </c>
      <c r="F21" s="76">
        <f>分析係数表!C24</f>
        <v>0.22950819672131151</v>
      </c>
      <c r="G21" s="77">
        <f t="shared" si="1"/>
        <v>0</v>
      </c>
      <c r="H21" s="77">
        <v>1.0506830086397059E-3</v>
      </c>
      <c r="I21" s="77">
        <f t="shared" si="2"/>
        <v>1.0506830086397059E-3</v>
      </c>
      <c r="J21" s="76">
        <f>分析係数表!G24</f>
        <v>0.20952380952380953</v>
      </c>
      <c r="K21" s="78">
        <f t="shared" si="3"/>
        <v>2.2014310657212884E-4</v>
      </c>
      <c r="L21" s="79"/>
      <c r="M21" s="80"/>
      <c r="N21" s="81">
        <f>分析係数表!H24</f>
        <v>3.996802557953637E-4</v>
      </c>
      <c r="O21" s="82">
        <f t="shared" si="4"/>
        <v>3.4781667613188673E-3</v>
      </c>
      <c r="P21" s="76">
        <f>分析係数表!C24</f>
        <v>0.22950819672131151</v>
      </c>
      <c r="Q21" s="82">
        <f t="shared" si="5"/>
        <v>7.9826778128629756E-4</v>
      </c>
      <c r="R21" s="83">
        <v>1.983358517808247E-3</v>
      </c>
      <c r="S21" s="84">
        <f t="shared" si="6"/>
        <v>3.0340415264479528E-3</v>
      </c>
      <c r="T21" s="85">
        <f>分析係数表!F24</f>
        <v>0.4</v>
      </c>
      <c r="U21" s="86">
        <f t="shared" si="7"/>
        <v>1.2136166105791812E-3</v>
      </c>
      <c r="V21" s="87">
        <f>分析係数表!D24</f>
        <v>1.1190476190476191</v>
      </c>
      <c r="W21" s="167">
        <f t="shared" si="8"/>
        <v>0</v>
      </c>
      <c r="X21" s="76">
        <f>分析係数表!E24</f>
        <v>1.1190476190476191</v>
      </c>
      <c r="Y21" s="166">
        <f t="shared" si="9"/>
        <v>0</v>
      </c>
    </row>
    <row r="22" spans="1:25" x14ac:dyDescent="0.2">
      <c r="A22" s="6" t="s">
        <v>10</v>
      </c>
      <c r="B22" s="5" t="s">
        <v>271</v>
      </c>
      <c r="C22" s="90"/>
      <c r="D22" s="76">
        <f>投入係数表!O22</f>
        <v>1.7652250661959399E-4</v>
      </c>
      <c r="E22" s="77">
        <f t="shared" si="0"/>
        <v>1.7652250661959398E-2</v>
      </c>
      <c r="F22" s="76">
        <f>分析係数表!C25</f>
        <v>0.16129032258064513</v>
      </c>
      <c r="G22" s="77">
        <f t="shared" si="1"/>
        <v>2.8471372035418379E-3</v>
      </c>
      <c r="H22" s="77">
        <v>6.4481854647682954E-3</v>
      </c>
      <c r="I22" s="77">
        <f t="shared" si="2"/>
        <v>6.4481854647682954E-3</v>
      </c>
      <c r="J22" s="76">
        <f>分析係数表!G25</f>
        <v>0.19679519278918378</v>
      </c>
      <c r="K22" s="78">
        <f t="shared" si="3"/>
        <v>1.2689719016794894E-3</v>
      </c>
      <c r="L22" s="79"/>
      <c r="M22" s="80"/>
      <c r="N22" s="81">
        <f>分析係数表!H25</f>
        <v>5.5955235811350917E-4</v>
      </c>
      <c r="O22" s="82">
        <f t="shared" si="4"/>
        <v>4.8694334658464138E-3</v>
      </c>
      <c r="P22" s="76">
        <f>分析係数表!C25</f>
        <v>0.16129032258064513</v>
      </c>
      <c r="Q22" s="82">
        <f t="shared" si="5"/>
        <v>7.8539249449135692E-4</v>
      </c>
      <c r="R22" s="83">
        <v>2.3660149913364817E-3</v>
      </c>
      <c r="S22" s="84">
        <f t="shared" si="6"/>
        <v>8.8142004561047767E-3</v>
      </c>
      <c r="T22" s="85">
        <f>分析係数表!F25</f>
        <v>0.35002503755633452</v>
      </c>
      <c r="U22" s="86">
        <f t="shared" si="7"/>
        <v>3.0851908456771353E-3</v>
      </c>
      <c r="V22" s="87">
        <f>分析係数表!D25</f>
        <v>8.1622433650475709E-2</v>
      </c>
      <c r="W22" s="167">
        <f t="shared" si="8"/>
        <v>0</v>
      </c>
      <c r="X22" s="76">
        <f>分析係数表!E25</f>
        <v>8.0120180270405614E-2</v>
      </c>
      <c r="Y22" s="166">
        <f t="shared" si="9"/>
        <v>0</v>
      </c>
    </row>
    <row r="23" spans="1:25" x14ac:dyDescent="0.2">
      <c r="A23" s="6" t="s">
        <v>11</v>
      </c>
      <c r="B23" s="5" t="s">
        <v>35</v>
      </c>
      <c r="C23" s="90"/>
      <c r="D23" s="76">
        <f>投入係数表!O23</f>
        <v>0</v>
      </c>
      <c r="E23" s="77">
        <f t="shared" si="0"/>
        <v>0</v>
      </c>
      <c r="F23" s="76">
        <f>分析係数表!C26</f>
        <v>0.2892749244712991</v>
      </c>
      <c r="G23" s="77">
        <f t="shared" si="1"/>
        <v>0</v>
      </c>
      <c r="H23" s="77">
        <v>2.44276706742234E-3</v>
      </c>
      <c r="I23" s="77">
        <f t="shared" si="2"/>
        <v>2.44276706742234E-3</v>
      </c>
      <c r="J23" s="76">
        <f>分析係数表!G26</f>
        <v>0.19654528478057889</v>
      </c>
      <c r="K23" s="78">
        <f t="shared" si="3"/>
        <v>4.8011434891914338E-4</v>
      </c>
      <c r="L23" s="79"/>
      <c r="M23" s="80"/>
      <c r="N23" s="81">
        <f>分析係数表!H26</f>
        <v>1.2363442579269917E-2</v>
      </c>
      <c r="O23" s="82">
        <f t="shared" si="4"/>
        <v>0.10759129181679697</v>
      </c>
      <c r="P23" s="76">
        <f>分析係数表!C26</f>
        <v>0.2892749244712991</v>
      </c>
      <c r="Q23" s="82">
        <f t="shared" si="5"/>
        <v>3.1123462814073445E-2</v>
      </c>
      <c r="R23" s="83">
        <v>3.2922507749789533E-2</v>
      </c>
      <c r="S23" s="84">
        <f t="shared" si="6"/>
        <v>3.536527481721187E-2</v>
      </c>
      <c r="T23" s="85">
        <f>分析係数表!F26</f>
        <v>0.33426704014939307</v>
      </c>
      <c r="U23" s="86">
        <f t="shared" si="7"/>
        <v>1.182144573721928E-2</v>
      </c>
      <c r="V23" s="87">
        <f>分析係数表!D26</f>
        <v>5.3688141923436038E-2</v>
      </c>
      <c r="W23" s="167">
        <f t="shared" si="8"/>
        <v>0</v>
      </c>
      <c r="X23" s="76">
        <f>分析係数表!E26</f>
        <v>5.6489262371615313E-2</v>
      </c>
      <c r="Y23" s="166">
        <f t="shared" si="9"/>
        <v>0</v>
      </c>
    </row>
    <row r="24" spans="1:25" x14ac:dyDescent="0.2">
      <c r="A24" s="6" t="s">
        <v>12</v>
      </c>
      <c r="B24" s="5" t="s">
        <v>365</v>
      </c>
      <c r="C24" s="90"/>
      <c r="D24" s="76">
        <f>投入係数表!O24</f>
        <v>0</v>
      </c>
      <c r="E24" s="77">
        <f t="shared" si="0"/>
        <v>0</v>
      </c>
      <c r="F24" s="76">
        <f>分析係数表!C27</f>
        <v>1.9108280254777066E-2</v>
      </c>
      <c r="G24" s="77">
        <f t="shared" si="1"/>
        <v>0</v>
      </c>
      <c r="H24" s="77">
        <v>3.9257004582579677E-5</v>
      </c>
      <c r="I24" s="77">
        <f t="shared" si="2"/>
        <v>3.9257004582579677E-5</v>
      </c>
      <c r="J24" s="76">
        <f>分析係数表!G27</f>
        <v>0.18</v>
      </c>
      <c r="K24" s="78">
        <f t="shared" si="3"/>
        <v>7.0662608248643418E-6</v>
      </c>
      <c r="L24" s="79"/>
      <c r="M24" s="80"/>
      <c r="N24" s="81">
        <f>分析係数表!H27</f>
        <v>1.2043698374633626E-2</v>
      </c>
      <c r="O24" s="82">
        <f t="shared" si="4"/>
        <v>0.10480875840774187</v>
      </c>
      <c r="P24" s="76">
        <f>分析係数表!C27</f>
        <v>1.9108280254777066E-2</v>
      </c>
      <c r="Q24" s="82">
        <f t="shared" si="5"/>
        <v>2.0027151288103538E-3</v>
      </c>
      <c r="R24" s="83">
        <v>2.015670242749608E-3</v>
      </c>
      <c r="S24" s="84">
        <f t="shared" si="6"/>
        <v>2.0549272473321875E-3</v>
      </c>
      <c r="T24" s="85">
        <f>分析係数表!F27</f>
        <v>0.34</v>
      </c>
      <c r="U24" s="86">
        <f t="shared" si="7"/>
        <v>6.9867526409294386E-4</v>
      </c>
      <c r="V24" s="87">
        <f>分析係数表!D27</f>
        <v>0</v>
      </c>
      <c r="W24" s="167">
        <f t="shared" si="8"/>
        <v>0</v>
      </c>
      <c r="X24" s="76">
        <f>分析係数表!E27</f>
        <v>0</v>
      </c>
      <c r="Y24" s="166">
        <f t="shared" si="9"/>
        <v>0</v>
      </c>
    </row>
    <row r="25" spans="1:25" x14ac:dyDescent="0.2">
      <c r="A25" s="6" t="s">
        <v>13</v>
      </c>
      <c r="B25" s="5" t="s">
        <v>191</v>
      </c>
      <c r="C25" s="90"/>
      <c r="D25" s="76">
        <f>投入係数表!O25</f>
        <v>0</v>
      </c>
      <c r="E25" s="77">
        <f t="shared" si="0"/>
        <v>0</v>
      </c>
      <c r="F25" s="76">
        <f>分析係数表!C28</f>
        <v>9.4883720930232562E-2</v>
      </c>
      <c r="G25" s="77">
        <f t="shared" si="1"/>
        <v>0</v>
      </c>
      <c r="H25" s="77">
        <v>1.3582998660711348E-3</v>
      </c>
      <c r="I25" s="77">
        <f t="shared" si="2"/>
        <v>1.3582998660711348E-3</v>
      </c>
      <c r="J25" s="76">
        <f>分析係数表!G28</f>
        <v>0.12508638562543192</v>
      </c>
      <c r="K25" s="78">
        <f t="shared" si="3"/>
        <v>1.6990482084234651E-4</v>
      </c>
      <c r="L25" s="79"/>
      <c r="M25" s="80"/>
      <c r="N25" s="81">
        <f>分析係数表!H28</f>
        <v>2.3767652544630962E-2</v>
      </c>
      <c r="O25" s="82">
        <f t="shared" si="4"/>
        <v>0.20683498340642864</v>
      </c>
      <c r="P25" s="76">
        <f>分析係数表!C28</f>
        <v>9.4883720930232562E-2</v>
      </c>
      <c r="Q25" s="82">
        <f t="shared" si="5"/>
        <v>1.9625272844144857E-2</v>
      </c>
      <c r="R25" s="83">
        <v>2.0913539502671524E-2</v>
      </c>
      <c r="S25" s="84">
        <f t="shared" si="6"/>
        <v>2.227183936874266E-2</v>
      </c>
      <c r="T25" s="85">
        <f>分析係数表!F28</f>
        <v>0.21354526606772634</v>
      </c>
      <c r="U25" s="86">
        <f t="shared" si="7"/>
        <v>4.7560458638158136E-3</v>
      </c>
      <c r="V25" s="87">
        <f>分析係数表!D28</f>
        <v>0.20525224602626124</v>
      </c>
      <c r="W25" s="167">
        <f t="shared" si="8"/>
        <v>0</v>
      </c>
      <c r="X25" s="76">
        <f>分析係数表!E28</f>
        <v>0.19765031098825156</v>
      </c>
      <c r="Y25" s="166">
        <f t="shared" si="9"/>
        <v>0</v>
      </c>
    </row>
    <row r="26" spans="1:25" x14ac:dyDescent="0.2">
      <c r="A26" s="6" t="s">
        <v>14</v>
      </c>
      <c r="B26" s="5" t="s">
        <v>50</v>
      </c>
      <c r="C26" s="90"/>
      <c r="D26" s="76">
        <f>投入係数表!O26</f>
        <v>3.3539276257722857E-2</v>
      </c>
      <c r="E26" s="77">
        <f t="shared" si="0"/>
        <v>3.3539276257722856</v>
      </c>
      <c r="F26" s="76">
        <f>分析係数表!C29</f>
        <v>0.10244286840031525</v>
      </c>
      <c r="G26" s="77">
        <f t="shared" si="1"/>
        <v>0.343585966391172</v>
      </c>
      <c r="H26" s="77">
        <v>0.41659799398832909</v>
      </c>
      <c r="I26" s="77">
        <f t="shared" si="2"/>
        <v>0.41659799398832909</v>
      </c>
      <c r="J26" s="76">
        <f>分析係数表!G29</f>
        <v>0.25477707006369427</v>
      </c>
      <c r="K26" s="78">
        <f t="shared" si="3"/>
        <v>0.106139616302759</v>
      </c>
      <c r="L26" s="79"/>
      <c r="M26" s="80"/>
      <c r="N26" s="81">
        <f>分析係数表!H29</f>
        <v>1.0897948308020251E-2</v>
      </c>
      <c r="O26" s="82">
        <f t="shared" si="4"/>
        <v>9.4838013691961126E-2</v>
      </c>
      <c r="P26" s="76">
        <f>分析係数表!C29</f>
        <v>0.10244286840031525</v>
      </c>
      <c r="Q26" s="82">
        <f t="shared" si="5"/>
        <v>9.7154781559928693E-3</v>
      </c>
      <c r="R26" s="83">
        <v>1.23898584517445E-2</v>
      </c>
      <c r="S26" s="84">
        <f t="shared" si="6"/>
        <v>0.42898785244007359</v>
      </c>
      <c r="T26" s="85">
        <f>分析係数表!F29</f>
        <v>0.39278131634819535</v>
      </c>
      <c r="U26" s="86">
        <f t="shared" si="7"/>
        <v>0.16849841337879751</v>
      </c>
      <c r="V26" s="87">
        <f>分析係数表!D29</f>
        <v>0.1932059447983015</v>
      </c>
      <c r="W26" s="167">
        <f t="shared" si="8"/>
        <v>0</v>
      </c>
      <c r="X26" s="76">
        <f>分析係数表!E29</f>
        <v>0.10191082802547771</v>
      </c>
      <c r="Y26" s="166">
        <f t="shared" si="9"/>
        <v>0</v>
      </c>
    </row>
    <row r="27" spans="1:25" x14ac:dyDescent="0.2">
      <c r="A27" s="6" t="s">
        <v>15</v>
      </c>
      <c r="B27" s="5" t="s">
        <v>36</v>
      </c>
      <c r="C27" s="90"/>
      <c r="D27" s="76">
        <f>投入係数表!O27</f>
        <v>3.177405119152692E-3</v>
      </c>
      <c r="E27" s="77">
        <f t="shared" si="0"/>
        <v>0.3177405119152692</v>
      </c>
      <c r="F27" s="76">
        <f>分析係数表!C30</f>
        <v>1</v>
      </c>
      <c r="G27" s="77">
        <f t="shared" si="1"/>
        <v>0.3177405119152692</v>
      </c>
      <c r="H27" s="77">
        <v>0.39533423418209146</v>
      </c>
      <c r="I27" s="77">
        <f t="shared" si="2"/>
        <v>0.39533423418209146</v>
      </c>
      <c r="J27" s="76">
        <f>分析係数表!G30</f>
        <v>0.34465911614479239</v>
      </c>
      <c r="K27" s="78">
        <f t="shared" si="3"/>
        <v>0.136255547734978</v>
      </c>
      <c r="L27" s="79"/>
      <c r="M27" s="80"/>
      <c r="N27" s="81">
        <f>分析係数表!H30</f>
        <v>0</v>
      </c>
      <c r="O27" s="82">
        <f t="shared" si="4"/>
        <v>0</v>
      </c>
      <c r="P27" s="76">
        <f>分析係数表!C30</f>
        <v>1</v>
      </c>
      <c r="Q27" s="82">
        <f t="shared" si="5"/>
        <v>0</v>
      </c>
      <c r="R27" s="83">
        <v>1.3645633617302626E-2</v>
      </c>
      <c r="S27" s="84">
        <f t="shared" si="6"/>
        <v>0.4089798677993941</v>
      </c>
      <c r="T27" s="85">
        <f>分析係数表!F30</f>
        <v>0.43992893626471241</v>
      </c>
      <c r="U27" s="86">
        <f t="shared" si="7"/>
        <v>0.17992207819467015</v>
      </c>
      <c r="V27" s="87">
        <f>分析係数表!D30</f>
        <v>0.13657561625582945</v>
      </c>
      <c r="W27" s="167">
        <f t="shared" si="8"/>
        <v>0</v>
      </c>
      <c r="X27" s="76">
        <f>分析係数表!E30</f>
        <v>6.395736175882745E-2</v>
      </c>
      <c r="Y27" s="166">
        <f t="shared" si="9"/>
        <v>0</v>
      </c>
    </row>
    <row r="28" spans="1:25" x14ac:dyDescent="0.2">
      <c r="A28" s="6" t="s">
        <v>16</v>
      </c>
      <c r="B28" s="5" t="s">
        <v>192</v>
      </c>
      <c r="C28" s="90"/>
      <c r="D28" s="76">
        <f>投入係数表!O28</f>
        <v>3.6716681376875553E-2</v>
      </c>
      <c r="E28" s="77">
        <f t="shared" si="0"/>
        <v>3.6716681376875551</v>
      </c>
      <c r="F28" s="76">
        <f>分析係数表!C31</f>
        <v>2.6671974522292974E-2</v>
      </c>
      <c r="G28" s="77">
        <f t="shared" si="1"/>
        <v>9.7930639022717356E-2</v>
      </c>
      <c r="H28" s="77">
        <v>0.11921097650210309</v>
      </c>
      <c r="I28" s="77">
        <f t="shared" si="2"/>
        <v>0.11921097650210309</v>
      </c>
      <c r="J28" s="76">
        <f>分析係数表!G31</f>
        <v>5.9701492537313432E-2</v>
      </c>
      <c r="K28" s="78">
        <f t="shared" si="3"/>
        <v>7.1170732240061546E-3</v>
      </c>
      <c r="L28" s="79"/>
      <c r="M28" s="80"/>
      <c r="N28" s="81">
        <f>分析係数表!H31</f>
        <v>2.5153210764721556E-2</v>
      </c>
      <c r="O28" s="82">
        <f t="shared" si="4"/>
        <v>0.21889262817900071</v>
      </c>
      <c r="P28" s="76">
        <f>分析係数表!C31</f>
        <v>2.6671974522292974E-2</v>
      </c>
      <c r="Q28" s="82">
        <f t="shared" si="5"/>
        <v>5.838298601908056E-3</v>
      </c>
      <c r="R28" s="83">
        <v>7.1428633333395757E-3</v>
      </c>
      <c r="S28" s="84">
        <f t="shared" si="6"/>
        <v>0.12635383983544266</v>
      </c>
      <c r="T28" s="85">
        <f>分析係数表!F31</f>
        <v>0.34328358208955223</v>
      </c>
      <c r="U28" s="86">
        <f t="shared" si="7"/>
        <v>4.3375198749480315E-2</v>
      </c>
      <c r="V28" s="87">
        <f>分析係数表!D31</f>
        <v>0</v>
      </c>
      <c r="W28" s="167">
        <f t="shared" si="8"/>
        <v>0</v>
      </c>
      <c r="X28" s="76">
        <f>分析係数表!E31</f>
        <v>0</v>
      </c>
      <c r="Y28" s="166">
        <f t="shared" si="9"/>
        <v>0</v>
      </c>
    </row>
    <row r="29" spans="1:25" x14ac:dyDescent="0.2">
      <c r="A29" s="6" t="s">
        <v>17</v>
      </c>
      <c r="B29" s="5" t="s">
        <v>272</v>
      </c>
      <c r="C29" s="90"/>
      <c r="D29" s="76">
        <f>投入係数表!O29</f>
        <v>7.0609002647837595E-4</v>
      </c>
      <c r="E29" s="77">
        <f t="shared" si="0"/>
        <v>7.0609002647837593E-2</v>
      </c>
      <c r="F29" s="76">
        <f>分析係数表!C32</f>
        <v>1</v>
      </c>
      <c r="G29" s="77">
        <f t="shared" si="1"/>
        <v>7.0609002647837593E-2</v>
      </c>
      <c r="H29" s="77">
        <v>9.9635729657926442E-2</v>
      </c>
      <c r="I29" s="77">
        <f t="shared" si="2"/>
        <v>9.9635729657926442E-2</v>
      </c>
      <c r="J29" s="76">
        <f>分析係数表!G32</f>
        <v>0.14022140221402213</v>
      </c>
      <c r="K29" s="78">
        <f t="shared" si="3"/>
        <v>1.3971061723251677E-2</v>
      </c>
      <c r="L29" s="79"/>
      <c r="M29" s="80"/>
      <c r="N29" s="81">
        <f>分析係数表!H32</f>
        <v>7.3807620570210501E-3</v>
      </c>
      <c r="O29" s="82">
        <f t="shared" si="4"/>
        <v>6.4230146192355092E-2</v>
      </c>
      <c r="P29" s="76">
        <f>分析係数表!C32</f>
        <v>1</v>
      </c>
      <c r="Q29" s="82">
        <f t="shared" si="5"/>
        <v>6.4230146192355092E-2</v>
      </c>
      <c r="R29" s="83">
        <v>8.1389564824325328E-2</v>
      </c>
      <c r="S29" s="84">
        <f t="shared" si="6"/>
        <v>0.18102529448225177</v>
      </c>
      <c r="T29" s="85">
        <f>分析係数表!F32</f>
        <v>0.48093480934809346</v>
      </c>
      <c r="U29" s="86">
        <f t="shared" si="7"/>
        <v>8.7061365489004228E-2</v>
      </c>
      <c r="V29" s="87">
        <f>分析係数表!D32</f>
        <v>1.7220172201722016E-2</v>
      </c>
      <c r="W29" s="167">
        <f t="shared" si="8"/>
        <v>0</v>
      </c>
      <c r="X29" s="76">
        <f>分析係数表!E32</f>
        <v>2.5830258302583026E-2</v>
      </c>
      <c r="Y29" s="166">
        <f t="shared" si="9"/>
        <v>0</v>
      </c>
    </row>
    <row r="30" spans="1:25" x14ac:dyDescent="0.2">
      <c r="A30" s="6" t="s">
        <v>18</v>
      </c>
      <c r="B30" s="5" t="s">
        <v>273</v>
      </c>
      <c r="C30" s="90"/>
      <c r="D30" s="76">
        <f>投入係数表!O30</f>
        <v>1.7652250661959399E-4</v>
      </c>
      <c r="E30" s="77">
        <f t="shared" si="0"/>
        <v>1.7652250661959398E-2</v>
      </c>
      <c r="F30" s="76">
        <f>分析係数表!C33</f>
        <v>0.66329113924050631</v>
      </c>
      <c r="G30" s="77">
        <f t="shared" si="1"/>
        <v>1.1708581451730031E-2</v>
      </c>
      <c r="H30" s="77">
        <v>2.0475755963904378E-2</v>
      </c>
      <c r="I30" s="77">
        <f t="shared" si="2"/>
        <v>2.0475755963904378E-2</v>
      </c>
      <c r="J30" s="76">
        <f>分析係数表!G33</f>
        <v>0.50381679389312972</v>
      </c>
      <c r="K30" s="78">
        <f t="shared" si="3"/>
        <v>1.0316029722272434E-2</v>
      </c>
      <c r="L30" s="79"/>
      <c r="M30" s="80"/>
      <c r="N30" s="81">
        <f>分析係数表!H33</f>
        <v>1.0658140154543032E-3</v>
      </c>
      <c r="O30" s="82">
        <f t="shared" si="4"/>
        <v>9.2751113635169795E-3</v>
      </c>
      <c r="P30" s="76">
        <f>分析係数表!C33</f>
        <v>0.66329113924050631</v>
      </c>
      <c r="Q30" s="82">
        <f t="shared" si="5"/>
        <v>6.1520991828897436E-3</v>
      </c>
      <c r="R30" s="83">
        <v>1.5772076295520746E-2</v>
      </c>
      <c r="S30" s="84">
        <f t="shared" si="6"/>
        <v>3.6247832259425128E-2</v>
      </c>
      <c r="T30" s="85">
        <f>分析係数表!F33</f>
        <v>0.63740458015267176</v>
      </c>
      <c r="U30" s="86">
        <f t="shared" si="7"/>
        <v>2.3104534302763345E-2</v>
      </c>
      <c r="V30" s="87">
        <f>分析係数表!D33</f>
        <v>1.1450381679389313E-2</v>
      </c>
      <c r="W30" s="167">
        <f t="shared" si="8"/>
        <v>0</v>
      </c>
      <c r="X30" s="76">
        <f>分析係数表!E33</f>
        <v>0</v>
      </c>
      <c r="Y30" s="166">
        <f t="shared" si="9"/>
        <v>0</v>
      </c>
    </row>
    <row r="31" spans="1:25" x14ac:dyDescent="0.2">
      <c r="A31" s="6" t="s">
        <v>19</v>
      </c>
      <c r="B31" s="5" t="s">
        <v>274</v>
      </c>
      <c r="C31" s="90"/>
      <c r="D31" s="76">
        <f>投入係数表!O31</f>
        <v>3.9364518976169459E-2</v>
      </c>
      <c r="E31" s="77">
        <f t="shared" si="0"/>
        <v>3.936451897616946</v>
      </c>
      <c r="F31" s="76">
        <f>分析係数表!C34</f>
        <v>0.21491587085038655</v>
      </c>
      <c r="G31" s="77">
        <f t="shared" si="1"/>
        <v>0.84600598763700263</v>
      </c>
      <c r="H31" s="77">
        <v>1.0441160845599011</v>
      </c>
      <c r="I31" s="77">
        <f t="shared" si="2"/>
        <v>1.0441160845599011</v>
      </c>
      <c r="J31" s="76">
        <f>分析係数表!G34</f>
        <v>0.42492917847025496</v>
      </c>
      <c r="K31" s="78">
        <f t="shared" si="3"/>
        <v>0.44367539003961803</v>
      </c>
      <c r="L31" s="79"/>
      <c r="M31" s="80"/>
      <c r="N31" s="81">
        <f>分析係数表!H34</f>
        <v>0.18094857447375434</v>
      </c>
      <c r="O31" s="82">
        <f t="shared" si="4"/>
        <v>1.5746820317410952</v>
      </c>
      <c r="P31" s="76">
        <f>分析係数表!C34</f>
        <v>0.21491587085038655</v>
      </c>
      <c r="Q31" s="82">
        <f t="shared" si="5"/>
        <v>0.33842416016409349</v>
      </c>
      <c r="R31" s="83">
        <v>0.3593015656899286</v>
      </c>
      <c r="S31" s="84">
        <f t="shared" si="6"/>
        <v>1.4034176502498297</v>
      </c>
      <c r="T31" s="85">
        <f>分析係数表!F34</f>
        <v>0.69842904970383723</v>
      </c>
      <c r="U31" s="86">
        <f t="shared" si="7"/>
        <v>0.98018765580158074</v>
      </c>
      <c r="V31" s="87">
        <f>分析係数表!D34</f>
        <v>0.29410249806850375</v>
      </c>
      <c r="W31" s="167">
        <f t="shared" si="8"/>
        <v>0</v>
      </c>
      <c r="X31" s="76">
        <f>分析係数表!E34</f>
        <v>0.18465104300798352</v>
      </c>
      <c r="Y31" s="166">
        <f t="shared" si="9"/>
        <v>0</v>
      </c>
    </row>
    <row r="32" spans="1:25" x14ac:dyDescent="0.2">
      <c r="A32" s="6" t="s">
        <v>20</v>
      </c>
      <c r="B32" s="5" t="s">
        <v>37</v>
      </c>
      <c r="C32" s="90"/>
      <c r="D32" s="76">
        <f>投入係数表!O32</f>
        <v>7.590467784642542E-3</v>
      </c>
      <c r="E32" s="77">
        <f t="shared" si="0"/>
        <v>0.75904677846425417</v>
      </c>
      <c r="F32" s="76">
        <f>分析係数表!C35</f>
        <v>8.6412734508243272E-2</v>
      </c>
      <c r="G32" s="77">
        <f t="shared" si="1"/>
        <v>6.559130774676894E-2</v>
      </c>
      <c r="H32" s="77">
        <v>8.4549695752436357E-2</v>
      </c>
      <c r="I32" s="77">
        <f t="shared" si="2"/>
        <v>8.4549695752436357E-2</v>
      </c>
      <c r="J32" s="76">
        <f>分析係数表!G35</f>
        <v>0.31692307692307692</v>
      </c>
      <c r="K32" s="78">
        <f t="shared" si="3"/>
        <v>2.6795749730772138E-2</v>
      </c>
      <c r="L32" s="79"/>
      <c r="M32" s="80"/>
      <c r="N32" s="81">
        <f>分析係数表!H35</f>
        <v>6.9118038902211562E-2</v>
      </c>
      <c r="O32" s="82">
        <f t="shared" si="4"/>
        <v>0.60149097192407608</v>
      </c>
      <c r="P32" s="76">
        <f>分析係数表!C35</f>
        <v>8.6412734508243272E-2</v>
      </c>
      <c r="Q32" s="82">
        <f t="shared" si="5"/>
        <v>5.1976479665980395E-2</v>
      </c>
      <c r="R32" s="83">
        <v>5.7539109943374217E-2</v>
      </c>
      <c r="S32" s="84">
        <f t="shared" si="6"/>
        <v>0.14208880569581056</v>
      </c>
      <c r="T32" s="85">
        <f>分析係数表!F35</f>
        <v>0.65230769230769226</v>
      </c>
      <c r="U32" s="86">
        <f t="shared" si="7"/>
        <v>9.2685620946190261E-2</v>
      </c>
      <c r="V32" s="87">
        <f>分析係数表!D35</f>
        <v>0.24307692307692308</v>
      </c>
      <c r="W32" s="167">
        <f t="shared" si="8"/>
        <v>0</v>
      </c>
      <c r="X32" s="76">
        <f>分析係数表!E35</f>
        <v>0.19384615384615383</v>
      </c>
      <c r="Y32" s="166">
        <f t="shared" si="9"/>
        <v>0</v>
      </c>
    </row>
    <row r="33" spans="1:25" x14ac:dyDescent="0.2">
      <c r="A33" s="6" t="s">
        <v>21</v>
      </c>
      <c r="B33" s="5" t="s">
        <v>38</v>
      </c>
      <c r="C33" s="90"/>
      <c r="D33" s="76">
        <f>投入係数表!O33</f>
        <v>8.8261253309797002E-4</v>
      </c>
      <c r="E33" s="77">
        <f t="shared" si="0"/>
        <v>8.8261253309797005E-2</v>
      </c>
      <c r="F33" s="76">
        <f>分析係数表!C36</f>
        <v>0.53995037220843667</v>
      </c>
      <c r="G33" s="77">
        <f t="shared" si="1"/>
        <v>4.7656696576208003E-2</v>
      </c>
      <c r="H33" s="77">
        <v>8.959574679834198E-2</v>
      </c>
      <c r="I33" s="77">
        <f t="shared" si="2"/>
        <v>8.959574679834198E-2</v>
      </c>
      <c r="J33" s="76">
        <f>分析係数表!G36</f>
        <v>4.5913682277318639E-3</v>
      </c>
      <c r="K33" s="78">
        <f t="shared" si="3"/>
        <v>4.1136706518981621E-4</v>
      </c>
      <c r="L33" s="79"/>
      <c r="M33" s="80"/>
      <c r="N33" s="81">
        <f>分析係数表!H36</f>
        <v>9.1953104183320006E-2</v>
      </c>
      <c r="O33" s="82">
        <f t="shared" si="4"/>
        <v>0.80021023288742732</v>
      </c>
      <c r="P33" s="76">
        <f>分析係数表!C36</f>
        <v>0.53995037220843667</v>
      </c>
      <c r="Q33" s="82">
        <f t="shared" si="5"/>
        <v>0.43207381309256615</v>
      </c>
      <c r="R33" s="83">
        <v>0.44944688327356502</v>
      </c>
      <c r="S33" s="84">
        <f t="shared" si="6"/>
        <v>0.539042630071907</v>
      </c>
      <c r="T33" s="85">
        <f>分析係数表!F36</f>
        <v>0.90036730945821852</v>
      </c>
      <c r="U33" s="86">
        <f t="shared" si="7"/>
        <v>0.48533636252112472</v>
      </c>
      <c r="V33" s="87">
        <f>分析係数表!D36</f>
        <v>1.4692378328741965E-2</v>
      </c>
      <c r="W33" s="167">
        <f t="shared" si="8"/>
        <v>0</v>
      </c>
      <c r="X33" s="76">
        <f>分析係数表!E36</f>
        <v>5.5096418732782371E-3</v>
      </c>
      <c r="Y33" s="166">
        <f t="shared" si="9"/>
        <v>0</v>
      </c>
    </row>
    <row r="34" spans="1:25" x14ac:dyDescent="0.2">
      <c r="A34" s="6" t="s">
        <v>22</v>
      </c>
      <c r="B34" s="5" t="s">
        <v>377</v>
      </c>
      <c r="C34" s="90"/>
      <c r="D34" s="76">
        <f>投入係数表!O34</f>
        <v>2.7714033539276258E-2</v>
      </c>
      <c r="E34" s="77">
        <f t="shared" si="0"/>
        <v>2.7714033539276257</v>
      </c>
      <c r="F34" s="76">
        <f>分析係数表!C37</f>
        <v>0.27299231380864031</v>
      </c>
      <c r="G34" s="77">
        <f t="shared" si="1"/>
        <v>0.7565718140857286</v>
      </c>
      <c r="H34" s="77">
        <v>0.94973263947260755</v>
      </c>
      <c r="I34" s="77">
        <f t="shared" si="2"/>
        <v>0.94973263947260755</v>
      </c>
      <c r="J34" s="76">
        <f>分析係数表!G37</f>
        <v>0.4742113169754632</v>
      </c>
      <c r="K34" s="78">
        <f t="shared" si="3"/>
        <v>0.45037396573888799</v>
      </c>
      <c r="L34" s="79"/>
      <c r="M34" s="80"/>
      <c r="N34" s="81">
        <f>分析係数表!H37</f>
        <v>5.3477218225419662E-2</v>
      </c>
      <c r="O34" s="82">
        <f t="shared" si="4"/>
        <v>0.46537871266446446</v>
      </c>
      <c r="P34" s="76">
        <f>分析係数表!C37</f>
        <v>0.27299231380864031</v>
      </c>
      <c r="Q34" s="82">
        <f t="shared" si="5"/>
        <v>0.12704481156755854</v>
      </c>
      <c r="R34" s="83">
        <v>0.14299242129387876</v>
      </c>
      <c r="S34" s="84">
        <f t="shared" si="6"/>
        <v>1.0927250607664862</v>
      </c>
      <c r="T34" s="85">
        <f>分析係数表!F37</f>
        <v>0.7120681021532298</v>
      </c>
      <c r="U34" s="86">
        <f t="shared" si="7"/>
        <v>0.77809466019526452</v>
      </c>
      <c r="V34" s="87">
        <f>分析係数表!D37</f>
        <v>0.1457185778668002</v>
      </c>
      <c r="W34" s="167">
        <f t="shared" si="8"/>
        <v>0</v>
      </c>
      <c r="X34" s="76">
        <f>分析係数表!E37</f>
        <v>0.12719078617926891</v>
      </c>
      <c r="Y34" s="166">
        <f t="shared" si="9"/>
        <v>0</v>
      </c>
    </row>
    <row r="35" spans="1:25" x14ac:dyDescent="0.2">
      <c r="A35" s="6" t="s">
        <v>23</v>
      </c>
      <c r="B35" s="5" t="s">
        <v>193</v>
      </c>
      <c r="C35" s="90"/>
      <c r="D35" s="76">
        <f>投入係数表!O35</f>
        <v>2.294792586054722E-3</v>
      </c>
      <c r="E35" s="77">
        <f t="shared" si="0"/>
        <v>0.22947925860547219</v>
      </c>
      <c r="F35" s="76">
        <f>分析係数表!C38</f>
        <v>9.8436595251881753E-3</v>
      </c>
      <c r="G35" s="77">
        <f t="shared" si="1"/>
        <v>2.2589156898048771E-3</v>
      </c>
      <c r="H35" s="77">
        <v>3.8306213808012952E-3</v>
      </c>
      <c r="I35" s="77">
        <f t="shared" si="2"/>
        <v>3.8306213808012952E-3</v>
      </c>
      <c r="J35" s="76">
        <f>分析係数表!G38</f>
        <v>0.36842105263157893</v>
      </c>
      <c r="K35" s="78">
        <f t="shared" si="3"/>
        <v>1.4112815613478455E-3</v>
      </c>
      <c r="L35" s="79"/>
      <c r="M35" s="80"/>
      <c r="N35" s="81">
        <f>分析係数表!H38</f>
        <v>4.7135624833466561E-2</v>
      </c>
      <c r="O35" s="82">
        <f t="shared" si="4"/>
        <v>0.41019180005153844</v>
      </c>
      <c r="P35" s="76">
        <f>分析係数表!C38</f>
        <v>9.8436595251881753E-3</v>
      </c>
      <c r="Q35" s="82">
        <f t="shared" si="5"/>
        <v>4.0377884197314098E-3</v>
      </c>
      <c r="R35" s="83">
        <v>4.6841130560453465E-3</v>
      </c>
      <c r="S35" s="84">
        <f t="shared" si="6"/>
        <v>8.5147344368466417E-3</v>
      </c>
      <c r="T35" s="85">
        <f>分析係数表!F38</f>
        <v>0.57894736842105265</v>
      </c>
      <c r="U35" s="86">
        <f t="shared" si="7"/>
        <v>4.9295830950164769E-3</v>
      </c>
      <c r="V35" s="87">
        <f>分析係数表!D38</f>
        <v>0.19298245614035087</v>
      </c>
      <c r="W35" s="167">
        <f t="shared" si="8"/>
        <v>0</v>
      </c>
      <c r="X35" s="76">
        <f>分析係数表!E38</f>
        <v>0.17543859649122806</v>
      </c>
      <c r="Y35" s="166">
        <f t="shared" si="9"/>
        <v>0</v>
      </c>
    </row>
    <row r="36" spans="1:25" x14ac:dyDescent="0.2">
      <c r="A36" s="6" t="s">
        <v>24</v>
      </c>
      <c r="B36" s="5" t="s">
        <v>39</v>
      </c>
      <c r="C36" s="90"/>
      <c r="D36" s="76">
        <f>投入係数表!O36</f>
        <v>0</v>
      </c>
      <c r="E36" s="77">
        <f t="shared" si="0"/>
        <v>0</v>
      </c>
      <c r="F36" s="76">
        <f>分析係数表!C39</f>
        <v>1</v>
      </c>
      <c r="G36" s="77">
        <f t="shared" si="1"/>
        <v>0</v>
      </c>
      <c r="H36" s="77">
        <v>2.3429790705318258E-2</v>
      </c>
      <c r="I36" s="77">
        <f t="shared" si="2"/>
        <v>2.3429790705318258E-2</v>
      </c>
      <c r="J36" s="76">
        <f>分析係数表!G39</f>
        <v>0.35118219749652296</v>
      </c>
      <c r="K36" s="78">
        <f t="shared" si="3"/>
        <v>8.2281253867772745E-3</v>
      </c>
      <c r="L36" s="79"/>
      <c r="M36" s="80"/>
      <c r="N36" s="81">
        <f>分析係数表!H39</f>
        <v>4.2632560618172128E-3</v>
      </c>
      <c r="O36" s="82">
        <f t="shared" si="4"/>
        <v>3.7100445454067918E-2</v>
      </c>
      <c r="P36" s="76">
        <f>分析係数表!C39</f>
        <v>1</v>
      </c>
      <c r="Q36" s="82">
        <f t="shared" si="5"/>
        <v>3.7100445454067918E-2</v>
      </c>
      <c r="R36" s="83">
        <v>4.5299850539999305E-2</v>
      </c>
      <c r="S36" s="84">
        <f t="shared" si="6"/>
        <v>6.8729641245317566E-2</v>
      </c>
      <c r="T36" s="85">
        <f>分析係数表!F39</f>
        <v>0.70201668984700971</v>
      </c>
      <c r="U36" s="86">
        <f t="shared" si="7"/>
        <v>4.8249355241410351E-2</v>
      </c>
      <c r="V36" s="87">
        <f>分析係数表!D39</f>
        <v>8.2406119610570233E-2</v>
      </c>
      <c r="W36" s="167">
        <f t="shared" si="8"/>
        <v>0</v>
      </c>
      <c r="X36" s="76">
        <f>分析係数表!E39</f>
        <v>0.10361613351877608</v>
      </c>
      <c r="Y36" s="166">
        <f t="shared" si="9"/>
        <v>0</v>
      </c>
    </row>
    <row r="37" spans="1:25" x14ac:dyDescent="0.2">
      <c r="A37" s="6" t="s">
        <v>25</v>
      </c>
      <c r="B37" s="5" t="s">
        <v>40</v>
      </c>
      <c r="C37" s="90"/>
      <c r="D37" s="76">
        <f>投入係数表!O37</f>
        <v>0</v>
      </c>
      <c r="E37" s="77">
        <f t="shared" si="0"/>
        <v>0</v>
      </c>
      <c r="F37" s="76">
        <f>分析係数表!C40</f>
        <v>0.85246762338116899</v>
      </c>
      <c r="G37" s="77">
        <f t="shared" si="1"/>
        <v>0</v>
      </c>
      <c r="H37" s="77">
        <v>4.5763498135029237E-4</v>
      </c>
      <c r="I37" s="77">
        <f t="shared" si="2"/>
        <v>4.5763498135029237E-4</v>
      </c>
      <c r="J37" s="76">
        <f>分析係数表!G40</f>
        <v>0.56154833975417351</v>
      </c>
      <c r="K37" s="78">
        <f t="shared" si="3"/>
        <v>2.5698416399068884E-4</v>
      </c>
      <c r="L37" s="79"/>
      <c r="M37" s="80"/>
      <c r="N37" s="81">
        <f>分析係数表!H40</f>
        <v>3.4452438049560351E-2</v>
      </c>
      <c r="O37" s="82">
        <f t="shared" si="4"/>
        <v>0.29981797482568634</v>
      </c>
      <c r="P37" s="76">
        <f>分析係数表!C40</f>
        <v>0.85246762338116899</v>
      </c>
      <c r="Q37" s="82">
        <f t="shared" si="5"/>
        <v>0.25558511644660797</v>
      </c>
      <c r="R37" s="83">
        <v>0.25569823506730438</v>
      </c>
      <c r="S37" s="84">
        <f t="shared" si="6"/>
        <v>0.2561558700486547</v>
      </c>
      <c r="T37" s="85">
        <f>分析係数表!F40</f>
        <v>0.75619152449091909</v>
      </c>
      <c r="U37" s="86">
        <f t="shared" si="7"/>
        <v>0.19370289787938996</v>
      </c>
      <c r="V37" s="87">
        <f>分析係数表!D40</f>
        <v>0.11685929187305082</v>
      </c>
      <c r="W37" s="167">
        <f t="shared" si="8"/>
        <v>0</v>
      </c>
      <c r="X37" s="76">
        <f>分析係数表!E40</f>
        <v>7.2463768115942032E-2</v>
      </c>
      <c r="Y37" s="166">
        <f t="shared" si="9"/>
        <v>0</v>
      </c>
    </row>
    <row r="38" spans="1:25" x14ac:dyDescent="0.2">
      <c r="A38" s="6" t="s">
        <v>26</v>
      </c>
      <c r="B38" s="5" t="s">
        <v>276</v>
      </c>
      <c r="C38" s="90"/>
      <c r="D38" s="76">
        <f>投入係数表!O38</f>
        <v>0</v>
      </c>
      <c r="E38" s="77">
        <f t="shared" si="0"/>
        <v>0</v>
      </c>
      <c r="F38" s="76">
        <f>分析係数表!C41</f>
        <v>0.52194822470070601</v>
      </c>
      <c r="G38" s="77">
        <f t="shared" si="1"/>
        <v>0</v>
      </c>
      <c r="H38" s="77">
        <v>4.9840289708851686E-4</v>
      </c>
      <c r="I38" s="77">
        <f t="shared" si="2"/>
        <v>4.9840289708851686E-4</v>
      </c>
      <c r="J38" s="76">
        <f>分析係数表!G41</f>
        <v>0.47623592288604694</v>
      </c>
      <c r="K38" s="78">
        <f t="shared" si="3"/>
        <v>2.3735736366402931E-4</v>
      </c>
      <c r="L38" s="79"/>
      <c r="M38" s="80"/>
      <c r="N38" s="81">
        <f>分析係数表!H41</f>
        <v>5.4729549693578468E-2</v>
      </c>
      <c r="O38" s="82">
        <f t="shared" si="4"/>
        <v>0.4762769685165969</v>
      </c>
      <c r="P38" s="76">
        <f>分析係数表!C41</f>
        <v>0.52194822470070601</v>
      </c>
      <c r="Q38" s="82">
        <f t="shared" si="5"/>
        <v>0.2485919181830718</v>
      </c>
      <c r="R38" s="83">
        <v>0.25131417434273412</v>
      </c>
      <c r="S38" s="84">
        <f t="shared" si="6"/>
        <v>0.25181257723982264</v>
      </c>
      <c r="T38" s="85">
        <f>分析係数表!F41</f>
        <v>0.5754915060125978</v>
      </c>
      <c r="U38" s="86">
        <f t="shared" si="7"/>
        <v>0.14491599930865914</v>
      </c>
      <c r="V38" s="87">
        <f>分析係数表!D41</f>
        <v>0.21645352166443979</v>
      </c>
      <c r="W38" s="167">
        <f t="shared" si="8"/>
        <v>0</v>
      </c>
      <c r="X38" s="76">
        <f>分析係数表!E41</f>
        <v>0.20900935292994846</v>
      </c>
      <c r="Y38" s="166">
        <f t="shared" si="9"/>
        <v>0</v>
      </c>
    </row>
    <row r="39" spans="1:25" x14ac:dyDescent="0.2">
      <c r="A39" s="6" t="s">
        <v>51</v>
      </c>
      <c r="B39" s="5" t="s">
        <v>367</v>
      </c>
      <c r="C39" s="90"/>
      <c r="D39" s="76">
        <f>投入係数表!O39</f>
        <v>1.7652250661959399E-4</v>
      </c>
      <c r="E39" s="77">
        <f>$C$17*D39</f>
        <v>1.7652250661959398E-2</v>
      </c>
      <c r="F39" s="76">
        <f>分析係数表!C42</f>
        <v>1</v>
      </c>
      <c r="G39" s="77">
        <f>E39*F39</f>
        <v>1.7652250661959398E-2</v>
      </c>
      <c r="H39" s="77">
        <v>2.7683016989523756E-2</v>
      </c>
      <c r="I39" s="77">
        <f>C39+H39</f>
        <v>2.7683016989523756E-2</v>
      </c>
      <c r="J39" s="76">
        <f>分析係数表!G42</f>
        <v>0.48544520547945208</v>
      </c>
      <c r="K39" s="78">
        <f>I39*J39</f>
        <v>1.3438587870770522E-2</v>
      </c>
      <c r="L39" s="79"/>
      <c r="M39" s="80"/>
      <c r="N39" s="81">
        <f>分析係数表!H42</f>
        <v>1.4948041566746603E-2</v>
      </c>
      <c r="O39" s="82">
        <f t="shared" si="4"/>
        <v>0.13008343687332563</v>
      </c>
      <c r="P39" s="76">
        <f>分析係数表!C42</f>
        <v>1</v>
      </c>
      <c r="Q39" s="82">
        <f>O39*P39</f>
        <v>0.13008343687332563</v>
      </c>
      <c r="R39" s="83">
        <v>0.1341860232091483</v>
      </c>
      <c r="S39" s="84">
        <f>I39+R39</f>
        <v>0.16186904019867204</v>
      </c>
      <c r="T39" s="85">
        <f>分析係数表!F42</f>
        <v>0.5547945205479452</v>
      </c>
      <c r="U39" s="86">
        <f>S39*T39</f>
        <v>8.9804056548578329E-2</v>
      </c>
      <c r="V39" s="87">
        <f>分析係数表!D42</f>
        <v>0.17037671232876711</v>
      </c>
      <c r="W39" s="167">
        <f>ROUND(S39*V39,0)</f>
        <v>0</v>
      </c>
      <c r="X39" s="76">
        <f>分析係数表!E42</f>
        <v>0.12842465753424659</v>
      </c>
      <c r="Y39" s="166">
        <f>ROUND(S39*X39,0)</f>
        <v>0</v>
      </c>
    </row>
    <row r="40" spans="1:25" x14ac:dyDescent="0.2">
      <c r="A40" s="6" t="s">
        <v>194</v>
      </c>
      <c r="B40" s="5" t="s">
        <v>41</v>
      </c>
      <c r="C40" s="90"/>
      <c r="D40" s="76">
        <f>投入係数表!O40</f>
        <v>1.3062665489849955E-2</v>
      </c>
      <c r="E40" s="77">
        <f>$C$17*D40</f>
        <v>1.3062665489849956</v>
      </c>
      <c r="F40" s="76">
        <f>分析係数表!C43</f>
        <v>0.62423588637180871</v>
      </c>
      <c r="G40" s="77">
        <f>E40*F40</f>
        <v>0.81541845704349247</v>
      </c>
      <c r="H40" s="77">
        <v>1.2745308489990295</v>
      </c>
      <c r="I40" s="77">
        <f>C40+H40</f>
        <v>1.2745308489990295</v>
      </c>
      <c r="J40" s="76">
        <f>分析係数表!G43</f>
        <v>0.42429149797570848</v>
      </c>
      <c r="K40" s="78">
        <f>I40*J40</f>
        <v>0.54077260313804976</v>
      </c>
      <c r="L40" s="79"/>
      <c r="M40" s="80"/>
      <c r="N40" s="81">
        <f>分析係数表!H43</f>
        <v>4.0607513988808956E-2</v>
      </c>
      <c r="O40" s="82">
        <f t="shared" si="4"/>
        <v>0.35338174294999697</v>
      </c>
      <c r="P40" s="76">
        <f>分析係数表!C43</f>
        <v>0.62423588637180871</v>
      </c>
      <c r="Q40" s="82">
        <f>O40*P40</f>
        <v>0.22059356553800602</v>
      </c>
      <c r="R40" s="83">
        <v>0.33540886679618581</v>
      </c>
      <c r="S40" s="84">
        <f>I40+R40</f>
        <v>1.6099397157952153</v>
      </c>
      <c r="T40" s="85">
        <f>分析係数表!F43</f>
        <v>0.69068825910931175</v>
      </c>
      <c r="U40" s="86">
        <f>S40*T40</f>
        <v>1.1119664595735375</v>
      </c>
      <c r="V40" s="87">
        <f>分析係数表!D43</f>
        <v>0.12442645074224022</v>
      </c>
      <c r="W40" s="167">
        <f>ROUND(S40*V40,0)</f>
        <v>0</v>
      </c>
      <c r="X40" s="76">
        <f>分析係数表!E43</f>
        <v>8.4750337381916327E-2</v>
      </c>
      <c r="Y40" s="166">
        <f>ROUND(S40*X40,0)</f>
        <v>0</v>
      </c>
    </row>
    <row r="41" spans="1:25" x14ac:dyDescent="0.2">
      <c r="A41" s="6" t="s">
        <v>340</v>
      </c>
      <c r="B41" s="5" t="s">
        <v>42</v>
      </c>
      <c r="C41" s="90"/>
      <c r="D41" s="76">
        <f>投入係数表!O41</f>
        <v>0</v>
      </c>
      <c r="E41" s="77">
        <f>$C$17*D41</f>
        <v>0</v>
      </c>
      <c r="F41" s="76">
        <f>分析係数表!C44</f>
        <v>0.39252164302818193</v>
      </c>
      <c r="G41" s="77">
        <f>E41*F41</f>
        <v>0</v>
      </c>
      <c r="H41" s="77">
        <v>8.3904291965050746E-4</v>
      </c>
      <c r="I41" s="77">
        <f>C41+H41</f>
        <v>8.3904291965050746E-4</v>
      </c>
      <c r="J41" s="76">
        <f>分析係数表!G44</f>
        <v>0.26417955717318775</v>
      </c>
      <c r="K41" s="78">
        <f>I41*J41</f>
        <v>2.2165798696256961E-4</v>
      </c>
      <c r="L41" s="79"/>
      <c r="M41" s="80"/>
      <c r="N41" s="81">
        <f>分析係数表!H44</f>
        <v>0.12190247801758593</v>
      </c>
      <c r="O41" s="82">
        <f t="shared" si="4"/>
        <v>1.0608408622022545</v>
      </c>
      <c r="P41" s="76">
        <f>分析係数表!C44</f>
        <v>0.39252164302818193</v>
      </c>
      <c r="Q41" s="82">
        <f>O41*P41</f>
        <v>0.41640299822306209</v>
      </c>
      <c r="R41" s="83">
        <v>0.4215421906271859</v>
      </c>
      <c r="S41" s="84">
        <f>I41+R41</f>
        <v>0.42238123354683643</v>
      </c>
      <c r="T41" s="85">
        <f>分析係数表!F44</f>
        <v>0.52714589020321501</v>
      </c>
      <c r="U41" s="86">
        <f>S41*T41</f>
        <v>0.22265653136317914</v>
      </c>
      <c r="V41" s="87">
        <f>分析係数表!D44</f>
        <v>0.30209281164695179</v>
      </c>
      <c r="W41" s="167">
        <f>ROUND(S41*V41,0)</f>
        <v>0</v>
      </c>
      <c r="X41" s="76">
        <f>分析係数表!E44</f>
        <v>0.17773733697300576</v>
      </c>
      <c r="Y41" s="166">
        <f>ROUND(S41*X41,0)</f>
        <v>0</v>
      </c>
    </row>
    <row r="42" spans="1:25" x14ac:dyDescent="0.2">
      <c r="A42" s="6" t="s">
        <v>341</v>
      </c>
      <c r="B42" s="5" t="s">
        <v>278</v>
      </c>
      <c r="C42" s="90"/>
      <c r="D42" s="76">
        <f>投入係数表!O42</f>
        <v>5.2956751985878199E-4</v>
      </c>
      <c r="E42" s="77">
        <f>$C$17*D42</f>
        <v>5.2956751985878202E-2</v>
      </c>
      <c r="F42" s="76">
        <f>分析係数表!C45</f>
        <v>1</v>
      </c>
      <c r="G42" s="77">
        <f>E42*F42</f>
        <v>5.2956751985878202E-2</v>
      </c>
      <c r="H42" s="77">
        <v>7.7209120541564411E-2</v>
      </c>
      <c r="I42" s="77">
        <f>C42+H42</f>
        <v>7.7209120541564411E-2</v>
      </c>
      <c r="J42" s="76">
        <f>分析係数表!G45</f>
        <v>0</v>
      </c>
      <c r="K42" s="78">
        <f>I42*J42</f>
        <v>0</v>
      </c>
      <c r="L42" s="79"/>
      <c r="M42" s="80"/>
      <c r="N42" s="81">
        <f>分析係数表!H45</f>
        <v>0</v>
      </c>
      <c r="O42" s="82">
        <f t="shared" si="4"/>
        <v>0</v>
      </c>
      <c r="P42" s="76">
        <f>分析係数表!C45</f>
        <v>1</v>
      </c>
      <c r="Q42" s="82">
        <f>O42*P42</f>
        <v>0</v>
      </c>
      <c r="R42" s="83">
        <v>9.1169381181526073E-3</v>
      </c>
      <c r="S42" s="84">
        <f>I42+R42</f>
        <v>8.6326058659717014E-2</v>
      </c>
      <c r="T42" s="85">
        <f>分析係数表!F45</f>
        <v>0</v>
      </c>
      <c r="U42" s="86">
        <f>S42*T42</f>
        <v>0</v>
      </c>
      <c r="V42" s="87">
        <f>分析係数表!D45</f>
        <v>0</v>
      </c>
      <c r="W42" s="167">
        <f>ROUND(S42*V42,0)</f>
        <v>0</v>
      </c>
      <c r="X42" s="76">
        <f>分析係数表!E45</f>
        <v>0</v>
      </c>
      <c r="Y42" s="166">
        <f>ROUND(S42*X42,0)</f>
        <v>0</v>
      </c>
    </row>
    <row r="43" spans="1:25" x14ac:dyDescent="0.2">
      <c r="A43" s="6" t="s">
        <v>342</v>
      </c>
      <c r="B43" s="5" t="s">
        <v>279</v>
      </c>
      <c r="C43" s="90"/>
      <c r="D43" s="76">
        <f>投入係数表!O43</f>
        <v>5.2956751985878204E-3</v>
      </c>
      <c r="E43" s="77">
        <f>$C$17*D43</f>
        <v>0.52956751985878203</v>
      </c>
      <c r="F43" s="76">
        <f>分析係数表!C46</f>
        <v>0.18061366806136681</v>
      </c>
      <c r="G43" s="77">
        <f>E43*F43</f>
        <v>9.5647132247855329E-2</v>
      </c>
      <c r="H43" s="77">
        <v>0.12183491166765492</v>
      </c>
      <c r="I43" s="77">
        <f>C43+H43</f>
        <v>0.12183491166765492</v>
      </c>
      <c r="J43" s="76">
        <f>分析係数表!G46</f>
        <v>1.1538461538461539E-2</v>
      </c>
      <c r="K43" s="78">
        <f>I43*J43</f>
        <v>1.4057874423190953E-3</v>
      </c>
      <c r="L43" s="79"/>
      <c r="M43" s="80"/>
      <c r="N43" s="81">
        <f>分析係数表!H46</f>
        <v>2.4940047961630695E-2</v>
      </c>
      <c r="O43" s="82">
        <f t="shared" si="4"/>
        <v>0.21703760590629731</v>
      </c>
      <c r="P43" s="76">
        <f>分析係数表!C46</f>
        <v>0.18061366806136681</v>
      </c>
      <c r="Q43" s="82">
        <f>O43*P43</f>
        <v>3.9199958109993722E-2</v>
      </c>
      <c r="R43" s="83">
        <v>4.263690644684321E-2</v>
      </c>
      <c r="S43" s="84">
        <f>I43+R43</f>
        <v>0.16447181811449813</v>
      </c>
      <c r="T43" s="85">
        <f>分析係数表!F46</f>
        <v>0.31538461538461537</v>
      </c>
      <c r="U43" s="86">
        <f>S43*T43</f>
        <v>5.1871881097649404E-2</v>
      </c>
      <c r="V43" s="87">
        <f>分析係数表!D46</f>
        <v>7.6923076923076927E-3</v>
      </c>
      <c r="W43" s="167">
        <f>ROUND(S43*V43,0)</f>
        <v>0</v>
      </c>
      <c r="X43" s="76">
        <f>分析係数表!E46</f>
        <v>2.3076923076923078E-2</v>
      </c>
      <c r="Y43" s="166">
        <f>ROUND(S43*X43,0)</f>
        <v>0</v>
      </c>
    </row>
    <row r="44" spans="1:25" x14ac:dyDescent="0.2">
      <c r="A44" s="192">
        <v>40</v>
      </c>
      <c r="B44" s="14" t="s">
        <v>150</v>
      </c>
      <c r="C44" s="197">
        <f>SUM(C5:C43)</f>
        <v>100</v>
      </c>
      <c r="D44" s="92">
        <f>投入係数表!O44</f>
        <v>0.77122683142100623</v>
      </c>
      <c r="E44" s="91">
        <f>SUM(E5:E43)</f>
        <v>77.122683142100598</v>
      </c>
      <c r="F44" s="92">
        <f>分析係数表!C47</f>
        <v>0.37257609531888036</v>
      </c>
      <c r="G44" s="91">
        <f>SUM(G5:G43)</f>
        <v>20.208958615773941</v>
      </c>
      <c r="H44" s="91">
        <f>SUM(H5:H43)</f>
        <v>24.824776046265622</v>
      </c>
      <c r="I44" s="91">
        <f>SUM(I5:I43)</f>
        <v>124.82477604626567</v>
      </c>
      <c r="J44" s="92">
        <f>分析係数表!G47</f>
        <v>0.28018721150013498</v>
      </c>
      <c r="K44" s="93">
        <f>SUM(K5:K43)</f>
        <v>13.879383152822657</v>
      </c>
      <c r="L44" s="94">
        <f>最終需要_まとめ!$L$33</f>
        <v>0.627</v>
      </c>
      <c r="M44" s="91">
        <f>K44*L44</f>
        <v>8.7023732368198061</v>
      </c>
      <c r="N44" s="95">
        <f>分析係数表!H47</f>
        <v>1</v>
      </c>
      <c r="O44" s="96">
        <f>SUM(O5:O43)</f>
        <v>8.7023732368198061</v>
      </c>
      <c r="P44" s="92">
        <f>分析係数表!C47</f>
        <v>0.37257609531888036</v>
      </c>
      <c r="Q44" s="96">
        <f>SUM(Q5:Q43)</f>
        <v>2.6560895423850037</v>
      </c>
      <c r="R44" s="91">
        <f>SUM(R5:R43)</f>
        <v>2.9910069521851939</v>
      </c>
      <c r="S44" s="97">
        <f>SUM(S5:S43)</f>
        <v>127.81578299845077</v>
      </c>
      <c r="T44" s="98">
        <f>分析係数表!F47</f>
        <v>0.48104097823151992</v>
      </c>
      <c r="U44" s="99">
        <f>SUM(U5:U43)</f>
        <v>31.69797525873415</v>
      </c>
      <c r="V44" s="100">
        <f>分析係数表!D47</f>
        <v>0.12544199143661683</v>
      </c>
      <c r="W44" s="164">
        <f>SUM(W5:W43)</f>
        <v>3</v>
      </c>
      <c r="X44" s="92">
        <f>分析係数表!E47</f>
        <v>9.6151620742417038E-2</v>
      </c>
      <c r="Y44" s="165">
        <f>SUM(Y5:Y43)</f>
        <v>3</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98" t="str">
        <f>取引基本表!$E$1</f>
        <v>2015年多可町産業連関表</v>
      </c>
      <c r="H1" s="401"/>
      <c r="I1" s="401"/>
    </row>
    <row r="2" spans="1:25" x14ac:dyDescent="0.2">
      <c r="B2" s="3" t="s">
        <v>299</v>
      </c>
      <c r="S2" s="3" t="s">
        <v>152</v>
      </c>
      <c r="U2" s="64" t="s">
        <v>209</v>
      </c>
      <c r="W2" s="3" t="s">
        <v>130</v>
      </c>
      <c r="Y2" s="3" t="s">
        <v>153</v>
      </c>
    </row>
    <row r="3" spans="1:25" ht="44" x14ac:dyDescent="0.2">
      <c r="B3" s="65"/>
      <c r="C3" s="66" t="s">
        <v>227</v>
      </c>
      <c r="D3" s="66" t="s">
        <v>238</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投入係数表!P5</f>
        <v>0</v>
      </c>
      <c r="E5" s="77">
        <f t="shared" ref="E5:E38" si="0">$C$18*D5</f>
        <v>0</v>
      </c>
      <c r="F5" s="76">
        <f>分析係数表!C8</f>
        <v>0.59892525647288708</v>
      </c>
      <c r="G5" s="77">
        <f t="shared" ref="G5:G38" si="1">E5*F5</f>
        <v>0</v>
      </c>
      <c r="H5" s="77">
        <f t="array" ref="H5:H43">MMULT(逆行列係数!C5:AO43,'14'!G5:G43)</f>
        <v>8.5178223475618697E-4</v>
      </c>
      <c r="I5" s="77">
        <f t="shared" ref="I5:I38" si="2">C5+H5</f>
        <v>8.5178223475618697E-4</v>
      </c>
      <c r="J5" s="76">
        <f>分析係数表!G8</f>
        <v>0.12001563721657545</v>
      </c>
      <c r="K5" s="78">
        <f t="shared" ref="K5:K38" si="3">I5*J5</f>
        <v>1.0222718767402244E-4</v>
      </c>
      <c r="L5" s="79" t="s">
        <v>183</v>
      </c>
      <c r="M5" s="80" t="s">
        <v>183</v>
      </c>
      <c r="N5" s="81">
        <f>分析係数表!H8</f>
        <v>1.3455901945110578E-2</v>
      </c>
      <c r="O5" s="82">
        <f t="shared" ref="O5:O43" si="4">$M$44*N5</f>
        <v>0.27132324122758961</v>
      </c>
      <c r="P5" s="76">
        <f>分析係数表!C8</f>
        <v>0.59892525647288708</v>
      </c>
      <c r="Q5" s="82">
        <f t="shared" ref="Q5:Q38" si="5">O5*P5</f>
        <v>0.16250234183928911</v>
      </c>
      <c r="R5" s="83">
        <f t="array" ref="R5:R43">MMULT(逆行列係数!C5:AO43,'14'!Q5:Q43)</f>
        <v>0.23161997811984877</v>
      </c>
      <c r="S5" s="84">
        <f t="shared" ref="S5:S38" si="6">I5+R5</f>
        <v>0.23247176035460496</v>
      </c>
      <c r="T5" s="85">
        <f>分析係数表!F8</f>
        <v>0.45269741985926504</v>
      </c>
      <c r="U5" s="86">
        <f t="shared" ref="U5:U38" si="7">S5*T5</f>
        <v>0.10523936610267104</v>
      </c>
      <c r="V5" s="87">
        <f>分析係数表!D8</f>
        <v>0.16301798279906177</v>
      </c>
      <c r="W5" s="88">
        <f t="shared" ref="W5:W38" si="8">ROUND(S5*V5,0)</f>
        <v>0</v>
      </c>
      <c r="X5" s="76">
        <f>分析係数表!E8</f>
        <v>0.12822517591868648</v>
      </c>
      <c r="Y5" s="89">
        <f t="shared" ref="Y5:Y38" si="9">ROUND(S5*X5,0)</f>
        <v>0</v>
      </c>
    </row>
    <row r="6" spans="1:25" x14ac:dyDescent="0.2">
      <c r="A6" s="6" t="s">
        <v>219</v>
      </c>
      <c r="B6" s="5" t="s">
        <v>265</v>
      </c>
      <c r="C6" s="90"/>
      <c r="D6" s="76">
        <f>投入係数表!P6</f>
        <v>0</v>
      </c>
      <c r="E6" s="77">
        <f t="shared" si="0"/>
        <v>0</v>
      </c>
      <c r="F6" s="76">
        <f>分析係数表!C9</f>
        <v>1</v>
      </c>
      <c r="G6" s="77">
        <f t="shared" si="1"/>
        <v>0</v>
      </c>
      <c r="H6" s="77">
        <v>2.26627615810828E-2</v>
      </c>
      <c r="I6" s="77">
        <f t="shared" si="2"/>
        <v>2.26627615810828E-2</v>
      </c>
      <c r="J6" s="76">
        <f>分析係数表!G9</f>
        <v>0.24649298597194388</v>
      </c>
      <c r="K6" s="78">
        <f t="shared" si="3"/>
        <v>5.586211772491351E-3</v>
      </c>
      <c r="L6" s="79"/>
      <c r="M6" s="80"/>
      <c r="N6" s="81">
        <f>分析係数表!H9</f>
        <v>6.9277911004529712E-4</v>
      </c>
      <c r="O6" s="82">
        <f t="shared" si="4"/>
        <v>1.3969117370133326E-2</v>
      </c>
      <c r="P6" s="76">
        <f>分析係数表!C9</f>
        <v>1</v>
      </c>
      <c r="Q6" s="82">
        <f t="shared" si="5"/>
        <v>1.3969117370133326E-2</v>
      </c>
      <c r="R6" s="83">
        <v>2.1666216378244011E-2</v>
      </c>
      <c r="S6" s="84">
        <f t="shared" si="6"/>
        <v>4.4328977959326811E-2</v>
      </c>
      <c r="T6" s="85">
        <f>分析係数表!F9</f>
        <v>0.67535070140280562</v>
      </c>
      <c r="U6" s="86">
        <f t="shared" si="7"/>
        <v>2.9937606357300871E-2</v>
      </c>
      <c r="V6" s="87">
        <f>分析係数表!D9</f>
        <v>0.18436873747494989</v>
      </c>
      <c r="W6" s="88">
        <f t="shared" si="8"/>
        <v>0</v>
      </c>
      <c r="X6" s="76">
        <f>分析係数表!E9</f>
        <v>0.11823647294589178</v>
      </c>
      <c r="Y6" s="89">
        <f t="shared" si="9"/>
        <v>0</v>
      </c>
    </row>
    <row r="7" spans="1:25" x14ac:dyDescent="0.2">
      <c r="A7" s="6" t="s">
        <v>220</v>
      </c>
      <c r="B7" s="5" t="s">
        <v>266</v>
      </c>
      <c r="C7" s="90"/>
      <c r="D7" s="76">
        <f>投入係数表!P7</f>
        <v>0</v>
      </c>
      <c r="E7" s="77">
        <f t="shared" si="0"/>
        <v>0</v>
      </c>
      <c r="F7" s="76">
        <f>分析係数表!C10</f>
        <v>0</v>
      </c>
      <c r="G7" s="77">
        <f t="shared" si="1"/>
        <v>0</v>
      </c>
      <c r="H7" s="77">
        <v>0</v>
      </c>
      <c r="I7" s="77">
        <f t="shared" si="2"/>
        <v>0</v>
      </c>
      <c r="J7" s="76">
        <f>分析係数表!G10</f>
        <v>0</v>
      </c>
      <c r="K7" s="78">
        <f t="shared" si="3"/>
        <v>0</v>
      </c>
      <c r="L7" s="79"/>
      <c r="M7" s="80"/>
      <c r="N7" s="81">
        <f>分析係数表!H10</f>
        <v>1.3855582200905942E-3</v>
      </c>
      <c r="O7" s="82">
        <f t="shared" si="4"/>
        <v>2.7938234740266653E-2</v>
      </c>
      <c r="P7" s="76">
        <f>分析係数表!C10</f>
        <v>0</v>
      </c>
      <c r="Q7" s="82">
        <f t="shared" si="5"/>
        <v>0</v>
      </c>
      <c r="R7" s="83">
        <v>0</v>
      </c>
      <c r="S7" s="84">
        <f t="shared" si="6"/>
        <v>0</v>
      </c>
      <c r="T7" s="85">
        <f>分析係数表!F10</f>
        <v>0</v>
      </c>
      <c r="U7" s="86">
        <f t="shared" si="7"/>
        <v>0</v>
      </c>
      <c r="V7" s="87">
        <f>分析係数表!D10</f>
        <v>0</v>
      </c>
      <c r="W7" s="88">
        <f t="shared" si="8"/>
        <v>0</v>
      </c>
      <c r="X7" s="76">
        <f>分析係数表!E10</f>
        <v>0</v>
      </c>
      <c r="Y7" s="89">
        <f t="shared" si="9"/>
        <v>0</v>
      </c>
    </row>
    <row r="8" spans="1:25" x14ac:dyDescent="0.2">
      <c r="A8" s="6" t="s">
        <v>221</v>
      </c>
      <c r="B8" s="5" t="s">
        <v>27</v>
      </c>
      <c r="C8" s="90"/>
      <c r="D8" s="76">
        <f>投入係数表!P8</f>
        <v>2.2153300841825432E-4</v>
      </c>
      <c r="E8" s="77">
        <f t="shared" si="0"/>
        <v>2.2153300841825433E-2</v>
      </c>
      <c r="F8" s="76">
        <f>分析係数表!C11</f>
        <v>0</v>
      </c>
      <c r="G8" s="77">
        <f t="shared" si="1"/>
        <v>0</v>
      </c>
      <c r="H8" s="77">
        <v>0</v>
      </c>
      <c r="I8" s="77">
        <f t="shared" si="2"/>
        <v>0</v>
      </c>
      <c r="J8" s="76">
        <f>分析係数表!G11</f>
        <v>1</v>
      </c>
      <c r="K8" s="78">
        <f t="shared" si="3"/>
        <v>0</v>
      </c>
      <c r="L8" s="79"/>
      <c r="M8" s="80"/>
      <c r="N8" s="81">
        <f>分析係数表!H11</f>
        <v>-2.6645350386357579E-5</v>
      </c>
      <c r="O8" s="82">
        <f t="shared" si="4"/>
        <v>-5.3727374500512791E-4</v>
      </c>
      <c r="P8" s="76">
        <f>分析係数表!C11</f>
        <v>0</v>
      </c>
      <c r="Q8" s="82">
        <f t="shared" si="5"/>
        <v>0</v>
      </c>
      <c r="R8" s="83">
        <v>0</v>
      </c>
      <c r="S8" s="84">
        <f t="shared" si="6"/>
        <v>0</v>
      </c>
      <c r="T8" s="85">
        <f>分析係数表!F11</f>
        <v>1</v>
      </c>
      <c r="U8" s="86">
        <f t="shared" si="7"/>
        <v>0</v>
      </c>
      <c r="V8" s="87">
        <f>分析係数表!D11</f>
        <v>1</v>
      </c>
      <c r="W8" s="88">
        <f t="shared" si="8"/>
        <v>0</v>
      </c>
      <c r="X8" s="76">
        <f>分析係数表!E11</f>
        <v>0</v>
      </c>
      <c r="Y8" s="89">
        <f t="shared" si="9"/>
        <v>0</v>
      </c>
    </row>
    <row r="9" spans="1:25" x14ac:dyDescent="0.2">
      <c r="A9" s="6" t="s">
        <v>222</v>
      </c>
      <c r="B9" s="5" t="s">
        <v>190</v>
      </c>
      <c r="C9" s="90"/>
      <c r="D9" s="76">
        <f>投入係数表!P9</f>
        <v>0</v>
      </c>
      <c r="E9" s="77">
        <f t="shared" si="0"/>
        <v>0</v>
      </c>
      <c r="F9" s="76">
        <f>分析係数表!C12</f>
        <v>0.12986565621770585</v>
      </c>
      <c r="G9" s="77">
        <f t="shared" si="1"/>
        <v>0</v>
      </c>
      <c r="H9" s="77">
        <v>3.8735736790897559E-4</v>
      </c>
      <c r="I9" s="77">
        <f t="shared" si="2"/>
        <v>3.8735736790897559E-4</v>
      </c>
      <c r="J9" s="76">
        <f>分析係数表!G12</f>
        <v>0.14484736734275763</v>
      </c>
      <c r="K9" s="78">
        <f t="shared" si="3"/>
        <v>5.6107694962435103E-5</v>
      </c>
      <c r="L9" s="79"/>
      <c r="M9" s="80"/>
      <c r="N9" s="81">
        <f>分析係数表!H12</f>
        <v>0.10226485478284039</v>
      </c>
      <c r="O9" s="82">
        <f t="shared" si="4"/>
        <v>2.0620566333296808</v>
      </c>
      <c r="P9" s="76">
        <f>分析係数表!C12</f>
        <v>0.12986565621770585</v>
      </c>
      <c r="Q9" s="82">
        <f t="shared" si="5"/>
        <v>0.26779033784543227</v>
      </c>
      <c r="R9" s="83">
        <v>0.29630460807875258</v>
      </c>
      <c r="S9" s="84">
        <f t="shared" si="6"/>
        <v>0.29669196544666154</v>
      </c>
      <c r="T9" s="85">
        <f>分析係数表!F12</f>
        <v>0.28354845318582256</v>
      </c>
      <c r="U9" s="86">
        <f t="shared" si="7"/>
        <v>8.4126547875062394E-2</v>
      </c>
      <c r="V9" s="87">
        <f>分析係数表!D12</f>
        <v>6.9862733046506864E-2</v>
      </c>
      <c r="W9" s="88">
        <f t="shared" si="8"/>
        <v>0</v>
      </c>
      <c r="X9" s="76">
        <f>分析係数表!E12</f>
        <v>7.0682237246465884E-2</v>
      </c>
      <c r="Y9" s="89">
        <f t="shared" si="9"/>
        <v>0</v>
      </c>
    </row>
    <row r="10" spans="1:25" x14ac:dyDescent="0.2">
      <c r="A10" s="6" t="s">
        <v>223</v>
      </c>
      <c r="B10" s="5" t="s">
        <v>28</v>
      </c>
      <c r="C10" s="90"/>
      <c r="D10" s="76">
        <f>投入係数表!P10</f>
        <v>1.329198050509526E-3</v>
      </c>
      <c r="E10" s="77">
        <f t="shared" si="0"/>
        <v>0.13291980505095261</v>
      </c>
      <c r="F10" s="76">
        <f>分析係数表!C13</f>
        <v>0</v>
      </c>
      <c r="G10" s="77">
        <f t="shared" si="1"/>
        <v>0</v>
      </c>
      <c r="H10" s="77">
        <v>0</v>
      </c>
      <c r="I10" s="77">
        <f t="shared" si="2"/>
        <v>0</v>
      </c>
      <c r="J10" s="76">
        <f>分析係数表!G13</f>
        <v>0.244940107393639</v>
      </c>
      <c r="K10" s="78">
        <f t="shared" si="3"/>
        <v>0</v>
      </c>
      <c r="L10" s="79"/>
      <c r="M10" s="80"/>
      <c r="N10" s="81">
        <f>分析係数表!H13</f>
        <v>1.5560884625632827E-2</v>
      </c>
      <c r="O10" s="82">
        <f t="shared" si="4"/>
        <v>0.3137678670829947</v>
      </c>
      <c r="P10" s="76">
        <f>分析係数表!C13</f>
        <v>0</v>
      </c>
      <c r="Q10" s="82">
        <f t="shared" si="5"/>
        <v>0</v>
      </c>
      <c r="R10" s="83">
        <v>0</v>
      </c>
      <c r="S10" s="84">
        <f t="shared" si="6"/>
        <v>0</v>
      </c>
      <c r="T10" s="85">
        <f>分析係数表!F13</f>
        <v>0.38269310202395707</v>
      </c>
      <c r="U10" s="86">
        <f t="shared" si="7"/>
        <v>0</v>
      </c>
      <c r="V10" s="87">
        <f>分析係数表!D13</f>
        <v>0.20115654688145396</v>
      </c>
      <c r="W10" s="88">
        <f t="shared" si="8"/>
        <v>0</v>
      </c>
      <c r="X10" s="76">
        <f>分析係数表!E13</f>
        <v>0.12556794712928543</v>
      </c>
      <c r="Y10" s="89">
        <f t="shared" si="9"/>
        <v>0</v>
      </c>
    </row>
    <row r="11" spans="1:25" x14ac:dyDescent="0.2">
      <c r="A11" s="6" t="s">
        <v>224</v>
      </c>
      <c r="B11" s="5" t="s">
        <v>267</v>
      </c>
      <c r="C11" s="90"/>
      <c r="D11" s="76">
        <f>投入係数表!P11</f>
        <v>3.544528134692069E-3</v>
      </c>
      <c r="E11" s="77">
        <f t="shared" si="0"/>
        <v>0.35445281346920693</v>
      </c>
      <c r="F11" s="76">
        <f>分析係数表!C14</f>
        <v>0.45829675153643545</v>
      </c>
      <c r="G11" s="77">
        <f t="shared" si="1"/>
        <v>0.16244457298588763</v>
      </c>
      <c r="H11" s="77">
        <v>0.22472458268236042</v>
      </c>
      <c r="I11" s="77">
        <f t="shared" si="2"/>
        <v>0.22472458268236042</v>
      </c>
      <c r="J11" s="76">
        <f>分析係数表!G14</f>
        <v>0.19321533923303835</v>
      </c>
      <c r="K11" s="78">
        <f t="shared" si="3"/>
        <v>4.3420236476975245E-2</v>
      </c>
      <c r="L11" s="79"/>
      <c r="M11" s="80"/>
      <c r="N11" s="81">
        <f>分析係数表!H14</f>
        <v>1.278976818545164E-3</v>
      </c>
      <c r="O11" s="82">
        <f t="shared" si="4"/>
        <v>2.5789139760246143E-2</v>
      </c>
      <c r="P11" s="76">
        <f>分析係数表!C14</f>
        <v>0.45829675153643545</v>
      </c>
      <c r="Q11" s="82">
        <f t="shared" si="5"/>
        <v>1.1819078977039935E-2</v>
      </c>
      <c r="R11" s="83">
        <v>4.2514143410439048E-2</v>
      </c>
      <c r="S11" s="84">
        <f t="shared" si="6"/>
        <v>0.26723872609279947</v>
      </c>
      <c r="T11" s="85">
        <f>分析係数表!F14</f>
        <v>0.37856440511307771</v>
      </c>
      <c r="U11" s="86">
        <f t="shared" si="7"/>
        <v>0.10116706936649734</v>
      </c>
      <c r="V11" s="87">
        <f>分析係数表!D14</f>
        <v>5.6047197640117993E-2</v>
      </c>
      <c r="W11" s="88">
        <f t="shared" si="8"/>
        <v>0</v>
      </c>
      <c r="X11" s="76">
        <f>分析係数表!E14</f>
        <v>4.4739429695181909E-2</v>
      </c>
      <c r="Y11" s="89">
        <f t="shared" si="9"/>
        <v>0</v>
      </c>
    </row>
    <row r="12" spans="1:25" x14ac:dyDescent="0.2">
      <c r="A12" s="6" t="s">
        <v>225</v>
      </c>
      <c r="B12" s="5" t="s">
        <v>29</v>
      </c>
      <c r="C12" s="90"/>
      <c r="D12" s="76">
        <f>投入係数表!P12</f>
        <v>9.0828533451484273E-3</v>
      </c>
      <c r="E12" s="77">
        <f t="shared" si="0"/>
        <v>0.90828533451484272</v>
      </c>
      <c r="F12" s="76">
        <f>分析係数表!C15</f>
        <v>0</v>
      </c>
      <c r="G12" s="77">
        <f t="shared" si="1"/>
        <v>0</v>
      </c>
      <c r="H12" s="77">
        <v>0</v>
      </c>
      <c r="I12" s="77">
        <f t="shared" si="2"/>
        <v>0</v>
      </c>
      <c r="J12" s="76">
        <f>分析係数表!G15</f>
        <v>9.420289855072464E-2</v>
      </c>
      <c r="K12" s="78">
        <f t="shared" si="3"/>
        <v>0</v>
      </c>
      <c r="L12" s="79"/>
      <c r="M12" s="80"/>
      <c r="N12" s="81">
        <f>分析係数表!H15</f>
        <v>9.4857447375432981E-3</v>
      </c>
      <c r="O12" s="82">
        <f t="shared" si="4"/>
        <v>0.19126945322182551</v>
      </c>
      <c r="P12" s="76">
        <f>分析係数表!C15</f>
        <v>0</v>
      </c>
      <c r="Q12" s="82">
        <f t="shared" si="5"/>
        <v>0</v>
      </c>
      <c r="R12" s="83">
        <v>0</v>
      </c>
      <c r="S12" s="84">
        <f t="shared" si="6"/>
        <v>0</v>
      </c>
      <c r="T12" s="85">
        <f>分析係数表!F15</f>
        <v>0.29710144927536231</v>
      </c>
      <c r="U12" s="86">
        <f t="shared" si="7"/>
        <v>0</v>
      </c>
      <c r="V12" s="87">
        <f>分析係数表!D15</f>
        <v>2.1739130434782608E-2</v>
      </c>
      <c r="W12" s="88">
        <f t="shared" si="8"/>
        <v>0</v>
      </c>
      <c r="X12" s="76">
        <f>分析係数表!E15</f>
        <v>2.1739130434782608E-2</v>
      </c>
      <c r="Y12" s="89">
        <f t="shared" si="9"/>
        <v>0</v>
      </c>
    </row>
    <row r="13" spans="1:25" x14ac:dyDescent="0.2">
      <c r="A13" s="6" t="s">
        <v>226</v>
      </c>
      <c r="B13" s="5" t="s">
        <v>30</v>
      </c>
      <c r="C13" s="90"/>
      <c r="D13" s="76">
        <f>投入係数表!P13</f>
        <v>2.8799291094373063E-3</v>
      </c>
      <c r="E13" s="77">
        <f t="shared" si="0"/>
        <v>0.28799291094373064</v>
      </c>
      <c r="F13" s="76">
        <f>分析係数表!C16</f>
        <v>4.3478260869564966E-3</v>
      </c>
      <c r="G13" s="77">
        <f t="shared" si="1"/>
        <v>1.2521430910596913E-3</v>
      </c>
      <c r="H13" s="77">
        <v>1.8675650328436374E-3</v>
      </c>
      <c r="I13" s="77">
        <f t="shared" si="2"/>
        <v>1.8675650328436374E-3</v>
      </c>
      <c r="J13" s="76">
        <f>分析係数表!G16</f>
        <v>0.1</v>
      </c>
      <c r="K13" s="78">
        <f t="shared" si="3"/>
        <v>1.8675650328436375E-4</v>
      </c>
      <c r="L13" s="79"/>
      <c r="M13" s="80"/>
      <c r="N13" s="81">
        <f>分析係数表!H16</f>
        <v>1.859845456967759E-2</v>
      </c>
      <c r="O13" s="82">
        <f t="shared" si="4"/>
        <v>0.37501707401357925</v>
      </c>
      <c r="P13" s="76">
        <f>分析係数表!C16</f>
        <v>4.3478260869564966E-3</v>
      </c>
      <c r="Q13" s="82">
        <f t="shared" si="5"/>
        <v>1.6305090174503353E-3</v>
      </c>
      <c r="R13" s="83">
        <v>1.8018958039440925E-3</v>
      </c>
      <c r="S13" s="84">
        <f t="shared" si="6"/>
        <v>3.6694608367877296E-3</v>
      </c>
      <c r="T13" s="85">
        <f>分析係数表!F16</f>
        <v>0.3</v>
      </c>
      <c r="U13" s="86">
        <f t="shared" si="7"/>
        <v>1.1008382510363189E-3</v>
      </c>
      <c r="V13" s="87">
        <f>分析係数表!D16</f>
        <v>0</v>
      </c>
      <c r="W13" s="88">
        <f t="shared" si="8"/>
        <v>0</v>
      </c>
      <c r="X13" s="76">
        <f>分析係数表!E16</f>
        <v>0</v>
      </c>
      <c r="Y13" s="89">
        <f t="shared" si="9"/>
        <v>0</v>
      </c>
    </row>
    <row r="14" spans="1:25" x14ac:dyDescent="0.2">
      <c r="A14" s="6" t="s">
        <v>2</v>
      </c>
      <c r="B14" s="5" t="s">
        <v>364</v>
      </c>
      <c r="C14" s="90"/>
      <c r="D14" s="76">
        <f>投入係数表!P14</f>
        <v>4.8737261852015946E-3</v>
      </c>
      <c r="E14" s="77">
        <f t="shared" si="0"/>
        <v>0.48737261852015945</v>
      </c>
      <c r="F14" s="76">
        <f>分析係数表!C17</f>
        <v>0.37921478060046188</v>
      </c>
      <c r="G14" s="77">
        <f t="shared" si="1"/>
        <v>0.18481890060279488</v>
      </c>
      <c r="H14" s="77">
        <v>0.24312602963408753</v>
      </c>
      <c r="I14" s="77">
        <f t="shared" si="2"/>
        <v>0.24312602963408753</v>
      </c>
      <c r="J14" s="76">
        <f>分析係数表!G17</f>
        <v>0.21189120809614168</v>
      </c>
      <c r="K14" s="78">
        <f t="shared" si="3"/>
        <v>5.1516268138785147E-2</v>
      </c>
      <c r="L14" s="79"/>
      <c r="M14" s="80"/>
      <c r="N14" s="81">
        <f>分析係数表!H17</f>
        <v>3.1175059952038369E-3</v>
      </c>
      <c r="O14" s="82">
        <f t="shared" si="4"/>
        <v>6.2861028165599964E-2</v>
      </c>
      <c r="P14" s="76">
        <f>分析係数表!C17</f>
        <v>0.37921478060046188</v>
      </c>
      <c r="Q14" s="82">
        <f t="shared" si="5"/>
        <v>2.3837831004137444E-2</v>
      </c>
      <c r="R14" s="83">
        <v>4.6270235462619796E-2</v>
      </c>
      <c r="S14" s="84">
        <f t="shared" si="6"/>
        <v>0.28939626509670735</v>
      </c>
      <c r="T14" s="85">
        <f>分析係数表!F17</f>
        <v>0.32152646004638413</v>
      </c>
      <c r="U14" s="86">
        <f t="shared" si="7"/>
        <v>9.3048556667189267E-2</v>
      </c>
      <c r="V14" s="87">
        <f>分析係数表!D17</f>
        <v>5.2709255745308874E-2</v>
      </c>
      <c r="W14" s="88">
        <f t="shared" si="8"/>
        <v>0</v>
      </c>
      <c r="X14" s="76">
        <f>分析係数表!E17</f>
        <v>4.1113219481340925E-2</v>
      </c>
      <c r="Y14" s="89">
        <f t="shared" si="9"/>
        <v>0</v>
      </c>
    </row>
    <row r="15" spans="1:25" x14ac:dyDescent="0.2">
      <c r="A15" s="6" t="s">
        <v>3</v>
      </c>
      <c r="B15" s="5" t="s">
        <v>31</v>
      </c>
      <c r="C15" s="90"/>
      <c r="D15" s="76">
        <f>投入係数表!P15</f>
        <v>3.544528134692069E-3</v>
      </c>
      <c r="E15" s="77">
        <f t="shared" si="0"/>
        <v>0.35445281346920693</v>
      </c>
      <c r="F15" s="76">
        <f>分析係数表!C18</f>
        <v>0.14940577249575548</v>
      </c>
      <c r="G15" s="77">
        <f t="shared" si="1"/>
        <v>5.2957296409660785E-2</v>
      </c>
      <c r="H15" s="77">
        <v>6.7320351813071388E-2</v>
      </c>
      <c r="I15" s="77">
        <f t="shared" si="2"/>
        <v>6.7320351813071388E-2</v>
      </c>
      <c r="J15" s="76">
        <f>分析係数表!G18</f>
        <v>0.21511627906976744</v>
      </c>
      <c r="K15" s="78">
        <f t="shared" si="3"/>
        <v>1.4481703587695589E-2</v>
      </c>
      <c r="L15" s="79"/>
      <c r="M15" s="80"/>
      <c r="N15" s="81">
        <f>分析係数表!H18</f>
        <v>5.0626165734079403E-4</v>
      </c>
      <c r="O15" s="82">
        <f t="shared" si="4"/>
        <v>1.020820115509743E-2</v>
      </c>
      <c r="P15" s="76">
        <f>分析係数表!C18</f>
        <v>0.14940577249575548</v>
      </c>
      <c r="Q15" s="82">
        <f t="shared" si="5"/>
        <v>1.5251641793693948E-3</v>
      </c>
      <c r="R15" s="83">
        <v>3.0600607743216639E-3</v>
      </c>
      <c r="S15" s="84">
        <f t="shared" si="6"/>
        <v>7.0380412587393054E-2</v>
      </c>
      <c r="T15" s="85">
        <f>分析係数表!F18</f>
        <v>0.45542635658914726</v>
      </c>
      <c r="U15" s="86">
        <f t="shared" si="7"/>
        <v>3.2053094879917379E-2</v>
      </c>
      <c r="V15" s="87">
        <f>分析係数表!D18</f>
        <v>8.1395348837209308E-2</v>
      </c>
      <c r="W15" s="88">
        <f t="shared" si="8"/>
        <v>0</v>
      </c>
      <c r="X15" s="76">
        <f>分析係数表!E18</f>
        <v>8.9147286821705432E-2</v>
      </c>
      <c r="Y15" s="89">
        <f t="shared" si="9"/>
        <v>0</v>
      </c>
    </row>
    <row r="16" spans="1:25" x14ac:dyDescent="0.2">
      <c r="A16" s="6" t="s">
        <v>4</v>
      </c>
      <c r="B16" s="5" t="s">
        <v>32</v>
      </c>
      <c r="C16" s="90"/>
      <c r="D16" s="76">
        <f>投入係数表!P16</f>
        <v>0.23615418697385909</v>
      </c>
      <c r="E16" s="77">
        <f t="shared" si="0"/>
        <v>23.615418697385909</v>
      </c>
      <c r="F16" s="76">
        <f>分析係数表!C19</f>
        <v>0.11115651818553329</v>
      </c>
      <c r="G16" s="77">
        <f t="shared" si="1"/>
        <v>2.6250077178949596</v>
      </c>
      <c r="H16" s="77">
        <v>2.8981118189784261</v>
      </c>
      <c r="I16" s="77">
        <f t="shared" si="2"/>
        <v>2.8981118189784261</v>
      </c>
      <c r="J16" s="76">
        <f>分析係数表!G19</f>
        <v>5.721393034825871E-2</v>
      </c>
      <c r="K16" s="78">
        <f t="shared" si="3"/>
        <v>0.16581236775249703</v>
      </c>
      <c r="L16" s="79"/>
      <c r="M16" s="80"/>
      <c r="N16" s="81">
        <f>分析係数表!H19</f>
        <v>-1.332267519317879E-4</v>
      </c>
      <c r="O16" s="82">
        <f t="shared" si="4"/>
        <v>-2.6863687250256395E-3</v>
      </c>
      <c r="P16" s="76">
        <f>分析係数表!C19</f>
        <v>0.11115651818553329</v>
      </c>
      <c r="Q16" s="82">
        <f t="shared" si="5"/>
        <v>-2.9860739403636039E-4</v>
      </c>
      <c r="R16" s="83">
        <v>1.2830019492883148E-3</v>
      </c>
      <c r="S16" s="84">
        <f t="shared" si="6"/>
        <v>2.8993948209277143</v>
      </c>
      <c r="T16" s="85">
        <f>分析係数表!F19</f>
        <v>0.24046434494195687</v>
      </c>
      <c r="U16" s="86">
        <f t="shared" si="7"/>
        <v>0.69720107634248518</v>
      </c>
      <c r="V16" s="87">
        <f>分析係数表!D19</f>
        <v>6.7993366500829183E-2</v>
      </c>
      <c r="W16" s="88">
        <f t="shared" si="8"/>
        <v>0</v>
      </c>
      <c r="X16" s="76">
        <f>分析係数表!E19</f>
        <v>7.4626865671641784E-2</v>
      </c>
      <c r="Y16" s="89">
        <f t="shared" si="9"/>
        <v>0</v>
      </c>
    </row>
    <row r="17" spans="1:25" x14ac:dyDescent="0.2">
      <c r="A17" s="6" t="s">
        <v>5</v>
      </c>
      <c r="B17" s="5" t="s">
        <v>33</v>
      </c>
      <c r="C17" s="90"/>
      <c r="D17" s="76">
        <f>投入係数表!P17</f>
        <v>6.823216659282233E-2</v>
      </c>
      <c r="E17" s="77">
        <f t="shared" si="0"/>
        <v>6.8232166592822328</v>
      </c>
      <c r="F17" s="76">
        <f>分析係数表!C20</f>
        <v>0.38497033618984844</v>
      </c>
      <c r="G17" s="77">
        <f t="shared" si="1"/>
        <v>2.6267360112200557</v>
      </c>
      <c r="H17" s="77">
        <v>3.2641798717769439</v>
      </c>
      <c r="I17" s="77">
        <f t="shared" si="2"/>
        <v>3.2641798717769439</v>
      </c>
      <c r="J17" s="76">
        <f>分析係数表!G20</f>
        <v>0.1000882612533098</v>
      </c>
      <c r="K17" s="78">
        <f t="shared" si="3"/>
        <v>0.32670608778420607</v>
      </c>
      <c r="L17" s="79"/>
      <c r="M17" s="80"/>
      <c r="N17" s="81">
        <f>分析係数表!H20</f>
        <v>6.1284305888622431E-4</v>
      </c>
      <c r="O17" s="82">
        <f t="shared" si="4"/>
        <v>1.2357296135117941E-2</v>
      </c>
      <c r="P17" s="76">
        <f>分析係数表!C20</f>
        <v>0.38497033618984844</v>
      </c>
      <c r="Q17" s="82">
        <f t="shared" si="5"/>
        <v>4.7571924475338688E-3</v>
      </c>
      <c r="R17" s="83">
        <v>1.0802155776456213E-2</v>
      </c>
      <c r="S17" s="84">
        <f t="shared" si="6"/>
        <v>3.2749820275534001</v>
      </c>
      <c r="T17" s="85">
        <f>分析係数表!F20</f>
        <v>0.22259488084730802</v>
      </c>
      <c r="U17" s="86">
        <f t="shared" si="7"/>
        <v>0.72899423420032439</v>
      </c>
      <c r="V17" s="87">
        <f>分析係数表!D20</f>
        <v>2.5772285966460723E-2</v>
      </c>
      <c r="W17" s="88">
        <f t="shared" si="8"/>
        <v>0</v>
      </c>
      <c r="X17" s="76">
        <f>分析係数表!E20</f>
        <v>2.7184466019417475E-2</v>
      </c>
      <c r="Y17" s="89">
        <f t="shared" si="9"/>
        <v>0</v>
      </c>
    </row>
    <row r="18" spans="1:25" x14ac:dyDescent="0.2">
      <c r="A18" s="6" t="s">
        <v>6</v>
      </c>
      <c r="B18" s="5" t="s">
        <v>34</v>
      </c>
      <c r="C18" s="75">
        <f>最終需要_まとめ!C19</f>
        <v>100</v>
      </c>
      <c r="D18" s="76">
        <f>投入係数表!P18</f>
        <v>7.3327425786442177E-2</v>
      </c>
      <c r="E18" s="77">
        <f t="shared" si="0"/>
        <v>7.3327425786442175</v>
      </c>
      <c r="F18" s="76">
        <f>分析係数表!C21</f>
        <v>0.48253968253968249</v>
      </c>
      <c r="G18" s="77">
        <f t="shared" si="1"/>
        <v>3.5383392760441934</v>
      </c>
      <c r="H18" s="77">
        <v>3.702968715649233</v>
      </c>
      <c r="I18" s="77">
        <f t="shared" si="2"/>
        <v>103.70296871564923</v>
      </c>
      <c r="J18" s="76">
        <f>分析係数表!G21</f>
        <v>0.28533451484271155</v>
      </c>
      <c r="K18" s="78">
        <f t="shared" si="3"/>
        <v>29.590036266228669</v>
      </c>
      <c r="L18" s="79"/>
      <c r="M18" s="80"/>
      <c r="N18" s="81">
        <f>分析係数表!H21</f>
        <v>1.0125233146815881E-3</v>
      </c>
      <c r="O18" s="82">
        <f t="shared" si="4"/>
        <v>2.041640231019486E-2</v>
      </c>
      <c r="P18" s="76">
        <f>分析係数表!C21</f>
        <v>0.48253968253968249</v>
      </c>
      <c r="Q18" s="82">
        <f t="shared" si="5"/>
        <v>9.8517242893638671E-3</v>
      </c>
      <c r="R18" s="83">
        <v>1.9000391307799205E-2</v>
      </c>
      <c r="S18" s="84">
        <f t="shared" si="6"/>
        <v>103.72196910695703</v>
      </c>
      <c r="T18" s="85">
        <f>分析係数表!F21</f>
        <v>0.42600797518830308</v>
      </c>
      <c r="U18" s="86">
        <f t="shared" si="7"/>
        <v>44.186386041798492</v>
      </c>
      <c r="V18" s="87">
        <f>分析係数表!D21</f>
        <v>6.1586176340274704E-2</v>
      </c>
      <c r="W18" s="88">
        <f t="shared" si="8"/>
        <v>6</v>
      </c>
      <c r="X18" s="76">
        <f>分析係数表!E21</f>
        <v>5.2946389011962781E-2</v>
      </c>
      <c r="Y18" s="89">
        <f t="shared" si="9"/>
        <v>5</v>
      </c>
    </row>
    <row r="19" spans="1:25" x14ac:dyDescent="0.2">
      <c r="A19" s="6" t="s">
        <v>7</v>
      </c>
      <c r="B19" s="5" t="s">
        <v>268</v>
      </c>
      <c r="C19" s="90"/>
      <c r="D19" s="76">
        <f>投入係数表!P19</f>
        <v>1.1076650420912715E-3</v>
      </c>
      <c r="E19" s="77">
        <f t="shared" si="0"/>
        <v>0.11076650420912715</v>
      </c>
      <c r="F19" s="76">
        <f>分析係数表!C22</f>
        <v>8.9572192513369009E-2</v>
      </c>
      <c r="G19" s="77">
        <f t="shared" si="1"/>
        <v>9.9215986390528352E-3</v>
      </c>
      <c r="H19" s="77">
        <v>1.139142813539761E-2</v>
      </c>
      <c r="I19" s="77">
        <f t="shared" si="2"/>
        <v>1.139142813539761E-2</v>
      </c>
      <c r="J19" s="76">
        <f>分析係数表!G22</f>
        <v>0.19457831325301206</v>
      </c>
      <c r="K19" s="78">
        <f t="shared" si="3"/>
        <v>2.2165248721285713E-3</v>
      </c>
      <c r="L19" s="79"/>
      <c r="M19" s="80"/>
      <c r="N19" s="81">
        <f>分析係数表!H22</f>
        <v>5.3290700772715159E-5</v>
      </c>
      <c r="O19" s="82">
        <f t="shared" si="4"/>
        <v>1.0745474900102558E-3</v>
      </c>
      <c r="P19" s="76">
        <f>分析係数表!C22</f>
        <v>8.9572192513369009E-2</v>
      </c>
      <c r="Q19" s="82">
        <f t="shared" si="5"/>
        <v>9.6249574639956095E-5</v>
      </c>
      <c r="R19" s="83">
        <v>6.3236724474253299E-4</v>
      </c>
      <c r="S19" s="84">
        <f t="shared" si="6"/>
        <v>1.2023795380140144E-2</v>
      </c>
      <c r="T19" s="85">
        <f>分析係数表!F22</f>
        <v>0.41265060240963858</v>
      </c>
      <c r="U19" s="86">
        <f t="shared" si="7"/>
        <v>4.9616264068650592E-3</v>
      </c>
      <c r="V19" s="87">
        <f>分析係数表!D22</f>
        <v>5.903614457831325E-2</v>
      </c>
      <c r="W19" s="88">
        <f t="shared" si="8"/>
        <v>0</v>
      </c>
      <c r="X19" s="76">
        <f>分析係数表!E22</f>
        <v>6.2650602409638559E-2</v>
      </c>
      <c r="Y19" s="89">
        <f t="shared" si="9"/>
        <v>0</v>
      </c>
    </row>
    <row r="20" spans="1:25" x14ac:dyDescent="0.2">
      <c r="A20" s="6" t="s">
        <v>8</v>
      </c>
      <c r="B20" s="5" t="s">
        <v>269</v>
      </c>
      <c r="C20" s="90"/>
      <c r="D20" s="76">
        <f>投入係数表!P20</f>
        <v>4.4306601683650863E-4</v>
      </c>
      <c r="E20" s="77">
        <f t="shared" si="0"/>
        <v>4.4306601683650866E-2</v>
      </c>
      <c r="F20" s="76">
        <f>分析係数表!C23</f>
        <v>0</v>
      </c>
      <c r="G20" s="77">
        <f t="shared" si="1"/>
        <v>0</v>
      </c>
      <c r="H20" s="77">
        <v>0</v>
      </c>
      <c r="I20" s="77">
        <f t="shared" si="2"/>
        <v>0</v>
      </c>
      <c r="J20" s="76">
        <f>分析係数表!G23</f>
        <v>0.21617418351477449</v>
      </c>
      <c r="K20" s="78">
        <f t="shared" si="3"/>
        <v>0</v>
      </c>
      <c r="L20" s="79"/>
      <c r="M20" s="80"/>
      <c r="N20" s="81">
        <f>分析係数表!H23</f>
        <v>2.6645350386357579E-5</v>
      </c>
      <c r="O20" s="82">
        <f t="shared" si="4"/>
        <v>5.3727374500512791E-4</v>
      </c>
      <c r="P20" s="76">
        <f>分析係数表!C23</f>
        <v>0</v>
      </c>
      <c r="Q20" s="82">
        <f t="shared" si="5"/>
        <v>0</v>
      </c>
      <c r="R20" s="83">
        <v>0</v>
      </c>
      <c r="S20" s="84">
        <f t="shared" si="6"/>
        <v>0</v>
      </c>
      <c r="T20" s="85">
        <f>分析係数表!F23</f>
        <v>0.44116122343182995</v>
      </c>
      <c r="U20" s="86">
        <f t="shared" si="7"/>
        <v>0</v>
      </c>
      <c r="V20" s="87">
        <f>分析係数表!D23</f>
        <v>8.5018144116122338E-2</v>
      </c>
      <c r="W20" s="88">
        <f t="shared" si="8"/>
        <v>0</v>
      </c>
      <c r="X20" s="76">
        <f>分析係数表!E23</f>
        <v>8.138932089165371E-2</v>
      </c>
      <c r="Y20" s="89">
        <f t="shared" si="9"/>
        <v>0</v>
      </c>
    </row>
    <row r="21" spans="1:25" x14ac:dyDescent="0.2">
      <c r="A21" s="6" t="s">
        <v>9</v>
      </c>
      <c r="B21" s="5" t="s">
        <v>270</v>
      </c>
      <c r="C21" s="90"/>
      <c r="D21" s="76">
        <f>投入係数表!P21</f>
        <v>0</v>
      </c>
      <c r="E21" s="77">
        <f t="shared" si="0"/>
        <v>0</v>
      </c>
      <c r="F21" s="76">
        <f>分析係数表!C24</f>
        <v>0.22950819672131151</v>
      </c>
      <c r="G21" s="77">
        <f t="shared" si="1"/>
        <v>0</v>
      </c>
      <c r="H21" s="77">
        <v>1.3674918827381343E-3</v>
      </c>
      <c r="I21" s="77">
        <f t="shared" si="2"/>
        <v>1.3674918827381343E-3</v>
      </c>
      <c r="J21" s="76">
        <f>分析係数表!G24</f>
        <v>0.20952380952380953</v>
      </c>
      <c r="K21" s="78">
        <f t="shared" si="3"/>
        <v>2.8652210876418054E-4</v>
      </c>
      <c r="L21" s="79"/>
      <c r="M21" s="80"/>
      <c r="N21" s="81">
        <f>分析係数表!H24</f>
        <v>3.996802557953637E-4</v>
      </c>
      <c r="O21" s="82">
        <f t="shared" si="4"/>
        <v>8.0591061750769181E-3</v>
      </c>
      <c r="P21" s="76">
        <f>分析係数表!C24</f>
        <v>0.22950819672131151</v>
      </c>
      <c r="Q21" s="82">
        <f t="shared" si="5"/>
        <v>1.8496309254274897E-3</v>
      </c>
      <c r="R21" s="83">
        <v>4.595552190315026E-3</v>
      </c>
      <c r="S21" s="84">
        <f t="shared" si="6"/>
        <v>5.9630440730531606E-3</v>
      </c>
      <c r="T21" s="85">
        <f>分析係数表!F24</f>
        <v>0.4</v>
      </c>
      <c r="U21" s="86">
        <f t="shared" si="7"/>
        <v>2.3852176292212643E-3</v>
      </c>
      <c r="V21" s="87">
        <f>分析係数表!D24</f>
        <v>1.1190476190476191</v>
      </c>
      <c r="W21" s="88">
        <f t="shared" si="8"/>
        <v>0</v>
      </c>
      <c r="X21" s="76">
        <f>分析係数表!E24</f>
        <v>1.1190476190476191</v>
      </c>
      <c r="Y21" s="89">
        <f t="shared" si="9"/>
        <v>0</v>
      </c>
    </row>
    <row r="22" spans="1:25" x14ac:dyDescent="0.2">
      <c r="A22" s="6" t="s">
        <v>10</v>
      </c>
      <c r="B22" s="5" t="s">
        <v>271</v>
      </c>
      <c r="C22" s="90"/>
      <c r="D22" s="76">
        <f>投入係数表!P22</f>
        <v>2.658396101019052E-3</v>
      </c>
      <c r="E22" s="77">
        <f t="shared" si="0"/>
        <v>0.26583961010190521</v>
      </c>
      <c r="F22" s="76">
        <f>分析係数表!C25</f>
        <v>0.16129032258064513</v>
      </c>
      <c r="G22" s="77">
        <f t="shared" si="1"/>
        <v>4.2877356468049216E-2</v>
      </c>
      <c r="H22" s="77">
        <v>5.0453377409245589E-2</v>
      </c>
      <c r="I22" s="77">
        <f t="shared" si="2"/>
        <v>5.0453377409245589E-2</v>
      </c>
      <c r="J22" s="76">
        <f>分析係数表!G25</f>
        <v>0.19679519278918378</v>
      </c>
      <c r="K22" s="78">
        <f t="shared" si="3"/>
        <v>9.9289821341179349E-3</v>
      </c>
      <c r="L22" s="79"/>
      <c r="M22" s="80"/>
      <c r="N22" s="81">
        <f>分析係数表!H25</f>
        <v>5.5955235811350917E-4</v>
      </c>
      <c r="O22" s="82">
        <f t="shared" si="4"/>
        <v>1.1282748645107685E-2</v>
      </c>
      <c r="P22" s="76">
        <f>分析係数表!C25</f>
        <v>0.16129032258064513</v>
      </c>
      <c r="Q22" s="82">
        <f t="shared" si="5"/>
        <v>1.8197981685657552E-3</v>
      </c>
      <c r="R22" s="83">
        <v>5.4821885595198192E-3</v>
      </c>
      <c r="S22" s="84">
        <f t="shared" si="6"/>
        <v>5.5935565968765408E-2</v>
      </c>
      <c r="T22" s="85">
        <f>分析係数表!F25</f>
        <v>0.35002503755633452</v>
      </c>
      <c r="U22" s="86">
        <f t="shared" si="7"/>
        <v>1.9578848578951938E-2</v>
      </c>
      <c r="V22" s="87">
        <f>分析係数表!D25</f>
        <v>8.1622433650475709E-2</v>
      </c>
      <c r="W22" s="88">
        <f t="shared" si="8"/>
        <v>0</v>
      </c>
      <c r="X22" s="76">
        <f>分析係数表!E25</f>
        <v>8.0120180270405614E-2</v>
      </c>
      <c r="Y22" s="89">
        <f t="shared" si="9"/>
        <v>0</v>
      </c>
    </row>
    <row r="23" spans="1:25" x14ac:dyDescent="0.2">
      <c r="A23" s="6" t="s">
        <v>11</v>
      </c>
      <c r="B23" s="5" t="s">
        <v>35</v>
      </c>
      <c r="C23" s="90"/>
      <c r="D23" s="76">
        <f>投入係数表!P23</f>
        <v>8.8613203367301726E-4</v>
      </c>
      <c r="E23" s="77">
        <f t="shared" si="0"/>
        <v>8.8613203367301732E-2</v>
      </c>
      <c r="F23" s="76">
        <f>分析係数表!C26</f>
        <v>0.2892749244712991</v>
      </c>
      <c r="G23" s="77">
        <f t="shared" si="1"/>
        <v>2.5633577711236075E-2</v>
      </c>
      <c r="H23" s="77">
        <v>3.0749618753853521E-2</v>
      </c>
      <c r="I23" s="77">
        <f t="shared" si="2"/>
        <v>3.0749618753853521E-2</v>
      </c>
      <c r="J23" s="76">
        <f>分析係数表!G26</f>
        <v>0.19654528478057889</v>
      </c>
      <c r="K23" s="78">
        <f t="shared" si="3"/>
        <v>6.0436925748703699E-3</v>
      </c>
      <c r="L23" s="79"/>
      <c r="M23" s="80"/>
      <c r="N23" s="81">
        <f>分析係数表!H26</f>
        <v>1.2363442579269917E-2</v>
      </c>
      <c r="O23" s="82">
        <f t="shared" si="4"/>
        <v>0.24929501768237936</v>
      </c>
      <c r="P23" s="76">
        <f>分析係数表!C26</f>
        <v>0.2892749244712991</v>
      </c>
      <c r="Q23" s="82">
        <f t="shared" si="5"/>
        <v>7.2114797411141462E-2</v>
      </c>
      <c r="R23" s="83">
        <v>7.6283284762556608E-2</v>
      </c>
      <c r="S23" s="84">
        <f t="shared" si="6"/>
        <v>0.10703290351641012</v>
      </c>
      <c r="T23" s="85">
        <f>分析係数表!F26</f>
        <v>0.33426704014939307</v>
      </c>
      <c r="U23" s="86">
        <f t="shared" si="7"/>
        <v>3.5777571857025979E-2</v>
      </c>
      <c r="V23" s="87">
        <f>分析係数表!D26</f>
        <v>5.3688141923436038E-2</v>
      </c>
      <c r="W23" s="88">
        <f t="shared" si="8"/>
        <v>0</v>
      </c>
      <c r="X23" s="76">
        <f>分析係数表!E26</f>
        <v>5.6489262371615313E-2</v>
      </c>
      <c r="Y23" s="89">
        <f t="shared" si="9"/>
        <v>0</v>
      </c>
    </row>
    <row r="24" spans="1:25" x14ac:dyDescent="0.2">
      <c r="A24" s="6" t="s">
        <v>12</v>
      </c>
      <c r="B24" s="5" t="s">
        <v>365</v>
      </c>
      <c r="C24" s="90"/>
      <c r="D24" s="76">
        <f>投入係数表!P24</f>
        <v>0</v>
      </c>
      <c r="E24" s="77">
        <f t="shared" si="0"/>
        <v>0</v>
      </c>
      <c r="F24" s="76">
        <f>分析係数表!C27</f>
        <v>1.9108280254777066E-2</v>
      </c>
      <c r="G24" s="77">
        <f t="shared" si="1"/>
        <v>0</v>
      </c>
      <c r="H24" s="77">
        <v>5.3077208906719933E-5</v>
      </c>
      <c r="I24" s="77">
        <f t="shared" si="2"/>
        <v>5.3077208906719933E-5</v>
      </c>
      <c r="J24" s="76">
        <f>分析係数表!G27</f>
        <v>0.18</v>
      </c>
      <c r="K24" s="78">
        <f t="shared" si="3"/>
        <v>9.5538976032095873E-6</v>
      </c>
      <c r="L24" s="79"/>
      <c r="M24" s="80"/>
      <c r="N24" s="81">
        <f>分析係数表!H27</f>
        <v>1.2043698374633626E-2</v>
      </c>
      <c r="O24" s="82">
        <f t="shared" si="4"/>
        <v>0.2428477327423178</v>
      </c>
      <c r="P24" s="76">
        <f>分析係数表!C27</f>
        <v>1.9108280254777066E-2</v>
      </c>
      <c r="Q24" s="82">
        <f t="shared" si="5"/>
        <v>4.6404025364774094E-3</v>
      </c>
      <c r="R24" s="83">
        <v>4.6704202572801562E-3</v>
      </c>
      <c r="S24" s="84">
        <f t="shared" si="6"/>
        <v>4.7234974661868757E-3</v>
      </c>
      <c r="T24" s="85">
        <f>分析係数表!F27</f>
        <v>0.34</v>
      </c>
      <c r="U24" s="86">
        <f t="shared" si="7"/>
        <v>1.6059891385035378E-3</v>
      </c>
      <c r="V24" s="87">
        <f>分析係数表!D27</f>
        <v>0</v>
      </c>
      <c r="W24" s="88">
        <f t="shared" si="8"/>
        <v>0</v>
      </c>
      <c r="X24" s="76">
        <f>分析係数表!E27</f>
        <v>0</v>
      </c>
      <c r="Y24" s="89">
        <f t="shared" si="9"/>
        <v>0</v>
      </c>
    </row>
    <row r="25" spans="1:25" x14ac:dyDescent="0.2">
      <c r="A25" s="6" t="s">
        <v>13</v>
      </c>
      <c r="B25" s="5" t="s">
        <v>191</v>
      </c>
      <c r="C25" s="90"/>
      <c r="D25" s="76">
        <f>投入係数表!P25</f>
        <v>0</v>
      </c>
      <c r="E25" s="77">
        <f t="shared" si="0"/>
        <v>0</v>
      </c>
      <c r="F25" s="76">
        <f>分析係数表!C28</f>
        <v>9.4883720930232562E-2</v>
      </c>
      <c r="G25" s="77">
        <f t="shared" si="1"/>
        <v>0</v>
      </c>
      <c r="H25" s="77">
        <v>2.1537772744373734E-3</v>
      </c>
      <c r="I25" s="77">
        <f t="shared" si="2"/>
        <v>2.1537772744373734E-3</v>
      </c>
      <c r="J25" s="76">
        <f>分析係数表!G28</f>
        <v>0.12508638562543192</v>
      </c>
      <c r="K25" s="78">
        <f t="shared" si="3"/>
        <v>2.6940821470156502E-4</v>
      </c>
      <c r="L25" s="79"/>
      <c r="M25" s="80"/>
      <c r="N25" s="81">
        <f>分析係数表!H28</f>
        <v>2.3767652544630962E-2</v>
      </c>
      <c r="O25" s="82">
        <f t="shared" si="4"/>
        <v>0.47924818054457408</v>
      </c>
      <c r="P25" s="76">
        <f>分析係数表!C28</f>
        <v>9.4883720930232562E-2</v>
      </c>
      <c r="Q25" s="82">
        <f t="shared" si="5"/>
        <v>4.5472850619113075E-2</v>
      </c>
      <c r="R25" s="83">
        <v>4.8457836243822189E-2</v>
      </c>
      <c r="S25" s="84">
        <f t="shared" si="6"/>
        <v>5.061161351825956E-2</v>
      </c>
      <c r="T25" s="85">
        <f>分析係数表!F28</f>
        <v>0.21354526606772634</v>
      </c>
      <c r="U25" s="86">
        <f t="shared" si="7"/>
        <v>1.0807870474873672E-2</v>
      </c>
      <c r="V25" s="87">
        <f>分析係数表!D28</f>
        <v>0.20525224602626124</v>
      </c>
      <c r="W25" s="88">
        <f t="shared" si="8"/>
        <v>0</v>
      </c>
      <c r="X25" s="76">
        <f>分析係数表!E28</f>
        <v>0.19765031098825156</v>
      </c>
      <c r="Y25" s="89">
        <f t="shared" si="9"/>
        <v>0</v>
      </c>
    </row>
    <row r="26" spans="1:25" x14ac:dyDescent="0.2">
      <c r="A26" s="6" t="s">
        <v>14</v>
      </c>
      <c r="B26" s="5" t="s">
        <v>50</v>
      </c>
      <c r="C26" s="90"/>
      <c r="D26" s="76">
        <f>投入係数表!P26</f>
        <v>3.1014621178555605E-3</v>
      </c>
      <c r="E26" s="77">
        <f t="shared" si="0"/>
        <v>0.31014621178555607</v>
      </c>
      <c r="F26" s="76">
        <f>分析係数表!C29</f>
        <v>0.10244286840031525</v>
      </c>
      <c r="G26" s="77">
        <f t="shared" si="1"/>
        <v>3.1772267558804024E-2</v>
      </c>
      <c r="H26" s="77">
        <v>5.098045888045704E-2</v>
      </c>
      <c r="I26" s="77">
        <f t="shared" si="2"/>
        <v>5.098045888045704E-2</v>
      </c>
      <c r="J26" s="76">
        <f>分析係数表!G29</f>
        <v>0.25477707006369427</v>
      </c>
      <c r="K26" s="78">
        <f t="shared" si="3"/>
        <v>1.2988651944065488E-2</v>
      </c>
      <c r="L26" s="79"/>
      <c r="M26" s="80"/>
      <c r="N26" s="81">
        <f>分析係数表!H29</f>
        <v>1.0897948308020251E-2</v>
      </c>
      <c r="O26" s="82">
        <f t="shared" si="4"/>
        <v>0.21974496170709731</v>
      </c>
      <c r="P26" s="76">
        <f>分析係数表!C29</f>
        <v>0.10244286840031525</v>
      </c>
      <c r="Q26" s="82">
        <f t="shared" si="5"/>
        <v>2.2511304193792481E-2</v>
      </c>
      <c r="R26" s="83">
        <v>2.8707992344484661E-2</v>
      </c>
      <c r="S26" s="84">
        <f t="shared" si="6"/>
        <v>7.9688451224941698E-2</v>
      </c>
      <c r="T26" s="85">
        <f>分析係数表!F29</f>
        <v>0.39278131634819535</v>
      </c>
      <c r="U26" s="86">
        <f t="shared" si="7"/>
        <v>3.1300134769881562E-2</v>
      </c>
      <c r="V26" s="87">
        <f>分析係数表!D29</f>
        <v>0.1932059447983015</v>
      </c>
      <c r="W26" s="88">
        <f t="shared" si="8"/>
        <v>0</v>
      </c>
      <c r="X26" s="76">
        <f>分析係数表!E29</f>
        <v>0.10191082802547771</v>
      </c>
      <c r="Y26" s="89">
        <f t="shared" si="9"/>
        <v>0</v>
      </c>
    </row>
    <row r="27" spans="1:25" x14ac:dyDescent="0.2">
      <c r="A27" s="6" t="s">
        <v>15</v>
      </c>
      <c r="B27" s="5" t="s">
        <v>36</v>
      </c>
      <c r="C27" s="90"/>
      <c r="D27" s="76">
        <f>投入係数表!P27</f>
        <v>3.7660611431103233E-3</v>
      </c>
      <c r="E27" s="77">
        <f t="shared" si="0"/>
        <v>0.3766061143110323</v>
      </c>
      <c r="F27" s="76">
        <f>分析係数表!C30</f>
        <v>1</v>
      </c>
      <c r="G27" s="77">
        <f t="shared" si="1"/>
        <v>0.3766061143110323</v>
      </c>
      <c r="H27" s="77">
        <v>0.42906574575972822</v>
      </c>
      <c r="I27" s="77">
        <f t="shared" si="2"/>
        <v>0.42906574575972822</v>
      </c>
      <c r="J27" s="76">
        <f>分析係数表!G30</f>
        <v>0.34465911614479239</v>
      </c>
      <c r="K27" s="78">
        <f t="shared" si="3"/>
        <v>0.14788142070155413</v>
      </c>
      <c r="L27" s="79"/>
      <c r="M27" s="80"/>
      <c r="N27" s="81">
        <f>分析係数表!H30</f>
        <v>0</v>
      </c>
      <c r="O27" s="82">
        <f t="shared" si="4"/>
        <v>0</v>
      </c>
      <c r="P27" s="76">
        <f>分析係数表!C30</f>
        <v>1</v>
      </c>
      <c r="Q27" s="82">
        <f t="shared" si="5"/>
        <v>0</v>
      </c>
      <c r="R27" s="83">
        <v>3.1617693369693757E-2</v>
      </c>
      <c r="S27" s="84">
        <f t="shared" si="6"/>
        <v>0.460683439129422</v>
      </c>
      <c r="T27" s="85">
        <f>分析係数表!F30</f>
        <v>0.43992893626471241</v>
      </c>
      <c r="U27" s="86">
        <f t="shared" si="7"/>
        <v>0.20266797533097602</v>
      </c>
      <c r="V27" s="87">
        <f>分析係数表!D30</f>
        <v>0.13657561625582945</v>
      </c>
      <c r="W27" s="88">
        <f t="shared" si="8"/>
        <v>0</v>
      </c>
      <c r="X27" s="76">
        <f>分析係数表!E30</f>
        <v>6.395736175882745E-2</v>
      </c>
      <c r="Y27" s="89">
        <f t="shared" si="9"/>
        <v>0</v>
      </c>
    </row>
    <row r="28" spans="1:25" x14ac:dyDescent="0.2">
      <c r="A28" s="6" t="s">
        <v>16</v>
      </c>
      <c r="B28" s="5" t="s">
        <v>192</v>
      </c>
      <c r="C28" s="90"/>
      <c r="D28" s="76">
        <f>投入係数表!P28</f>
        <v>2.4147097917589722E-2</v>
      </c>
      <c r="E28" s="77">
        <f t="shared" si="0"/>
        <v>2.4147097917589724</v>
      </c>
      <c r="F28" s="76">
        <f>分析係数表!C31</f>
        <v>2.6671974522292974E-2</v>
      </c>
      <c r="G28" s="77">
        <f t="shared" si="1"/>
        <v>6.4405078044526679E-2</v>
      </c>
      <c r="H28" s="77">
        <v>7.5454543654868325E-2</v>
      </c>
      <c r="I28" s="77">
        <f t="shared" si="2"/>
        <v>7.5454543654868325E-2</v>
      </c>
      <c r="J28" s="76">
        <f>分析係数表!G31</f>
        <v>5.9701492537313432E-2</v>
      </c>
      <c r="K28" s="78">
        <f t="shared" si="3"/>
        <v>4.504748874917512E-3</v>
      </c>
      <c r="L28" s="79"/>
      <c r="M28" s="80"/>
      <c r="N28" s="81">
        <f>分析係数表!H31</f>
        <v>2.5153210764721556E-2</v>
      </c>
      <c r="O28" s="82">
        <f t="shared" si="4"/>
        <v>0.50718641528484076</v>
      </c>
      <c r="P28" s="76">
        <f>分析係数表!C31</f>
        <v>2.6671974522292974E-2</v>
      </c>
      <c r="Q28" s="82">
        <f t="shared" si="5"/>
        <v>1.3527663146530377E-2</v>
      </c>
      <c r="R28" s="83">
        <v>1.6550412314221444E-2</v>
      </c>
      <c r="S28" s="84">
        <f t="shared" si="6"/>
        <v>9.2004955969089766E-2</v>
      </c>
      <c r="T28" s="85">
        <f>分析係数表!F31</f>
        <v>0.34328358208955223</v>
      </c>
      <c r="U28" s="86">
        <f t="shared" si="7"/>
        <v>3.1583790855060669E-2</v>
      </c>
      <c r="V28" s="87">
        <f>分析係数表!D31</f>
        <v>0</v>
      </c>
      <c r="W28" s="88">
        <f t="shared" si="8"/>
        <v>0</v>
      </c>
      <c r="X28" s="76">
        <f>分析係数表!E31</f>
        <v>0</v>
      </c>
      <c r="Y28" s="89">
        <f t="shared" si="9"/>
        <v>0</v>
      </c>
    </row>
    <row r="29" spans="1:25" x14ac:dyDescent="0.2">
      <c r="A29" s="6" t="s">
        <v>17</v>
      </c>
      <c r="B29" s="5" t="s">
        <v>272</v>
      </c>
      <c r="C29" s="90"/>
      <c r="D29" s="76">
        <f>投入係数表!P29</f>
        <v>6.64599025254763E-4</v>
      </c>
      <c r="E29" s="77">
        <f t="shared" si="0"/>
        <v>6.6459902525476303E-2</v>
      </c>
      <c r="F29" s="76">
        <f>分析係数表!C32</f>
        <v>1</v>
      </c>
      <c r="G29" s="77">
        <f t="shared" si="1"/>
        <v>6.6459902525476303E-2</v>
      </c>
      <c r="H29" s="77">
        <v>8.8481839467540083E-2</v>
      </c>
      <c r="I29" s="77">
        <f t="shared" si="2"/>
        <v>8.8481839467540083E-2</v>
      </c>
      <c r="J29" s="76">
        <f>分析係数表!G32</f>
        <v>0.14022140221402213</v>
      </c>
      <c r="K29" s="78">
        <f t="shared" si="3"/>
        <v>1.2407047600614476E-2</v>
      </c>
      <c r="L29" s="79"/>
      <c r="M29" s="80"/>
      <c r="N29" s="81">
        <f>分析係数表!H32</f>
        <v>7.3807620570210501E-3</v>
      </c>
      <c r="O29" s="82">
        <f t="shared" si="4"/>
        <v>0.14882482736642044</v>
      </c>
      <c r="P29" s="76">
        <f>分析係数表!C32</f>
        <v>1</v>
      </c>
      <c r="Q29" s="82">
        <f t="shared" si="5"/>
        <v>0.14882482736642044</v>
      </c>
      <c r="R29" s="83">
        <v>0.18858415638870218</v>
      </c>
      <c r="S29" s="84">
        <f t="shared" si="6"/>
        <v>0.27706599585624225</v>
      </c>
      <c r="T29" s="85">
        <f>分析係数表!F32</f>
        <v>0.48093480934809346</v>
      </c>
      <c r="U29" s="86">
        <f t="shared" si="7"/>
        <v>0.13325068189396153</v>
      </c>
      <c r="V29" s="87">
        <f>分析係数表!D32</f>
        <v>1.7220172201722016E-2</v>
      </c>
      <c r="W29" s="88">
        <f t="shared" si="8"/>
        <v>0</v>
      </c>
      <c r="X29" s="76">
        <f>分析係数表!E32</f>
        <v>2.5830258302583026E-2</v>
      </c>
      <c r="Y29" s="89">
        <f t="shared" si="9"/>
        <v>0</v>
      </c>
    </row>
    <row r="30" spans="1:25" x14ac:dyDescent="0.2">
      <c r="A30" s="6" t="s">
        <v>18</v>
      </c>
      <c r="B30" s="5" t="s">
        <v>273</v>
      </c>
      <c r="C30" s="90"/>
      <c r="D30" s="76">
        <f>投入係数表!P30</f>
        <v>0</v>
      </c>
      <c r="E30" s="77">
        <f t="shared" si="0"/>
        <v>0</v>
      </c>
      <c r="F30" s="76">
        <f>分析係数表!C33</f>
        <v>0.66329113924050631</v>
      </c>
      <c r="G30" s="77">
        <f t="shared" si="1"/>
        <v>0</v>
      </c>
      <c r="H30" s="77">
        <v>5.9166998868111897E-3</v>
      </c>
      <c r="I30" s="77">
        <f t="shared" si="2"/>
        <v>5.9166998868111897E-3</v>
      </c>
      <c r="J30" s="76">
        <f>分析係数表!G33</f>
        <v>0.50381679389312972</v>
      </c>
      <c r="K30" s="78">
        <f t="shared" si="3"/>
        <v>2.9809327674010571E-3</v>
      </c>
      <c r="L30" s="79"/>
      <c r="M30" s="80"/>
      <c r="N30" s="81">
        <f>分析係数表!H33</f>
        <v>1.0658140154543032E-3</v>
      </c>
      <c r="O30" s="82">
        <f t="shared" si="4"/>
        <v>2.1490949800205116E-2</v>
      </c>
      <c r="P30" s="76">
        <f>分析係数表!C33</f>
        <v>0.66329113924050631</v>
      </c>
      <c r="Q30" s="82">
        <f t="shared" si="5"/>
        <v>1.4254756576338583E-2</v>
      </c>
      <c r="R30" s="83">
        <v>3.6544779531737515E-2</v>
      </c>
      <c r="S30" s="84">
        <f t="shared" si="6"/>
        <v>4.2461479418548706E-2</v>
      </c>
      <c r="T30" s="85">
        <f>分析係数表!F33</f>
        <v>0.63740458015267176</v>
      </c>
      <c r="U30" s="86">
        <f t="shared" si="7"/>
        <v>2.7065141461441351E-2</v>
      </c>
      <c r="V30" s="87">
        <f>分析係数表!D33</f>
        <v>1.1450381679389313E-2</v>
      </c>
      <c r="W30" s="88">
        <f t="shared" si="8"/>
        <v>0</v>
      </c>
      <c r="X30" s="76">
        <f>分析係数表!E33</f>
        <v>0</v>
      </c>
      <c r="Y30" s="89">
        <f t="shared" si="9"/>
        <v>0</v>
      </c>
    </row>
    <row r="31" spans="1:25" x14ac:dyDescent="0.2">
      <c r="A31" s="6" t="s">
        <v>19</v>
      </c>
      <c r="B31" s="5" t="s">
        <v>274</v>
      </c>
      <c r="C31" s="90"/>
      <c r="D31" s="76">
        <f>投入係数表!P31</f>
        <v>4.6300398759415155E-2</v>
      </c>
      <c r="E31" s="77">
        <f t="shared" si="0"/>
        <v>4.6300398759415158</v>
      </c>
      <c r="F31" s="76">
        <f>分析係数表!C34</f>
        <v>0.21491587085038655</v>
      </c>
      <c r="G31" s="77">
        <f t="shared" si="1"/>
        <v>0.99506905200998652</v>
      </c>
      <c r="H31" s="77">
        <v>1.1038893263927614</v>
      </c>
      <c r="I31" s="77">
        <f t="shared" si="2"/>
        <v>1.1038893263927614</v>
      </c>
      <c r="J31" s="76">
        <f>分析係数表!G34</f>
        <v>0.42492917847025496</v>
      </c>
      <c r="K31" s="78">
        <f t="shared" si="3"/>
        <v>0.46907478458615925</v>
      </c>
      <c r="L31" s="79"/>
      <c r="M31" s="80"/>
      <c r="N31" s="81">
        <f>分析係数表!H34</f>
        <v>0.18094857447375434</v>
      </c>
      <c r="O31" s="82">
        <f t="shared" si="4"/>
        <v>3.648626002329824</v>
      </c>
      <c r="P31" s="76">
        <f>分析係数表!C34</f>
        <v>0.21491587085038655</v>
      </c>
      <c r="Q31" s="82">
        <f t="shared" si="5"/>
        <v>0.78414763469807858</v>
      </c>
      <c r="R31" s="83">
        <v>0.83252174650433464</v>
      </c>
      <c r="S31" s="84">
        <f t="shared" si="6"/>
        <v>1.936411072897096</v>
      </c>
      <c r="T31" s="85">
        <f>分析係数表!F34</f>
        <v>0.69842904970383723</v>
      </c>
      <c r="U31" s="86">
        <f t="shared" si="7"/>
        <v>1.3524457454795067</v>
      </c>
      <c r="V31" s="87">
        <f>分析係数表!D34</f>
        <v>0.29410249806850375</v>
      </c>
      <c r="W31" s="88">
        <f t="shared" si="8"/>
        <v>1</v>
      </c>
      <c r="X31" s="76">
        <f>分析係数表!E34</f>
        <v>0.18465104300798352</v>
      </c>
      <c r="Y31" s="89">
        <f t="shared" si="9"/>
        <v>0</v>
      </c>
    </row>
    <row r="32" spans="1:25" x14ac:dyDescent="0.2">
      <c r="A32" s="6" t="s">
        <v>20</v>
      </c>
      <c r="B32" s="5" t="s">
        <v>37</v>
      </c>
      <c r="C32" s="90"/>
      <c r="D32" s="76">
        <f>投入係数表!P32</f>
        <v>1.129818342933097E-2</v>
      </c>
      <c r="E32" s="77">
        <f t="shared" si="0"/>
        <v>1.129818342933097</v>
      </c>
      <c r="F32" s="76">
        <f>分析係数表!C35</f>
        <v>8.6412734508243272E-2</v>
      </c>
      <c r="G32" s="77">
        <f t="shared" si="1"/>
        <v>9.7630692510421058E-2</v>
      </c>
      <c r="H32" s="77">
        <v>0.111143005972046</v>
      </c>
      <c r="I32" s="77">
        <f t="shared" si="2"/>
        <v>0.111143005972046</v>
      </c>
      <c r="J32" s="76">
        <f>分析係数表!G35</f>
        <v>0.31692307692307692</v>
      </c>
      <c r="K32" s="78">
        <f t="shared" si="3"/>
        <v>3.5223783431140736E-2</v>
      </c>
      <c r="L32" s="79"/>
      <c r="M32" s="80"/>
      <c r="N32" s="81">
        <f>分析係数表!H35</f>
        <v>6.9118038902211562E-2</v>
      </c>
      <c r="O32" s="82">
        <f t="shared" si="4"/>
        <v>1.3936880945433017</v>
      </c>
      <c r="P32" s="76">
        <f>分析係数表!C35</f>
        <v>8.6412734508243272E-2</v>
      </c>
      <c r="Q32" s="82">
        <f t="shared" si="5"/>
        <v>0.12043239930106978</v>
      </c>
      <c r="R32" s="83">
        <v>0.13332132358059906</v>
      </c>
      <c r="S32" s="84">
        <f t="shared" si="6"/>
        <v>0.24446432955264508</v>
      </c>
      <c r="T32" s="85">
        <f>分析係数表!F35</f>
        <v>0.65230769230769226</v>
      </c>
      <c r="U32" s="86">
        <f t="shared" si="7"/>
        <v>0.15946596266203308</v>
      </c>
      <c r="V32" s="87">
        <f>分析係数表!D35</f>
        <v>0.24307692307692308</v>
      </c>
      <c r="W32" s="88">
        <f t="shared" si="8"/>
        <v>0</v>
      </c>
      <c r="X32" s="76">
        <f>分析係数表!E35</f>
        <v>0.19384615384615383</v>
      </c>
      <c r="Y32" s="89">
        <f t="shared" si="9"/>
        <v>0</v>
      </c>
    </row>
    <row r="33" spans="1:25" x14ac:dyDescent="0.2">
      <c r="A33" s="6" t="s">
        <v>21</v>
      </c>
      <c r="B33" s="5" t="s">
        <v>38</v>
      </c>
      <c r="C33" s="90"/>
      <c r="D33" s="76">
        <f>投入係数表!P33</f>
        <v>3.1014621178555605E-3</v>
      </c>
      <c r="E33" s="77">
        <f t="shared" si="0"/>
        <v>0.31014621178555607</v>
      </c>
      <c r="F33" s="76">
        <f>分析係数表!C36</f>
        <v>0.53995037220843667</v>
      </c>
      <c r="G33" s="77">
        <f t="shared" si="1"/>
        <v>0.16746356249264763</v>
      </c>
      <c r="H33" s="77">
        <v>0.2110534119548135</v>
      </c>
      <c r="I33" s="77">
        <f t="shared" si="2"/>
        <v>0.2110534119548135</v>
      </c>
      <c r="J33" s="76">
        <f>分析係数表!G36</f>
        <v>4.5913682277318639E-3</v>
      </c>
      <c r="K33" s="78">
        <f t="shared" si="3"/>
        <v>9.69023930003735E-4</v>
      </c>
      <c r="L33" s="79"/>
      <c r="M33" s="80"/>
      <c r="N33" s="81">
        <f>分析係数表!H36</f>
        <v>9.1953104183320006E-2</v>
      </c>
      <c r="O33" s="82">
        <f t="shared" si="4"/>
        <v>1.8541316940126964</v>
      </c>
      <c r="P33" s="76">
        <f>分析係数表!C36</f>
        <v>0.53995037220843667</v>
      </c>
      <c r="Q33" s="82">
        <f t="shared" si="5"/>
        <v>1.0011390983056145</v>
      </c>
      <c r="R33" s="83">
        <v>1.0413934698707787</v>
      </c>
      <c r="S33" s="84">
        <f t="shared" si="6"/>
        <v>1.2524468818255923</v>
      </c>
      <c r="T33" s="85">
        <f>分析係数表!F36</f>
        <v>0.90036730945821852</v>
      </c>
      <c r="U33" s="86">
        <f t="shared" si="7"/>
        <v>1.1276622292286438</v>
      </c>
      <c r="V33" s="87">
        <f>分析係数表!D36</f>
        <v>1.4692378328741965E-2</v>
      </c>
      <c r="W33" s="88">
        <f t="shared" si="8"/>
        <v>0</v>
      </c>
      <c r="X33" s="76">
        <f>分析係数表!E36</f>
        <v>5.5096418732782371E-3</v>
      </c>
      <c r="Y33" s="89">
        <f t="shared" si="9"/>
        <v>0</v>
      </c>
    </row>
    <row r="34" spans="1:25" x14ac:dyDescent="0.2">
      <c r="A34" s="6" t="s">
        <v>22</v>
      </c>
      <c r="B34" s="5" t="s">
        <v>377</v>
      </c>
      <c r="C34" s="90"/>
      <c r="D34" s="76">
        <f>投入係数表!P34</f>
        <v>2.1045635799734161E-2</v>
      </c>
      <c r="E34" s="77">
        <f t="shared" si="0"/>
        <v>2.1045635799734161</v>
      </c>
      <c r="F34" s="76">
        <f>分析係数表!C37</f>
        <v>0.27299231380864031</v>
      </c>
      <c r="G34" s="77">
        <f t="shared" si="1"/>
        <v>0.57452968125433834</v>
      </c>
      <c r="H34" s="77">
        <v>0.66837201388852174</v>
      </c>
      <c r="I34" s="77">
        <f t="shared" si="2"/>
        <v>0.66837201388852174</v>
      </c>
      <c r="J34" s="76">
        <f>分析係数表!G37</f>
        <v>0.4742113169754632</v>
      </c>
      <c r="K34" s="78">
        <f t="shared" si="3"/>
        <v>0.31694957293561848</v>
      </c>
      <c r="L34" s="79"/>
      <c r="M34" s="80"/>
      <c r="N34" s="81">
        <f>分析係数表!H37</f>
        <v>5.3477218225419662E-2</v>
      </c>
      <c r="O34" s="82">
        <f t="shared" si="4"/>
        <v>1.0783084062252917</v>
      </c>
      <c r="P34" s="76">
        <f>分析係数表!C37</f>
        <v>0.27299231380864031</v>
      </c>
      <c r="Q34" s="82">
        <f t="shared" si="5"/>
        <v>0.29436990681474962</v>
      </c>
      <c r="R34" s="83">
        <v>0.331321407085648</v>
      </c>
      <c r="S34" s="84">
        <f t="shared" si="6"/>
        <v>0.99969342097416969</v>
      </c>
      <c r="T34" s="85">
        <f>分析係数表!F37</f>
        <v>0.7120681021532298</v>
      </c>
      <c r="U34" s="86">
        <f t="shared" si="7"/>
        <v>0.71184979700814677</v>
      </c>
      <c r="V34" s="87">
        <f>分析係数表!D37</f>
        <v>0.1457185778668002</v>
      </c>
      <c r="W34" s="88">
        <f t="shared" si="8"/>
        <v>0</v>
      </c>
      <c r="X34" s="76">
        <f>分析係数表!E37</f>
        <v>0.12719078617926891</v>
      </c>
      <c r="Y34" s="89">
        <f t="shared" si="9"/>
        <v>0</v>
      </c>
    </row>
    <row r="35" spans="1:25" x14ac:dyDescent="0.2">
      <c r="A35" s="6" t="s">
        <v>23</v>
      </c>
      <c r="B35" s="5" t="s">
        <v>193</v>
      </c>
      <c r="C35" s="90"/>
      <c r="D35" s="76">
        <f>投入係数表!P35</f>
        <v>5.9813912272928668E-3</v>
      </c>
      <c r="E35" s="77">
        <f t="shared" si="0"/>
        <v>0.59813912272928671</v>
      </c>
      <c r="F35" s="76">
        <f>分析係数表!C38</f>
        <v>9.8436595251881753E-3</v>
      </c>
      <c r="G35" s="77">
        <f t="shared" si="1"/>
        <v>5.8878778728418419E-3</v>
      </c>
      <c r="H35" s="77">
        <v>7.5993995508353597E-3</v>
      </c>
      <c r="I35" s="77">
        <f t="shared" si="2"/>
        <v>7.5993995508353597E-3</v>
      </c>
      <c r="J35" s="76">
        <f>分析係数表!G38</f>
        <v>0.36842105263157893</v>
      </c>
      <c r="K35" s="78">
        <f t="shared" si="3"/>
        <v>2.7997787818867114E-3</v>
      </c>
      <c r="L35" s="79"/>
      <c r="M35" s="80"/>
      <c r="N35" s="81">
        <f>分析係数表!H38</f>
        <v>4.7135624833466561E-2</v>
      </c>
      <c r="O35" s="82">
        <f t="shared" si="4"/>
        <v>0.95043725491407127</v>
      </c>
      <c r="P35" s="76">
        <f>分析係数表!C38</f>
        <v>9.8436595251881753E-3</v>
      </c>
      <c r="Q35" s="82">
        <f t="shared" si="5"/>
        <v>9.3557807374286001E-3</v>
      </c>
      <c r="R35" s="83">
        <v>1.0853350930310007E-2</v>
      </c>
      <c r="S35" s="84">
        <f t="shared" si="6"/>
        <v>1.8452750481145367E-2</v>
      </c>
      <c r="T35" s="85">
        <f>分析係数表!F38</f>
        <v>0.57894736842105265</v>
      </c>
      <c r="U35" s="86">
        <f t="shared" si="7"/>
        <v>1.0683171331189423E-2</v>
      </c>
      <c r="V35" s="87">
        <f>分析係数表!D38</f>
        <v>0.19298245614035087</v>
      </c>
      <c r="W35" s="88">
        <f t="shared" si="8"/>
        <v>0</v>
      </c>
      <c r="X35" s="76">
        <f>分析係数表!E38</f>
        <v>0.17543859649122806</v>
      </c>
      <c r="Y35" s="89">
        <f t="shared" si="9"/>
        <v>0</v>
      </c>
    </row>
    <row r="36" spans="1:25" x14ac:dyDescent="0.2">
      <c r="A36" s="6" t="s">
        <v>24</v>
      </c>
      <c r="B36" s="5" t="s">
        <v>39</v>
      </c>
      <c r="C36" s="90"/>
      <c r="D36" s="76">
        <f>投入係数表!P36</f>
        <v>0</v>
      </c>
      <c r="E36" s="77">
        <f t="shared" si="0"/>
        <v>0</v>
      </c>
      <c r="F36" s="76">
        <f>分析係数表!C39</f>
        <v>1</v>
      </c>
      <c r="G36" s="77">
        <f t="shared" si="1"/>
        <v>0</v>
      </c>
      <c r="H36" s="77">
        <v>1.7653747431812535E-2</v>
      </c>
      <c r="I36" s="77">
        <f t="shared" si="2"/>
        <v>1.7653747431812535E-2</v>
      </c>
      <c r="J36" s="76">
        <f>分析係数表!G39</f>
        <v>0.35118219749652296</v>
      </c>
      <c r="K36" s="78">
        <f t="shared" si="3"/>
        <v>6.1996818171525248E-3</v>
      </c>
      <c r="L36" s="79"/>
      <c r="M36" s="80"/>
      <c r="N36" s="81">
        <f>分析係数表!H39</f>
        <v>4.2632560618172128E-3</v>
      </c>
      <c r="O36" s="82">
        <f t="shared" si="4"/>
        <v>8.5963799200820465E-2</v>
      </c>
      <c r="P36" s="76">
        <f>分析係数表!C39</f>
        <v>1</v>
      </c>
      <c r="Q36" s="82">
        <f t="shared" si="5"/>
        <v>8.5963799200820465E-2</v>
      </c>
      <c r="R36" s="83">
        <v>0.10496227762194431</v>
      </c>
      <c r="S36" s="84">
        <f t="shared" si="6"/>
        <v>0.12261602505375685</v>
      </c>
      <c r="T36" s="85">
        <f>分析係数表!F39</f>
        <v>0.70201668984700971</v>
      </c>
      <c r="U36" s="86">
        <f t="shared" si="7"/>
        <v>8.6078496030436394E-2</v>
      </c>
      <c r="V36" s="87">
        <f>分析係数表!D39</f>
        <v>8.2406119610570233E-2</v>
      </c>
      <c r="W36" s="88">
        <f t="shared" si="8"/>
        <v>0</v>
      </c>
      <c r="X36" s="76">
        <f>分析係数表!E39</f>
        <v>0.10361613351877608</v>
      </c>
      <c r="Y36" s="89">
        <f t="shared" si="9"/>
        <v>0</v>
      </c>
    </row>
    <row r="37" spans="1:25" x14ac:dyDescent="0.2">
      <c r="A37" s="6" t="s">
        <v>25</v>
      </c>
      <c r="B37" s="5" t="s">
        <v>40</v>
      </c>
      <c r="C37" s="90"/>
      <c r="D37" s="76">
        <f>投入係数表!P37</f>
        <v>2.2153300841825432E-4</v>
      </c>
      <c r="E37" s="77">
        <f t="shared" si="0"/>
        <v>2.2153300841825433E-2</v>
      </c>
      <c r="F37" s="76">
        <f>分析係数表!C40</f>
        <v>0.85246762338116899</v>
      </c>
      <c r="G37" s="77">
        <f t="shared" si="1"/>
        <v>1.8884971718678978E-2</v>
      </c>
      <c r="H37" s="77">
        <v>2.02535842612145E-2</v>
      </c>
      <c r="I37" s="77">
        <f t="shared" si="2"/>
        <v>2.02535842612145E-2</v>
      </c>
      <c r="J37" s="76">
        <f>分析係数表!G40</f>
        <v>0.56154833975417351</v>
      </c>
      <c r="K37" s="78">
        <f t="shared" si="3"/>
        <v>1.1373366615956261E-2</v>
      </c>
      <c r="L37" s="79"/>
      <c r="M37" s="80"/>
      <c r="N37" s="81">
        <f>分析係数表!H40</f>
        <v>3.4452438049560351E-2</v>
      </c>
      <c r="O37" s="82">
        <f t="shared" si="4"/>
        <v>0.69469495229163036</v>
      </c>
      <c r="P37" s="76">
        <f>分析係数表!C40</f>
        <v>0.85246762338116899</v>
      </c>
      <c r="Q37" s="82">
        <f t="shared" si="5"/>
        <v>0.59220495495494074</v>
      </c>
      <c r="R37" s="83">
        <v>0.59246705710159686</v>
      </c>
      <c r="S37" s="84">
        <f t="shared" si="6"/>
        <v>0.61272064136281135</v>
      </c>
      <c r="T37" s="85">
        <f>分析係数表!F40</f>
        <v>0.75619152449091909</v>
      </c>
      <c r="U37" s="86">
        <f t="shared" si="7"/>
        <v>0.46333415587919802</v>
      </c>
      <c r="V37" s="87">
        <f>分析係数表!D40</f>
        <v>0.11685929187305082</v>
      </c>
      <c r="W37" s="88">
        <f t="shared" si="8"/>
        <v>0</v>
      </c>
      <c r="X37" s="76">
        <f>分析係数表!E40</f>
        <v>7.2463768115942032E-2</v>
      </c>
      <c r="Y37" s="89">
        <f t="shared" si="9"/>
        <v>0</v>
      </c>
    </row>
    <row r="38" spans="1:25" x14ac:dyDescent="0.2">
      <c r="A38" s="6" t="s">
        <v>26</v>
      </c>
      <c r="B38" s="5" t="s">
        <v>276</v>
      </c>
      <c r="C38" s="90"/>
      <c r="D38" s="76">
        <f>投入係数表!P38</f>
        <v>0</v>
      </c>
      <c r="E38" s="77">
        <f t="shared" si="0"/>
        <v>0</v>
      </c>
      <c r="F38" s="76">
        <f>分析係数表!C41</f>
        <v>0.52194822470070601</v>
      </c>
      <c r="G38" s="77">
        <f t="shared" si="1"/>
        <v>0</v>
      </c>
      <c r="H38" s="77">
        <v>3.6287415211521746E-4</v>
      </c>
      <c r="I38" s="77">
        <f t="shared" si="2"/>
        <v>3.6287415211521746E-4</v>
      </c>
      <c r="J38" s="76">
        <f>分析係数表!G41</f>
        <v>0.47623592288604694</v>
      </c>
      <c r="K38" s="78">
        <f t="shared" si="3"/>
        <v>1.7281370672408237E-4</v>
      </c>
      <c r="L38" s="79"/>
      <c r="M38" s="80"/>
      <c r="N38" s="81">
        <f>分析係数表!H41</f>
        <v>5.4729549693578468E-2</v>
      </c>
      <c r="O38" s="82">
        <f t="shared" si="4"/>
        <v>1.1035602722405327</v>
      </c>
      <c r="P38" s="76">
        <f>分析係数表!C41</f>
        <v>0.52194822470070601</v>
      </c>
      <c r="Q38" s="82">
        <f t="shared" si="5"/>
        <v>0.57600132494617384</v>
      </c>
      <c r="R38" s="83">
        <v>0.58230894414099288</v>
      </c>
      <c r="S38" s="84">
        <f t="shared" si="6"/>
        <v>0.5826718182931081</v>
      </c>
      <c r="T38" s="85">
        <f>分析係数表!F41</f>
        <v>0.5754915060125978</v>
      </c>
      <c r="U38" s="86">
        <f t="shared" si="7"/>
        <v>0.33532268222059952</v>
      </c>
      <c r="V38" s="87">
        <f>分析係数表!D41</f>
        <v>0.21645352166443979</v>
      </c>
      <c r="W38" s="88">
        <f t="shared" si="8"/>
        <v>0</v>
      </c>
      <c r="X38" s="76">
        <f>分析係数表!E41</f>
        <v>0.20900935292994846</v>
      </c>
      <c r="Y38" s="89">
        <f t="shared" si="9"/>
        <v>0</v>
      </c>
    </row>
    <row r="39" spans="1:25" x14ac:dyDescent="0.2">
      <c r="A39" s="6" t="s">
        <v>51</v>
      </c>
      <c r="B39" s="5" t="s">
        <v>367</v>
      </c>
      <c r="C39" s="90"/>
      <c r="D39" s="76">
        <f>投入係数表!P39</f>
        <v>6.64599025254763E-4</v>
      </c>
      <c r="E39" s="77">
        <f>$C$18*D39</f>
        <v>6.6459902525476303E-2</v>
      </c>
      <c r="F39" s="76">
        <f>分析係数表!C42</f>
        <v>1</v>
      </c>
      <c r="G39" s="77">
        <f>E39*F39</f>
        <v>6.6459902525476303E-2</v>
      </c>
      <c r="H39" s="77">
        <v>7.9152061785123393E-2</v>
      </c>
      <c r="I39" s="77">
        <f>C39+H39</f>
        <v>7.9152061785123393E-2</v>
      </c>
      <c r="J39" s="76">
        <f>分析係数表!G42</f>
        <v>0.48544520547945208</v>
      </c>
      <c r="K39" s="78">
        <f>I39*J39</f>
        <v>3.8423988897401513E-2</v>
      </c>
      <c r="L39" s="79"/>
      <c r="M39" s="80"/>
      <c r="N39" s="81">
        <f>分析係数表!H42</f>
        <v>1.4948041566746603E-2</v>
      </c>
      <c r="O39" s="82">
        <f t="shared" si="4"/>
        <v>0.30141057094787677</v>
      </c>
      <c r="P39" s="76">
        <f>分析係数表!C42</f>
        <v>1</v>
      </c>
      <c r="Q39" s="82">
        <f>O39*P39</f>
        <v>0.30141057094787677</v>
      </c>
      <c r="R39" s="83">
        <v>0.31091649206716138</v>
      </c>
      <c r="S39" s="84">
        <f>I39+R39</f>
        <v>0.39006855385228478</v>
      </c>
      <c r="T39" s="85">
        <f>分析係数表!F42</f>
        <v>0.5547945205479452</v>
      </c>
      <c r="U39" s="86">
        <f>S39*T39</f>
        <v>0.21640789631530868</v>
      </c>
      <c r="V39" s="87">
        <f>分析係数表!D42</f>
        <v>0.17037671232876711</v>
      </c>
      <c r="W39" s="88">
        <f>ROUND(S39*V39,0)</f>
        <v>0</v>
      </c>
      <c r="X39" s="76">
        <f>分析係数表!E42</f>
        <v>0.12842465753424659</v>
      </c>
      <c r="Y39" s="89">
        <f>ROUND(S39*X39,0)</f>
        <v>0</v>
      </c>
    </row>
    <row r="40" spans="1:25" x14ac:dyDescent="0.2">
      <c r="A40" s="6" t="s">
        <v>194</v>
      </c>
      <c r="B40" s="5" t="s">
        <v>41</v>
      </c>
      <c r="C40" s="90"/>
      <c r="D40" s="76">
        <f>投入係数表!P40</f>
        <v>2.5697828976517501E-2</v>
      </c>
      <c r="E40" s="77">
        <f>$C$18*D40</f>
        <v>2.5697828976517503</v>
      </c>
      <c r="F40" s="76">
        <f>分析係数表!C43</f>
        <v>0.62423588637180871</v>
      </c>
      <c r="G40" s="77">
        <f>E40*F40</f>
        <v>1.6041507048987553</v>
      </c>
      <c r="H40" s="77">
        <v>2.0724180261820111</v>
      </c>
      <c r="I40" s="77">
        <f>C40+H40</f>
        <v>2.0724180261820111</v>
      </c>
      <c r="J40" s="76">
        <f>分析係数表!G43</f>
        <v>0.42429149797570848</v>
      </c>
      <c r="K40" s="78">
        <f>I40*J40</f>
        <v>0.8793093487606265</v>
      </c>
      <c r="L40" s="79"/>
      <c r="M40" s="80"/>
      <c r="N40" s="81">
        <f>分析係数表!H43</f>
        <v>4.0607513988808956E-2</v>
      </c>
      <c r="O40" s="82">
        <f t="shared" si="4"/>
        <v>0.81880518738781505</v>
      </c>
      <c r="P40" s="76">
        <f>分析係数表!C43</f>
        <v>0.62423588637180871</v>
      </c>
      <c r="Q40" s="82">
        <f>O40*P40</f>
        <v>0.51112758191486762</v>
      </c>
      <c r="R40" s="83">
        <v>0.77716103196493103</v>
      </c>
      <c r="S40" s="84">
        <f>I40+R40</f>
        <v>2.8495790581469422</v>
      </c>
      <c r="T40" s="85">
        <f>分析係数表!F43</f>
        <v>0.69068825910931175</v>
      </c>
      <c r="U40" s="86">
        <f>S40*T40</f>
        <v>1.9681707988658639</v>
      </c>
      <c r="V40" s="87">
        <f>分析係数表!D43</f>
        <v>0.12442645074224022</v>
      </c>
      <c r="W40" s="88">
        <f>ROUND(S40*V40,0)</f>
        <v>0</v>
      </c>
      <c r="X40" s="76">
        <f>分析係数表!E43</f>
        <v>8.4750337381916327E-2</v>
      </c>
      <c r="Y40" s="89">
        <f>ROUND(S40*X40,0)</f>
        <v>0</v>
      </c>
    </row>
    <row r="41" spans="1:25" x14ac:dyDescent="0.2">
      <c r="A41" s="6" t="s">
        <v>340</v>
      </c>
      <c r="B41" s="5" t="s">
        <v>42</v>
      </c>
      <c r="C41" s="90"/>
      <c r="D41" s="76">
        <f>投入係数表!P41</f>
        <v>0</v>
      </c>
      <c r="E41" s="77">
        <f>$C$18*D41</f>
        <v>0</v>
      </c>
      <c r="F41" s="76">
        <f>分析係数表!C44</f>
        <v>0.39252164302818193</v>
      </c>
      <c r="G41" s="77">
        <f>E41*F41</f>
        <v>0</v>
      </c>
      <c r="H41" s="77">
        <v>1.2377185058875472E-3</v>
      </c>
      <c r="I41" s="77">
        <f>C41+H41</f>
        <v>1.2377185058875472E-3</v>
      </c>
      <c r="J41" s="76">
        <f>分析係数表!G44</f>
        <v>0.26417955717318775</v>
      </c>
      <c r="K41" s="78">
        <f>I41*J41</f>
        <v>3.2697992679043181E-4</v>
      </c>
      <c r="L41" s="79"/>
      <c r="M41" s="80"/>
      <c r="N41" s="81">
        <f>分析係数表!H44</f>
        <v>0.12190247801758593</v>
      </c>
      <c r="O41" s="82">
        <f t="shared" si="4"/>
        <v>2.4580273833984601</v>
      </c>
      <c r="P41" s="76">
        <f>分析係数表!C44</f>
        <v>0.39252164302818193</v>
      </c>
      <c r="Q41" s="82">
        <f>O41*P41</f>
        <v>0.96482894713982648</v>
      </c>
      <c r="R41" s="83">
        <v>0.97673674227477791</v>
      </c>
      <c r="S41" s="84">
        <f>I41+R41</f>
        <v>0.97797446078066541</v>
      </c>
      <c r="T41" s="85">
        <f>分析係数表!F44</f>
        <v>0.52714589020321501</v>
      </c>
      <c r="U41" s="86">
        <f>S41*T41</f>
        <v>0.51553521772423305</v>
      </c>
      <c r="V41" s="87">
        <f>分析係数表!D44</f>
        <v>0.30209281164695179</v>
      </c>
      <c r="W41" s="88">
        <f>ROUND(S41*V41,0)</f>
        <v>0</v>
      </c>
      <c r="X41" s="76">
        <f>分析係数表!E44</f>
        <v>0.17773733697300576</v>
      </c>
      <c r="Y41" s="89">
        <f>ROUND(S41*X41,0)</f>
        <v>0</v>
      </c>
    </row>
    <row r="42" spans="1:25" x14ac:dyDescent="0.2">
      <c r="A42" s="6" t="s">
        <v>341</v>
      </c>
      <c r="B42" s="5" t="s">
        <v>278</v>
      </c>
      <c r="C42" s="90"/>
      <c r="D42" s="76">
        <f>投入係数表!P42</f>
        <v>6.64599025254763E-4</v>
      </c>
      <c r="E42" s="77">
        <f>$C$18*D42</f>
        <v>6.6459902525476303E-2</v>
      </c>
      <c r="F42" s="76">
        <f>分析係数表!C45</f>
        <v>1</v>
      </c>
      <c r="G42" s="77">
        <f>E42*F42</f>
        <v>6.6459902525476303E-2</v>
      </c>
      <c r="H42" s="77">
        <v>8.6409981733030716E-2</v>
      </c>
      <c r="I42" s="77">
        <f>C42+H42</f>
        <v>8.6409981733030716E-2</v>
      </c>
      <c r="J42" s="76">
        <f>分析係数表!G45</f>
        <v>0</v>
      </c>
      <c r="K42" s="78">
        <f>I42*J42</f>
        <v>0</v>
      </c>
      <c r="L42" s="79"/>
      <c r="M42" s="80"/>
      <c r="N42" s="81">
        <f>分析係数表!H45</f>
        <v>0</v>
      </c>
      <c r="O42" s="82">
        <f t="shared" si="4"/>
        <v>0</v>
      </c>
      <c r="P42" s="76">
        <f>分析係数表!C45</f>
        <v>1</v>
      </c>
      <c r="Q42" s="82">
        <f>O42*P42</f>
        <v>0</v>
      </c>
      <c r="R42" s="83">
        <v>2.1124453577935253E-2</v>
      </c>
      <c r="S42" s="84">
        <f>I42+R42</f>
        <v>0.10753443531096597</v>
      </c>
      <c r="T42" s="85">
        <f>分析係数表!F45</f>
        <v>0</v>
      </c>
      <c r="U42" s="86">
        <f>S42*T42</f>
        <v>0</v>
      </c>
      <c r="V42" s="87">
        <f>分析係数表!D45</f>
        <v>0</v>
      </c>
      <c r="W42" s="88">
        <f>ROUND(S42*V42,0)</f>
        <v>0</v>
      </c>
      <c r="X42" s="76">
        <f>分析係数表!E45</f>
        <v>0</v>
      </c>
      <c r="Y42" s="89">
        <f>ROUND(S42*X42,0)</f>
        <v>0</v>
      </c>
    </row>
    <row r="43" spans="1:25" x14ac:dyDescent="0.2">
      <c r="A43" s="6" t="s">
        <v>342</v>
      </c>
      <c r="B43" s="5" t="s">
        <v>279</v>
      </c>
      <c r="C43" s="90"/>
      <c r="D43" s="76">
        <f>投入係数表!P43</f>
        <v>4.2091271599468318E-3</v>
      </c>
      <c r="E43" s="77">
        <f>$C$18*D43</f>
        <v>0.42091271599468316</v>
      </c>
      <c r="F43" s="76">
        <f>分析係数表!C46</f>
        <v>0.18061366806136681</v>
      </c>
      <c r="G43" s="77">
        <f>E43*F43</f>
        <v>7.6022589569472068E-2</v>
      </c>
      <c r="H43" s="77">
        <v>9.1799486645425185E-2</v>
      </c>
      <c r="I43" s="77">
        <f>C43+H43</f>
        <v>9.1799486645425185E-2</v>
      </c>
      <c r="J43" s="76">
        <f>分析係数表!G46</f>
        <v>1.1538461538461539E-2</v>
      </c>
      <c r="K43" s="78">
        <f>I43*J43</f>
        <v>1.0592248459087522E-3</v>
      </c>
      <c r="L43" s="79"/>
      <c r="M43" s="80"/>
      <c r="N43" s="81">
        <f>分析係数表!H46</f>
        <v>2.4940047961630695E-2</v>
      </c>
      <c r="O43" s="82">
        <f t="shared" si="4"/>
        <v>0.50288822532479971</v>
      </c>
      <c r="P43" s="76">
        <f>分析係数表!C46</f>
        <v>0.18061366806136681</v>
      </c>
      <c r="Q43" s="82">
        <f>O43*P43</f>
        <v>9.0828487000783206E-2</v>
      </c>
      <c r="R43" s="83">
        <v>9.8792087789844024E-2</v>
      </c>
      <c r="S43" s="84">
        <f>I43+R43</f>
        <v>0.1905915744352692</v>
      </c>
      <c r="T43" s="85">
        <f>分析係数表!F46</f>
        <v>0.31538461538461537</v>
      </c>
      <c r="U43" s="86">
        <f>S43*T43</f>
        <v>6.0109650398815669E-2</v>
      </c>
      <c r="V43" s="87">
        <f>分析係数表!D46</f>
        <v>7.6923076923076927E-3</v>
      </c>
      <c r="W43" s="88">
        <f>ROUND(S43*V43,0)</f>
        <v>0</v>
      </c>
      <c r="X43" s="76">
        <f>分析係数表!E46</f>
        <v>2.3076923076923078E-2</v>
      </c>
      <c r="Y43" s="89">
        <f>ROUND(S43*X43,0)</f>
        <v>0</v>
      </c>
    </row>
    <row r="44" spans="1:25" x14ac:dyDescent="0.2">
      <c r="A44" s="192">
        <v>40</v>
      </c>
      <c r="B44" s="14" t="s">
        <v>150</v>
      </c>
      <c r="C44" s="197">
        <f>SUM(C5:C43)</f>
        <v>100</v>
      </c>
      <c r="D44" s="92">
        <f>投入係数表!P44</f>
        <v>0.55914931324767392</v>
      </c>
      <c r="E44" s="91">
        <f>SUM(E5:E43)</f>
        <v>55.914931324767366</v>
      </c>
      <c r="F44" s="92">
        <f>分析係数表!C47</f>
        <v>0.37257609531888036</v>
      </c>
      <c r="G44" s="91">
        <f>SUM(G5:G43)</f>
        <v>13.481790750884883</v>
      </c>
      <c r="H44" s="91">
        <f>SUM(H5:H43)</f>
        <v>15.643613533520288</v>
      </c>
      <c r="I44" s="91">
        <f>SUM(I5:I43)</f>
        <v>115.64361353352027</v>
      </c>
      <c r="J44" s="92">
        <f>分析係数表!G47</f>
        <v>0.28018721150013498</v>
      </c>
      <c r="K44" s="93">
        <f>SUM(K5:K43)</f>
        <v>32.159304067053348</v>
      </c>
      <c r="L44" s="94">
        <f>最終需要_まとめ!$L$33</f>
        <v>0.627</v>
      </c>
      <c r="M44" s="91">
        <f>K44*L44</f>
        <v>20.16388365004245</v>
      </c>
      <c r="N44" s="95">
        <f>分析係数表!H47</f>
        <v>1</v>
      </c>
      <c r="O44" s="96">
        <f>SUM(O5:O43)</f>
        <v>20.16388365004245</v>
      </c>
      <c r="P44" s="92">
        <f>分析係数表!C47</f>
        <v>0.37257609531888036</v>
      </c>
      <c r="Q44" s="96">
        <f>SUM(Q5:Q43)</f>
        <v>6.1543074560563911</v>
      </c>
      <c r="R44" s="91">
        <f>SUM(R5:R43)</f>
        <v>6.9303297547796427</v>
      </c>
      <c r="S44" s="97">
        <f>SUM(S5:S43)</f>
        <v>122.57394328829997</v>
      </c>
      <c r="T44" s="98">
        <f>分析係数表!F47</f>
        <v>0.48104097823151992</v>
      </c>
      <c r="U44" s="99">
        <f>SUM(U5:U43)</f>
        <v>53.567305083381704</v>
      </c>
      <c r="V44" s="100">
        <f>分析係数表!D47</f>
        <v>0.12544199143661683</v>
      </c>
      <c r="W44" s="101">
        <f>SUM(W5:W43)</f>
        <v>7</v>
      </c>
      <c r="X44" s="92">
        <f>分析係数表!E47</f>
        <v>9.6151620742417038E-2</v>
      </c>
      <c r="Y44" s="102">
        <f>SUM(Y5:Y43)</f>
        <v>5</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98" t="str">
        <f>取引基本表!$E$1</f>
        <v>2015年多可町産業連関表</v>
      </c>
      <c r="H1" s="401"/>
      <c r="I1" s="401"/>
    </row>
    <row r="2" spans="1:25" x14ac:dyDescent="0.2">
      <c r="B2" s="3" t="s">
        <v>298</v>
      </c>
      <c r="S2" s="3" t="s">
        <v>152</v>
      </c>
      <c r="U2" s="64" t="s">
        <v>209</v>
      </c>
      <c r="W2" s="3" t="s">
        <v>130</v>
      </c>
      <c r="Y2" s="3" t="s">
        <v>153</v>
      </c>
    </row>
    <row r="3" spans="1:25" ht="44" x14ac:dyDescent="0.2">
      <c r="B3" s="65"/>
      <c r="C3" s="66" t="s">
        <v>227</v>
      </c>
      <c r="D3" s="66" t="s">
        <v>310</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投入係数表!Q5</f>
        <v>0</v>
      </c>
      <c r="E5" s="77">
        <f t="shared" ref="E5:E38" si="0">$C$19*D5</f>
        <v>0</v>
      </c>
      <c r="F5" s="76">
        <f>分析係数表!C8</f>
        <v>0.59892525647288708</v>
      </c>
      <c r="G5" s="77">
        <f t="shared" ref="G5:G38" si="1">E5*F5</f>
        <v>0</v>
      </c>
      <c r="H5" s="77">
        <f t="array" ref="H5:H43">MMULT(逆行列係数!C5:AO43,'15'!G5:G43)</f>
        <v>9.0125434992380997E-4</v>
      </c>
      <c r="I5" s="77">
        <f t="shared" ref="I5:I38" si="2">C5+H5</f>
        <v>9.0125434992380997E-4</v>
      </c>
      <c r="J5" s="76">
        <f>分析係数表!G8</f>
        <v>0.12001563721657545</v>
      </c>
      <c r="K5" s="78">
        <f t="shared" ref="K5:K38" si="3">I5*J5</f>
        <v>1.0816461510031652E-4</v>
      </c>
      <c r="L5" s="79" t="s">
        <v>183</v>
      </c>
      <c r="M5" s="80" t="s">
        <v>183</v>
      </c>
      <c r="N5" s="81">
        <f>分析係数表!H8</f>
        <v>1.3455901945110578E-2</v>
      </c>
      <c r="O5" s="82">
        <f t="shared" ref="O5:O43" si="4">$M$44*N5</f>
        <v>0.1951888169138101</v>
      </c>
      <c r="P5" s="76">
        <f>分析係数表!C8</f>
        <v>0.59892525647288708</v>
      </c>
      <c r="Q5" s="82">
        <f t="shared" ref="Q5:Q38" si="5">O5*P5</f>
        <v>0.11690351223074311</v>
      </c>
      <c r="R5" s="83">
        <f t="array" ref="R5:R43">MMULT(逆行列係数!C5:AO43,'15'!Q5:Q43)</f>
        <v>0.16662645373933674</v>
      </c>
      <c r="S5" s="84">
        <f t="shared" ref="S5:S38" si="6">I5+R5</f>
        <v>0.16752770808926054</v>
      </c>
      <c r="T5" s="85">
        <f>分析係数表!F8</f>
        <v>0.45269741985926504</v>
      </c>
      <c r="U5" s="86">
        <f t="shared" ref="U5:U38" si="7">S5*T5</f>
        <v>7.5839361206944372E-2</v>
      </c>
      <c r="V5" s="87">
        <f>分析係数表!D8</f>
        <v>0.16301798279906177</v>
      </c>
      <c r="W5" s="167">
        <f t="shared" ref="W5:W38" si="8">ROUND(S5*V5,0)</f>
        <v>0</v>
      </c>
      <c r="X5" s="76">
        <f>分析係数表!E8</f>
        <v>0.12822517591868648</v>
      </c>
      <c r="Y5" s="166">
        <f t="shared" ref="Y5:Y38" si="9">ROUND(S5*X5,0)</f>
        <v>0</v>
      </c>
    </row>
    <row r="6" spans="1:25" x14ac:dyDescent="0.2">
      <c r="A6" s="6" t="s">
        <v>219</v>
      </c>
      <c r="B6" s="5" t="s">
        <v>265</v>
      </c>
      <c r="C6" s="90"/>
      <c r="D6" s="76">
        <f>投入係数表!Q6</f>
        <v>0</v>
      </c>
      <c r="E6" s="77">
        <f t="shared" si="0"/>
        <v>0</v>
      </c>
      <c r="F6" s="76">
        <f>分析係数表!C9</f>
        <v>1</v>
      </c>
      <c r="G6" s="77">
        <f t="shared" si="1"/>
        <v>0</v>
      </c>
      <c r="H6" s="77">
        <v>1.4358957586561021E-2</v>
      </c>
      <c r="I6" s="77">
        <f t="shared" si="2"/>
        <v>1.4358957586561021E-2</v>
      </c>
      <c r="J6" s="76">
        <f>分析係数表!G9</f>
        <v>0.24649298597194388</v>
      </c>
      <c r="K6" s="78">
        <f t="shared" si="3"/>
        <v>3.539382330955923E-3</v>
      </c>
      <c r="L6" s="79"/>
      <c r="M6" s="80"/>
      <c r="N6" s="81">
        <f>分析係数表!H9</f>
        <v>6.9277911004529712E-4</v>
      </c>
      <c r="O6" s="82">
        <f t="shared" si="4"/>
        <v>1.004932522724567E-2</v>
      </c>
      <c r="P6" s="76">
        <f>分析係数表!C9</f>
        <v>1</v>
      </c>
      <c r="Q6" s="82">
        <f t="shared" si="5"/>
        <v>1.004932522724567E-2</v>
      </c>
      <c r="R6" s="83">
        <v>1.5586586400538836E-2</v>
      </c>
      <c r="S6" s="84">
        <f t="shared" si="6"/>
        <v>2.9945543987099858E-2</v>
      </c>
      <c r="T6" s="85">
        <f>分析係数表!F9</f>
        <v>0.67535070140280562</v>
      </c>
      <c r="U6" s="86">
        <f t="shared" si="7"/>
        <v>2.0223744135576458E-2</v>
      </c>
      <c r="V6" s="87">
        <f>分析係数表!D9</f>
        <v>0.18436873747494989</v>
      </c>
      <c r="W6" s="167">
        <f t="shared" si="8"/>
        <v>0</v>
      </c>
      <c r="X6" s="76">
        <f>分析係数表!E9</f>
        <v>0.11823647294589178</v>
      </c>
      <c r="Y6" s="166">
        <f t="shared" si="9"/>
        <v>0</v>
      </c>
    </row>
    <row r="7" spans="1:25" x14ac:dyDescent="0.2">
      <c r="A7" s="6" t="s">
        <v>220</v>
      </c>
      <c r="B7" s="5" t="s">
        <v>266</v>
      </c>
      <c r="C7" s="90"/>
      <c r="D7" s="76">
        <f>投入係数表!Q7</f>
        <v>0</v>
      </c>
      <c r="E7" s="77">
        <f t="shared" si="0"/>
        <v>0</v>
      </c>
      <c r="F7" s="76">
        <f>分析係数表!C10</f>
        <v>0</v>
      </c>
      <c r="G7" s="77">
        <f t="shared" si="1"/>
        <v>0</v>
      </c>
      <c r="H7" s="77">
        <v>0</v>
      </c>
      <c r="I7" s="77">
        <f t="shared" si="2"/>
        <v>0</v>
      </c>
      <c r="J7" s="76">
        <f>分析係数表!G10</f>
        <v>0</v>
      </c>
      <c r="K7" s="78">
        <f t="shared" si="3"/>
        <v>0</v>
      </c>
      <c r="L7" s="79"/>
      <c r="M7" s="80"/>
      <c r="N7" s="81">
        <f>分析係数表!H10</f>
        <v>1.3855582200905942E-3</v>
      </c>
      <c r="O7" s="82">
        <f t="shared" si="4"/>
        <v>2.009865045449134E-2</v>
      </c>
      <c r="P7" s="76">
        <f>分析係数表!C10</f>
        <v>0</v>
      </c>
      <c r="Q7" s="82">
        <f t="shared" si="5"/>
        <v>0</v>
      </c>
      <c r="R7" s="83">
        <v>0</v>
      </c>
      <c r="S7" s="84">
        <f t="shared" si="6"/>
        <v>0</v>
      </c>
      <c r="T7" s="85">
        <f>分析係数表!F10</f>
        <v>0</v>
      </c>
      <c r="U7" s="86">
        <f t="shared" si="7"/>
        <v>0</v>
      </c>
      <c r="V7" s="87">
        <f>分析係数表!D10</f>
        <v>0</v>
      </c>
      <c r="W7" s="167">
        <f t="shared" si="8"/>
        <v>0</v>
      </c>
      <c r="X7" s="76">
        <f>分析係数表!E10</f>
        <v>0</v>
      </c>
      <c r="Y7" s="166">
        <f t="shared" si="9"/>
        <v>0</v>
      </c>
    </row>
    <row r="8" spans="1:25" x14ac:dyDescent="0.2">
      <c r="A8" s="6" t="s">
        <v>221</v>
      </c>
      <c r="B8" s="5" t="s">
        <v>27</v>
      </c>
      <c r="C8" s="90"/>
      <c r="D8" s="76">
        <f>投入係数表!Q8</f>
        <v>0</v>
      </c>
      <c r="E8" s="77">
        <f t="shared" si="0"/>
        <v>0</v>
      </c>
      <c r="F8" s="76">
        <f>分析係数表!C11</f>
        <v>0</v>
      </c>
      <c r="G8" s="77">
        <f t="shared" si="1"/>
        <v>0</v>
      </c>
      <c r="H8" s="77">
        <v>0</v>
      </c>
      <c r="I8" s="77">
        <f t="shared" si="2"/>
        <v>0</v>
      </c>
      <c r="J8" s="76">
        <f>分析係数表!G11</f>
        <v>1</v>
      </c>
      <c r="K8" s="78">
        <f t="shared" si="3"/>
        <v>0</v>
      </c>
      <c r="L8" s="79"/>
      <c r="M8" s="80"/>
      <c r="N8" s="81">
        <f>分析係数表!H11</f>
        <v>-2.6645350386357579E-5</v>
      </c>
      <c r="O8" s="82">
        <f t="shared" si="4"/>
        <v>-3.8651250874021802E-4</v>
      </c>
      <c r="P8" s="76">
        <f>分析係数表!C11</f>
        <v>0</v>
      </c>
      <c r="Q8" s="82">
        <f t="shared" si="5"/>
        <v>0</v>
      </c>
      <c r="R8" s="83">
        <v>0</v>
      </c>
      <c r="S8" s="84">
        <f t="shared" si="6"/>
        <v>0</v>
      </c>
      <c r="T8" s="85">
        <f>分析係数表!F11</f>
        <v>1</v>
      </c>
      <c r="U8" s="86">
        <f t="shared" si="7"/>
        <v>0</v>
      </c>
      <c r="V8" s="87">
        <f>分析係数表!D11</f>
        <v>1</v>
      </c>
      <c r="W8" s="167">
        <f t="shared" si="8"/>
        <v>0</v>
      </c>
      <c r="X8" s="76">
        <f>分析係数表!E11</f>
        <v>0</v>
      </c>
      <c r="Y8" s="166">
        <f t="shared" si="9"/>
        <v>0</v>
      </c>
    </row>
    <row r="9" spans="1:25" x14ac:dyDescent="0.2">
      <c r="A9" s="6" t="s">
        <v>222</v>
      </c>
      <c r="B9" s="5" t="s">
        <v>190</v>
      </c>
      <c r="C9" s="90"/>
      <c r="D9" s="76">
        <f>投入係数表!Q9</f>
        <v>0</v>
      </c>
      <c r="E9" s="77">
        <f t="shared" si="0"/>
        <v>0</v>
      </c>
      <c r="F9" s="76">
        <f>分析係数表!C12</f>
        <v>0.12986565621770585</v>
      </c>
      <c r="G9" s="77">
        <f t="shared" si="1"/>
        <v>0</v>
      </c>
      <c r="H9" s="77">
        <v>3.6052772658622242E-4</v>
      </c>
      <c r="I9" s="77">
        <f t="shared" si="2"/>
        <v>3.6052772658622242E-4</v>
      </c>
      <c r="J9" s="76">
        <f>分析係数表!G12</f>
        <v>0.14484736734275763</v>
      </c>
      <c r="K9" s="78">
        <f t="shared" si="3"/>
        <v>5.2221492050083845E-5</v>
      </c>
      <c r="L9" s="79"/>
      <c r="M9" s="80"/>
      <c r="N9" s="81">
        <f>分析係数表!H12</f>
        <v>0.10226485478284039</v>
      </c>
      <c r="O9" s="82">
        <f t="shared" si="4"/>
        <v>1.4834350085449568</v>
      </c>
      <c r="P9" s="76">
        <f>分析係数表!C12</f>
        <v>0.12986565621770585</v>
      </c>
      <c r="Q9" s="82">
        <f t="shared" si="5"/>
        <v>0.19264726084100889</v>
      </c>
      <c r="R9" s="83">
        <v>0.21316030884537748</v>
      </c>
      <c r="S9" s="84">
        <f t="shared" si="6"/>
        <v>0.21352083657196372</v>
      </c>
      <c r="T9" s="85">
        <f>分析係数表!F12</f>
        <v>0.28354845318582256</v>
      </c>
      <c r="U9" s="86">
        <f t="shared" si="7"/>
        <v>6.0543502932923127E-2</v>
      </c>
      <c r="V9" s="87">
        <f>分析係数表!D12</f>
        <v>6.9862733046506864E-2</v>
      </c>
      <c r="W9" s="167">
        <f t="shared" si="8"/>
        <v>0</v>
      </c>
      <c r="X9" s="76">
        <f>分析係数表!E12</f>
        <v>7.0682237246465884E-2</v>
      </c>
      <c r="Y9" s="166">
        <f t="shared" si="9"/>
        <v>0</v>
      </c>
    </row>
    <row r="10" spans="1:25" x14ac:dyDescent="0.2">
      <c r="A10" s="6" t="s">
        <v>223</v>
      </c>
      <c r="B10" s="5" t="s">
        <v>28</v>
      </c>
      <c r="C10" s="90"/>
      <c r="D10" s="76">
        <f>投入係数表!Q10</f>
        <v>1.2048192771084338E-3</v>
      </c>
      <c r="E10" s="77">
        <f t="shared" si="0"/>
        <v>0.12048192771084339</v>
      </c>
      <c r="F10" s="76">
        <f>分析係数表!C13</f>
        <v>0</v>
      </c>
      <c r="G10" s="77">
        <f t="shared" si="1"/>
        <v>0</v>
      </c>
      <c r="H10" s="77">
        <v>0</v>
      </c>
      <c r="I10" s="77">
        <f t="shared" si="2"/>
        <v>0</v>
      </c>
      <c r="J10" s="76">
        <f>分析係数表!G13</f>
        <v>0.244940107393639</v>
      </c>
      <c r="K10" s="78">
        <f t="shared" si="3"/>
        <v>0</v>
      </c>
      <c r="L10" s="79"/>
      <c r="M10" s="80"/>
      <c r="N10" s="81">
        <f>分析係数表!H13</f>
        <v>1.5560884625632827E-2</v>
      </c>
      <c r="O10" s="82">
        <f t="shared" si="4"/>
        <v>0.22572330510428734</v>
      </c>
      <c r="P10" s="76">
        <f>分析係数表!C13</f>
        <v>0</v>
      </c>
      <c r="Q10" s="82">
        <f t="shared" si="5"/>
        <v>0</v>
      </c>
      <c r="R10" s="83">
        <v>0</v>
      </c>
      <c r="S10" s="84">
        <f t="shared" si="6"/>
        <v>0</v>
      </c>
      <c r="T10" s="85">
        <f>分析係数表!F13</f>
        <v>0.38269310202395707</v>
      </c>
      <c r="U10" s="86">
        <f t="shared" si="7"/>
        <v>0</v>
      </c>
      <c r="V10" s="87">
        <f>分析係数表!D13</f>
        <v>0.20115654688145396</v>
      </c>
      <c r="W10" s="167">
        <f t="shared" si="8"/>
        <v>0</v>
      </c>
      <c r="X10" s="76">
        <f>分析係数表!E13</f>
        <v>0.12556794712928543</v>
      </c>
      <c r="Y10" s="166">
        <f t="shared" si="9"/>
        <v>0</v>
      </c>
    </row>
    <row r="11" spans="1:25" x14ac:dyDescent="0.2">
      <c r="A11" s="6" t="s">
        <v>224</v>
      </c>
      <c r="B11" s="5" t="s">
        <v>267</v>
      </c>
      <c r="C11" s="90"/>
      <c r="D11" s="76">
        <f>投入係数表!Q11</f>
        <v>1.8072289156626507E-3</v>
      </c>
      <c r="E11" s="77">
        <f t="shared" si="0"/>
        <v>0.18072289156626506</v>
      </c>
      <c r="F11" s="76">
        <f>分析係数表!C14</f>
        <v>0.45829675153643545</v>
      </c>
      <c r="G11" s="77">
        <f t="shared" si="1"/>
        <v>8.282471413309074E-2</v>
      </c>
      <c r="H11" s="77">
        <v>0.14249804272492356</v>
      </c>
      <c r="I11" s="77">
        <f t="shared" si="2"/>
        <v>0.14249804272492356</v>
      </c>
      <c r="J11" s="76">
        <f>分析係数表!G14</f>
        <v>0.19321533923303835</v>
      </c>
      <c r="K11" s="78">
        <f t="shared" si="3"/>
        <v>2.7532807665140099E-2</v>
      </c>
      <c r="L11" s="79"/>
      <c r="M11" s="80"/>
      <c r="N11" s="81">
        <f>分析係数表!H14</f>
        <v>1.278976818545164E-3</v>
      </c>
      <c r="O11" s="82">
        <f t="shared" si="4"/>
        <v>1.8552600419530468E-2</v>
      </c>
      <c r="P11" s="76">
        <f>分析係数表!C14</f>
        <v>0.45829675153643545</v>
      </c>
      <c r="Q11" s="82">
        <f t="shared" si="5"/>
        <v>8.5025965048243224E-3</v>
      </c>
      <c r="R11" s="83">
        <v>3.0584498831882009E-2</v>
      </c>
      <c r="S11" s="84">
        <f t="shared" si="6"/>
        <v>0.17308254155680558</v>
      </c>
      <c r="T11" s="85">
        <f>分析係数表!F14</f>
        <v>0.37856440511307771</v>
      </c>
      <c r="U11" s="86">
        <f t="shared" si="7"/>
        <v>6.5522889379911659E-2</v>
      </c>
      <c r="V11" s="87">
        <f>分析係数表!D14</f>
        <v>5.6047197640117993E-2</v>
      </c>
      <c r="W11" s="167">
        <f t="shared" si="8"/>
        <v>0</v>
      </c>
      <c r="X11" s="76">
        <f>分析係数表!E14</f>
        <v>4.4739429695181909E-2</v>
      </c>
      <c r="Y11" s="166">
        <f t="shared" si="9"/>
        <v>0</v>
      </c>
    </row>
    <row r="12" spans="1:25" x14ac:dyDescent="0.2">
      <c r="A12" s="6" t="s">
        <v>225</v>
      </c>
      <c r="B12" s="5" t="s">
        <v>29</v>
      </c>
      <c r="C12" s="90"/>
      <c r="D12" s="76">
        <f>投入係数表!Q12</f>
        <v>4.8192771084337354E-3</v>
      </c>
      <c r="E12" s="77">
        <f t="shared" si="0"/>
        <v>0.48192771084337355</v>
      </c>
      <c r="F12" s="76">
        <f>分析係数表!C15</f>
        <v>0</v>
      </c>
      <c r="G12" s="77">
        <f t="shared" si="1"/>
        <v>0</v>
      </c>
      <c r="H12" s="77">
        <v>0</v>
      </c>
      <c r="I12" s="77">
        <f t="shared" si="2"/>
        <v>0</v>
      </c>
      <c r="J12" s="76">
        <f>分析係数表!G15</f>
        <v>9.420289855072464E-2</v>
      </c>
      <c r="K12" s="78">
        <f t="shared" si="3"/>
        <v>0</v>
      </c>
      <c r="L12" s="79"/>
      <c r="M12" s="80"/>
      <c r="N12" s="81">
        <f>分析係数表!H15</f>
        <v>9.4857447375432981E-3</v>
      </c>
      <c r="O12" s="82">
        <f t="shared" si="4"/>
        <v>0.13759845311151761</v>
      </c>
      <c r="P12" s="76">
        <f>分析係数表!C15</f>
        <v>0</v>
      </c>
      <c r="Q12" s="82">
        <f t="shared" si="5"/>
        <v>0</v>
      </c>
      <c r="R12" s="83">
        <v>0</v>
      </c>
      <c r="S12" s="84">
        <f t="shared" si="6"/>
        <v>0</v>
      </c>
      <c r="T12" s="85">
        <f>分析係数表!F15</f>
        <v>0.29710144927536231</v>
      </c>
      <c r="U12" s="86">
        <f t="shared" si="7"/>
        <v>0</v>
      </c>
      <c r="V12" s="87">
        <f>分析係数表!D15</f>
        <v>2.1739130434782608E-2</v>
      </c>
      <c r="W12" s="167">
        <f t="shared" si="8"/>
        <v>0</v>
      </c>
      <c r="X12" s="76">
        <f>分析係数表!E15</f>
        <v>2.1739130434782608E-2</v>
      </c>
      <c r="Y12" s="166">
        <f t="shared" si="9"/>
        <v>0</v>
      </c>
    </row>
    <row r="13" spans="1:25" x14ac:dyDescent="0.2">
      <c r="A13" s="6" t="s">
        <v>226</v>
      </c>
      <c r="B13" s="5" t="s">
        <v>30</v>
      </c>
      <c r="C13" s="90"/>
      <c r="D13" s="76">
        <f>投入係数表!Q13</f>
        <v>1.2048192771084338E-3</v>
      </c>
      <c r="E13" s="77">
        <f t="shared" si="0"/>
        <v>0.12048192771084339</v>
      </c>
      <c r="F13" s="76">
        <f>分析係数表!C16</f>
        <v>4.3478260869564966E-3</v>
      </c>
      <c r="G13" s="77">
        <f t="shared" si="1"/>
        <v>5.2383446830801166E-4</v>
      </c>
      <c r="H13" s="77">
        <v>9.3864174188903777E-4</v>
      </c>
      <c r="I13" s="77">
        <f t="shared" si="2"/>
        <v>9.3864174188903777E-4</v>
      </c>
      <c r="J13" s="76">
        <f>分析係数表!G16</f>
        <v>0.1</v>
      </c>
      <c r="K13" s="78">
        <f t="shared" si="3"/>
        <v>9.3864174188903787E-5</v>
      </c>
      <c r="L13" s="79"/>
      <c r="M13" s="80"/>
      <c r="N13" s="81">
        <f>分析係数表!H16</f>
        <v>1.859845456967759E-2</v>
      </c>
      <c r="O13" s="82">
        <f t="shared" si="4"/>
        <v>0.26978573110067217</v>
      </c>
      <c r="P13" s="76">
        <f>分析係数表!C16</f>
        <v>4.3478260869564966E-3</v>
      </c>
      <c r="Q13" s="82">
        <f t="shared" si="5"/>
        <v>1.172981439568133E-3</v>
      </c>
      <c r="R13" s="83">
        <v>1.2962763845165304E-3</v>
      </c>
      <c r="S13" s="84">
        <f t="shared" si="6"/>
        <v>2.2349181264055681E-3</v>
      </c>
      <c r="T13" s="85">
        <f>分析係数表!F16</f>
        <v>0.3</v>
      </c>
      <c r="U13" s="86">
        <f t="shared" si="7"/>
        <v>6.7047543792167041E-4</v>
      </c>
      <c r="V13" s="87">
        <f>分析係数表!D16</f>
        <v>0</v>
      </c>
      <c r="W13" s="167">
        <f t="shared" si="8"/>
        <v>0</v>
      </c>
      <c r="X13" s="76">
        <f>分析係数表!E16</f>
        <v>0</v>
      </c>
      <c r="Y13" s="166">
        <f t="shared" si="9"/>
        <v>0</v>
      </c>
    </row>
    <row r="14" spans="1:25" x14ac:dyDescent="0.2">
      <c r="A14" s="6" t="s">
        <v>2</v>
      </c>
      <c r="B14" s="5" t="s">
        <v>364</v>
      </c>
      <c r="C14" s="90"/>
      <c r="D14" s="76">
        <f>投入係数表!Q14</f>
        <v>1.3855421686746987E-2</v>
      </c>
      <c r="E14" s="77">
        <f t="shared" si="0"/>
        <v>1.3855421686746987</v>
      </c>
      <c r="F14" s="76">
        <f>分析係数表!C17</f>
        <v>0.37921478060046188</v>
      </c>
      <c r="G14" s="77">
        <f t="shared" si="1"/>
        <v>0.52541806950666403</v>
      </c>
      <c r="H14" s="77">
        <v>0.63974751436871724</v>
      </c>
      <c r="I14" s="77">
        <f t="shared" si="2"/>
        <v>0.63974751436871724</v>
      </c>
      <c r="J14" s="76">
        <f>分析係数表!G17</f>
        <v>0.21189120809614168</v>
      </c>
      <c r="K14" s="78">
        <f t="shared" si="3"/>
        <v>0.13555687369609126</v>
      </c>
      <c r="L14" s="79"/>
      <c r="M14" s="80"/>
      <c r="N14" s="81">
        <f>分析係数表!H17</f>
        <v>3.1175059952038369E-3</v>
      </c>
      <c r="O14" s="82">
        <f t="shared" si="4"/>
        <v>4.5221963522605511E-2</v>
      </c>
      <c r="P14" s="76">
        <f>分析係数表!C17</f>
        <v>0.37921478060046188</v>
      </c>
      <c r="Q14" s="82">
        <f t="shared" si="5"/>
        <v>1.7148836975546939E-2</v>
      </c>
      <c r="R14" s="83">
        <v>3.3286615910269518E-2</v>
      </c>
      <c r="S14" s="84">
        <f t="shared" si="6"/>
        <v>0.67303413027898673</v>
      </c>
      <c r="T14" s="85">
        <f>分析係数表!F17</f>
        <v>0.32152646004638413</v>
      </c>
      <c r="U14" s="86">
        <f t="shared" si="7"/>
        <v>0.21639828139899953</v>
      </c>
      <c r="V14" s="87">
        <f>分析係数表!D17</f>
        <v>5.2709255745308874E-2</v>
      </c>
      <c r="W14" s="167">
        <f t="shared" si="8"/>
        <v>0</v>
      </c>
      <c r="X14" s="76">
        <f>分析係数表!E17</f>
        <v>4.1113219481340925E-2</v>
      </c>
      <c r="Y14" s="166">
        <f t="shared" si="9"/>
        <v>0</v>
      </c>
    </row>
    <row r="15" spans="1:25" x14ac:dyDescent="0.2">
      <c r="A15" s="6" t="s">
        <v>3</v>
      </c>
      <c r="B15" s="5" t="s">
        <v>31</v>
      </c>
      <c r="C15" s="90"/>
      <c r="D15" s="76">
        <f>投入係数表!Q15</f>
        <v>6.6265060240963854E-3</v>
      </c>
      <c r="E15" s="77">
        <f t="shared" si="0"/>
        <v>0.66265060240963858</v>
      </c>
      <c r="F15" s="76">
        <f>分析係数表!C18</f>
        <v>0.14940577249575548</v>
      </c>
      <c r="G15" s="77">
        <f t="shared" si="1"/>
        <v>9.9003825147789784E-2</v>
      </c>
      <c r="H15" s="77">
        <v>0.11187139820065008</v>
      </c>
      <c r="I15" s="77">
        <f t="shared" si="2"/>
        <v>0.11187139820065008</v>
      </c>
      <c r="J15" s="76">
        <f>分析係数表!G18</f>
        <v>0.21511627906976744</v>
      </c>
      <c r="K15" s="78">
        <f t="shared" si="3"/>
        <v>2.4065358915256119E-2</v>
      </c>
      <c r="L15" s="79"/>
      <c r="M15" s="80"/>
      <c r="N15" s="81">
        <f>分析係数表!H18</f>
        <v>5.0626165734079403E-4</v>
      </c>
      <c r="O15" s="82">
        <f t="shared" si="4"/>
        <v>7.3437376660641426E-3</v>
      </c>
      <c r="P15" s="76">
        <f>分析係数表!C18</f>
        <v>0.14940577249575548</v>
      </c>
      <c r="Q15" s="82">
        <f t="shared" si="5"/>
        <v>1.0971967990044897E-3</v>
      </c>
      <c r="R15" s="83">
        <v>2.2013950575033442E-3</v>
      </c>
      <c r="S15" s="84">
        <f t="shared" si="6"/>
        <v>0.11407279325815342</v>
      </c>
      <c r="T15" s="85">
        <f>分析係数表!F18</f>
        <v>0.45542635658914726</v>
      </c>
      <c r="U15" s="86">
        <f t="shared" si="7"/>
        <v>5.1951756619507856E-2</v>
      </c>
      <c r="V15" s="87">
        <f>分析係数表!D18</f>
        <v>8.1395348837209308E-2</v>
      </c>
      <c r="W15" s="167">
        <f t="shared" si="8"/>
        <v>0</v>
      </c>
      <c r="X15" s="76">
        <f>分析係数表!E18</f>
        <v>8.9147286821705432E-2</v>
      </c>
      <c r="Y15" s="166">
        <f t="shared" si="9"/>
        <v>0</v>
      </c>
    </row>
    <row r="16" spans="1:25" x14ac:dyDescent="0.2">
      <c r="A16" s="6" t="s">
        <v>4</v>
      </c>
      <c r="B16" s="5" t="s">
        <v>32</v>
      </c>
      <c r="C16" s="90"/>
      <c r="D16" s="76">
        <f>投入係数表!Q16</f>
        <v>0.11927710843373494</v>
      </c>
      <c r="E16" s="77">
        <f t="shared" si="0"/>
        <v>11.927710843373495</v>
      </c>
      <c r="F16" s="76">
        <f>分析係数表!C19</f>
        <v>0.11115651818553329</v>
      </c>
      <c r="G16" s="77">
        <f t="shared" si="1"/>
        <v>1.3258428072732285</v>
      </c>
      <c r="H16" s="77">
        <v>1.4910982502705654</v>
      </c>
      <c r="I16" s="77">
        <f t="shared" si="2"/>
        <v>1.4910982502705654</v>
      </c>
      <c r="J16" s="76">
        <f>分析係数表!G19</f>
        <v>5.721393034825871E-2</v>
      </c>
      <c r="K16" s="78">
        <f t="shared" si="3"/>
        <v>8.5311591433390566E-2</v>
      </c>
      <c r="L16" s="79"/>
      <c r="M16" s="80"/>
      <c r="N16" s="81">
        <f>分析係数表!H19</f>
        <v>-1.332267519317879E-4</v>
      </c>
      <c r="O16" s="82">
        <f t="shared" si="4"/>
        <v>-1.9325625437010901E-3</v>
      </c>
      <c r="P16" s="76">
        <f>分析係数表!C19</f>
        <v>0.11115651818553329</v>
      </c>
      <c r="Q16" s="82">
        <f t="shared" si="5"/>
        <v>-2.1481692353359069E-4</v>
      </c>
      <c r="R16" s="83">
        <v>9.2298629283156877E-4</v>
      </c>
      <c r="S16" s="84">
        <f t="shared" si="6"/>
        <v>1.4920212365633969</v>
      </c>
      <c r="T16" s="85">
        <f>分析係数表!F19</f>
        <v>0.24046434494195687</v>
      </c>
      <c r="U16" s="86">
        <f t="shared" si="7"/>
        <v>0.35877790928970571</v>
      </c>
      <c r="V16" s="87">
        <f>分析係数表!D19</f>
        <v>6.7993366500829183E-2</v>
      </c>
      <c r="W16" s="167">
        <f t="shared" si="8"/>
        <v>0</v>
      </c>
      <c r="X16" s="76">
        <f>分析係数表!E19</f>
        <v>7.4626865671641784E-2</v>
      </c>
      <c r="Y16" s="166">
        <f t="shared" si="9"/>
        <v>0</v>
      </c>
    </row>
    <row r="17" spans="1:25" x14ac:dyDescent="0.2">
      <c r="A17" s="6" t="s">
        <v>5</v>
      </c>
      <c r="B17" s="5" t="s">
        <v>33</v>
      </c>
      <c r="C17" s="90"/>
      <c r="D17" s="76">
        <f>投入係数表!Q17</f>
        <v>3.9156626506024098E-2</v>
      </c>
      <c r="E17" s="77">
        <f t="shared" si="0"/>
        <v>3.9156626506024099</v>
      </c>
      <c r="F17" s="76">
        <f>分析係数表!C20</f>
        <v>0.38497033618984844</v>
      </c>
      <c r="G17" s="77">
        <f t="shared" si="1"/>
        <v>1.5074139670084428</v>
      </c>
      <c r="H17" s="77">
        <v>1.9212227615716326</v>
      </c>
      <c r="I17" s="77">
        <f t="shared" si="2"/>
        <v>1.9212227615716326</v>
      </c>
      <c r="J17" s="76">
        <f>分析係数表!G20</f>
        <v>0.1000882612533098</v>
      </c>
      <c r="K17" s="78">
        <f t="shared" si="3"/>
        <v>0.1922918456859869</v>
      </c>
      <c r="L17" s="79"/>
      <c r="M17" s="80"/>
      <c r="N17" s="81">
        <f>分析係数表!H20</f>
        <v>6.1284305888622431E-4</v>
      </c>
      <c r="O17" s="82">
        <f t="shared" si="4"/>
        <v>8.8897877010250138E-3</v>
      </c>
      <c r="P17" s="76">
        <f>分析係数表!C20</f>
        <v>0.38497033618984844</v>
      </c>
      <c r="Q17" s="82">
        <f t="shared" si="5"/>
        <v>3.4223045599199794E-3</v>
      </c>
      <c r="R17" s="83">
        <v>7.7710261626889642E-3</v>
      </c>
      <c r="S17" s="84">
        <f t="shared" si="6"/>
        <v>1.9289937877343215</v>
      </c>
      <c r="T17" s="85">
        <f>分析係数表!F20</f>
        <v>0.22259488084730802</v>
      </c>
      <c r="U17" s="86">
        <f t="shared" si="7"/>
        <v>0.42938414233591871</v>
      </c>
      <c r="V17" s="87">
        <f>分析係数表!D20</f>
        <v>2.5772285966460723E-2</v>
      </c>
      <c r="W17" s="167">
        <f t="shared" si="8"/>
        <v>0</v>
      </c>
      <c r="X17" s="76">
        <f>分析係数表!E20</f>
        <v>2.7184466019417475E-2</v>
      </c>
      <c r="Y17" s="166">
        <f t="shared" si="9"/>
        <v>0</v>
      </c>
    </row>
    <row r="18" spans="1:25" x14ac:dyDescent="0.2">
      <c r="A18" s="6" t="s">
        <v>6</v>
      </c>
      <c r="B18" s="5" t="s">
        <v>34</v>
      </c>
      <c r="C18" s="90"/>
      <c r="D18" s="76">
        <f>投入係数表!Q18</f>
        <v>3.7349397590361447E-2</v>
      </c>
      <c r="E18" s="77">
        <f t="shared" si="0"/>
        <v>3.7349397590361448</v>
      </c>
      <c r="F18" s="76">
        <f>分析係数表!C21</f>
        <v>0.48253968253968249</v>
      </c>
      <c r="G18" s="77">
        <f t="shared" si="1"/>
        <v>1.8022566456301397</v>
      </c>
      <c r="H18" s="77">
        <v>1.9313225554277813</v>
      </c>
      <c r="I18" s="77">
        <f t="shared" si="2"/>
        <v>1.9313225554277813</v>
      </c>
      <c r="J18" s="76">
        <f>分析係数表!G21</f>
        <v>0.28533451484271155</v>
      </c>
      <c r="K18" s="78">
        <f t="shared" si="3"/>
        <v>0.55107298435777186</v>
      </c>
      <c r="L18" s="79"/>
      <c r="M18" s="80"/>
      <c r="N18" s="81">
        <f>分析係数表!H21</f>
        <v>1.0125233146815881E-3</v>
      </c>
      <c r="O18" s="82">
        <f t="shared" si="4"/>
        <v>1.4687475332128285E-2</v>
      </c>
      <c r="P18" s="76">
        <f>分析係数表!C21</f>
        <v>0.48253968253968249</v>
      </c>
      <c r="Q18" s="82">
        <f t="shared" si="5"/>
        <v>7.0872896840746E-3</v>
      </c>
      <c r="R18" s="83">
        <v>1.3668802876926754E-2</v>
      </c>
      <c r="S18" s="84">
        <f t="shared" si="6"/>
        <v>1.944991358304708</v>
      </c>
      <c r="T18" s="85">
        <f>分析係数表!F21</f>
        <v>0.42600797518830308</v>
      </c>
      <c r="U18" s="86">
        <f t="shared" si="7"/>
        <v>0.82858183031013599</v>
      </c>
      <c r="V18" s="87">
        <f>分析係数表!D21</f>
        <v>6.1586176340274704E-2</v>
      </c>
      <c r="W18" s="167">
        <f t="shared" si="8"/>
        <v>0</v>
      </c>
      <c r="X18" s="76">
        <f>分析係数表!E21</f>
        <v>5.2946389011962781E-2</v>
      </c>
      <c r="Y18" s="166">
        <f t="shared" si="9"/>
        <v>0</v>
      </c>
    </row>
    <row r="19" spans="1:25" x14ac:dyDescent="0.2">
      <c r="A19" s="6" t="s">
        <v>7</v>
      </c>
      <c r="B19" s="5" t="s">
        <v>268</v>
      </c>
      <c r="C19" s="75">
        <f>最終需要_まとめ!C20</f>
        <v>100</v>
      </c>
      <c r="D19" s="76">
        <f>投入係数表!Q19</f>
        <v>0.16325301204819276</v>
      </c>
      <c r="E19" s="77">
        <f t="shared" si="0"/>
        <v>16.325301204819276</v>
      </c>
      <c r="F19" s="76">
        <f>分析係数表!C22</f>
        <v>8.9572192513369009E-2</v>
      </c>
      <c r="G19" s="77">
        <f t="shared" si="1"/>
        <v>1.4622930223568071</v>
      </c>
      <c r="H19" s="77">
        <v>1.4861818261591717</v>
      </c>
      <c r="I19" s="77">
        <f t="shared" si="2"/>
        <v>101.48618182615917</v>
      </c>
      <c r="J19" s="76">
        <f>分析係数表!G22</f>
        <v>0.19457831325301206</v>
      </c>
      <c r="K19" s="78">
        <f t="shared" si="3"/>
        <v>19.747010078222537</v>
      </c>
      <c r="L19" s="79"/>
      <c r="M19" s="80"/>
      <c r="N19" s="81">
        <f>分析係数表!H22</f>
        <v>5.3290700772715159E-5</v>
      </c>
      <c r="O19" s="82">
        <f t="shared" si="4"/>
        <v>7.7302501748043604E-4</v>
      </c>
      <c r="P19" s="76">
        <f>分析係数表!C22</f>
        <v>8.9572192513369009E-2</v>
      </c>
      <c r="Q19" s="82">
        <f t="shared" si="5"/>
        <v>6.9241545683408056E-5</v>
      </c>
      <c r="R19" s="83">
        <v>4.549223789229513E-4</v>
      </c>
      <c r="S19" s="84">
        <f t="shared" si="6"/>
        <v>101.48663674853809</v>
      </c>
      <c r="T19" s="85">
        <f>分析係数表!F22</f>
        <v>0.41265060240963858</v>
      </c>
      <c r="U19" s="86">
        <f t="shared" si="7"/>
        <v>41.878521790812407</v>
      </c>
      <c r="V19" s="87">
        <f>分析係数表!D22</f>
        <v>5.903614457831325E-2</v>
      </c>
      <c r="W19" s="167">
        <f t="shared" si="8"/>
        <v>6</v>
      </c>
      <c r="X19" s="76">
        <f>分析係数表!E22</f>
        <v>6.2650602409638559E-2</v>
      </c>
      <c r="Y19" s="166">
        <f t="shared" si="9"/>
        <v>6</v>
      </c>
    </row>
    <row r="20" spans="1:25" x14ac:dyDescent="0.2">
      <c r="A20" s="6" t="s">
        <v>8</v>
      </c>
      <c r="B20" s="5" t="s">
        <v>269</v>
      </c>
      <c r="C20" s="90"/>
      <c r="D20" s="76">
        <f>投入係数表!Q20</f>
        <v>4.8192771084337354E-3</v>
      </c>
      <c r="E20" s="77">
        <f t="shared" si="0"/>
        <v>0.48192771084337355</v>
      </c>
      <c r="F20" s="76">
        <f>分析係数表!C23</f>
        <v>0</v>
      </c>
      <c r="G20" s="77">
        <f t="shared" si="1"/>
        <v>0</v>
      </c>
      <c r="H20" s="77">
        <v>0</v>
      </c>
      <c r="I20" s="77">
        <f t="shared" si="2"/>
        <v>0</v>
      </c>
      <c r="J20" s="76">
        <f>分析係数表!G23</f>
        <v>0.21617418351477449</v>
      </c>
      <c r="K20" s="78">
        <f t="shared" si="3"/>
        <v>0</v>
      </c>
      <c r="L20" s="79"/>
      <c r="M20" s="80"/>
      <c r="N20" s="81">
        <f>分析係数表!H23</f>
        <v>2.6645350386357579E-5</v>
      </c>
      <c r="O20" s="82">
        <f t="shared" si="4"/>
        <v>3.8651250874021802E-4</v>
      </c>
      <c r="P20" s="76">
        <f>分析係数表!C23</f>
        <v>0</v>
      </c>
      <c r="Q20" s="82">
        <f t="shared" si="5"/>
        <v>0</v>
      </c>
      <c r="R20" s="83">
        <v>0</v>
      </c>
      <c r="S20" s="84">
        <f t="shared" si="6"/>
        <v>0</v>
      </c>
      <c r="T20" s="85">
        <f>分析係数表!F23</f>
        <v>0.44116122343182995</v>
      </c>
      <c r="U20" s="86">
        <f t="shared" si="7"/>
        <v>0</v>
      </c>
      <c r="V20" s="87">
        <f>分析係数表!D23</f>
        <v>8.5018144116122338E-2</v>
      </c>
      <c r="W20" s="167">
        <f t="shared" si="8"/>
        <v>0</v>
      </c>
      <c r="X20" s="76">
        <f>分析係数表!E23</f>
        <v>8.138932089165371E-2</v>
      </c>
      <c r="Y20" s="166">
        <f t="shared" si="9"/>
        <v>0</v>
      </c>
    </row>
    <row r="21" spans="1:25" x14ac:dyDescent="0.2">
      <c r="A21" s="6" t="s">
        <v>9</v>
      </c>
      <c r="B21" s="5" t="s">
        <v>270</v>
      </c>
      <c r="C21" s="90"/>
      <c r="D21" s="76">
        <f>投入係数表!Q21</f>
        <v>3.0120481927710845E-3</v>
      </c>
      <c r="E21" s="77">
        <f t="shared" si="0"/>
        <v>0.30120481927710846</v>
      </c>
      <c r="F21" s="76">
        <f>分析係数表!C24</f>
        <v>0.22950819672131151</v>
      </c>
      <c r="G21" s="77">
        <f t="shared" si="1"/>
        <v>6.9128974916057684E-2</v>
      </c>
      <c r="H21" s="77">
        <v>7.3587887097251212E-2</v>
      </c>
      <c r="I21" s="77">
        <f t="shared" si="2"/>
        <v>7.3587887097251212E-2</v>
      </c>
      <c r="J21" s="76">
        <f>分析係数表!G24</f>
        <v>0.20952380952380953</v>
      </c>
      <c r="K21" s="78">
        <f t="shared" si="3"/>
        <v>1.5418414439424063E-2</v>
      </c>
      <c r="L21" s="79"/>
      <c r="M21" s="80"/>
      <c r="N21" s="81">
        <f>分析係数表!H24</f>
        <v>3.996802557953637E-4</v>
      </c>
      <c r="O21" s="82">
        <f t="shared" si="4"/>
        <v>5.7976876311032705E-3</v>
      </c>
      <c r="P21" s="76">
        <f>分析係数表!C24</f>
        <v>0.22950819672131151</v>
      </c>
      <c r="Q21" s="82">
        <f t="shared" si="5"/>
        <v>1.330616833367964E-3</v>
      </c>
      <c r="R21" s="83">
        <v>3.3060212277975956E-3</v>
      </c>
      <c r="S21" s="84">
        <f t="shared" si="6"/>
        <v>7.6893908325048804E-2</v>
      </c>
      <c r="T21" s="85">
        <f>分析係数表!F24</f>
        <v>0.4</v>
      </c>
      <c r="U21" s="86">
        <f t="shared" si="7"/>
        <v>3.0757563330019524E-2</v>
      </c>
      <c r="V21" s="87">
        <f>分析係数表!D24</f>
        <v>1.1190476190476191</v>
      </c>
      <c r="W21" s="167">
        <f t="shared" si="8"/>
        <v>0</v>
      </c>
      <c r="X21" s="76">
        <f>分析係数表!E24</f>
        <v>1.1190476190476191</v>
      </c>
      <c r="Y21" s="166">
        <f t="shared" si="9"/>
        <v>0</v>
      </c>
    </row>
    <row r="22" spans="1:25" x14ac:dyDescent="0.2">
      <c r="A22" s="6" t="s">
        <v>10</v>
      </c>
      <c r="B22" s="5" t="s">
        <v>271</v>
      </c>
      <c r="C22" s="90"/>
      <c r="D22" s="76">
        <f>投入係数表!Q22</f>
        <v>7.8313253012048199E-3</v>
      </c>
      <c r="E22" s="77">
        <f t="shared" si="0"/>
        <v>0.78313253012048201</v>
      </c>
      <c r="F22" s="76">
        <f>分析係数表!C25</f>
        <v>0.16129032258064513</v>
      </c>
      <c r="G22" s="77">
        <f t="shared" si="1"/>
        <v>0.12631169840652934</v>
      </c>
      <c r="H22" s="77">
        <v>0.16072342267358708</v>
      </c>
      <c r="I22" s="77">
        <f t="shared" si="2"/>
        <v>0.16072342267358708</v>
      </c>
      <c r="J22" s="76">
        <f>分析係数表!G25</f>
        <v>0.19679519278918378</v>
      </c>
      <c r="K22" s="78">
        <f t="shared" si="3"/>
        <v>3.1629596950786043E-2</v>
      </c>
      <c r="L22" s="79"/>
      <c r="M22" s="80"/>
      <c r="N22" s="81">
        <f>分析係数表!H25</f>
        <v>5.5955235811350917E-4</v>
      </c>
      <c r="O22" s="82">
        <f t="shared" si="4"/>
        <v>8.1167626835445782E-3</v>
      </c>
      <c r="P22" s="76">
        <f>分析係数表!C25</f>
        <v>0.16129032258064513</v>
      </c>
      <c r="Q22" s="82">
        <f t="shared" si="5"/>
        <v>1.3091552715394478E-3</v>
      </c>
      <c r="R22" s="83">
        <v>3.9438637626089549E-3</v>
      </c>
      <c r="S22" s="84">
        <f t="shared" si="6"/>
        <v>0.16466728643619605</v>
      </c>
      <c r="T22" s="85">
        <f>分析係数表!F25</f>
        <v>0.35002503755633452</v>
      </c>
      <c r="U22" s="86">
        <f t="shared" si="7"/>
        <v>5.7637673119129214E-2</v>
      </c>
      <c r="V22" s="87">
        <f>分析係数表!D25</f>
        <v>8.1622433650475709E-2</v>
      </c>
      <c r="W22" s="167">
        <f t="shared" si="8"/>
        <v>0</v>
      </c>
      <c r="X22" s="76">
        <f>分析係数表!E25</f>
        <v>8.0120180270405614E-2</v>
      </c>
      <c r="Y22" s="166">
        <f t="shared" si="9"/>
        <v>0</v>
      </c>
    </row>
    <row r="23" spans="1:25" x14ac:dyDescent="0.2">
      <c r="A23" s="6" t="s">
        <v>11</v>
      </c>
      <c r="B23" s="5" t="s">
        <v>35</v>
      </c>
      <c r="C23" s="90"/>
      <c r="D23" s="76">
        <f>投入係数表!Q23</f>
        <v>2.4698795180722891E-2</v>
      </c>
      <c r="E23" s="77">
        <f t="shared" si="0"/>
        <v>2.4698795180722892</v>
      </c>
      <c r="F23" s="76">
        <f>分析係数表!C26</f>
        <v>0.2892749244712991</v>
      </c>
      <c r="G23" s="77">
        <f t="shared" si="1"/>
        <v>0.71447421104357012</v>
      </c>
      <c r="H23" s="77">
        <v>0.75572385804096132</v>
      </c>
      <c r="I23" s="77">
        <f t="shared" si="2"/>
        <v>0.75572385804096132</v>
      </c>
      <c r="J23" s="76">
        <f>分析係数表!G26</f>
        <v>0.19654528478057889</v>
      </c>
      <c r="K23" s="78">
        <f t="shared" si="3"/>
        <v>0.14853396089413851</v>
      </c>
      <c r="L23" s="79"/>
      <c r="M23" s="80"/>
      <c r="N23" s="81">
        <f>分析係数表!H26</f>
        <v>1.2363442579269917E-2</v>
      </c>
      <c r="O23" s="82">
        <f t="shared" si="4"/>
        <v>0.17934180405546116</v>
      </c>
      <c r="P23" s="76">
        <f>分析係数表!C26</f>
        <v>0.2892749244712991</v>
      </c>
      <c r="Q23" s="82">
        <f t="shared" si="5"/>
        <v>5.1879086822690046E-2</v>
      </c>
      <c r="R23" s="83">
        <v>5.4877879372718624E-2</v>
      </c>
      <c r="S23" s="84">
        <f t="shared" si="6"/>
        <v>0.81060173741367991</v>
      </c>
      <c r="T23" s="85">
        <f>分析係数表!F26</f>
        <v>0.33426704014939307</v>
      </c>
      <c r="U23" s="86">
        <f t="shared" si="7"/>
        <v>0.27095744350522633</v>
      </c>
      <c r="V23" s="87">
        <f>分析係数表!D26</f>
        <v>5.3688141923436038E-2</v>
      </c>
      <c r="W23" s="167">
        <f t="shared" si="8"/>
        <v>0</v>
      </c>
      <c r="X23" s="76">
        <f>分析係数表!E26</f>
        <v>5.6489262371615313E-2</v>
      </c>
      <c r="Y23" s="166">
        <f t="shared" si="9"/>
        <v>0</v>
      </c>
    </row>
    <row r="24" spans="1:25" x14ac:dyDescent="0.2">
      <c r="A24" s="6" t="s">
        <v>12</v>
      </c>
      <c r="B24" s="5" t="s">
        <v>365</v>
      </c>
      <c r="C24" s="90"/>
      <c r="D24" s="76">
        <f>投入係数表!Q24</f>
        <v>6.0240963855421692E-4</v>
      </c>
      <c r="E24" s="77">
        <f t="shared" si="0"/>
        <v>6.0240963855421693E-2</v>
      </c>
      <c r="F24" s="76">
        <f>分析係数表!C27</f>
        <v>1.9108280254777066E-2</v>
      </c>
      <c r="G24" s="77">
        <f t="shared" si="1"/>
        <v>1.1511012201672933E-3</v>
      </c>
      <c r="H24" s="77">
        <v>1.2272769743897486E-3</v>
      </c>
      <c r="I24" s="77">
        <f t="shared" si="2"/>
        <v>1.2272769743897486E-3</v>
      </c>
      <c r="J24" s="76">
        <f>分析係数表!G27</f>
        <v>0.18</v>
      </c>
      <c r="K24" s="78">
        <f t="shared" si="3"/>
        <v>2.2090985539015474E-4</v>
      </c>
      <c r="L24" s="79"/>
      <c r="M24" s="80"/>
      <c r="N24" s="81">
        <f>分析係数表!H27</f>
        <v>1.2043698374633626E-2</v>
      </c>
      <c r="O24" s="82">
        <f t="shared" si="4"/>
        <v>0.17470365395057855</v>
      </c>
      <c r="P24" s="76">
        <f>分析係数表!C27</f>
        <v>1.9108280254777066E-2</v>
      </c>
      <c r="Q24" s="82">
        <f t="shared" si="5"/>
        <v>3.3382863812212453E-3</v>
      </c>
      <c r="R24" s="83">
        <v>3.3598810053434834E-3</v>
      </c>
      <c r="S24" s="84">
        <f t="shared" si="6"/>
        <v>4.5871579797332317E-3</v>
      </c>
      <c r="T24" s="85">
        <f>分析係数表!F27</f>
        <v>0.34</v>
      </c>
      <c r="U24" s="86">
        <f t="shared" si="7"/>
        <v>1.559633713109299E-3</v>
      </c>
      <c r="V24" s="87">
        <f>分析係数表!D27</f>
        <v>0</v>
      </c>
      <c r="W24" s="167">
        <f t="shared" si="8"/>
        <v>0</v>
      </c>
      <c r="X24" s="76">
        <f>分析係数表!E27</f>
        <v>0</v>
      </c>
      <c r="Y24" s="166">
        <f t="shared" si="9"/>
        <v>0</v>
      </c>
    </row>
    <row r="25" spans="1:25" x14ac:dyDescent="0.2">
      <c r="A25" s="6" t="s">
        <v>13</v>
      </c>
      <c r="B25" s="5" t="s">
        <v>191</v>
      </c>
      <c r="C25" s="90"/>
      <c r="D25" s="76">
        <f>投入係数表!Q25</f>
        <v>0</v>
      </c>
      <c r="E25" s="77">
        <f t="shared" si="0"/>
        <v>0</v>
      </c>
      <c r="F25" s="76">
        <f>分析係数表!C28</f>
        <v>9.4883720930232562E-2</v>
      </c>
      <c r="G25" s="77">
        <f t="shared" si="1"/>
        <v>0</v>
      </c>
      <c r="H25" s="77">
        <v>2.9352763326626571E-3</v>
      </c>
      <c r="I25" s="77">
        <f t="shared" si="2"/>
        <v>2.9352763326626571E-3</v>
      </c>
      <c r="J25" s="76">
        <f>分析係数表!G28</f>
        <v>0.12508638562543192</v>
      </c>
      <c r="K25" s="78">
        <f t="shared" si="3"/>
        <v>3.671631072646447E-4</v>
      </c>
      <c r="L25" s="79"/>
      <c r="M25" s="80"/>
      <c r="N25" s="81">
        <f>分析係数表!H28</f>
        <v>2.3767652544630962E-2</v>
      </c>
      <c r="O25" s="82">
        <f t="shared" si="4"/>
        <v>0.34476915779627448</v>
      </c>
      <c r="P25" s="76">
        <f>分析係数表!C28</f>
        <v>9.4883720930232562E-2</v>
      </c>
      <c r="Q25" s="82">
        <f t="shared" si="5"/>
        <v>3.2712980553693025E-2</v>
      </c>
      <c r="R25" s="83">
        <v>3.4860366859250917E-2</v>
      </c>
      <c r="S25" s="84">
        <f t="shared" si="6"/>
        <v>3.7795643191913572E-2</v>
      </c>
      <c r="T25" s="85">
        <f>分析係数表!F28</f>
        <v>0.21354526606772634</v>
      </c>
      <c r="U25" s="86">
        <f t="shared" si="7"/>
        <v>8.0710806816180324E-3</v>
      </c>
      <c r="V25" s="87">
        <f>分析係数表!D28</f>
        <v>0.20525224602626124</v>
      </c>
      <c r="W25" s="167">
        <f t="shared" si="8"/>
        <v>0</v>
      </c>
      <c r="X25" s="76">
        <f>分析係数表!E28</f>
        <v>0.19765031098825156</v>
      </c>
      <c r="Y25" s="166">
        <f t="shared" si="9"/>
        <v>0</v>
      </c>
    </row>
    <row r="26" spans="1:25" x14ac:dyDescent="0.2">
      <c r="A26" s="6" t="s">
        <v>14</v>
      </c>
      <c r="B26" s="5" t="s">
        <v>50</v>
      </c>
      <c r="C26" s="90"/>
      <c r="D26" s="76">
        <f>投入係数表!Q26</f>
        <v>1.2048192771084338E-3</v>
      </c>
      <c r="E26" s="77">
        <f t="shared" si="0"/>
        <v>0.12048192771084339</v>
      </c>
      <c r="F26" s="76">
        <f>分析係数表!C29</f>
        <v>0.10244286840031525</v>
      </c>
      <c r="G26" s="77">
        <f t="shared" si="1"/>
        <v>1.2342514265098223E-2</v>
      </c>
      <c r="H26" s="77">
        <v>2.7233571167954201E-2</v>
      </c>
      <c r="I26" s="77">
        <f t="shared" si="2"/>
        <v>2.7233571167954201E-2</v>
      </c>
      <c r="J26" s="76">
        <f>分析係数表!G29</f>
        <v>0.25477707006369427</v>
      </c>
      <c r="K26" s="78">
        <f t="shared" si="3"/>
        <v>6.9384894695424717E-3</v>
      </c>
      <c r="L26" s="79"/>
      <c r="M26" s="80"/>
      <c r="N26" s="81">
        <f>分析係数表!H29</f>
        <v>1.0897948308020251E-2</v>
      </c>
      <c r="O26" s="82">
        <f t="shared" si="4"/>
        <v>0.15808361607474919</v>
      </c>
      <c r="P26" s="76">
        <f>分析係数表!C29</f>
        <v>0.10244286840031525</v>
      </c>
      <c r="Q26" s="82">
        <f t="shared" si="5"/>
        <v>1.6194539077791489E-2</v>
      </c>
      <c r="R26" s="83">
        <v>2.0652410889454201E-2</v>
      </c>
      <c r="S26" s="84">
        <f t="shared" si="6"/>
        <v>4.7885982057408405E-2</v>
      </c>
      <c r="T26" s="85">
        <f>分析係数表!F29</f>
        <v>0.39278131634819535</v>
      </c>
      <c r="U26" s="86">
        <f t="shared" si="7"/>
        <v>1.8808719067134938E-2</v>
      </c>
      <c r="V26" s="87">
        <f>分析係数表!D29</f>
        <v>0.1932059447983015</v>
      </c>
      <c r="W26" s="167">
        <f t="shared" si="8"/>
        <v>0</v>
      </c>
      <c r="X26" s="76">
        <f>分析係数表!E29</f>
        <v>0.10191082802547771</v>
      </c>
      <c r="Y26" s="166">
        <f t="shared" si="9"/>
        <v>0</v>
      </c>
    </row>
    <row r="27" spans="1:25" x14ac:dyDescent="0.2">
      <c r="A27" s="6" t="s">
        <v>15</v>
      </c>
      <c r="B27" s="5" t="s">
        <v>36</v>
      </c>
      <c r="C27" s="90"/>
      <c r="D27" s="76">
        <f>投入係数表!Q27</f>
        <v>1.8072289156626507E-3</v>
      </c>
      <c r="E27" s="77">
        <f t="shared" si="0"/>
        <v>0.18072289156626506</v>
      </c>
      <c r="F27" s="76">
        <f>分析係数表!C30</f>
        <v>1</v>
      </c>
      <c r="G27" s="77">
        <f t="shared" si="1"/>
        <v>0.18072289156626506</v>
      </c>
      <c r="H27" s="77">
        <v>0.22092545610125103</v>
      </c>
      <c r="I27" s="77">
        <f t="shared" si="2"/>
        <v>0.22092545610125103</v>
      </c>
      <c r="J27" s="76">
        <f>分析係数表!G30</f>
        <v>0.34465911614479239</v>
      </c>
      <c r="K27" s="78">
        <f t="shared" si="3"/>
        <v>7.614397243374231E-2</v>
      </c>
      <c r="L27" s="79"/>
      <c r="M27" s="80"/>
      <c r="N27" s="81">
        <f>分析係数表!H30</f>
        <v>0</v>
      </c>
      <c r="O27" s="82">
        <f t="shared" si="4"/>
        <v>0</v>
      </c>
      <c r="P27" s="76">
        <f>分析係数表!C30</f>
        <v>1</v>
      </c>
      <c r="Q27" s="82">
        <f t="shared" si="5"/>
        <v>0</v>
      </c>
      <c r="R27" s="83">
        <v>2.2745637765684341E-2</v>
      </c>
      <c r="S27" s="84">
        <f t="shared" si="6"/>
        <v>0.24367109386693536</v>
      </c>
      <c r="T27" s="85">
        <f>分析係数表!F30</f>
        <v>0.43992893626471241</v>
      </c>
      <c r="U27" s="86">
        <f t="shared" si="7"/>
        <v>0.10719796512333976</v>
      </c>
      <c r="V27" s="87">
        <f>分析係数表!D30</f>
        <v>0.13657561625582945</v>
      </c>
      <c r="W27" s="167">
        <f t="shared" si="8"/>
        <v>0</v>
      </c>
      <c r="X27" s="76">
        <f>分析係数表!E30</f>
        <v>6.395736175882745E-2</v>
      </c>
      <c r="Y27" s="166">
        <f t="shared" si="9"/>
        <v>0</v>
      </c>
    </row>
    <row r="28" spans="1:25" x14ac:dyDescent="0.2">
      <c r="A28" s="6" t="s">
        <v>16</v>
      </c>
      <c r="B28" s="5" t="s">
        <v>192</v>
      </c>
      <c r="C28" s="90"/>
      <c r="D28" s="76">
        <f>投入係数表!Q28</f>
        <v>1.4457831325301205E-2</v>
      </c>
      <c r="E28" s="77">
        <f t="shared" si="0"/>
        <v>1.4457831325301205</v>
      </c>
      <c r="F28" s="76">
        <f>分析係数表!C31</f>
        <v>2.6671974522292974E-2</v>
      </c>
      <c r="G28" s="77">
        <f t="shared" si="1"/>
        <v>3.8561890875604299E-2</v>
      </c>
      <c r="H28" s="77">
        <v>4.6674992637258841E-2</v>
      </c>
      <c r="I28" s="77">
        <f t="shared" si="2"/>
        <v>4.6674992637258841E-2</v>
      </c>
      <c r="J28" s="76">
        <f>分析係数表!G31</f>
        <v>5.9701492537313432E-2</v>
      </c>
      <c r="K28" s="78">
        <f t="shared" si="3"/>
        <v>2.786566724612468E-3</v>
      </c>
      <c r="L28" s="79"/>
      <c r="M28" s="80"/>
      <c r="N28" s="81">
        <f>分析係数表!H31</f>
        <v>2.5153210764721556E-2</v>
      </c>
      <c r="O28" s="82">
        <f t="shared" si="4"/>
        <v>0.36486780825076581</v>
      </c>
      <c r="P28" s="76">
        <f>分析係数表!C31</f>
        <v>2.6671974522292974E-2</v>
      </c>
      <c r="Q28" s="82">
        <f t="shared" si="5"/>
        <v>9.731744885669304E-3</v>
      </c>
      <c r="R28" s="83">
        <v>1.1906298127770365E-2</v>
      </c>
      <c r="S28" s="84">
        <f t="shared" si="6"/>
        <v>5.8581290765029208E-2</v>
      </c>
      <c r="T28" s="85">
        <f>分析係数表!F31</f>
        <v>0.34328358208955223</v>
      </c>
      <c r="U28" s="86">
        <f t="shared" si="7"/>
        <v>2.0109995337248832E-2</v>
      </c>
      <c r="V28" s="87">
        <f>分析係数表!D31</f>
        <v>0</v>
      </c>
      <c r="W28" s="167">
        <f t="shared" si="8"/>
        <v>0</v>
      </c>
      <c r="X28" s="76">
        <f>分析係数表!E31</f>
        <v>0</v>
      </c>
      <c r="Y28" s="166">
        <f t="shared" si="9"/>
        <v>0</v>
      </c>
    </row>
    <row r="29" spans="1:25" x14ac:dyDescent="0.2">
      <c r="A29" s="6" t="s">
        <v>17</v>
      </c>
      <c r="B29" s="5" t="s">
        <v>272</v>
      </c>
      <c r="C29" s="90"/>
      <c r="D29" s="76">
        <f>投入係数表!Q29</f>
        <v>6.0240963855421692E-4</v>
      </c>
      <c r="E29" s="77">
        <f t="shared" si="0"/>
        <v>6.0240963855421693E-2</v>
      </c>
      <c r="F29" s="76">
        <f>分析係数表!C32</f>
        <v>1</v>
      </c>
      <c r="G29" s="77">
        <f t="shared" si="1"/>
        <v>6.0240963855421693E-2</v>
      </c>
      <c r="H29" s="77">
        <v>8.0688905505187383E-2</v>
      </c>
      <c r="I29" s="77">
        <f t="shared" si="2"/>
        <v>8.0688905505187383E-2</v>
      </c>
      <c r="J29" s="76">
        <f>分析係数表!G32</f>
        <v>0.14022140221402213</v>
      </c>
      <c r="K29" s="78">
        <f t="shared" si="3"/>
        <v>1.1314311473052105E-2</v>
      </c>
      <c r="L29" s="79"/>
      <c r="M29" s="80"/>
      <c r="N29" s="81">
        <f>分析係数表!H32</f>
        <v>7.3807620570210501E-3</v>
      </c>
      <c r="O29" s="82">
        <f t="shared" si="4"/>
        <v>0.10706396492104039</v>
      </c>
      <c r="P29" s="76">
        <f>分析係数表!C32</f>
        <v>1</v>
      </c>
      <c r="Q29" s="82">
        <f t="shared" si="5"/>
        <v>0.10706396492104039</v>
      </c>
      <c r="R29" s="83">
        <v>0.1356666616824152</v>
      </c>
      <c r="S29" s="84">
        <f t="shared" si="6"/>
        <v>0.21635556718760257</v>
      </c>
      <c r="T29" s="85">
        <f>分析係数表!F32</f>
        <v>0.48093480934809346</v>
      </c>
      <c r="U29" s="86">
        <f t="shared" si="7"/>
        <v>0.10405292345676827</v>
      </c>
      <c r="V29" s="87">
        <f>分析係数表!D32</f>
        <v>1.7220172201722016E-2</v>
      </c>
      <c r="W29" s="167">
        <f t="shared" si="8"/>
        <v>0</v>
      </c>
      <c r="X29" s="76">
        <f>分析係数表!E32</f>
        <v>2.5830258302583026E-2</v>
      </c>
      <c r="Y29" s="166">
        <f t="shared" si="9"/>
        <v>0</v>
      </c>
    </row>
    <row r="30" spans="1:25" x14ac:dyDescent="0.2">
      <c r="A30" s="6" t="s">
        <v>18</v>
      </c>
      <c r="B30" s="5" t="s">
        <v>273</v>
      </c>
      <c r="C30" s="90"/>
      <c r="D30" s="76">
        <f>投入係数表!Q30</f>
        <v>0</v>
      </c>
      <c r="E30" s="77">
        <f t="shared" si="0"/>
        <v>0</v>
      </c>
      <c r="F30" s="76">
        <f>分析係数表!C33</f>
        <v>0.66329113924050631</v>
      </c>
      <c r="G30" s="77">
        <f t="shared" si="1"/>
        <v>0</v>
      </c>
      <c r="H30" s="77">
        <v>5.8673509510024195E-3</v>
      </c>
      <c r="I30" s="77">
        <f t="shared" si="2"/>
        <v>5.8673509510024195E-3</v>
      </c>
      <c r="J30" s="76">
        <f>分析係数表!G33</f>
        <v>0.50381679389312972</v>
      </c>
      <c r="K30" s="78">
        <f t="shared" si="3"/>
        <v>2.9560699447798446E-3</v>
      </c>
      <c r="L30" s="79"/>
      <c r="M30" s="80"/>
      <c r="N30" s="81">
        <f>分析係数表!H33</f>
        <v>1.0658140154543032E-3</v>
      </c>
      <c r="O30" s="82">
        <f t="shared" si="4"/>
        <v>1.5460500349608721E-2</v>
      </c>
      <c r="P30" s="76">
        <f>分析係数表!C33</f>
        <v>0.66329113924050631</v>
      </c>
      <c r="Q30" s="82">
        <f t="shared" si="5"/>
        <v>1.0254812890120214E-2</v>
      </c>
      <c r="R30" s="83">
        <v>2.6290163160746338E-2</v>
      </c>
      <c r="S30" s="84">
        <f t="shared" si="6"/>
        <v>3.2157514111748761E-2</v>
      </c>
      <c r="T30" s="85">
        <f>分析係数表!F33</f>
        <v>0.63740458015267176</v>
      </c>
      <c r="U30" s="86">
        <f t="shared" si="7"/>
        <v>2.0497346781152836E-2</v>
      </c>
      <c r="V30" s="87">
        <f>分析係数表!D33</f>
        <v>1.1450381679389313E-2</v>
      </c>
      <c r="W30" s="167">
        <f t="shared" si="8"/>
        <v>0</v>
      </c>
      <c r="X30" s="76">
        <f>分析係数表!E33</f>
        <v>0</v>
      </c>
      <c r="Y30" s="166">
        <f t="shared" si="9"/>
        <v>0</v>
      </c>
    </row>
    <row r="31" spans="1:25" x14ac:dyDescent="0.2">
      <c r="A31" s="6" t="s">
        <v>19</v>
      </c>
      <c r="B31" s="5" t="s">
        <v>274</v>
      </c>
      <c r="C31" s="90"/>
      <c r="D31" s="76">
        <f>投入係数表!Q31</f>
        <v>4.5180722891566265E-2</v>
      </c>
      <c r="E31" s="77">
        <f t="shared" si="0"/>
        <v>4.5180722891566267</v>
      </c>
      <c r="F31" s="76">
        <f>分析係数表!C34</f>
        <v>0.21491587085038655</v>
      </c>
      <c r="G31" s="77">
        <f t="shared" si="1"/>
        <v>0.97100544058909588</v>
      </c>
      <c r="H31" s="77">
        <v>1.0747574677361758</v>
      </c>
      <c r="I31" s="77">
        <f t="shared" si="2"/>
        <v>1.0747574677361758</v>
      </c>
      <c r="J31" s="76">
        <f>分析係数表!G34</f>
        <v>0.42492917847025496</v>
      </c>
      <c r="K31" s="78">
        <f t="shared" si="3"/>
        <v>0.45669580781990471</v>
      </c>
      <c r="L31" s="79"/>
      <c r="M31" s="80"/>
      <c r="N31" s="81">
        <f>分析係数表!H34</f>
        <v>0.18094857447375434</v>
      </c>
      <c r="O31" s="82">
        <f t="shared" si="4"/>
        <v>2.6248064468548207</v>
      </c>
      <c r="P31" s="76">
        <f>分析係数表!C34</f>
        <v>0.21491587085038655</v>
      </c>
      <c r="Q31" s="82">
        <f t="shared" si="5"/>
        <v>0.56411256333951265</v>
      </c>
      <c r="R31" s="83">
        <v>0.5989126991848579</v>
      </c>
      <c r="S31" s="84">
        <f t="shared" si="6"/>
        <v>1.6736701669210337</v>
      </c>
      <c r="T31" s="85">
        <f>分析係数表!F34</f>
        <v>0.69842904970383723</v>
      </c>
      <c r="U31" s="86">
        <f t="shared" si="7"/>
        <v>1.1689398642003201</v>
      </c>
      <c r="V31" s="87">
        <f>分析係数表!D34</f>
        <v>0.29410249806850375</v>
      </c>
      <c r="W31" s="167">
        <f t="shared" si="8"/>
        <v>0</v>
      </c>
      <c r="X31" s="76">
        <f>分析係数表!E34</f>
        <v>0.18465104300798352</v>
      </c>
      <c r="Y31" s="166">
        <f t="shared" si="9"/>
        <v>0</v>
      </c>
    </row>
    <row r="32" spans="1:25" x14ac:dyDescent="0.2">
      <c r="A32" s="6" t="s">
        <v>20</v>
      </c>
      <c r="B32" s="5" t="s">
        <v>37</v>
      </c>
      <c r="C32" s="90"/>
      <c r="D32" s="76">
        <f>投入係数表!Q32</f>
        <v>6.024096385542169E-3</v>
      </c>
      <c r="E32" s="77">
        <f t="shared" si="0"/>
        <v>0.60240963855421692</v>
      </c>
      <c r="F32" s="76">
        <f>分析係数表!C35</f>
        <v>8.6412734508243272E-2</v>
      </c>
      <c r="G32" s="77">
        <f t="shared" si="1"/>
        <v>5.2055864161592337E-2</v>
      </c>
      <c r="H32" s="77">
        <v>6.3396650790196643E-2</v>
      </c>
      <c r="I32" s="77">
        <f t="shared" si="2"/>
        <v>6.3396650790196643E-2</v>
      </c>
      <c r="J32" s="76">
        <f>分析係数表!G35</f>
        <v>0.31692307692307692</v>
      </c>
      <c r="K32" s="78">
        <f t="shared" si="3"/>
        <v>2.0091861635046934E-2</v>
      </c>
      <c r="L32" s="79"/>
      <c r="M32" s="80"/>
      <c r="N32" s="81">
        <f>分析係数表!H35</f>
        <v>6.9118038902211562E-2</v>
      </c>
      <c r="O32" s="82">
        <f t="shared" si="4"/>
        <v>1.0026134476721256</v>
      </c>
      <c r="P32" s="76">
        <f>分析係数表!C35</f>
        <v>8.6412734508243272E-2</v>
      </c>
      <c r="Q32" s="82">
        <f t="shared" si="5"/>
        <v>8.6638569668085849E-2</v>
      </c>
      <c r="R32" s="83">
        <v>9.5910808456147287E-2</v>
      </c>
      <c r="S32" s="84">
        <f t="shared" si="6"/>
        <v>0.15930745924634393</v>
      </c>
      <c r="T32" s="85">
        <f>分析係数表!F35</f>
        <v>0.65230769230769226</v>
      </c>
      <c r="U32" s="86">
        <f t="shared" si="7"/>
        <v>0.10391748110838434</v>
      </c>
      <c r="V32" s="87">
        <f>分析係数表!D35</f>
        <v>0.24307692307692308</v>
      </c>
      <c r="W32" s="167">
        <f t="shared" si="8"/>
        <v>0</v>
      </c>
      <c r="X32" s="76">
        <f>分析係数表!E35</f>
        <v>0.19384615384615383</v>
      </c>
      <c r="Y32" s="166">
        <f t="shared" si="9"/>
        <v>0</v>
      </c>
    </row>
    <row r="33" spans="1:25" x14ac:dyDescent="0.2">
      <c r="A33" s="6" t="s">
        <v>21</v>
      </c>
      <c r="B33" s="5" t="s">
        <v>38</v>
      </c>
      <c r="C33" s="90"/>
      <c r="D33" s="76">
        <f>投入係数表!Q33</f>
        <v>1.8072289156626507E-3</v>
      </c>
      <c r="E33" s="77">
        <f t="shared" si="0"/>
        <v>0.18072289156626506</v>
      </c>
      <c r="F33" s="76">
        <f>分析係数表!C36</f>
        <v>0.53995037220843667</v>
      </c>
      <c r="G33" s="77">
        <f t="shared" si="1"/>
        <v>9.7581392567789763E-2</v>
      </c>
      <c r="H33" s="77">
        <v>0.14147452639857747</v>
      </c>
      <c r="I33" s="77">
        <f t="shared" si="2"/>
        <v>0.14147452639857747</v>
      </c>
      <c r="J33" s="76">
        <f>分析係数表!G36</f>
        <v>4.5913682277318639E-3</v>
      </c>
      <c r="K33" s="78">
        <f t="shared" si="3"/>
        <v>6.4956164553984141E-4</v>
      </c>
      <c r="L33" s="79"/>
      <c r="M33" s="80"/>
      <c r="N33" s="81">
        <f>分析係数表!H36</f>
        <v>9.1953104183320006E-2</v>
      </c>
      <c r="O33" s="82">
        <f t="shared" si="4"/>
        <v>1.3338546676624923</v>
      </c>
      <c r="P33" s="76">
        <f>分析係数表!C36</f>
        <v>0.53995037220843667</v>
      </c>
      <c r="Q33" s="82">
        <f t="shared" si="5"/>
        <v>0.72021532427632329</v>
      </c>
      <c r="R33" s="83">
        <v>0.7491741525943979</v>
      </c>
      <c r="S33" s="84">
        <f t="shared" si="6"/>
        <v>0.8906486789929754</v>
      </c>
      <c r="T33" s="85">
        <f>分析係数表!F36</f>
        <v>0.90036730945821852</v>
      </c>
      <c r="U33" s="86">
        <f t="shared" si="7"/>
        <v>0.8019109547774218</v>
      </c>
      <c r="V33" s="87">
        <f>分析係数表!D36</f>
        <v>1.4692378328741965E-2</v>
      </c>
      <c r="W33" s="167">
        <f t="shared" si="8"/>
        <v>0</v>
      </c>
      <c r="X33" s="76">
        <f>分析係数表!E36</f>
        <v>5.5096418732782371E-3</v>
      </c>
      <c r="Y33" s="166">
        <f t="shared" si="9"/>
        <v>0</v>
      </c>
    </row>
    <row r="34" spans="1:25" x14ac:dyDescent="0.2">
      <c r="A34" s="6" t="s">
        <v>22</v>
      </c>
      <c r="B34" s="5" t="s">
        <v>377</v>
      </c>
      <c r="C34" s="90"/>
      <c r="D34" s="76">
        <f>投入係数表!Q34</f>
        <v>1.6265060240963854E-2</v>
      </c>
      <c r="E34" s="77">
        <f t="shared" si="0"/>
        <v>1.6265060240963853</v>
      </c>
      <c r="F34" s="76">
        <f>分析係数表!C37</f>
        <v>0.27299231380864031</v>
      </c>
      <c r="G34" s="77">
        <f t="shared" si="1"/>
        <v>0.44402364294176427</v>
      </c>
      <c r="H34" s="77">
        <v>0.52340394921557598</v>
      </c>
      <c r="I34" s="77">
        <f t="shared" si="2"/>
        <v>0.52340394921557598</v>
      </c>
      <c r="J34" s="76">
        <f>分析係数表!G37</f>
        <v>0.4742113169754632</v>
      </c>
      <c r="K34" s="78">
        <f t="shared" si="3"/>
        <v>0.24820407606767675</v>
      </c>
      <c r="L34" s="79"/>
      <c r="M34" s="80"/>
      <c r="N34" s="81">
        <f>分析係数表!H37</f>
        <v>5.3477218225419662E-2</v>
      </c>
      <c r="O34" s="82">
        <f t="shared" si="4"/>
        <v>0.77573060504161762</v>
      </c>
      <c r="P34" s="76">
        <f>分析係数表!C37</f>
        <v>0.27299231380864031</v>
      </c>
      <c r="Q34" s="82">
        <f t="shared" si="5"/>
        <v>0.21176849276248769</v>
      </c>
      <c r="R34" s="83">
        <v>0.2383512491398414</v>
      </c>
      <c r="S34" s="84">
        <f t="shared" si="6"/>
        <v>0.76175519835541738</v>
      </c>
      <c r="T34" s="85">
        <f>分析係数表!F37</f>
        <v>0.7120681021532298</v>
      </c>
      <c r="U34" s="86">
        <f t="shared" si="7"/>
        <v>0.54242157839829919</v>
      </c>
      <c r="V34" s="87">
        <f>分析係数表!D37</f>
        <v>0.1457185778668002</v>
      </c>
      <c r="W34" s="167">
        <f t="shared" si="8"/>
        <v>0</v>
      </c>
      <c r="X34" s="76">
        <f>分析係数表!E37</f>
        <v>0.12719078617926891</v>
      </c>
      <c r="Y34" s="166">
        <f t="shared" si="9"/>
        <v>0</v>
      </c>
    </row>
    <row r="35" spans="1:25" x14ac:dyDescent="0.2">
      <c r="A35" s="6" t="s">
        <v>23</v>
      </c>
      <c r="B35" s="5" t="s">
        <v>193</v>
      </c>
      <c r="C35" s="90"/>
      <c r="D35" s="76">
        <f>投入係数表!Q35</f>
        <v>6.024096385542169E-3</v>
      </c>
      <c r="E35" s="77">
        <f t="shared" si="0"/>
        <v>0.60240963855421692</v>
      </c>
      <c r="F35" s="76">
        <f>分析係数表!C38</f>
        <v>9.8436595251881753E-3</v>
      </c>
      <c r="G35" s="77">
        <f t="shared" si="1"/>
        <v>5.9299153766193833E-3</v>
      </c>
      <c r="H35" s="77">
        <v>8.0175875925096902E-3</v>
      </c>
      <c r="I35" s="77">
        <f t="shared" si="2"/>
        <v>8.0175875925096902E-3</v>
      </c>
      <c r="J35" s="76">
        <f>分析係数表!G38</f>
        <v>0.36842105263157893</v>
      </c>
      <c r="K35" s="78">
        <f t="shared" si="3"/>
        <v>2.9538480603983068E-3</v>
      </c>
      <c r="L35" s="79"/>
      <c r="M35" s="80"/>
      <c r="N35" s="81">
        <f>分析係数表!H38</f>
        <v>4.7135624833466561E-2</v>
      </c>
      <c r="O35" s="82">
        <f t="shared" si="4"/>
        <v>0.68374062796144575</v>
      </c>
      <c r="P35" s="76">
        <f>分析係数表!C38</f>
        <v>9.8436595251881753E-3</v>
      </c>
      <c r="Q35" s="82">
        <f t="shared" si="5"/>
        <v>6.7305099451908301E-3</v>
      </c>
      <c r="R35" s="83">
        <v>7.8078557445089031E-3</v>
      </c>
      <c r="S35" s="84">
        <f t="shared" si="6"/>
        <v>1.5825443337018595E-2</v>
      </c>
      <c r="T35" s="85">
        <f>分析係数表!F38</f>
        <v>0.57894736842105265</v>
      </c>
      <c r="U35" s="86">
        <f t="shared" si="7"/>
        <v>9.1620987740633972E-3</v>
      </c>
      <c r="V35" s="87">
        <f>分析係数表!D38</f>
        <v>0.19298245614035087</v>
      </c>
      <c r="W35" s="167">
        <f t="shared" si="8"/>
        <v>0</v>
      </c>
      <c r="X35" s="76">
        <f>分析係数表!E38</f>
        <v>0.17543859649122806</v>
      </c>
      <c r="Y35" s="166">
        <f t="shared" si="9"/>
        <v>0</v>
      </c>
    </row>
    <row r="36" spans="1:25" x14ac:dyDescent="0.2">
      <c r="A36" s="6" t="s">
        <v>24</v>
      </c>
      <c r="B36" s="5" t="s">
        <v>39</v>
      </c>
      <c r="C36" s="90"/>
      <c r="D36" s="76">
        <f>投入係数表!Q36</f>
        <v>0</v>
      </c>
      <c r="E36" s="77">
        <f t="shared" si="0"/>
        <v>0</v>
      </c>
      <c r="F36" s="76">
        <f>分析係数表!C39</f>
        <v>1</v>
      </c>
      <c r="G36" s="77">
        <f t="shared" si="1"/>
        <v>0</v>
      </c>
      <c r="H36" s="77">
        <v>3.2145493404298293E-2</v>
      </c>
      <c r="I36" s="77">
        <f t="shared" si="2"/>
        <v>3.2145493404298293E-2</v>
      </c>
      <c r="J36" s="76">
        <f>分析係数表!G39</f>
        <v>0.35118219749652296</v>
      </c>
      <c r="K36" s="78">
        <f t="shared" si="3"/>
        <v>1.1288925013331459E-2</v>
      </c>
      <c r="L36" s="79"/>
      <c r="M36" s="80"/>
      <c r="N36" s="81">
        <f>分析係数表!H39</f>
        <v>4.2632560618172128E-3</v>
      </c>
      <c r="O36" s="82">
        <f t="shared" si="4"/>
        <v>6.1842001398434883E-2</v>
      </c>
      <c r="P36" s="76">
        <f>分析係数表!C39</f>
        <v>1</v>
      </c>
      <c r="Q36" s="82">
        <f t="shared" si="5"/>
        <v>6.1842001398434883E-2</v>
      </c>
      <c r="R36" s="83">
        <v>7.5509428152603544E-2</v>
      </c>
      <c r="S36" s="84">
        <f t="shared" si="6"/>
        <v>0.10765492155690184</v>
      </c>
      <c r="T36" s="85">
        <f>分析係数表!F39</f>
        <v>0.70201668984700971</v>
      </c>
      <c r="U36" s="86">
        <f t="shared" si="7"/>
        <v>7.5575551677115715E-2</v>
      </c>
      <c r="V36" s="87">
        <f>分析係数表!D39</f>
        <v>8.2406119610570233E-2</v>
      </c>
      <c r="W36" s="167">
        <f t="shared" si="8"/>
        <v>0</v>
      </c>
      <c r="X36" s="76">
        <f>分析係数表!E39</f>
        <v>0.10361613351877608</v>
      </c>
      <c r="Y36" s="166">
        <f t="shared" si="9"/>
        <v>0</v>
      </c>
    </row>
    <row r="37" spans="1:25" x14ac:dyDescent="0.2">
      <c r="A37" s="6" t="s">
        <v>25</v>
      </c>
      <c r="B37" s="5" t="s">
        <v>40</v>
      </c>
      <c r="C37" s="90"/>
      <c r="D37" s="76">
        <f>投入係数表!Q37</f>
        <v>0</v>
      </c>
      <c r="E37" s="77">
        <f t="shared" si="0"/>
        <v>0</v>
      </c>
      <c r="F37" s="76">
        <f>分析係数表!C40</f>
        <v>0.85246762338116899</v>
      </c>
      <c r="G37" s="77">
        <f t="shared" si="1"/>
        <v>0</v>
      </c>
      <c r="H37" s="77">
        <v>1.9134725293587207E-3</v>
      </c>
      <c r="I37" s="77">
        <f t="shared" si="2"/>
        <v>1.9134725293587207E-3</v>
      </c>
      <c r="J37" s="76">
        <f>分析係数表!G40</f>
        <v>0.56154833975417351</v>
      </c>
      <c r="K37" s="78">
        <f t="shared" si="3"/>
        <v>1.0745073220266087E-3</v>
      </c>
      <c r="L37" s="79"/>
      <c r="M37" s="80"/>
      <c r="N37" s="81">
        <f>分析係数表!H40</f>
        <v>3.4452438049560351E-2</v>
      </c>
      <c r="O37" s="82">
        <f t="shared" si="4"/>
        <v>0.4997606738011019</v>
      </c>
      <c r="P37" s="76">
        <f>分析係数表!C40</f>
        <v>0.85246762338116899</v>
      </c>
      <c r="Q37" s="82">
        <f t="shared" si="5"/>
        <v>0.42602979385459699</v>
      </c>
      <c r="R37" s="83">
        <v>0.42621834905423611</v>
      </c>
      <c r="S37" s="84">
        <f t="shared" si="6"/>
        <v>0.42813182158359481</v>
      </c>
      <c r="T37" s="85">
        <f>分析係数表!F40</f>
        <v>0.75619152449091909</v>
      </c>
      <c r="U37" s="86">
        <f t="shared" si="7"/>
        <v>0.32374965484637275</v>
      </c>
      <c r="V37" s="87">
        <f>分析係数表!D40</f>
        <v>0.11685929187305082</v>
      </c>
      <c r="W37" s="167">
        <f t="shared" si="8"/>
        <v>0</v>
      </c>
      <c r="X37" s="76">
        <f>分析係数表!E40</f>
        <v>7.2463768115942032E-2</v>
      </c>
      <c r="Y37" s="166">
        <f t="shared" si="9"/>
        <v>0</v>
      </c>
    </row>
    <row r="38" spans="1:25" x14ac:dyDescent="0.2">
      <c r="A38" s="6" t="s">
        <v>26</v>
      </c>
      <c r="B38" s="5" t="s">
        <v>276</v>
      </c>
      <c r="C38" s="90"/>
      <c r="D38" s="76">
        <f>投入係数表!Q38</f>
        <v>0</v>
      </c>
      <c r="E38" s="77">
        <f t="shared" si="0"/>
        <v>0</v>
      </c>
      <c r="F38" s="76">
        <f>分析係数表!C41</f>
        <v>0.52194822470070601</v>
      </c>
      <c r="G38" s="77">
        <f t="shared" si="1"/>
        <v>0</v>
      </c>
      <c r="H38" s="77">
        <v>4.7744904662345446E-4</v>
      </c>
      <c r="I38" s="77">
        <f t="shared" si="2"/>
        <v>4.7744904662345446E-4</v>
      </c>
      <c r="J38" s="76">
        <f>分析係数表!G41</f>
        <v>0.47623592288604694</v>
      </c>
      <c r="K38" s="78">
        <f t="shared" si="3"/>
        <v>2.2737838734978409E-4</v>
      </c>
      <c r="L38" s="79"/>
      <c r="M38" s="80"/>
      <c r="N38" s="81">
        <f>分析係数表!H41</f>
        <v>5.4729549693578468E-2</v>
      </c>
      <c r="O38" s="82">
        <f t="shared" si="4"/>
        <v>0.79389669295240783</v>
      </c>
      <c r="P38" s="76">
        <f>分析係数表!C41</f>
        <v>0.52194822470070601</v>
      </c>
      <c r="Q38" s="82">
        <f t="shared" si="5"/>
        <v>0.41437296948227076</v>
      </c>
      <c r="R38" s="83">
        <v>0.41891064462800898</v>
      </c>
      <c r="S38" s="84">
        <f t="shared" si="6"/>
        <v>0.41938809367463242</v>
      </c>
      <c r="T38" s="85">
        <f>分析係数表!F41</f>
        <v>0.5754915060125978</v>
      </c>
      <c r="U38" s="86">
        <f t="shared" si="7"/>
        <v>0.24135428563256664</v>
      </c>
      <c r="V38" s="87">
        <f>分析係数表!D41</f>
        <v>0.21645352166443979</v>
      </c>
      <c r="W38" s="167">
        <f t="shared" si="8"/>
        <v>0</v>
      </c>
      <c r="X38" s="76">
        <f>分析係数表!E41</f>
        <v>0.20900935292994846</v>
      </c>
      <c r="Y38" s="166">
        <f t="shared" si="9"/>
        <v>0</v>
      </c>
    </row>
    <row r="39" spans="1:25" x14ac:dyDescent="0.2">
      <c r="A39" s="6" t="s">
        <v>51</v>
      </c>
      <c r="B39" s="5" t="s">
        <v>367</v>
      </c>
      <c r="C39" s="90"/>
      <c r="D39" s="76">
        <f>投入係数表!Q39</f>
        <v>2.4096385542168677E-3</v>
      </c>
      <c r="E39" s="77">
        <f>$C$19*D39</f>
        <v>0.24096385542168677</v>
      </c>
      <c r="F39" s="76">
        <f>分析係数表!C42</f>
        <v>1</v>
      </c>
      <c r="G39" s="77">
        <f>E39*F39</f>
        <v>0.24096385542168677</v>
      </c>
      <c r="H39" s="77">
        <v>0.25595738663040368</v>
      </c>
      <c r="I39" s="77">
        <f>C39+H39</f>
        <v>0.25595738663040368</v>
      </c>
      <c r="J39" s="76">
        <f>分析係数表!G42</f>
        <v>0.48544520547945208</v>
      </c>
      <c r="K39" s="78">
        <f>I39*J39</f>
        <v>0.12425328614677987</v>
      </c>
      <c r="L39" s="79"/>
      <c r="M39" s="80"/>
      <c r="N39" s="81">
        <f>分析係数表!H42</f>
        <v>1.4948041566746603E-2</v>
      </c>
      <c r="O39" s="82">
        <f t="shared" si="4"/>
        <v>0.21683351740326232</v>
      </c>
      <c r="P39" s="76">
        <f>分析係数表!C42</f>
        <v>1</v>
      </c>
      <c r="Q39" s="82">
        <f>O39*P39</f>
        <v>0.21683351740326232</v>
      </c>
      <c r="R39" s="83">
        <v>0.22367203771782976</v>
      </c>
      <c r="S39" s="84">
        <f>I39+R39</f>
        <v>0.47962942434823341</v>
      </c>
      <c r="T39" s="85">
        <f>分析係数表!F42</f>
        <v>0.5547945205479452</v>
      </c>
      <c r="U39" s="86">
        <f>S39*T39</f>
        <v>0.26609577652196509</v>
      </c>
      <c r="V39" s="87">
        <f>分析係数表!D42</f>
        <v>0.17037671232876711</v>
      </c>
      <c r="W39" s="167">
        <f>ROUND(S39*V39,0)</f>
        <v>0</v>
      </c>
      <c r="X39" s="76">
        <f>分析係数表!E42</f>
        <v>0.12842465753424659</v>
      </c>
      <c r="Y39" s="166">
        <f>ROUND(S39*X39,0)</f>
        <v>0</v>
      </c>
    </row>
    <row r="40" spans="1:25" x14ac:dyDescent="0.2">
      <c r="A40" s="6" t="s">
        <v>194</v>
      </c>
      <c r="B40" s="5" t="s">
        <v>41</v>
      </c>
      <c r="C40" s="90"/>
      <c r="D40" s="76">
        <f>投入係数表!Q40</f>
        <v>3.6746987951807232E-2</v>
      </c>
      <c r="E40" s="77">
        <f>$C$19*D40</f>
        <v>3.6746987951807233</v>
      </c>
      <c r="F40" s="76">
        <f>分析係数表!C43</f>
        <v>0.62423588637180871</v>
      </c>
      <c r="G40" s="77">
        <f>E40*F40</f>
        <v>2.2938788595590562</v>
      </c>
      <c r="H40" s="77">
        <v>2.8389281711897039</v>
      </c>
      <c r="I40" s="77">
        <f>C40+H40</f>
        <v>2.8389281711897039</v>
      </c>
      <c r="J40" s="76">
        <f>分析係数表!G43</f>
        <v>0.42429149797570848</v>
      </c>
      <c r="K40" s="78">
        <f>I40*J40</f>
        <v>1.2045330863995181</v>
      </c>
      <c r="L40" s="79"/>
      <c r="M40" s="80"/>
      <c r="N40" s="81">
        <f>分析係数表!H43</f>
        <v>4.0607513988808956E-2</v>
      </c>
      <c r="O40" s="82">
        <f t="shared" si="4"/>
        <v>0.58904506332009232</v>
      </c>
      <c r="P40" s="76">
        <f>分析係数表!C43</f>
        <v>0.62423588637180871</v>
      </c>
      <c r="Q40" s="82">
        <f>O40*P40</f>
        <v>0.36770306721455603</v>
      </c>
      <c r="R40" s="83">
        <v>0.55908643024615945</v>
      </c>
      <c r="S40" s="84">
        <f>I40+R40</f>
        <v>3.3980146014358632</v>
      </c>
      <c r="T40" s="85">
        <f>分析係数表!F43</f>
        <v>0.69068825910931175</v>
      </c>
      <c r="U40" s="86">
        <f>S40*T40</f>
        <v>2.3469687894937583</v>
      </c>
      <c r="V40" s="87">
        <f>分析係数表!D43</f>
        <v>0.12442645074224022</v>
      </c>
      <c r="W40" s="167">
        <f>ROUND(S40*V40,0)</f>
        <v>0</v>
      </c>
      <c r="X40" s="76">
        <f>分析係数表!E43</f>
        <v>8.4750337381916327E-2</v>
      </c>
      <c r="Y40" s="166">
        <f>ROUND(S40*X40,0)</f>
        <v>0</v>
      </c>
    </row>
    <row r="41" spans="1:25" x14ac:dyDescent="0.2">
      <c r="A41" s="6" t="s">
        <v>340</v>
      </c>
      <c r="B41" s="5" t="s">
        <v>42</v>
      </c>
      <c r="C41" s="90"/>
      <c r="D41" s="76">
        <f>投入係数表!Q41</f>
        <v>0</v>
      </c>
      <c r="E41" s="77">
        <f>$C$19*D41</f>
        <v>0</v>
      </c>
      <c r="F41" s="76">
        <f>分析係数表!C44</f>
        <v>0.39252164302818193</v>
      </c>
      <c r="G41" s="77">
        <f>E41*F41</f>
        <v>0</v>
      </c>
      <c r="H41" s="77">
        <v>1.6071039792931059E-3</v>
      </c>
      <c r="I41" s="77">
        <f>C41+H41</f>
        <v>1.6071039792931059E-3</v>
      </c>
      <c r="J41" s="76">
        <f>分析係数表!G44</f>
        <v>0.26417955717318775</v>
      </c>
      <c r="K41" s="78">
        <f>I41*J41</f>
        <v>4.245640175809206E-4</v>
      </c>
      <c r="L41" s="79"/>
      <c r="M41" s="80"/>
      <c r="N41" s="81">
        <f>分析係数表!H44</f>
        <v>0.12190247801758593</v>
      </c>
      <c r="O41" s="82">
        <f t="shared" si="4"/>
        <v>1.7682947274864975</v>
      </c>
      <c r="P41" s="76">
        <f>分析係数表!C44</f>
        <v>0.39252164302818193</v>
      </c>
      <c r="Q41" s="82">
        <f>O41*P41</f>
        <v>0.69409395179107125</v>
      </c>
      <c r="R41" s="83">
        <v>0.7026603703327603</v>
      </c>
      <c r="S41" s="84">
        <f>I41+R41</f>
        <v>0.70426747431205339</v>
      </c>
      <c r="T41" s="85">
        <f>分析係数表!F44</f>
        <v>0.52714589020321501</v>
      </c>
      <c r="U41" s="86">
        <f>S41*T41</f>
        <v>0.37125170468739727</v>
      </c>
      <c r="V41" s="87">
        <f>分析係数表!D44</f>
        <v>0.30209281164695179</v>
      </c>
      <c r="W41" s="167">
        <f>ROUND(S41*V41,0)</f>
        <v>0</v>
      </c>
      <c r="X41" s="76">
        <f>分析係数表!E44</f>
        <v>0.17773733697300576</v>
      </c>
      <c r="Y41" s="166">
        <f>ROUND(S41*X41,0)</f>
        <v>0</v>
      </c>
    </row>
    <row r="42" spans="1:25" x14ac:dyDescent="0.2">
      <c r="A42" s="6" t="s">
        <v>341</v>
      </c>
      <c r="B42" s="5" t="s">
        <v>278</v>
      </c>
      <c r="C42" s="90"/>
      <c r="D42" s="76">
        <f>投入係数表!Q42</f>
        <v>1.2048192771084338E-3</v>
      </c>
      <c r="E42" s="77">
        <f>$C$19*D42</f>
        <v>0.12048192771084339</v>
      </c>
      <c r="F42" s="76">
        <f>分析係数表!C45</f>
        <v>1</v>
      </c>
      <c r="G42" s="77">
        <f>E42*F42</f>
        <v>0.12048192771084339</v>
      </c>
      <c r="H42" s="77">
        <v>0.14392862229164757</v>
      </c>
      <c r="I42" s="77">
        <f>C42+H42</f>
        <v>0.14392862229164757</v>
      </c>
      <c r="J42" s="76">
        <f>分析係数表!G45</f>
        <v>0</v>
      </c>
      <c r="K42" s="78">
        <f>I42*J42</f>
        <v>0</v>
      </c>
      <c r="L42" s="79"/>
      <c r="M42" s="80"/>
      <c r="N42" s="81">
        <f>分析係数表!H45</f>
        <v>0</v>
      </c>
      <c r="O42" s="82">
        <f t="shared" si="4"/>
        <v>0</v>
      </c>
      <c r="P42" s="76">
        <f>分析係数表!C45</f>
        <v>1</v>
      </c>
      <c r="Q42" s="82">
        <f>O42*P42</f>
        <v>0</v>
      </c>
      <c r="R42" s="83">
        <v>1.5196844483990378E-2</v>
      </c>
      <c r="S42" s="84">
        <f>I42+R42</f>
        <v>0.15912546677563796</v>
      </c>
      <c r="T42" s="85">
        <f>分析係数表!F45</f>
        <v>0</v>
      </c>
      <c r="U42" s="86">
        <f>S42*T42</f>
        <v>0</v>
      </c>
      <c r="V42" s="87">
        <f>分析係数表!D45</f>
        <v>0</v>
      </c>
      <c r="W42" s="167">
        <f>ROUND(S42*V42,0)</f>
        <v>0</v>
      </c>
      <c r="X42" s="76">
        <f>分析係数表!E45</f>
        <v>0</v>
      </c>
      <c r="Y42" s="166">
        <f>ROUND(S42*X42,0)</f>
        <v>0</v>
      </c>
    </row>
    <row r="43" spans="1:25" x14ac:dyDescent="0.2">
      <c r="A43" s="6" t="s">
        <v>342</v>
      </c>
      <c r="B43" s="5" t="s">
        <v>279</v>
      </c>
      <c r="C43" s="90"/>
      <c r="D43" s="76">
        <f>投入係数表!Q43</f>
        <v>8.4337349397590362E-3</v>
      </c>
      <c r="E43" s="77">
        <f>$C$19*D43</f>
        <v>0.84337349397590367</v>
      </c>
      <c r="F43" s="76">
        <f>分析係数表!C46</f>
        <v>0.18061366806136681</v>
      </c>
      <c r="G43" s="77">
        <f>E43*F43</f>
        <v>0.15232478029271901</v>
      </c>
      <c r="H43" s="77">
        <v>0.1671565657023511</v>
      </c>
      <c r="I43" s="77">
        <f>C43+H43</f>
        <v>0.1671565657023511</v>
      </c>
      <c r="J43" s="76">
        <f>分析係数表!G46</f>
        <v>1.1538461538461539E-2</v>
      </c>
      <c r="K43" s="78">
        <f>I43*J43</f>
        <v>1.9287296042578975E-3</v>
      </c>
      <c r="L43" s="79"/>
      <c r="M43" s="80"/>
      <c r="N43" s="81">
        <f>分析係数表!H46</f>
        <v>2.4940047961630695E-2</v>
      </c>
      <c r="O43" s="82">
        <f t="shared" si="4"/>
        <v>0.36177570818084409</v>
      </c>
      <c r="P43" s="76">
        <f>分析係数表!C46</f>
        <v>0.18061366806136681</v>
      </c>
      <c r="Q43" s="82">
        <f>O43*P43</f>
        <v>6.5341637670040878E-2</v>
      </c>
      <c r="R43" s="83">
        <v>7.1070619121677031E-2</v>
      </c>
      <c r="S43" s="84">
        <f>I43+R43</f>
        <v>0.23822718482402813</v>
      </c>
      <c r="T43" s="85">
        <f>分析係数表!F46</f>
        <v>0.31538461538461537</v>
      </c>
      <c r="U43" s="86">
        <f>S43*T43</f>
        <v>7.5133189059885794E-2</v>
      </c>
      <c r="V43" s="87">
        <f>分析係数表!D46</f>
        <v>7.6923076923076927E-3</v>
      </c>
      <c r="W43" s="167">
        <f>ROUND(S43*V43,0)</f>
        <v>0</v>
      </c>
      <c r="X43" s="76">
        <f>分析係数表!E46</f>
        <v>2.3076923076923078E-2</v>
      </c>
      <c r="Y43" s="166">
        <f>ROUND(S43*X43,0)</f>
        <v>0</v>
      </c>
    </row>
    <row r="44" spans="1:25" x14ac:dyDescent="0.2">
      <c r="A44" s="192">
        <v>40</v>
      </c>
      <c r="B44" s="14" t="s">
        <v>150</v>
      </c>
      <c r="C44" s="197">
        <f>SUM(C5:C43)</f>
        <v>100</v>
      </c>
      <c r="D44" s="92">
        <f>投入係数表!Q44</f>
        <v>0.57168674698795185</v>
      </c>
      <c r="E44" s="91">
        <f>SUM(E5:E43)</f>
        <v>57.168674698795172</v>
      </c>
      <c r="F44" s="92">
        <f>分析係数表!C47</f>
        <v>0.37257609531888036</v>
      </c>
      <c r="G44" s="91">
        <f>SUM(G5:G43)</f>
        <v>12.386756810294349</v>
      </c>
      <c r="H44" s="91">
        <f>SUM(H5:H43)</f>
        <v>14.36925417411662</v>
      </c>
      <c r="I44" s="91">
        <f>SUM(I5:I43)</f>
        <v>114.36925417411665</v>
      </c>
      <c r="J44" s="92">
        <f>分析係数表!G47</f>
        <v>0.28018721150013498</v>
      </c>
      <c r="K44" s="93">
        <f>SUM(K5:K43)</f>
        <v>23.13527026000061</v>
      </c>
      <c r="L44" s="94">
        <f>最終需要_まとめ!$L$33</f>
        <v>0.627</v>
      </c>
      <c r="M44" s="91">
        <f>K44*L44</f>
        <v>14.505814453020383</v>
      </c>
      <c r="N44" s="95">
        <f>分析係数表!H47</f>
        <v>1</v>
      </c>
      <c r="O44" s="96">
        <f>SUM(O5:O43)</f>
        <v>14.505814453020387</v>
      </c>
      <c r="P44" s="92">
        <f>分析係数表!C47</f>
        <v>0.37257609531888036</v>
      </c>
      <c r="Q44" s="96">
        <f>SUM(Q5:Q43)</f>
        <v>4.4273833153270532</v>
      </c>
      <c r="R44" s="91">
        <f>SUM(R5:R43)</f>
        <v>4.9856505455916045</v>
      </c>
      <c r="S44" s="97">
        <f>SUM(S5:S43)</f>
        <v>119.35490471970819</v>
      </c>
      <c r="T44" s="98">
        <f>分析係数表!F47</f>
        <v>0.48104097823151992</v>
      </c>
      <c r="U44" s="99">
        <f>SUM(U5:U43)</f>
        <v>50.952546957152251</v>
      </c>
      <c r="V44" s="100">
        <f>分析係数表!D47</f>
        <v>0.12544199143661683</v>
      </c>
      <c r="W44" s="164">
        <f>SUM(W5:W43)</f>
        <v>6</v>
      </c>
      <c r="X44" s="92">
        <f>分析係数表!E47</f>
        <v>9.6151620742417038E-2</v>
      </c>
      <c r="Y44" s="165">
        <f>SUM(Y5:Y43)</f>
        <v>6</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98" t="str">
        <f>取引基本表!$E$1</f>
        <v>2015年多可町産業連関表</v>
      </c>
      <c r="H1" s="401"/>
      <c r="I1" s="401"/>
    </row>
    <row r="2" spans="1:25" x14ac:dyDescent="0.2">
      <c r="B2" s="3" t="s">
        <v>297</v>
      </c>
      <c r="S2" s="3" t="s">
        <v>152</v>
      </c>
      <c r="U2" s="64" t="s">
        <v>209</v>
      </c>
      <c r="W2" s="3" t="s">
        <v>130</v>
      </c>
      <c r="Y2" s="3" t="s">
        <v>153</v>
      </c>
    </row>
    <row r="3" spans="1:25" ht="44" x14ac:dyDescent="0.2">
      <c r="B3" s="65"/>
      <c r="C3" s="66" t="s">
        <v>227</v>
      </c>
      <c r="D3" s="66" t="s">
        <v>311</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投入係数表!R5</f>
        <v>0</v>
      </c>
      <c r="E5" s="77">
        <f t="shared" ref="E5:E38" si="0">$C$20*D5</f>
        <v>0</v>
      </c>
      <c r="F5" s="76">
        <f>分析係数表!C8</f>
        <v>0.59892525647288708</v>
      </c>
      <c r="G5" s="77">
        <f t="shared" ref="G5:G38" si="1">E5*F5</f>
        <v>0</v>
      </c>
      <c r="H5" s="77">
        <f t="array" ref="H5:H43">MMULT(逆行列係数!C5:AO43,'16'!G5:G43)</f>
        <v>8.3580423087050641E-4</v>
      </c>
      <c r="I5" s="77">
        <f t="shared" ref="I5:I38" si="2">C5+H5</f>
        <v>8.3580423087050641E-4</v>
      </c>
      <c r="J5" s="76">
        <f>分析係数表!G8</f>
        <v>0.12001563721657545</v>
      </c>
      <c r="K5" s="78">
        <f t="shared" ref="K5:K38" si="3">I5*J5</f>
        <v>1.0030957735623356E-4</v>
      </c>
      <c r="L5" s="79" t="s">
        <v>183</v>
      </c>
      <c r="M5" s="80" t="s">
        <v>183</v>
      </c>
      <c r="N5" s="81">
        <f>分析係数表!H8</f>
        <v>1.3455901945110578E-2</v>
      </c>
      <c r="O5" s="82">
        <f t="shared" ref="O5:O43" si="4">$M$44*N5</f>
        <v>0.20778542498959821</v>
      </c>
      <c r="P5" s="76">
        <f>分析係数表!C8</f>
        <v>0.59892525647288708</v>
      </c>
      <c r="Q5" s="82">
        <f t="shared" ref="Q5:Q38" si="5">O5*P5</f>
        <v>0.12444793895322294</v>
      </c>
      <c r="R5" s="83">
        <f t="array" ref="R5:R43">MMULT(逆行列係数!C5:AO43,'16'!Q5:Q43)</f>
        <v>0.17737977539986854</v>
      </c>
      <c r="S5" s="84">
        <f t="shared" ref="S5:S38" si="6">I5+R5</f>
        <v>0.17821557963073906</v>
      </c>
      <c r="T5" s="85">
        <f>分析係数表!F8</f>
        <v>0.45269741985926504</v>
      </c>
      <c r="U5" s="86">
        <f t="shared" ref="U5:U38" si="7">S5*T5</f>
        <v>8.0677733077558961E-2</v>
      </c>
      <c r="V5" s="87">
        <f>分析係数表!D8</f>
        <v>0.16301798279906177</v>
      </c>
      <c r="W5" s="167">
        <f t="shared" ref="W5:W38" si="8">ROUND(S5*V5,0)</f>
        <v>0</v>
      </c>
      <c r="X5" s="76">
        <f>分析係数表!E8</f>
        <v>0.12822517591868648</v>
      </c>
      <c r="Y5" s="166">
        <f t="shared" ref="Y5:Y38" si="9">ROUND(S5*X5,0)</f>
        <v>0</v>
      </c>
    </row>
    <row r="6" spans="1:25" x14ac:dyDescent="0.2">
      <c r="A6" s="6" t="s">
        <v>219</v>
      </c>
      <c r="B6" s="5" t="s">
        <v>265</v>
      </c>
      <c r="C6" s="90"/>
      <c r="D6" s="76">
        <f>投入係数表!R6</f>
        <v>0</v>
      </c>
      <c r="E6" s="77">
        <f t="shared" si="0"/>
        <v>0</v>
      </c>
      <c r="F6" s="76">
        <f>分析係数表!C9</f>
        <v>1</v>
      </c>
      <c r="G6" s="77">
        <f t="shared" si="1"/>
        <v>0</v>
      </c>
      <c r="H6" s="77">
        <v>1.0016548621542979E-2</v>
      </c>
      <c r="I6" s="77">
        <f t="shared" si="2"/>
        <v>1.0016548621542979E-2</v>
      </c>
      <c r="J6" s="76">
        <f>分析係数表!G9</f>
        <v>0.24649298597194388</v>
      </c>
      <c r="K6" s="78">
        <f t="shared" si="3"/>
        <v>2.4690089788572873E-3</v>
      </c>
      <c r="L6" s="79"/>
      <c r="M6" s="80"/>
      <c r="N6" s="81">
        <f>分析係数表!H9</f>
        <v>6.9277911004529712E-4</v>
      </c>
      <c r="O6" s="82">
        <f t="shared" si="4"/>
        <v>1.0697863464810997E-2</v>
      </c>
      <c r="P6" s="76">
        <f>分析係数表!C9</f>
        <v>1</v>
      </c>
      <c r="Q6" s="82">
        <f t="shared" si="5"/>
        <v>1.0697863464810997E-2</v>
      </c>
      <c r="R6" s="83">
        <v>1.6592474561711989E-2</v>
      </c>
      <c r="S6" s="84">
        <f t="shared" si="6"/>
        <v>2.6609023183254969E-2</v>
      </c>
      <c r="T6" s="85">
        <f>分析係数表!F9</f>
        <v>0.67535070140280562</v>
      </c>
      <c r="U6" s="86">
        <f t="shared" si="7"/>
        <v>1.7970422470454758E-2</v>
      </c>
      <c r="V6" s="87">
        <f>分析係数表!D9</f>
        <v>0.18436873747494989</v>
      </c>
      <c r="W6" s="167">
        <f t="shared" si="8"/>
        <v>0</v>
      </c>
      <c r="X6" s="76">
        <f>分析係数表!E9</f>
        <v>0.11823647294589178</v>
      </c>
      <c r="Y6" s="166">
        <f t="shared" si="9"/>
        <v>0</v>
      </c>
    </row>
    <row r="7" spans="1:25" x14ac:dyDescent="0.2">
      <c r="A7" s="6" t="s">
        <v>220</v>
      </c>
      <c r="B7" s="5" t="s">
        <v>266</v>
      </c>
      <c r="C7" s="90"/>
      <c r="D7" s="76">
        <f>投入係数表!R7</f>
        <v>0</v>
      </c>
      <c r="E7" s="77">
        <f t="shared" si="0"/>
        <v>0</v>
      </c>
      <c r="F7" s="76">
        <f>分析係数表!C10</f>
        <v>0</v>
      </c>
      <c r="G7" s="77">
        <f t="shared" si="1"/>
        <v>0</v>
      </c>
      <c r="H7" s="77">
        <v>0</v>
      </c>
      <c r="I7" s="77">
        <f t="shared" si="2"/>
        <v>0</v>
      </c>
      <c r="J7" s="76">
        <f>分析係数表!G10</f>
        <v>0</v>
      </c>
      <c r="K7" s="78">
        <f t="shared" si="3"/>
        <v>0</v>
      </c>
      <c r="L7" s="79"/>
      <c r="M7" s="80"/>
      <c r="N7" s="81">
        <f>分析係数表!H10</f>
        <v>1.3855582200905942E-3</v>
      </c>
      <c r="O7" s="82">
        <f t="shared" si="4"/>
        <v>2.1395726929621994E-2</v>
      </c>
      <c r="P7" s="76">
        <f>分析係数表!C10</f>
        <v>0</v>
      </c>
      <c r="Q7" s="82">
        <f t="shared" si="5"/>
        <v>0</v>
      </c>
      <c r="R7" s="83">
        <v>0</v>
      </c>
      <c r="S7" s="84">
        <f t="shared" si="6"/>
        <v>0</v>
      </c>
      <c r="T7" s="85">
        <f>分析係数表!F10</f>
        <v>0</v>
      </c>
      <c r="U7" s="86">
        <f t="shared" si="7"/>
        <v>0</v>
      </c>
      <c r="V7" s="87">
        <f>分析係数表!D10</f>
        <v>0</v>
      </c>
      <c r="W7" s="167">
        <f t="shared" si="8"/>
        <v>0</v>
      </c>
      <c r="X7" s="76">
        <f>分析係数表!E10</f>
        <v>0</v>
      </c>
      <c r="Y7" s="166">
        <f t="shared" si="9"/>
        <v>0</v>
      </c>
    </row>
    <row r="8" spans="1:25" x14ac:dyDescent="0.2">
      <c r="A8" s="6" t="s">
        <v>221</v>
      </c>
      <c r="B8" s="5" t="s">
        <v>27</v>
      </c>
      <c r="C8" s="90"/>
      <c r="D8" s="76">
        <f>投入係数表!R8</f>
        <v>0</v>
      </c>
      <c r="E8" s="77">
        <f t="shared" si="0"/>
        <v>0</v>
      </c>
      <c r="F8" s="76">
        <f>分析係数表!C11</f>
        <v>0</v>
      </c>
      <c r="G8" s="77">
        <f t="shared" si="1"/>
        <v>0</v>
      </c>
      <c r="H8" s="77">
        <v>0</v>
      </c>
      <c r="I8" s="77">
        <f t="shared" si="2"/>
        <v>0</v>
      </c>
      <c r="J8" s="76">
        <f>分析係数表!G11</f>
        <v>1</v>
      </c>
      <c r="K8" s="78">
        <f t="shared" si="3"/>
        <v>0</v>
      </c>
      <c r="L8" s="79"/>
      <c r="M8" s="80"/>
      <c r="N8" s="81">
        <f>分析係数表!H11</f>
        <v>-2.6645350386357579E-5</v>
      </c>
      <c r="O8" s="82">
        <f t="shared" si="4"/>
        <v>-4.1145628710811526E-4</v>
      </c>
      <c r="P8" s="76">
        <f>分析係数表!C11</f>
        <v>0</v>
      </c>
      <c r="Q8" s="82">
        <f t="shared" si="5"/>
        <v>0</v>
      </c>
      <c r="R8" s="83">
        <v>0</v>
      </c>
      <c r="S8" s="84">
        <f t="shared" si="6"/>
        <v>0</v>
      </c>
      <c r="T8" s="85">
        <f>分析係数表!F11</f>
        <v>1</v>
      </c>
      <c r="U8" s="86">
        <f t="shared" si="7"/>
        <v>0</v>
      </c>
      <c r="V8" s="87">
        <f>分析係数表!D11</f>
        <v>1</v>
      </c>
      <c r="W8" s="167">
        <f t="shared" si="8"/>
        <v>0</v>
      </c>
      <c r="X8" s="76">
        <f>分析係数表!E11</f>
        <v>0</v>
      </c>
      <c r="Y8" s="166">
        <f t="shared" si="9"/>
        <v>0</v>
      </c>
    </row>
    <row r="9" spans="1:25" x14ac:dyDescent="0.2">
      <c r="A9" s="6" t="s">
        <v>222</v>
      </c>
      <c r="B9" s="5" t="s">
        <v>190</v>
      </c>
      <c r="C9" s="90"/>
      <c r="D9" s="76">
        <f>投入係数表!R9</f>
        <v>0</v>
      </c>
      <c r="E9" s="77">
        <f t="shared" si="0"/>
        <v>0</v>
      </c>
      <c r="F9" s="76">
        <f>分析係数表!C12</f>
        <v>0.12986565621770585</v>
      </c>
      <c r="G9" s="77">
        <f t="shared" si="1"/>
        <v>0</v>
      </c>
      <c r="H9" s="77">
        <v>3.3760031263414987E-4</v>
      </c>
      <c r="I9" s="77">
        <f t="shared" si="2"/>
        <v>3.3760031263414987E-4</v>
      </c>
      <c r="J9" s="76">
        <f>分析係数表!G12</f>
        <v>0.14484736734275763</v>
      </c>
      <c r="K9" s="78">
        <f t="shared" si="3"/>
        <v>4.8900516499148528E-5</v>
      </c>
      <c r="L9" s="79"/>
      <c r="M9" s="80"/>
      <c r="N9" s="81">
        <f>分析係数表!H12</f>
        <v>0.10226485478284039</v>
      </c>
      <c r="O9" s="82">
        <f t="shared" si="4"/>
        <v>1.5791692299209463</v>
      </c>
      <c r="P9" s="76">
        <f>分析係数表!C12</f>
        <v>0.12986565621770585</v>
      </c>
      <c r="Q9" s="82">
        <f t="shared" si="5"/>
        <v>0.2050798483224929</v>
      </c>
      <c r="R9" s="83">
        <v>0.2269167161554583</v>
      </c>
      <c r="S9" s="84">
        <f t="shared" si="6"/>
        <v>0.22725431646809247</v>
      </c>
      <c r="T9" s="85">
        <f>分析係数表!F12</f>
        <v>0.28354845318582256</v>
      </c>
      <c r="U9" s="86">
        <f t="shared" si="7"/>
        <v>6.4437609914329022E-2</v>
      </c>
      <c r="V9" s="87">
        <f>分析係数表!D12</f>
        <v>6.9862733046506864E-2</v>
      </c>
      <c r="W9" s="167">
        <f t="shared" si="8"/>
        <v>0</v>
      </c>
      <c r="X9" s="76">
        <f>分析係数表!E12</f>
        <v>7.0682237246465884E-2</v>
      </c>
      <c r="Y9" s="166">
        <f t="shared" si="9"/>
        <v>0</v>
      </c>
    </row>
    <row r="10" spans="1:25" x14ac:dyDescent="0.2">
      <c r="A10" s="6" t="s">
        <v>223</v>
      </c>
      <c r="B10" s="5" t="s">
        <v>28</v>
      </c>
      <c r="C10" s="90"/>
      <c r="D10" s="76">
        <f>投入係数表!R10</f>
        <v>1.5552099533437014E-3</v>
      </c>
      <c r="E10" s="77">
        <f t="shared" si="0"/>
        <v>0.15552099533437014</v>
      </c>
      <c r="F10" s="76">
        <f>分析係数表!C13</f>
        <v>0</v>
      </c>
      <c r="G10" s="77">
        <f t="shared" si="1"/>
        <v>0</v>
      </c>
      <c r="H10" s="77">
        <v>0</v>
      </c>
      <c r="I10" s="77">
        <f t="shared" si="2"/>
        <v>0</v>
      </c>
      <c r="J10" s="76">
        <f>分析係数表!G13</f>
        <v>0.244940107393639</v>
      </c>
      <c r="K10" s="78">
        <f t="shared" si="3"/>
        <v>0</v>
      </c>
      <c r="L10" s="79"/>
      <c r="M10" s="80"/>
      <c r="N10" s="81">
        <f>分析係数表!H13</f>
        <v>1.5560884625632827E-2</v>
      </c>
      <c r="O10" s="82">
        <f t="shared" si="4"/>
        <v>0.24029047167113934</v>
      </c>
      <c r="P10" s="76">
        <f>分析係数表!C13</f>
        <v>0</v>
      </c>
      <c r="Q10" s="82">
        <f t="shared" si="5"/>
        <v>0</v>
      </c>
      <c r="R10" s="83">
        <v>0</v>
      </c>
      <c r="S10" s="84">
        <f t="shared" si="6"/>
        <v>0</v>
      </c>
      <c r="T10" s="85">
        <f>分析係数表!F13</f>
        <v>0.38269310202395707</v>
      </c>
      <c r="U10" s="86">
        <f t="shared" si="7"/>
        <v>0</v>
      </c>
      <c r="V10" s="87">
        <f>分析係数表!D13</f>
        <v>0.20115654688145396</v>
      </c>
      <c r="W10" s="167">
        <f t="shared" si="8"/>
        <v>0</v>
      </c>
      <c r="X10" s="76">
        <f>分析係数表!E13</f>
        <v>0.12556794712928543</v>
      </c>
      <c r="Y10" s="166">
        <f t="shared" si="9"/>
        <v>0</v>
      </c>
    </row>
    <row r="11" spans="1:25" x14ac:dyDescent="0.2">
      <c r="A11" s="6" t="s">
        <v>224</v>
      </c>
      <c r="B11" s="5" t="s">
        <v>267</v>
      </c>
      <c r="C11" s="90"/>
      <c r="D11" s="76">
        <f>投入係数表!R11</f>
        <v>1.0368066355624676E-3</v>
      </c>
      <c r="E11" s="77">
        <f t="shared" si="0"/>
        <v>0.10368066355624676</v>
      </c>
      <c r="F11" s="76">
        <f>分析係数表!C14</f>
        <v>0.45829675153643545</v>
      </c>
      <c r="G11" s="77">
        <f t="shared" si="1"/>
        <v>4.7516511304969984E-2</v>
      </c>
      <c r="H11" s="77">
        <v>9.8699121544971222E-2</v>
      </c>
      <c r="I11" s="77">
        <f t="shared" si="2"/>
        <v>9.8699121544971222E-2</v>
      </c>
      <c r="J11" s="76">
        <f>分析係数表!G14</f>
        <v>0.19321533923303835</v>
      </c>
      <c r="K11" s="78">
        <f t="shared" si="3"/>
        <v>1.9070184251314497E-2</v>
      </c>
      <c r="L11" s="79"/>
      <c r="M11" s="80"/>
      <c r="N11" s="81">
        <f>分析係数表!H14</f>
        <v>1.278976818545164E-3</v>
      </c>
      <c r="O11" s="82">
        <f t="shared" si="4"/>
        <v>1.9749901781189537E-2</v>
      </c>
      <c r="P11" s="76">
        <f>分析係数表!C14</f>
        <v>0.45829675153643545</v>
      </c>
      <c r="Q11" s="82">
        <f t="shared" si="5"/>
        <v>9.0513158294828252E-3</v>
      </c>
      <c r="R11" s="83">
        <v>3.2558284784740862E-2</v>
      </c>
      <c r="S11" s="84">
        <f t="shared" si="6"/>
        <v>0.13125740632971208</v>
      </c>
      <c r="T11" s="85">
        <f>分析係数表!F14</f>
        <v>0.37856440511307771</v>
      </c>
      <c r="U11" s="86">
        <f t="shared" si="7"/>
        <v>4.9689381943892975E-2</v>
      </c>
      <c r="V11" s="87">
        <f>分析係数表!D14</f>
        <v>5.6047197640117993E-2</v>
      </c>
      <c r="W11" s="167">
        <f t="shared" si="8"/>
        <v>0</v>
      </c>
      <c r="X11" s="76">
        <f>分析係数表!E14</f>
        <v>4.4739429695181909E-2</v>
      </c>
      <c r="Y11" s="166">
        <f t="shared" si="9"/>
        <v>0</v>
      </c>
    </row>
    <row r="12" spans="1:25" x14ac:dyDescent="0.2">
      <c r="A12" s="6" t="s">
        <v>225</v>
      </c>
      <c r="B12" s="5" t="s">
        <v>29</v>
      </c>
      <c r="C12" s="90"/>
      <c r="D12" s="76">
        <f>投入係数表!R12</f>
        <v>4.1472265422498704E-3</v>
      </c>
      <c r="E12" s="77">
        <f t="shared" si="0"/>
        <v>0.41472265422498705</v>
      </c>
      <c r="F12" s="76">
        <f>分析係数表!C15</f>
        <v>0</v>
      </c>
      <c r="G12" s="77">
        <f t="shared" si="1"/>
        <v>0</v>
      </c>
      <c r="H12" s="77">
        <v>0</v>
      </c>
      <c r="I12" s="77">
        <f t="shared" si="2"/>
        <v>0</v>
      </c>
      <c r="J12" s="76">
        <f>分析係数表!G15</f>
        <v>9.420289855072464E-2</v>
      </c>
      <c r="K12" s="78">
        <f t="shared" si="3"/>
        <v>0</v>
      </c>
      <c r="L12" s="79"/>
      <c r="M12" s="80"/>
      <c r="N12" s="81">
        <f>分析係数表!H15</f>
        <v>9.4857447375432981E-3</v>
      </c>
      <c r="O12" s="82">
        <f t="shared" si="4"/>
        <v>0.14647843821048903</v>
      </c>
      <c r="P12" s="76">
        <f>分析係数表!C15</f>
        <v>0</v>
      </c>
      <c r="Q12" s="82">
        <f t="shared" si="5"/>
        <v>0</v>
      </c>
      <c r="R12" s="83">
        <v>0</v>
      </c>
      <c r="S12" s="84">
        <f t="shared" si="6"/>
        <v>0</v>
      </c>
      <c r="T12" s="85">
        <f>分析係数表!F15</f>
        <v>0.29710144927536231</v>
      </c>
      <c r="U12" s="86">
        <f t="shared" si="7"/>
        <v>0</v>
      </c>
      <c r="V12" s="87">
        <f>分析係数表!D15</f>
        <v>2.1739130434782608E-2</v>
      </c>
      <c r="W12" s="167">
        <f t="shared" si="8"/>
        <v>0</v>
      </c>
      <c r="X12" s="76">
        <f>分析係数表!E15</f>
        <v>2.1739130434782608E-2</v>
      </c>
      <c r="Y12" s="166">
        <f t="shared" si="9"/>
        <v>0</v>
      </c>
    </row>
    <row r="13" spans="1:25" x14ac:dyDescent="0.2">
      <c r="A13" s="6" t="s">
        <v>226</v>
      </c>
      <c r="B13" s="5" t="s">
        <v>30</v>
      </c>
      <c r="C13" s="90"/>
      <c r="D13" s="76">
        <f>投入係数表!R13</f>
        <v>1.0368066355624676E-3</v>
      </c>
      <c r="E13" s="77">
        <f t="shared" si="0"/>
        <v>0.10368066355624676</v>
      </c>
      <c r="F13" s="76">
        <f>分析係数表!C16</f>
        <v>4.3478260869564966E-3</v>
      </c>
      <c r="G13" s="77">
        <f t="shared" si="1"/>
        <v>4.5078549372280942E-4</v>
      </c>
      <c r="H13" s="77">
        <v>7.7925685497168512E-4</v>
      </c>
      <c r="I13" s="77">
        <f t="shared" si="2"/>
        <v>7.7925685497168512E-4</v>
      </c>
      <c r="J13" s="76">
        <f>分析係数表!G16</f>
        <v>0.1</v>
      </c>
      <c r="K13" s="78">
        <f t="shared" si="3"/>
        <v>7.792568549716852E-5</v>
      </c>
      <c r="L13" s="79"/>
      <c r="M13" s="80"/>
      <c r="N13" s="81">
        <f>分析係数表!H16</f>
        <v>1.859845456967759E-2</v>
      </c>
      <c r="O13" s="82">
        <f t="shared" si="4"/>
        <v>0.28719648840146444</v>
      </c>
      <c r="P13" s="76">
        <f>分析係数表!C16</f>
        <v>4.3478260869564966E-3</v>
      </c>
      <c r="Q13" s="82">
        <f t="shared" si="5"/>
        <v>1.2486803843541861E-3</v>
      </c>
      <c r="R13" s="83">
        <v>1.3799322303371675E-3</v>
      </c>
      <c r="S13" s="84">
        <f t="shared" si="6"/>
        <v>2.1591890853088526E-3</v>
      </c>
      <c r="T13" s="85">
        <f>分析係数表!F16</f>
        <v>0.3</v>
      </c>
      <c r="U13" s="86">
        <f t="shared" si="7"/>
        <v>6.4775672559265571E-4</v>
      </c>
      <c r="V13" s="87">
        <f>分析係数表!D16</f>
        <v>0</v>
      </c>
      <c r="W13" s="167">
        <f t="shared" si="8"/>
        <v>0</v>
      </c>
      <c r="X13" s="76">
        <f>分析係数表!E16</f>
        <v>0</v>
      </c>
      <c r="Y13" s="166">
        <f t="shared" si="9"/>
        <v>0</v>
      </c>
    </row>
    <row r="14" spans="1:25" x14ac:dyDescent="0.2">
      <c r="A14" s="6" t="s">
        <v>2</v>
      </c>
      <c r="B14" s="5" t="s">
        <v>364</v>
      </c>
      <c r="C14" s="90"/>
      <c r="D14" s="76">
        <f>投入係数表!R14</f>
        <v>2.1254536029030584E-2</v>
      </c>
      <c r="E14" s="77">
        <f t="shared" si="0"/>
        <v>2.1254536029030584</v>
      </c>
      <c r="F14" s="76">
        <f>分析係数表!C17</f>
        <v>0.37921478060046188</v>
      </c>
      <c r="G14" s="77">
        <f t="shared" si="1"/>
        <v>0.80600342170134454</v>
      </c>
      <c r="H14" s="77">
        <v>0.94271096275259347</v>
      </c>
      <c r="I14" s="77">
        <f t="shared" si="2"/>
        <v>0.94271096275259347</v>
      </c>
      <c r="J14" s="76">
        <f>分析係数表!G17</f>
        <v>0.21189120809614168</v>
      </c>
      <c r="K14" s="78">
        <f t="shared" si="3"/>
        <v>0.19975216478312385</v>
      </c>
      <c r="L14" s="79"/>
      <c r="M14" s="80"/>
      <c r="N14" s="81">
        <f>分析係数表!H17</f>
        <v>3.1175059952038369E-3</v>
      </c>
      <c r="O14" s="82">
        <f t="shared" si="4"/>
        <v>4.8140385591649487E-2</v>
      </c>
      <c r="P14" s="76">
        <f>分析係数表!C17</f>
        <v>0.37921478060046188</v>
      </c>
      <c r="Q14" s="82">
        <f t="shared" si="5"/>
        <v>1.8255545760158996E-2</v>
      </c>
      <c r="R14" s="83">
        <v>3.5434784342358076E-2</v>
      </c>
      <c r="S14" s="84">
        <f t="shared" si="6"/>
        <v>0.9781457470949515</v>
      </c>
      <c r="T14" s="85">
        <f>分析係数表!F17</f>
        <v>0.32152646004638413</v>
      </c>
      <c r="U14" s="86">
        <f t="shared" si="7"/>
        <v>0.31449973947286547</v>
      </c>
      <c r="V14" s="87">
        <f>分析係数表!D17</f>
        <v>5.2709255745308874E-2</v>
      </c>
      <c r="W14" s="167">
        <f t="shared" si="8"/>
        <v>0</v>
      </c>
      <c r="X14" s="76">
        <f>分析係数表!E17</f>
        <v>4.1113219481340925E-2</v>
      </c>
      <c r="Y14" s="166">
        <f t="shared" si="9"/>
        <v>0</v>
      </c>
    </row>
    <row r="15" spans="1:25" x14ac:dyDescent="0.2">
      <c r="A15" s="6" t="s">
        <v>3</v>
      </c>
      <c r="B15" s="5" t="s">
        <v>31</v>
      </c>
      <c r="C15" s="90"/>
      <c r="D15" s="76">
        <f>投入係数表!R15</f>
        <v>4.1472265422498704E-3</v>
      </c>
      <c r="E15" s="77">
        <f t="shared" si="0"/>
        <v>0.41472265422498705</v>
      </c>
      <c r="F15" s="76">
        <f>分析係数表!C18</f>
        <v>0.14940577249575548</v>
      </c>
      <c r="G15" s="77">
        <f t="shared" si="1"/>
        <v>6.1961958525974282E-2</v>
      </c>
      <c r="H15" s="77">
        <v>7.174263743024209E-2</v>
      </c>
      <c r="I15" s="77">
        <f t="shared" si="2"/>
        <v>7.174263743024209E-2</v>
      </c>
      <c r="J15" s="76">
        <f>分析係数表!G18</f>
        <v>0.21511627906976744</v>
      </c>
      <c r="K15" s="78">
        <f t="shared" si="3"/>
        <v>1.54330092146451E-2</v>
      </c>
      <c r="L15" s="79"/>
      <c r="M15" s="80"/>
      <c r="N15" s="81">
        <f>分析係数表!H18</f>
        <v>5.0626165734079403E-4</v>
      </c>
      <c r="O15" s="82">
        <f t="shared" si="4"/>
        <v>7.8176694550541898E-3</v>
      </c>
      <c r="P15" s="76">
        <f>分析係数表!C18</f>
        <v>0.14940577249575548</v>
      </c>
      <c r="Q15" s="82">
        <f t="shared" si="5"/>
        <v>1.1680049440488431E-3</v>
      </c>
      <c r="R15" s="83">
        <v>2.3434631902877726E-3</v>
      </c>
      <c r="S15" s="84">
        <f t="shared" si="6"/>
        <v>7.4086100620529866E-2</v>
      </c>
      <c r="T15" s="85">
        <f>分析係数表!F18</f>
        <v>0.45542635658914726</v>
      </c>
      <c r="U15" s="86">
        <f t="shared" si="7"/>
        <v>3.3740762879504879E-2</v>
      </c>
      <c r="V15" s="87">
        <f>分析係数表!D18</f>
        <v>8.1395348837209308E-2</v>
      </c>
      <c r="W15" s="167">
        <f t="shared" si="8"/>
        <v>0</v>
      </c>
      <c r="X15" s="76">
        <f>分析係数表!E18</f>
        <v>8.9147286821705432E-2</v>
      </c>
      <c r="Y15" s="166">
        <f t="shared" si="9"/>
        <v>0</v>
      </c>
    </row>
    <row r="16" spans="1:25" x14ac:dyDescent="0.2">
      <c r="A16" s="6" t="s">
        <v>4</v>
      </c>
      <c r="B16" s="5" t="s">
        <v>32</v>
      </c>
      <c r="C16" s="90"/>
      <c r="D16" s="76">
        <f>投入係数表!R16</f>
        <v>9.5386210471747016E-2</v>
      </c>
      <c r="E16" s="77">
        <f t="shared" si="0"/>
        <v>9.5386210471747024</v>
      </c>
      <c r="F16" s="76">
        <f>分析係数表!C19</f>
        <v>0.11115651818553329</v>
      </c>
      <c r="G16" s="77">
        <f t="shared" si="1"/>
        <v>1.0602799038951853</v>
      </c>
      <c r="H16" s="77">
        <v>1.1870048259463306</v>
      </c>
      <c r="I16" s="77">
        <f t="shared" si="2"/>
        <v>1.1870048259463306</v>
      </c>
      <c r="J16" s="76">
        <f>分析係数表!G19</f>
        <v>5.721393034825871E-2</v>
      </c>
      <c r="K16" s="78">
        <f t="shared" si="3"/>
        <v>6.7913211434740314E-2</v>
      </c>
      <c r="L16" s="79"/>
      <c r="M16" s="80"/>
      <c r="N16" s="81">
        <f>分析係数表!H19</f>
        <v>-1.332267519317879E-4</v>
      </c>
      <c r="O16" s="82">
        <f t="shared" si="4"/>
        <v>-2.0572814355405765E-3</v>
      </c>
      <c r="P16" s="76">
        <f>分析係数表!C19</f>
        <v>0.11115651818553329</v>
      </c>
      <c r="Q16" s="82">
        <f t="shared" si="5"/>
        <v>-2.2868024130242613E-4</v>
      </c>
      <c r="R16" s="83">
        <v>9.8255167559249722E-4</v>
      </c>
      <c r="S16" s="84">
        <f t="shared" si="6"/>
        <v>1.1879873776219232</v>
      </c>
      <c r="T16" s="85">
        <f>分析係数表!F19</f>
        <v>0.24046434494195687</v>
      </c>
      <c r="U16" s="86">
        <f t="shared" si="7"/>
        <v>0.28566860655916892</v>
      </c>
      <c r="V16" s="87">
        <f>分析係数表!D19</f>
        <v>6.7993366500829183E-2</v>
      </c>
      <c r="W16" s="167">
        <f t="shared" si="8"/>
        <v>0</v>
      </c>
      <c r="X16" s="76">
        <f>分析係数表!E19</f>
        <v>7.4626865671641784E-2</v>
      </c>
      <c r="Y16" s="166">
        <f t="shared" si="9"/>
        <v>0</v>
      </c>
    </row>
    <row r="17" spans="1:25" x14ac:dyDescent="0.2">
      <c r="A17" s="6" t="s">
        <v>5</v>
      </c>
      <c r="B17" s="5" t="s">
        <v>33</v>
      </c>
      <c r="C17" s="90"/>
      <c r="D17" s="76">
        <f>投入係数表!R17</f>
        <v>2.0217729393468119E-2</v>
      </c>
      <c r="E17" s="77">
        <f t="shared" si="0"/>
        <v>2.0217729393468118</v>
      </c>
      <c r="F17" s="76">
        <f>分析係数表!C20</f>
        <v>0.38497033618984844</v>
      </c>
      <c r="G17" s="77">
        <f t="shared" si="1"/>
        <v>0.77832260815988019</v>
      </c>
      <c r="H17" s="77">
        <v>1.0255290759770703</v>
      </c>
      <c r="I17" s="77">
        <f t="shared" si="2"/>
        <v>1.0255290759770703</v>
      </c>
      <c r="J17" s="76">
        <f>分析係数表!G20</f>
        <v>0.1000882612533098</v>
      </c>
      <c r="K17" s="78">
        <f t="shared" si="3"/>
        <v>0.10264342207925842</v>
      </c>
      <c r="L17" s="79"/>
      <c r="M17" s="80"/>
      <c r="N17" s="81">
        <f>分析係数表!H20</f>
        <v>6.1284305888622431E-4</v>
      </c>
      <c r="O17" s="82">
        <f t="shared" si="4"/>
        <v>9.4634946034866507E-3</v>
      </c>
      <c r="P17" s="76">
        <f>分析係数表!C20</f>
        <v>0.38497033618984844</v>
      </c>
      <c r="Q17" s="82">
        <f t="shared" si="5"/>
        <v>3.6431646990350724E-3</v>
      </c>
      <c r="R17" s="83">
        <v>8.2725332288510253E-3</v>
      </c>
      <c r="S17" s="84">
        <f t="shared" si="6"/>
        <v>1.0338016092059215</v>
      </c>
      <c r="T17" s="85">
        <f>分析係数表!F20</f>
        <v>0.22259488084730802</v>
      </c>
      <c r="U17" s="86">
        <f t="shared" si="7"/>
        <v>0.23011894602094737</v>
      </c>
      <c r="V17" s="87">
        <f>分析係数表!D20</f>
        <v>2.5772285966460723E-2</v>
      </c>
      <c r="W17" s="167">
        <f t="shared" si="8"/>
        <v>0</v>
      </c>
      <c r="X17" s="76">
        <f>分析係数表!E20</f>
        <v>2.7184466019417475E-2</v>
      </c>
      <c r="Y17" s="166">
        <f t="shared" si="9"/>
        <v>0</v>
      </c>
    </row>
    <row r="18" spans="1:25" x14ac:dyDescent="0.2">
      <c r="A18" s="6" t="s">
        <v>6</v>
      </c>
      <c r="B18" s="5" t="s">
        <v>34</v>
      </c>
      <c r="C18" s="90"/>
      <c r="D18" s="76">
        <f>投入係数表!R18</f>
        <v>3.3696215655780196E-2</v>
      </c>
      <c r="E18" s="77">
        <f t="shared" si="0"/>
        <v>3.3696215655780195</v>
      </c>
      <c r="F18" s="76">
        <f>分析係数表!C21</f>
        <v>0.48253968253968249</v>
      </c>
      <c r="G18" s="77">
        <f t="shared" si="1"/>
        <v>1.6259761205328855</v>
      </c>
      <c r="H18" s="77">
        <v>1.7255058550013913</v>
      </c>
      <c r="I18" s="77">
        <f t="shared" si="2"/>
        <v>1.7255058550013913</v>
      </c>
      <c r="J18" s="76">
        <f>分析係数表!G21</f>
        <v>0.28533451484271155</v>
      </c>
      <c r="K18" s="78">
        <f t="shared" si="3"/>
        <v>0.49234637599508019</v>
      </c>
      <c r="L18" s="79"/>
      <c r="M18" s="80"/>
      <c r="N18" s="81">
        <f>分析係数表!H21</f>
        <v>1.0125233146815881E-3</v>
      </c>
      <c r="O18" s="82">
        <f t="shared" si="4"/>
        <v>1.563533891010838E-2</v>
      </c>
      <c r="P18" s="76">
        <f>分析係数表!C21</f>
        <v>0.48253968253968249</v>
      </c>
      <c r="Q18" s="82">
        <f t="shared" si="5"/>
        <v>7.544671474084043E-3</v>
      </c>
      <c r="R18" s="83">
        <v>1.455092591772515E-2</v>
      </c>
      <c r="S18" s="84">
        <f t="shared" si="6"/>
        <v>1.7400567809191165</v>
      </c>
      <c r="T18" s="85">
        <f>分析係数表!F21</f>
        <v>0.42600797518830308</v>
      </c>
      <c r="U18" s="86">
        <f t="shared" si="7"/>
        <v>0.7412780659520295</v>
      </c>
      <c r="V18" s="87">
        <f>分析係数表!D21</f>
        <v>6.1586176340274704E-2</v>
      </c>
      <c r="W18" s="167">
        <f t="shared" si="8"/>
        <v>0</v>
      </c>
      <c r="X18" s="76">
        <f>分析係数表!E21</f>
        <v>5.2946389011962781E-2</v>
      </c>
      <c r="Y18" s="166">
        <f t="shared" si="9"/>
        <v>0</v>
      </c>
    </row>
    <row r="19" spans="1:25" x14ac:dyDescent="0.2">
      <c r="A19" s="6" t="s">
        <v>7</v>
      </c>
      <c r="B19" s="5" t="s">
        <v>268</v>
      </c>
      <c r="C19" s="90"/>
      <c r="D19" s="76">
        <f>投入係数表!R19</f>
        <v>4.1472265422498704E-2</v>
      </c>
      <c r="E19" s="77">
        <f t="shared" si="0"/>
        <v>4.1472265422498706</v>
      </c>
      <c r="F19" s="76">
        <f>分析係数表!C22</f>
        <v>8.9572192513369009E-2</v>
      </c>
      <c r="G19" s="77">
        <f t="shared" si="1"/>
        <v>0.37147617423895912</v>
      </c>
      <c r="H19" s="77">
        <v>0.37905978066759427</v>
      </c>
      <c r="I19" s="77">
        <f t="shared" si="2"/>
        <v>0.37905978066759427</v>
      </c>
      <c r="J19" s="76">
        <f>分析係数表!G22</f>
        <v>0.19457831325301206</v>
      </c>
      <c r="K19" s="78">
        <f t="shared" si="3"/>
        <v>7.3756812744357206E-2</v>
      </c>
      <c r="L19" s="79"/>
      <c r="M19" s="80"/>
      <c r="N19" s="81">
        <f>分析係数表!H22</f>
        <v>5.3290700772715159E-5</v>
      </c>
      <c r="O19" s="82">
        <f t="shared" si="4"/>
        <v>8.2291257421623052E-4</v>
      </c>
      <c r="P19" s="76">
        <f>分析係数表!C22</f>
        <v>8.9572192513369009E-2</v>
      </c>
      <c r="Q19" s="82">
        <f t="shared" si="5"/>
        <v>7.3710083519368258E-5</v>
      </c>
      <c r="R19" s="83">
        <v>4.8428102253176002E-4</v>
      </c>
      <c r="S19" s="84">
        <f t="shared" si="6"/>
        <v>0.37954406169012606</v>
      </c>
      <c r="T19" s="85">
        <f>分析係数表!F22</f>
        <v>0.41265060240963858</v>
      </c>
      <c r="U19" s="86">
        <f t="shared" si="7"/>
        <v>0.15661908569743155</v>
      </c>
      <c r="V19" s="87">
        <f>分析係数表!D22</f>
        <v>5.903614457831325E-2</v>
      </c>
      <c r="W19" s="167">
        <f t="shared" si="8"/>
        <v>0</v>
      </c>
      <c r="X19" s="76">
        <f>分析係数表!E22</f>
        <v>6.2650602409638559E-2</v>
      </c>
      <c r="Y19" s="166">
        <f t="shared" si="9"/>
        <v>0</v>
      </c>
    </row>
    <row r="20" spans="1:25" x14ac:dyDescent="0.2">
      <c r="A20" s="6" t="s">
        <v>8</v>
      </c>
      <c r="B20" s="5" t="s">
        <v>269</v>
      </c>
      <c r="C20" s="75">
        <f>最終需要_まとめ!C21</f>
        <v>100</v>
      </c>
      <c r="D20" s="76">
        <f>投入係数表!R20</f>
        <v>0.15241057542768274</v>
      </c>
      <c r="E20" s="77">
        <f t="shared" si="0"/>
        <v>15.241057542768274</v>
      </c>
      <c r="F20" s="76">
        <f>分析係数表!C23</f>
        <v>0</v>
      </c>
      <c r="G20" s="77">
        <f t="shared" si="1"/>
        <v>0</v>
      </c>
      <c r="H20" s="77">
        <v>0</v>
      </c>
      <c r="I20" s="77">
        <f t="shared" si="2"/>
        <v>100</v>
      </c>
      <c r="J20" s="76">
        <f>分析係数表!G23</f>
        <v>0.21617418351477449</v>
      </c>
      <c r="K20" s="78">
        <f t="shared" si="3"/>
        <v>21.61741835147745</v>
      </c>
      <c r="L20" s="79"/>
      <c r="M20" s="80"/>
      <c r="N20" s="81">
        <f>分析係数表!H23</f>
        <v>2.6645350386357579E-5</v>
      </c>
      <c r="O20" s="82">
        <f t="shared" si="4"/>
        <v>4.1145628710811526E-4</v>
      </c>
      <c r="P20" s="76">
        <f>分析係数表!C23</f>
        <v>0</v>
      </c>
      <c r="Q20" s="82">
        <f t="shared" si="5"/>
        <v>0</v>
      </c>
      <c r="R20" s="83">
        <v>0</v>
      </c>
      <c r="S20" s="84">
        <f t="shared" si="6"/>
        <v>100</v>
      </c>
      <c r="T20" s="85">
        <f>分析係数表!F23</f>
        <v>0.44116122343182995</v>
      </c>
      <c r="U20" s="86">
        <f t="shared" si="7"/>
        <v>44.116122343182994</v>
      </c>
      <c r="V20" s="87">
        <f>分析係数表!D23</f>
        <v>8.5018144116122338E-2</v>
      </c>
      <c r="W20" s="167">
        <f t="shared" si="8"/>
        <v>9</v>
      </c>
      <c r="X20" s="76">
        <f>分析係数表!E23</f>
        <v>8.138932089165371E-2</v>
      </c>
      <c r="Y20" s="166">
        <f t="shared" si="9"/>
        <v>8</v>
      </c>
    </row>
    <row r="21" spans="1:25" x14ac:dyDescent="0.2">
      <c r="A21" s="6" t="s">
        <v>9</v>
      </c>
      <c r="B21" s="5" t="s">
        <v>270</v>
      </c>
      <c r="C21" s="90"/>
      <c r="D21" s="76">
        <f>投入係数表!R21</f>
        <v>5.7024364955935722E-3</v>
      </c>
      <c r="E21" s="77">
        <f t="shared" si="0"/>
        <v>0.57024364955935725</v>
      </c>
      <c r="F21" s="76">
        <f>分析係数表!C24</f>
        <v>0.22950819672131151</v>
      </c>
      <c r="G21" s="77">
        <f t="shared" si="1"/>
        <v>0.13087559170214758</v>
      </c>
      <c r="H21" s="77">
        <v>0.13564350132115618</v>
      </c>
      <c r="I21" s="77">
        <f t="shared" si="2"/>
        <v>0.13564350132115618</v>
      </c>
      <c r="J21" s="76">
        <f>分析係数表!G24</f>
        <v>0.20952380952380953</v>
      </c>
      <c r="K21" s="78">
        <f t="shared" si="3"/>
        <v>2.8420543133956536E-2</v>
      </c>
      <c r="L21" s="79"/>
      <c r="M21" s="80"/>
      <c r="N21" s="81">
        <f>分析係数表!H24</f>
        <v>3.996802557953637E-4</v>
      </c>
      <c r="O21" s="82">
        <f t="shared" si="4"/>
        <v>6.171844306621729E-3</v>
      </c>
      <c r="P21" s="76">
        <f>分析係数表!C24</f>
        <v>0.22950819672131151</v>
      </c>
      <c r="Q21" s="82">
        <f t="shared" si="5"/>
        <v>1.4164888572574463E-3</v>
      </c>
      <c r="R21" s="83">
        <v>3.5193769638241692E-3</v>
      </c>
      <c r="S21" s="84">
        <f t="shared" si="6"/>
        <v>0.13916287828498036</v>
      </c>
      <c r="T21" s="85">
        <f>分析係数表!F24</f>
        <v>0.4</v>
      </c>
      <c r="U21" s="86">
        <f t="shared" si="7"/>
        <v>5.5665151313992148E-2</v>
      </c>
      <c r="V21" s="87">
        <f>分析係数表!D24</f>
        <v>1.1190476190476191</v>
      </c>
      <c r="W21" s="167">
        <f t="shared" si="8"/>
        <v>0</v>
      </c>
      <c r="X21" s="76">
        <f>分析係数表!E24</f>
        <v>1.1190476190476191</v>
      </c>
      <c r="Y21" s="166">
        <f t="shared" si="9"/>
        <v>0</v>
      </c>
    </row>
    <row r="22" spans="1:25" x14ac:dyDescent="0.2">
      <c r="A22" s="6" t="s">
        <v>10</v>
      </c>
      <c r="B22" s="5" t="s">
        <v>271</v>
      </c>
      <c r="C22" s="90"/>
      <c r="D22" s="76">
        <f>投入係数表!R22</f>
        <v>9.8496630378434417E-3</v>
      </c>
      <c r="E22" s="77">
        <f t="shared" si="0"/>
        <v>0.98496630378434413</v>
      </c>
      <c r="F22" s="76">
        <f>分析係数表!C25</f>
        <v>0.16129032258064513</v>
      </c>
      <c r="G22" s="77">
        <f t="shared" si="1"/>
        <v>0.15886553286844257</v>
      </c>
      <c r="H22" s="77">
        <v>0.19389817670432305</v>
      </c>
      <c r="I22" s="77">
        <f t="shared" si="2"/>
        <v>0.19389817670432305</v>
      </c>
      <c r="J22" s="76">
        <f>分析係数表!G25</f>
        <v>0.19679519278918378</v>
      </c>
      <c r="K22" s="78">
        <f t="shared" si="3"/>
        <v>3.8158229065998479E-2</v>
      </c>
      <c r="L22" s="79"/>
      <c r="M22" s="80"/>
      <c r="N22" s="81">
        <f>分析係数表!H25</f>
        <v>5.5955235811350917E-4</v>
      </c>
      <c r="O22" s="82">
        <f t="shared" si="4"/>
        <v>8.6405820292704202E-3</v>
      </c>
      <c r="P22" s="76">
        <f>分析係数表!C25</f>
        <v>0.16129032258064513</v>
      </c>
      <c r="Q22" s="82">
        <f t="shared" si="5"/>
        <v>1.3936422627855514E-3</v>
      </c>
      <c r="R22" s="83">
        <v>4.1983829861350899E-3</v>
      </c>
      <c r="S22" s="84">
        <f t="shared" si="6"/>
        <v>0.19809655969045814</v>
      </c>
      <c r="T22" s="85">
        <f>分析係数表!F25</f>
        <v>0.35002503755633452</v>
      </c>
      <c r="U22" s="86">
        <f t="shared" si="7"/>
        <v>6.9338755745433273E-2</v>
      </c>
      <c r="V22" s="87">
        <f>分析係数表!D25</f>
        <v>8.1622433650475709E-2</v>
      </c>
      <c r="W22" s="167">
        <f t="shared" si="8"/>
        <v>0</v>
      </c>
      <c r="X22" s="76">
        <f>分析係数表!E25</f>
        <v>8.0120180270405614E-2</v>
      </c>
      <c r="Y22" s="166">
        <f t="shared" si="9"/>
        <v>0</v>
      </c>
    </row>
    <row r="23" spans="1:25" x14ac:dyDescent="0.2">
      <c r="A23" s="6" t="s">
        <v>11</v>
      </c>
      <c r="B23" s="5" t="s">
        <v>35</v>
      </c>
      <c r="C23" s="90"/>
      <c r="D23" s="76">
        <f>投入係数表!R23</f>
        <v>2.3846552617936754E-2</v>
      </c>
      <c r="E23" s="77">
        <f t="shared" si="0"/>
        <v>2.3846552617936756</v>
      </c>
      <c r="F23" s="76">
        <f>分析係数表!C26</f>
        <v>0.2892749244712991</v>
      </c>
      <c r="G23" s="77">
        <f t="shared" si="1"/>
        <v>0.68982097074545146</v>
      </c>
      <c r="H23" s="77">
        <v>0.72209706813593155</v>
      </c>
      <c r="I23" s="77">
        <f t="shared" si="2"/>
        <v>0.72209706813593155</v>
      </c>
      <c r="J23" s="76">
        <f>分析係数表!G26</f>
        <v>0.19654528478057889</v>
      </c>
      <c r="K23" s="78">
        <f t="shared" si="3"/>
        <v>0.14192477389599775</v>
      </c>
      <c r="L23" s="79"/>
      <c r="M23" s="80"/>
      <c r="N23" s="81">
        <f>分析係数表!H26</f>
        <v>1.2363442579269917E-2</v>
      </c>
      <c r="O23" s="82">
        <f t="shared" si="4"/>
        <v>0.1909157172181655</v>
      </c>
      <c r="P23" s="76">
        <f>分析係数表!C26</f>
        <v>0.2892749244712991</v>
      </c>
      <c r="Q23" s="82">
        <f t="shared" si="5"/>
        <v>5.5227129678668718E-2</v>
      </c>
      <c r="R23" s="83">
        <v>5.8419450808103492E-2</v>
      </c>
      <c r="S23" s="84">
        <f t="shared" si="6"/>
        <v>0.78051651894403506</v>
      </c>
      <c r="T23" s="85">
        <f>分析係数表!F26</f>
        <v>0.33426704014939307</v>
      </c>
      <c r="U23" s="86">
        <f t="shared" si="7"/>
        <v>0.2609009465751303</v>
      </c>
      <c r="V23" s="87">
        <f>分析係数表!D26</f>
        <v>5.3688141923436038E-2</v>
      </c>
      <c r="W23" s="167">
        <f t="shared" si="8"/>
        <v>0</v>
      </c>
      <c r="X23" s="76">
        <f>分析係数表!E26</f>
        <v>5.6489262371615313E-2</v>
      </c>
      <c r="Y23" s="166">
        <f t="shared" si="9"/>
        <v>0</v>
      </c>
    </row>
    <row r="24" spans="1:25" x14ac:dyDescent="0.2">
      <c r="A24" s="6" t="s">
        <v>12</v>
      </c>
      <c r="B24" s="5" t="s">
        <v>365</v>
      </c>
      <c r="C24" s="90"/>
      <c r="D24" s="76">
        <f>投入係数表!R24</f>
        <v>0</v>
      </c>
      <c r="E24" s="77">
        <f t="shared" si="0"/>
        <v>0</v>
      </c>
      <c r="F24" s="76">
        <f>分析係数表!C27</f>
        <v>1.9108280254777066E-2</v>
      </c>
      <c r="G24" s="77">
        <f t="shared" si="1"/>
        <v>0</v>
      </c>
      <c r="H24" s="77">
        <v>5.3779506273750198E-5</v>
      </c>
      <c r="I24" s="77">
        <f t="shared" si="2"/>
        <v>5.3779506273750198E-5</v>
      </c>
      <c r="J24" s="76">
        <f>分析係数表!G27</f>
        <v>0.18</v>
      </c>
      <c r="K24" s="78">
        <f t="shared" si="3"/>
        <v>9.6803111292750353E-6</v>
      </c>
      <c r="L24" s="79"/>
      <c r="M24" s="80"/>
      <c r="N24" s="81">
        <f>分析係数表!H27</f>
        <v>1.2043698374633626E-2</v>
      </c>
      <c r="O24" s="82">
        <f t="shared" si="4"/>
        <v>0.18597824177286812</v>
      </c>
      <c r="P24" s="76">
        <f>分析係数表!C27</f>
        <v>1.9108280254777066E-2</v>
      </c>
      <c r="Q24" s="82">
        <f t="shared" si="5"/>
        <v>3.5537243650866513E-3</v>
      </c>
      <c r="R24" s="83">
        <v>3.5767126090940496E-3</v>
      </c>
      <c r="S24" s="84">
        <f t="shared" si="6"/>
        <v>3.6304921153677999E-3</v>
      </c>
      <c r="T24" s="85">
        <f>分析係数表!F27</f>
        <v>0.34</v>
      </c>
      <c r="U24" s="86">
        <f t="shared" si="7"/>
        <v>1.2343673192250521E-3</v>
      </c>
      <c r="V24" s="87">
        <f>分析係数表!D27</f>
        <v>0</v>
      </c>
      <c r="W24" s="167">
        <f t="shared" si="8"/>
        <v>0</v>
      </c>
      <c r="X24" s="76">
        <f>分析係数表!E27</f>
        <v>0</v>
      </c>
      <c r="Y24" s="166">
        <f t="shared" si="9"/>
        <v>0</v>
      </c>
    </row>
    <row r="25" spans="1:25" x14ac:dyDescent="0.2">
      <c r="A25" s="6" t="s">
        <v>13</v>
      </c>
      <c r="B25" s="5" t="s">
        <v>191</v>
      </c>
      <c r="C25" s="90"/>
      <c r="D25" s="76">
        <f>投入係数表!R25</f>
        <v>5.184033177812338E-4</v>
      </c>
      <c r="E25" s="77">
        <f t="shared" si="0"/>
        <v>5.1840331778123382E-2</v>
      </c>
      <c r="F25" s="76">
        <f>分析係数表!C28</f>
        <v>9.4883720930232562E-2</v>
      </c>
      <c r="G25" s="77">
        <f t="shared" si="1"/>
        <v>4.9188035733661256E-3</v>
      </c>
      <c r="H25" s="77">
        <v>7.5840086088509269E-3</v>
      </c>
      <c r="I25" s="77">
        <f t="shared" si="2"/>
        <v>7.5840086088509269E-3</v>
      </c>
      <c r="J25" s="76">
        <f>分析係数表!G28</f>
        <v>0.12508638562543192</v>
      </c>
      <c r="K25" s="78">
        <f t="shared" si="3"/>
        <v>9.4865622543332249E-4</v>
      </c>
      <c r="L25" s="79"/>
      <c r="M25" s="80"/>
      <c r="N25" s="81">
        <f>分析係数表!H28</f>
        <v>2.3767652544630962E-2</v>
      </c>
      <c r="O25" s="82">
        <f t="shared" si="4"/>
        <v>0.36701900810043886</v>
      </c>
      <c r="P25" s="76">
        <f>分析係数表!C28</f>
        <v>9.4883720930232562E-2</v>
      </c>
      <c r="Q25" s="82">
        <f t="shared" si="5"/>
        <v>3.4824129140692807E-2</v>
      </c>
      <c r="R25" s="83">
        <v>3.7110098097173631E-2</v>
      </c>
      <c r="S25" s="84">
        <f t="shared" si="6"/>
        <v>4.4694106706024556E-2</v>
      </c>
      <c r="T25" s="85">
        <f>分析係数表!F28</f>
        <v>0.21354526606772634</v>
      </c>
      <c r="U25" s="86">
        <f t="shared" si="7"/>
        <v>9.5442149081973651E-3</v>
      </c>
      <c r="V25" s="87">
        <f>分析係数表!D28</f>
        <v>0.20525224602626124</v>
      </c>
      <c r="W25" s="167">
        <f t="shared" si="8"/>
        <v>0</v>
      </c>
      <c r="X25" s="76">
        <f>分析係数表!E28</f>
        <v>0.19765031098825156</v>
      </c>
      <c r="Y25" s="166">
        <f t="shared" si="9"/>
        <v>0</v>
      </c>
    </row>
    <row r="26" spans="1:25" x14ac:dyDescent="0.2">
      <c r="A26" s="6" t="s">
        <v>14</v>
      </c>
      <c r="B26" s="5" t="s">
        <v>50</v>
      </c>
      <c r="C26" s="90"/>
      <c r="D26" s="76">
        <f>投入係数表!R26</f>
        <v>3.6288232244686366E-3</v>
      </c>
      <c r="E26" s="77">
        <f t="shared" si="0"/>
        <v>0.36288232244686364</v>
      </c>
      <c r="F26" s="76">
        <f>分析係数表!C29</f>
        <v>0.10244286840031525</v>
      </c>
      <c r="G26" s="77">
        <f t="shared" si="1"/>
        <v>3.7174706003224818E-2</v>
      </c>
      <c r="H26" s="77">
        <v>4.7767627810910547E-2</v>
      </c>
      <c r="I26" s="77">
        <f t="shared" si="2"/>
        <v>4.7767627810910547E-2</v>
      </c>
      <c r="J26" s="76">
        <f>分析係数表!G29</f>
        <v>0.25477707006369427</v>
      </c>
      <c r="K26" s="78">
        <f t="shared" si="3"/>
        <v>1.2170096257556827E-2</v>
      </c>
      <c r="L26" s="79"/>
      <c r="M26" s="80"/>
      <c r="N26" s="81">
        <f>分析係数表!H29</f>
        <v>1.0897948308020251E-2</v>
      </c>
      <c r="O26" s="82">
        <f t="shared" si="4"/>
        <v>0.16828562142721917</v>
      </c>
      <c r="P26" s="76">
        <f>分析係数表!C29</f>
        <v>0.10244286840031525</v>
      </c>
      <c r="Q26" s="82">
        <f t="shared" si="5"/>
        <v>1.7239661769533884E-2</v>
      </c>
      <c r="R26" s="83">
        <v>2.1985224571651311E-2</v>
      </c>
      <c r="S26" s="84">
        <f t="shared" si="6"/>
        <v>6.9752852382561861E-2</v>
      </c>
      <c r="T26" s="85">
        <f>分析係数表!F29</f>
        <v>0.39278131634819535</v>
      </c>
      <c r="U26" s="86">
        <f t="shared" si="7"/>
        <v>2.7397617177864004E-2</v>
      </c>
      <c r="V26" s="87">
        <f>分析係数表!D29</f>
        <v>0.1932059447983015</v>
      </c>
      <c r="W26" s="167">
        <f t="shared" si="8"/>
        <v>0</v>
      </c>
      <c r="X26" s="76">
        <f>分析係数表!E29</f>
        <v>0.10191082802547771</v>
      </c>
      <c r="Y26" s="166">
        <f t="shared" si="9"/>
        <v>0</v>
      </c>
    </row>
    <row r="27" spans="1:25" x14ac:dyDescent="0.2">
      <c r="A27" s="6" t="s">
        <v>15</v>
      </c>
      <c r="B27" s="5" t="s">
        <v>36</v>
      </c>
      <c r="C27" s="90"/>
      <c r="D27" s="76">
        <f>投入係数表!R27</f>
        <v>1.5552099533437014E-3</v>
      </c>
      <c r="E27" s="77">
        <f t="shared" si="0"/>
        <v>0.15552099533437014</v>
      </c>
      <c r="F27" s="76">
        <f>分析係数表!C30</f>
        <v>1</v>
      </c>
      <c r="G27" s="77">
        <f t="shared" si="1"/>
        <v>0.15552099533437014</v>
      </c>
      <c r="H27" s="77">
        <v>0.18758113052168129</v>
      </c>
      <c r="I27" s="77">
        <f t="shared" si="2"/>
        <v>0.18758113052168129</v>
      </c>
      <c r="J27" s="76">
        <f>分析係数表!G30</f>
        <v>0.34465911614479239</v>
      </c>
      <c r="K27" s="78">
        <f t="shared" si="3"/>
        <v>6.4651546651043612E-2</v>
      </c>
      <c r="L27" s="79"/>
      <c r="M27" s="80"/>
      <c r="N27" s="81">
        <f>分析係数表!H30</f>
        <v>0</v>
      </c>
      <c r="O27" s="82">
        <f t="shared" si="4"/>
        <v>0</v>
      </c>
      <c r="P27" s="76">
        <f>分析係数表!C30</f>
        <v>1</v>
      </c>
      <c r="Q27" s="82">
        <f t="shared" si="5"/>
        <v>0</v>
      </c>
      <c r="R27" s="83">
        <v>2.4213538892902547E-2</v>
      </c>
      <c r="S27" s="84">
        <f t="shared" si="6"/>
        <v>0.21179466941458383</v>
      </c>
      <c r="T27" s="85">
        <f>分析係数表!F30</f>
        <v>0.43992893626471241</v>
      </c>
      <c r="U27" s="86">
        <f t="shared" si="7"/>
        <v>9.3174603622094287E-2</v>
      </c>
      <c r="V27" s="87">
        <f>分析係数表!D30</f>
        <v>0.13657561625582945</v>
      </c>
      <c r="W27" s="167">
        <f t="shared" si="8"/>
        <v>0</v>
      </c>
      <c r="X27" s="76">
        <f>分析係数表!E30</f>
        <v>6.395736175882745E-2</v>
      </c>
      <c r="Y27" s="166">
        <f t="shared" si="9"/>
        <v>0</v>
      </c>
    </row>
    <row r="28" spans="1:25" x14ac:dyDescent="0.2">
      <c r="A28" s="6" t="s">
        <v>16</v>
      </c>
      <c r="B28" s="5" t="s">
        <v>192</v>
      </c>
      <c r="C28" s="90"/>
      <c r="D28" s="76">
        <f>投入係数表!R28</f>
        <v>1.088646967340591E-2</v>
      </c>
      <c r="E28" s="77">
        <f t="shared" si="0"/>
        <v>1.088646967340591</v>
      </c>
      <c r="F28" s="76">
        <f>分析係数表!C31</f>
        <v>2.6671974522292974E-2</v>
      </c>
      <c r="G28" s="77">
        <f t="shared" si="1"/>
        <v>2.9036364176679753E-2</v>
      </c>
      <c r="H28" s="77">
        <v>3.5376995444309015E-2</v>
      </c>
      <c r="I28" s="77">
        <f t="shared" si="2"/>
        <v>3.5376995444309015E-2</v>
      </c>
      <c r="J28" s="76">
        <f>分析係数表!G31</f>
        <v>5.9701492537313432E-2</v>
      </c>
      <c r="K28" s="78">
        <f t="shared" si="3"/>
        <v>2.1120594295109857E-3</v>
      </c>
      <c r="L28" s="79"/>
      <c r="M28" s="80"/>
      <c r="N28" s="81">
        <f>分析係数表!H31</f>
        <v>2.5153210764721556E-2</v>
      </c>
      <c r="O28" s="82">
        <f t="shared" si="4"/>
        <v>0.3884147350300608</v>
      </c>
      <c r="P28" s="76">
        <f>分析係数表!C31</f>
        <v>2.6671974522292974E-2</v>
      </c>
      <c r="Q28" s="82">
        <f t="shared" si="5"/>
        <v>1.0359787916804957E-2</v>
      </c>
      <c r="R28" s="83">
        <v>1.2674677041687543E-2</v>
      </c>
      <c r="S28" s="84">
        <f t="shared" si="6"/>
        <v>4.8051672485996559E-2</v>
      </c>
      <c r="T28" s="85">
        <f>分析係数表!F31</f>
        <v>0.34328358208955223</v>
      </c>
      <c r="U28" s="86">
        <f t="shared" si="7"/>
        <v>1.6495350256386879E-2</v>
      </c>
      <c r="V28" s="87">
        <f>分析係数表!D31</f>
        <v>0</v>
      </c>
      <c r="W28" s="167">
        <f t="shared" si="8"/>
        <v>0</v>
      </c>
      <c r="X28" s="76">
        <f>分析係数表!E31</f>
        <v>0</v>
      </c>
      <c r="Y28" s="166">
        <f t="shared" si="9"/>
        <v>0</v>
      </c>
    </row>
    <row r="29" spans="1:25" x14ac:dyDescent="0.2">
      <c r="A29" s="6" t="s">
        <v>17</v>
      </c>
      <c r="B29" s="5" t="s">
        <v>272</v>
      </c>
      <c r="C29" s="90"/>
      <c r="D29" s="76">
        <f>投入係数表!R29</f>
        <v>5.184033177812338E-4</v>
      </c>
      <c r="E29" s="77">
        <f t="shared" si="0"/>
        <v>5.1840331778123382E-2</v>
      </c>
      <c r="F29" s="76">
        <f>分析係数表!C32</f>
        <v>1</v>
      </c>
      <c r="G29" s="77">
        <f t="shared" si="1"/>
        <v>5.1840331778123382E-2</v>
      </c>
      <c r="H29" s="77">
        <v>6.869626416889181E-2</v>
      </c>
      <c r="I29" s="77">
        <f t="shared" si="2"/>
        <v>6.869626416889181E-2</v>
      </c>
      <c r="J29" s="76">
        <f>分析係数表!G32</f>
        <v>0.14022140221402213</v>
      </c>
      <c r="K29" s="78">
        <f t="shared" si="3"/>
        <v>9.6326864886268956E-3</v>
      </c>
      <c r="L29" s="79"/>
      <c r="M29" s="80"/>
      <c r="N29" s="81">
        <f>分析係数表!H32</f>
        <v>7.3807620570210501E-3</v>
      </c>
      <c r="O29" s="82">
        <f t="shared" si="4"/>
        <v>0.11397339152894793</v>
      </c>
      <c r="P29" s="76">
        <f>分析係数表!C32</f>
        <v>1</v>
      </c>
      <c r="Q29" s="82">
        <f t="shared" si="5"/>
        <v>0.11397339152894793</v>
      </c>
      <c r="R29" s="83">
        <v>0.14442197765381404</v>
      </c>
      <c r="S29" s="84">
        <f t="shared" si="6"/>
        <v>0.21311824182270583</v>
      </c>
      <c r="T29" s="85">
        <f>分析係数表!F32</f>
        <v>0.48093480934809346</v>
      </c>
      <c r="U29" s="86">
        <f t="shared" si="7"/>
        <v>0.10249598099960391</v>
      </c>
      <c r="V29" s="87">
        <f>分析係数表!D32</f>
        <v>1.7220172201722016E-2</v>
      </c>
      <c r="W29" s="167">
        <f t="shared" si="8"/>
        <v>0</v>
      </c>
      <c r="X29" s="76">
        <f>分析係数表!E32</f>
        <v>2.5830258302583026E-2</v>
      </c>
      <c r="Y29" s="166">
        <f t="shared" si="9"/>
        <v>0</v>
      </c>
    </row>
    <row r="30" spans="1:25" x14ac:dyDescent="0.2">
      <c r="A30" s="6" t="s">
        <v>18</v>
      </c>
      <c r="B30" s="5" t="s">
        <v>273</v>
      </c>
      <c r="C30" s="90"/>
      <c r="D30" s="76">
        <f>投入係数表!R30</f>
        <v>0</v>
      </c>
      <c r="E30" s="77">
        <f t="shared" si="0"/>
        <v>0</v>
      </c>
      <c r="F30" s="76">
        <f>分析係数表!C33</f>
        <v>0.66329113924050631</v>
      </c>
      <c r="G30" s="77">
        <f t="shared" si="1"/>
        <v>0</v>
      </c>
      <c r="H30" s="77">
        <v>4.8325420066931846E-3</v>
      </c>
      <c r="I30" s="77">
        <f t="shared" si="2"/>
        <v>4.8325420066931846E-3</v>
      </c>
      <c r="J30" s="76">
        <f>分析係数表!G33</f>
        <v>0.50381679389312972</v>
      </c>
      <c r="K30" s="78">
        <f t="shared" si="3"/>
        <v>2.4347158201660315E-3</v>
      </c>
      <c r="L30" s="79"/>
      <c r="M30" s="80"/>
      <c r="N30" s="81">
        <f>分析係数表!H33</f>
        <v>1.0658140154543032E-3</v>
      </c>
      <c r="O30" s="82">
        <f t="shared" si="4"/>
        <v>1.6458251484324612E-2</v>
      </c>
      <c r="P30" s="76">
        <f>分析係数表!C33</f>
        <v>0.66329113924050631</v>
      </c>
      <c r="Q30" s="82">
        <f t="shared" si="5"/>
        <v>1.0916612376944426E-2</v>
      </c>
      <c r="R30" s="83">
        <v>2.798681200989982E-2</v>
      </c>
      <c r="S30" s="84">
        <f t="shared" si="6"/>
        <v>3.2819354016593007E-2</v>
      </c>
      <c r="T30" s="85">
        <f>分析係数表!F33</f>
        <v>0.63740458015267176</v>
      </c>
      <c r="U30" s="86">
        <f t="shared" si="7"/>
        <v>2.0919206567828367E-2</v>
      </c>
      <c r="V30" s="87">
        <f>分析係数表!D33</f>
        <v>1.1450381679389313E-2</v>
      </c>
      <c r="W30" s="167">
        <f t="shared" si="8"/>
        <v>0</v>
      </c>
      <c r="X30" s="76">
        <f>分析係数表!E33</f>
        <v>0</v>
      </c>
      <c r="Y30" s="166">
        <f t="shared" si="9"/>
        <v>0</v>
      </c>
    </row>
    <row r="31" spans="1:25" x14ac:dyDescent="0.2">
      <c r="A31" s="6" t="s">
        <v>19</v>
      </c>
      <c r="B31" s="5" t="s">
        <v>274</v>
      </c>
      <c r="C31" s="90"/>
      <c r="D31" s="76">
        <f>投入係数表!R31</f>
        <v>4.1472265422498704E-2</v>
      </c>
      <c r="E31" s="77">
        <f t="shared" si="0"/>
        <v>4.1472265422498706</v>
      </c>
      <c r="F31" s="76">
        <f>分析係数表!C34</f>
        <v>0.21491587085038655</v>
      </c>
      <c r="G31" s="77">
        <f t="shared" si="1"/>
        <v>0.89130480394146838</v>
      </c>
      <c r="H31" s="77">
        <v>0.97391818227322435</v>
      </c>
      <c r="I31" s="77">
        <f t="shared" si="2"/>
        <v>0.97391818227322435</v>
      </c>
      <c r="J31" s="76">
        <f>分析係数表!G34</f>
        <v>0.42492917847025496</v>
      </c>
      <c r="K31" s="78">
        <f t="shared" si="3"/>
        <v>0.41384625309060524</v>
      </c>
      <c r="L31" s="79"/>
      <c r="M31" s="80"/>
      <c r="N31" s="81">
        <f>分析係数表!H34</f>
        <v>0.18094857447375434</v>
      </c>
      <c r="O31" s="82">
        <f t="shared" si="4"/>
        <v>2.794199645751211</v>
      </c>
      <c r="P31" s="76">
        <f>分析係数表!C34</f>
        <v>0.21491587085038655</v>
      </c>
      <c r="Q31" s="82">
        <f t="shared" si="5"/>
        <v>0.60051785019646309</v>
      </c>
      <c r="R31" s="83">
        <v>0.63756383024107699</v>
      </c>
      <c r="S31" s="84">
        <f t="shared" si="6"/>
        <v>1.6114820125143012</v>
      </c>
      <c r="T31" s="85">
        <f>分析係数表!F34</f>
        <v>0.69842904970383723</v>
      </c>
      <c r="U31" s="86">
        <f t="shared" si="7"/>
        <v>1.1255058506151905</v>
      </c>
      <c r="V31" s="87">
        <f>分析係数表!D34</f>
        <v>0.29410249806850375</v>
      </c>
      <c r="W31" s="167">
        <f t="shared" si="8"/>
        <v>0</v>
      </c>
      <c r="X31" s="76">
        <f>分析係数表!E34</f>
        <v>0.18465104300798352</v>
      </c>
      <c r="Y31" s="166">
        <f t="shared" si="9"/>
        <v>0</v>
      </c>
    </row>
    <row r="32" spans="1:25" x14ac:dyDescent="0.2">
      <c r="A32" s="6" t="s">
        <v>20</v>
      </c>
      <c r="B32" s="5" t="s">
        <v>37</v>
      </c>
      <c r="C32" s="90"/>
      <c r="D32" s="76">
        <f>投入係数表!R32</f>
        <v>6.7392431311560398E-3</v>
      </c>
      <c r="E32" s="77">
        <f t="shared" si="0"/>
        <v>0.67392431311560397</v>
      </c>
      <c r="F32" s="76">
        <f>分析係数表!C35</f>
        <v>8.6412734508243272E-2</v>
      </c>
      <c r="G32" s="77">
        <f t="shared" si="1"/>
        <v>5.8235642747908892E-2</v>
      </c>
      <c r="H32" s="77">
        <v>6.7266950419660909E-2</v>
      </c>
      <c r="I32" s="77">
        <f t="shared" si="2"/>
        <v>6.7266950419660909E-2</v>
      </c>
      <c r="J32" s="76">
        <f>分析係数表!G35</f>
        <v>0.31692307692307692</v>
      </c>
      <c r="K32" s="78">
        <f t="shared" si="3"/>
        <v>2.1318448902230995E-2</v>
      </c>
      <c r="L32" s="79"/>
      <c r="M32" s="80"/>
      <c r="N32" s="81">
        <f>分析係数表!H35</f>
        <v>6.9118038902211562E-2</v>
      </c>
      <c r="O32" s="82">
        <f t="shared" si="4"/>
        <v>1.0673176087584511</v>
      </c>
      <c r="P32" s="76">
        <f>分析係数表!C35</f>
        <v>8.6412734508243272E-2</v>
      </c>
      <c r="Q32" s="82">
        <f t="shared" si="5"/>
        <v>9.2229833161617092E-2</v>
      </c>
      <c r="R32" s="83">
        <v>0.10210046052462392</v>
      </c>
      <c r="S32" s="84">
        <f t="shared" si="6"/>
        <v>0.16936741094428481</v>
      </c>
      <c r="T32" s="85">
        <f>分析係数表!F35</f>
        <v>0.65230769230769226</v>
      </c>
      <c r="U32" s="86">
        <f t="shared" si="7"/>
        <v>0.11047966498519501</v>
      </c>
      <c r="V32" s="87">
        <f>分析係数表!D35</f>
        <v>0.24307692307692308</v>
      </c>
      <c r="W32" s="167">
        <f t="shared" si="8"/>
        <v>0</v>
      </c>
      <c r="X32" s="76">
        <f>分析係数表!E35</f>
        <v>0.19384615384615383</v>
      </c>
      <c r="Y32" s="166">
        <f t="shared" si="9"/>
        <v>0</v>
      </c>
    </row>
    <row r="33" spans="1:25" x14ac:dyDescent="0.2">
      <c r="A33" s="6" t="s">
        <v>21</v>
      </c>
      <c r="B33" s="5" t="s">
        <v>38</v>
      </c>
      <c r="C33" s="90"/>
      <c r="D33" s="76">
        <f>投入係数表!R33</f>
        <v>1.5552099533437014E-3</v>
      </c>
      <c r="E33" s="77">
        <f t="shared" si="0"/>
        <v>0.15552099533437014</v>
      </c>
      <c r="F33" s="76">
        <f>分析係数表!C36</f>
        <v>0.53995037220843667</v>
      </c>
      <c r="G33" s="77">
        <f t="shared" si="1"/>
        <v>8.3973619317019702E-2</v>
      </c>
      <c r="H33" s="77">
        <v>0.12052360093626495</v>
      </c>
      <c r="I33" s="77">
        <f t="shared" si="2"/>
        <v>0.12052360093626495</v>
      </c>
      <c r="J33" s="76">
        <f>分析係数表!G36</f>
        <v>4.5913682277318639E-3</v>
      </c>
      <c r="K33" s="78">
        <f t="shared" si="3"/>
        <v>5.5336823203060127E-4</v>
      </c>
      <c r="L33" s="79"/>
      <c r="M33" s="80"/>
      <c r="N33" s="81">
        <f>分析係数表!H36</f>
        <v>9.1953104183320006E-2</v>
      </c>
      <c r="O33" s="82">
        <f t="shared" si="4"/>
        <v>1.4199356468101059</v>
      </c>
      <c r="P33" s="76">
        <f>分析係数表!C36</f>
        <v>0.53995037220843667</v>
      </c>
      <c r="Q33" s="82">
        <f t="shared" si="5"/>
        <v>0.76669478100714394</v>
      </c>
      <c r="R33" s="83">
        <v>0.79752248181711893</v>
      </c>
      <c r="S33" s="84">
        <f t="shared" si="6"/>
        <v>0.91804608275338384</v>
      </c>
      <c r="T33" s="85">
        <f>分析係数表!F36</f>
        <v>0.90036730945821852</v>
      </c>
      <c r="U33" s="86">
        <f t="shared" si="7"/>
        <v>0.82657868148732128</v>
      </c>
      <c r="V33" s="87">
        <f>分析係数表!D36</f>
        <v>1.4692378328741965E-2</v>
      </c>
      <c r="W33" s="167">
        <f t="shared" si="8"/>
        <v>0</v>
      </c>
      <c r="X33" s="76">
        <f>分析係数表!E36</f>
        <v>5.5096418732782371E-3</v>
      </c>
      <c r="Y33" s="166">
        <f t="shared" si="9"/>
        <v>0</v>
      </c>
    </row>
    <row r="34" spans="1:25" x14ac:dyDescent="0.2">
      <c r="A34" s="6" t="s">
        <v>22</v>
      </c>
      <c r="B34" s="5" t="s">
        <v>377</v>
      </c>
      <c r="C34" s="90"/>
      <c r="D34" s="76">
        <f>投入係数表!R34</f>
        <v>1.347848626231208E-2</v>
      </c>
      <c r="E34" s="77">
        <f t="shared" si="0"/>
        <v>1.3478486262312079</v>
      </c>
      <c r="F34" s="76">
        <f>分析係数表!C37</f>
        <v>0.27299231380864031</v>
      </c>
      <c r="G34" s="77">
        <f t="shared" si="1"/>
        <v>0.36795231513865467</v>
      </c>
      <c r="H34" s="77">
        <v>0.430241897157633</v>
      </c>
      <c r="I34" s="77">
        <f t="shared" si="2"/>
        <v>0.430241897157633</v>
      </c>
      <c r="J34" s="76">
        <f>分析係数表!G37</f>
        <v>0.4742113169754632</v>
      </c>
      <c r="K34" s="78">
        <f t="shared" si="3"/>
        <v>0.20402557666914295</v>
      </c>
      <c r="L34" s="79"/>
      <c r="M34" s="80"/>
      <c r="N34" s="81">
        <f>分析係数表!H37</f>
        <v>5.3477218225419662E-2</v>
      </c>
      <c r="O34" s="82">
        <f t="shared" si="4"/>
        <v>0.82579276822598735</v>
      </c>
      <c r="P34" s="76">
        <f>分析係数表!C37</f>
        <v>0.27299231380864031</v>
      </c>
      <c r="Q34" s="82">
        <f t="shared" si="5"/>
        <v>0.22543507852445452</v>
      </c>
      <c r="R34" s="83">
        <v>0.25373336640076471</v>
      </c>
      <c r="S34" s="84">
        <f t="shared" si="6"/>
        <v>0.68397526355839777</v>
      </c>
      <c r="T34" s="85">
        <f>分析係数表!F37</f>
        <v>0.7120681021532298</v>
      </c>
      <c r="U34" s="86">
        <f t="shared" si="7"/>
        <v>0.48703696784178346</v>
      </c>
      <c r="V34" s="87">
        <f>分析係数表!D37</f>
        <v>0.1457185778668002</v>
      </c>
      <c r="W34" s="167">
        <f t="shared" si="8"/>
        <v>0</v>
      </c>
      <c r="X34" s="76">
        <f>分析係数表!E37</f>
        <v>0.12719078617926891</v>
      </c>
      <c r="Y34" s="166">
        <f t="shared" si="9"/>
        <v>0</v>
      </c>
    </row>
    <row r="35" spans="1:25" x14ac:dyDescent="0.2">
      <c r="A35" s="6" t="s">
        <v>23</v>
      </c>
      <c r="B35" s="5" t="s">
        <v>193</v>
      </c>
      <c r="C35" s="90"/>
      <c r="D35" s="76">
        <f>投入係数表!R35</f>
        <v>1.0368066355624676E-2</v>
      </c>
      <c r="E35" s="77">
        <f t="shared" si="0"/>
        <v>1.0368066355624677</v>
      </c>
      <c r="F35" s="76">
        <f>分析係数表!C38</f>
        <v>9.8436595251881753E-3</v>
      </c>
      <c r="G35" s="77">
        <f t="shared" si="1"/>
        <v>1.020597151393279E-2</v>
      </c>
      <c r="H35" s="77">
        <v>1.191794862573726E-2</v>
      </c>
      <c r="I35" s="77">
        <f t="shared" si="2"/>
        <v>1.191794862573726E-2</v>
      </c>
      <c r="J35" s="76">
        <f>分析係数表!G38</f>
        <v>0.36842105263157893</v>
      </c>
      <c r="K35" s="78">
        <f t="shared" si="3"/>
        <v>4.3908231779032011E-3</v>
      </c>
      <c r="L35" s="79"/>
      <c r="M35" s="80"/>
      <c r="N35" s="81">
        <f>分析係数表!H38</f>
        <v>4.7135624833466561E-2</v>
      </c>
      <c r="O35" s="82">
        <f t="shared" si="4"/>
        <v>0.72786617189425595</v>
      </c>
      <c r="P35" s="76">
        <f>分析係数表!C38</f>
        <v>9.8436595251881753E-3</v>
      </c>
      <c r="Q35" s="82">
        <f t="shared" si="5"/>
        <v>7.1648667760291461E-3</v>
      </c>
      <c r="R35" s="83">
        <v>8.3117396261828159E-3</v>
      </c>
      <c r="S35" s="84">
        <f t="shared" si="6"/>
        <v>2.0229688251920078E-2</v>
      </c>
      <c r="T35" s="85">
        <f>分析係数表!F38</f>
        <v>0.57894736842105265</v>
      </c>
      <c r="U35" s="86">
        <f t="shared" si="7"/>
        <v>1.1711924777427414E-2</v>
      </c>
      <c r="V35" s="87">
        <f>分析係数表!D38</f>
        <v>0.19298245614035087</v>
      </c>
      <c r="W35" s="167">
        <f t="shared" si="8"/>
        <v>0</v>
      </c>
      <c r="X35" s="76">
        <f>分析係数表!E38</f>
        <v>0.17543859649122806</v>
      </c>
      <c r="Y35" s="166">
        <f t="shared" si="9"/>
        <v>0</v>
      </c>
    </row>
    <row r="36" spans="1:25" x14ac:dyDescent="0.2">
      <c r="A36" s="6" t="s">
        <v>24</v>
      </c>
      <c r="B36" s="5" t="s">
        <v>39</v>
      </c>
      <c r="C36" s="90"/>
      <c r="D36" s="76">
        <f>投入係数表!R36</f>
        <v>0</v>
      </c>
      <c r="E36" s="77">
        <f t="shared" si="0"/>
        <v>0</v>
      </c>
      <c r="F36" s="76">
        <f>分析係数表!C39</f>
        <v>1</v>
      </c>
      <c r="G36" s="77">
        <f t="shared" si="1"/>
        <v>0</v>
      </c>
      <c r="H36" s="77">
        <v>2.5487638084493273E-2</v>
      </c>
      <c r="I36" s="77">
        <f t="shared" si="2"/>
        <v>2.5487638084493273E-2</v>
      </c>
      <c r="J36" s="76">
        <f>分析係数表!G39</f>
        <v>0.35118219749652296</v>
      </c>
      <c r="K36" s="78">
        <f t="shared" si="3"/>
        <v>8.9508047515084177E-3</v>
      </c>
      <c r="L36" s="79"/>
      <c r="M36" s="80"/>
      <c r="N36" s="81">
        <f>分析係数表!H39</f>
        <v>4.2632560618172128E-3</v>
      </c>
      <c r="O36" s="82">
        <f t="shared" si="4"/>
        <v>6.5833005937298447E-2</v>
      </c>
      <c r="P36" s="76">
        <f>分析係数表!C39</f>
        <v>1</v>
      </c>
      <c r="Q36" s="82">
        <f t="shared" si="5"/>
        <v>6.5833005937298447E-2</v>
      </c>
      <c r="R36" s="83">
        <v>8.0382466923493989E-2</v>
      </c>
      <c r="S36" s="84">
        <f t="shared" si="6"/>
        <v>0.10587010500798727</v>
      </c>
      <c r="T36" s="85">
        <f>分析係数表!F39</f>
        <v>0.70201668984700971</v>
      </c>
      <c r="U36" s="86">
        <f t="shared" si="7"/>
        <v>7.4322580671462551E-2</v>
      </c>
      <c r="V36" s="87">
        <f>分析係数表!D39</f>
        <v>8.2406119610570233E-2</v>
      </c>
      <c r="W36" s="167">
        <f t="shared" si="8"/>
        <v>0</v>
      </c>
      <c r="X36" s="76">
        <f>分析係数表!E39</f>
        <v>0.10361613351877608</v>
      </c>
      <c r="Y36" s="166">
        <f t="shared" si="9"/>
        <v>0</v>
      </c>
    </row>
    <row r="37" spans="1:25" x14ac:dyDescent="0.2">
      <c r="A37" s="6" t="s">
        <v>25</v>
      </c>
      <c r="B37" s="5" t="s">
        <v>40</v>
      </c>
      <c r="C37" s="90"/>
      <c r="D37" s="76">
        <f>投入係数表!R37</f>
        <v>0</v>
      </c>
      <c r="E37" s="77">
        <f t="shared" si="0"/>
        <v>0</v>
      </c>
      <c r="F37" s="76">
        <f>分析係数表!C40</f>
        <v>0.85246762338116899</v>
      </c>
      <c r="G37" s="77">
        <f t="shared" si="1"/>
        <v>0</v>
      </c>
      <c r="H37" s="77">
        <v>1.8133896039977621E-3</v>
      </c>
      <c r="I37" s="77">
        <f t="shared" si="2"/>
        <v>1.8133896039977621E-3</v>
      </c>
      <c r="J37" s="76">
        <f>分析係数表!G40</f>
        <v>0.56154833975417351</v>
      </c>
      <c r="K37" s="78">
        <f t="shared" si="3"/>
        <v>1.0183059214524215E-3</v>
      </c>
      <c r="L37" s="79"/>
      <c r="M37" s="80"/>
      <c r="N37" s="81">
        <f>分析係数表!H40</f>
        <v>3.4452438049560351E-2</v>
      </c>
      <c r="O37" s="82">
        <f t="shared" si="4"/>
        <v>0.53201297923079305</v>
      </c>
      <c r="P37" s="76">
        <f>分析係数表!C40</f>
        <v>0.85246762338116899</v>
      </c>
      <c r="Q37" s="82">
        <f t="shared" si="5"/>
        <v>0.45352384001280938</v>
      </c>
      <c r="R37" s="83">
        <v>0.45372456371671049</v>
      </c>
      <c r="S37" s="84">
        <f t="shared" si="6"/>
        <v>0.45553795332070823</v>
      </c>
      <c r="T37" s="85">
        <f>分析係数表!F40</f>
        <v>0.75619152449091909</v>
      </c>
      <c r="U37" s="86">
        <f t="shared" si="7"/>
        <v>0.34447393938505949</v>
      </c>
      <c r="V37" s="87">
        <f>分析係数表!D40</f>
        <v>0.11685929187305082</v>
      </c>
      <c r="W37" s="167">
        <f t="shared" si="8"/>
        <v>0</v>
      </c>
      <c r="X37" s="76">
        <f>分析係数表!E40</f>
        <v>7.2463768115942032E-2</v>
      </c>
      <c r="Y37" s="166">
        <f t="shared" si="9"/>
        <v>0</v>
      </c>
    </row>
    <row r="38" spans="1:25" x14ac:dyDescent="0.2">
      <c r="A38" s="6" t="s">
        <v>26</v>
      </c>
      <c r="B38" s="5" t="s">
        <v>276</v>
      </c>
      <c r="C38" s="90"/>
      <c r="D38" s="76">
        <f>投入係数表!R38</f>
        <v>0</v>
      </c>
      <c r="E38" s="77">
        <f t="shared" si="0"/>
        <v>0</v>
      </c>
      <c r="F38" s="76">
        <f>分析係数表!C41</f>
        <v>0.52194822470070601</v>
      </c>
      <c r="G38" s="77">
        <f t="shared" si="1"/>
        <v>0</v>
      </c>
      <c r="H38" s="77">
        <v>3.8261198598151447E-4</v>
      </c>
      <c r="I38" s="77">
        <f t="shared" si="2"/>
        <v>3.8261198598151447E-4</v>
      </c>
      <c r="J38" s="76">
        <f>分析係数表!G41</f>
        <v>0.47623592288604694</v>
      </c>
      <c r="K38" s="78">
        <f t="shared" si="3"/>
        <v>1.8221357225116979E-4</v>
      </c>
      <c r="L38" s="79"/>
      <c r="M38" s="80"/>
      <c r="N38" s="81">
        <f>分析係数表!H41</f>
        <v>5.4729549693578468E-2</v>
      </c>
      <c r="O38" s="82">
        <f t="shared" si="4"/>
        <v>0.84513121372006872</v>
      </c>
      <c r="P38" s="76">
        <f>分析係数表!C41</f>
        <v>0.52194822470070601</v>
      </c>
      <c r="Q38" s="82">
        <f t="shared" si="5"/>
        <v>0.44111473664034284</v>
      </c>
      <c r="R38" s="83">
        <v>0.44594525292467635</v>
      </c>
      <c r="S38" s="84">
        <f t="shared" si="6"/>
        <v>0.44632786491065785</v>
      </c>
      <c r="T38" s="85">
        <f>分析係数表!F41</f>
        <v>0.5754915060125978</v>
      </c>
      <c r="U38" s="86">
        <f t="shared" si="7"/>
        <v>0.25685789515282181</v>
      </c>
      <c r="V38" s="87">
        <f>分析係数表!D41</f>
        <v>0.21645352166443979</v>
      </c>
      <c r="W38" s="167">
        <f t="shared" si="8"/>
        <v>0</v>
      </c>
      <c r="X38" s="76">
        <f>分析係数表!E41</f>
        <v>0.20900935292994846</v>
      </c>
      <c r="Y38" s="166">
        <f t="shared" si="9"/>
        <v>0</v>
      </c>
    </row>
    <row r="39" spans="1:25" x14ac:dyDescent="0.2">
      <c r="A39" s="6" t="s">
        <v>51</v>
      </c>
      <c r="B39" s="5" t="s">
        <v>367</v>
      </c>
      <c r="C39" s="90"/>
      <c r="D39" s="76">
        <f>投入係数表!R39</f>
        <v>1.5552099533437014E-3</v>
      </c>
      <c r="E39" s="77">
        <f>$C$20*D39</f>
        <v>0.15552099533437014</v>
      </c>
      <c r="F39" s="76">
        <f>分析係数表!C42</f>
        <v>1</v>
      </c>
      <c r="G39" s="77">
        <f>E39*F39</f>
        <v>0.15552099533437014</v>
      </c>
      <c r="H39" s="77">
        <v>0.16612956017360478</v>
      </c>
      <c r="I39" s="77">
        <f>C39+H39</f>
        <v>0.16612956017360478</v>
      </c>
      <c r="J39" s="76">
        <f>分析係数表!G42</f>
        <v>0.48544520547945208</v>
      </c>
      <c r="K39" s="78">
        <f>I39*J39</f>
        <v>8.0646798474686573E-2</v>
      </c>
      <c r="L39" s="79"/>
      <c r="M39" s="80"/>
      <c r="N39" s="81">
        <f>分析係数表!H42</f>
        <v>1.4948041566746603E-2</v>
      </c>
      <c r="O39" s="82">
        <f t="shared" si="4"/>
        <v>0.23082697706765268</v>
      </c>
      <c r="P39" s="76">
        <f>分析係数表!C42</f>
        <v>1</v>
      </c>
      <c r="Q39" s="82">
        <f>O39*P39</f>
        <v>0.23082697706765268</v>
      </c>
      <c r="R39" s="83">
        <v>0.23810682471635197</v>
      </c>
      <c r="S39" s="84">
        <f>I39+R39</f>
        <v>0.40423638488995672</v>
      </c>
      <c r="T39" s="85">
        <f>分析係数表!F42</f>
        <v>0.5547945205479452</v>
      </c>
      <c r="U39" s="86">
        <f>S39*T39</f>
        <v>0.22426813134305817</v>
      </c>
      <c r="V39" s="87">
        <f>分析係数表!D42</f>
        <v>0.17037671232876711</v>
      </c>
      <c r="W39" s="167">
        <f>ROUND(S39*V39,0)</f>
        <v>0</v>
      </c>
      <c r="X39" s="76">
        <f>分析係数表!E42</f>
        <v>0.12842465753424659</v>
      </c>
      <c r="Y39" s="166">
        <f>ROUND(S39*X39,0)</f>
        <v>0</v>
      </c>
    </row>
    <row r="40" spans="1:25" x14ac:dyDescent="0.2">
      <c r="A40" s="6" t="s">
        <v>194</v>
      </c>
      <c r="B40" s="5" t="s">
        <v>41</v>
      </c>
      <c r="C40" s="90"/>
      <c r="D40" s="76">
        <f>投入係数表!R40</f>
        <v>3.0585795749092794E-2</v>
      </c>
      <c r="E40" s="77">
        <f>$C$20*D40</f>
        <v>3.0585795749092792</v>
      </c>
      <c r="F40" s="76">
        <f>分析係数表!C43</f>
        <v>0.62423588637180871</v>
      </c>
      <c r="G40" s="77">
        <f>E40*F40</f>
        <v>1.9092751319822039</v>
      </c>
      <c r="H40" s="77">
        <v>2.3568831518293267</v>
      </c>
      <c r="I40" s="77">
        <f>C40+H40</f>
        <v>2.3568831518293267</v>
      </c>
      <c r="J40" s="76">
        <f>分析係数表!G43</f>
        <v>0.42429149797570848</v>
      </c>
      <c r="K40" s="78">
        <f>I40*J40</f>
        <v>1.0000054830433742</v>
      </c>
      <c r="L40" s="79"/>
      <c r="M40" s="80"/>
      <c r="N40" s="81">
        <f>分析係数表!H43</f>
        <v>4.0607513988808956E-2</v>
      </c>
      <c r="O40" s="82">
        <f t="shared" si="4"/>
        <v>0.62705938155276775</v>
      </c>
      <c r="P40" s="76">
        <f>分析係数表!C43</f>
        <v>0.62423588637180871</v>
      </c>
      <c r="Q40" s="82">
        <f>O40*P40</f>
        <v>0.39143296885135015</v>
      </c>
      <c r="R40" s="83">
        <v>0.59516735308618107</v>
      </c>
      <c r="S40" s="84">
        <f>I40+R40</f>
        <v>2.9520505049155079</v>
      </c>
      <c r="T40" s="85">
        <f>分析係数表!F43</f>
        <v>0.69068825910931175</v>
      </c>
      <c r="U40" s="86">
        <f>S40*T40</f>
        <v>2.0389466240428571</v>
      </c>
      <c r="V40" s="87">
        <f>分析係数表!D43</f>
        <v>0.12442645074224022</v>
      </c>
      <c r="W40" s="167">
        <f>ROUND(S40*V40,0)</f>
        <v>0</v>
      </c>
      <c r="X40" s="76">
        <f>分析係数表!E43</f>
        <v>8.4750337381916327E-2</v>
      </c>
      <c r="Y40" s="166">
        <f>ROUND(S40*X40,0)</f>
        <v>0</v>
      </c>
    </row>
    <row r="41" spans="1:25" x14ac:dyDescent="0.2">
      <c r="A41" s="6" t="s">
        <v>340</v>
      </c>
      <c r="B41" s="5" t="s">
        <v>42</v>
      </c>
      <c r="C41" s="90"/>
      <c r="D41" s="76">
        <f>投入係数表!R41</f>
        <v>0</v>
      </c>
      <c r="E41" s="77">
        <f>$C$20*D41</f>
        <v>0</v>
      </c>
      <c r="F41" s="76">
        <f>分析係数表!C44</f>
        <v>0.39252164302818193</v>
      </c>
      <c r="G41" s="77">
        <f>E41*F41</f>
        <v>0</v>
      </c>
      <c r="H41" s="77">
        <v>1.349526377939451E-3</v>
      </c>
      <c r="I41" s="77">
        <f>C41+H41</f>
        <v>1.349526377939451E-3</v>
      </c>
      <c r="J41" s="76">
        <f>分析係数表!G44</f>
        <v>0.26417955717318775</v>
      </c>
      <c r="K41" s="78">
        <f>I41*J41</f>
        <v>3.5651728091758015E-4</v>
      </c>
      <c r="L41" s="79"/>
      <c r="M41" s="80"/>
      <c r="N41" s="81">
        <f>分析係数表!H44</f>
        <v>0.12190247801758593</v>
      </c>
      <c r="O41" s="82">
        <f t="shared" si="4"/>
        <v>1.8824125135196275</v>
      </c>
      <c r="P41" s="76">
        <f>分析係数表!C44</f>
        <v>0.39252164302818193</v>
      </c>
      <c r="Q41" s="82">
        <f>O41*P41</f>
        <v>0.73888765266353396</v>
      </c>
      <c r="R41" s="83">
        <v>0.74800690931700109</v>
      </c>
      <c r="S41" s="84">
        <f>I41+R41</f>
        <v>0.74935643569494059</v>
      </c>
      <c r="T41" s="85">
        <f>分析係数表!F44</f>
        <v>0.52714589020321501</v>
      </c>
      <c r="U41" s="86">
        <f>S41*T41</f>
        <v>0.39502016537391771</v>
      </c>
      <c r="V41" s="87">
        <f>分析係数表!D44</f>
        <v>0.30209281164695179</v>
      </c>
      <c r="W41" s="167">
        <f>ROUND(S41*V41,0)</f>
        <v>0</v>
      </c>
      <c r="X41" s="76">
        <f>分析係数表!E44</f>
        <v>0.17773733697300576</v>
      </c>
      <c r="Y41" s="166">
        <f>ROUND(S41*X41,0)</f>
        <v>0</v>
      </c>
    </row>
    <row r="42" spans="1:25" x14ac:dyDescent="0.2">
      <c r="A42" s="6" t="s">
        <v>341</v>
      </c>
      <c r="B42" s="5" t="s">
        <v>278</v>
      </c>
      <c r="C42" s="90"/>
      <c r="D42" s="76">
        <f>投入係数表!R42</f>
        <v>1.5552099533437014E-3</v>
      </c>
      <c r="E42" s="77">
        <f>$C$20*D42</f>
        <v>0.15552099533437014</v>
      </c>
      <c r="F42" s="76">
        <f>分析係数表!C45</f>
        <v>1</v>
      </c>
      <c r="G42" s="77">
        <f>E42*F42</f>
        <v>0.15552099533437014</v>
      </c>
      <c r="H42" s="77">
        <v>0.17400820731555447</v>
      </c>
      <c r="I42" s="77">
        <f>C42+H42</f>
        <v>0.17400820731555447</v>
      </c>
      <c r="J42" s="76">
        <f>分析係数表!G45</f>
        <v>0</v>
      </c>
      <c r="K42" s="78">
        <f>I42*J42</f>
        <v>0</v>
      </c>
      <c r="L42" s="79"/>
      <c r="M42" s="80"/>
      <c r="N42" s="81">
        <f>分析係数表!H45</f>
        <v>0</v>
      </c>
      <c r="O42" s="82">
        <f t="shared" si="4"/>
        <v>0</v>
      </c>
      <c r="P42" s="76">
        <f>分析係数表!C45</f>
        <v>1</v>
      </c>
      <c r="Q42" s="82">
        <f>O42*P42</f>
        <v>0</v>
      </c>
      <c r="R42" s="83">
        <v>1.6177580455345019E-2</v>
      </c>
      <c r="S42" s="84">
        <f>I42+R42</f>
        <v>0.19018578777089948</v>
      </c>
      <c r="T42" s="85">
        <f>分析係数表!F45</f>
        <v>0</v>
      </c>
      <c r="U42" s="86">
        <f>S42*T42</f>
        <v>0</v>
      </c>
      <c r="V42" s="87">
        <f>分析係数表!D45</f>
        <v>0</v>
      </c>
      <c r="W42" s="167">
        <f>ROUND(S42*V42,0)</f>
        <v>0</v>
      </c>
      <c r="X42" s="76">
        <f>分析係数表!E45</f>
        <v>0</v>
      </c>
      <c r="Y42" s="166">
        <f>ROUND(S42*X42,0)</f>
        <v>0</v>
      </c>
    </row>
    <row r="43" spans="1:25" x14ac:dyDescent="0.2">
      <c r="A43" s="6" t="s">
        <v>342</v>
      </c>
      <c r="B43" s="5" t="s">
        <v>279</v>
      </c>
      <c r="C43" s="90"/>
      <c r="D43" s="76">
        <f>投入係数表!R43</f>
        <v>6.7392431311560398E-3</v>
      </c>
      <c r="E43" s="77">
        <f>$C$20*D43</f>
        <v>0.67392431311560397</v>
      </c>
      <c r="F43" s="76">
        <f>分析係数表!C46</f>
        <v>0.18061366806136681</v>
      </c>
      <c r="G43" s="77">
        <f>E43*F43</f>
        <v>0.12171994218754632</v>
      </c>
      <c r="H43" s="77">
        <v>0.13253571803936501</v>
      </c>
      <c r="I43" s="77">
        <f>C43+H43</f>
        <v>0.13253571803936501</v>
      </c>
      <c r="J43" s="76">
        <f>分析係数表!G46</f>
        <v>1.1538461538461539E-2</v>
      </c>
      <c r="K43" s="78">
        <f>I43*J43</f>
        <v>1.5292582850695963E-3</v>
      </c>
      <c r="L43" s="79"/>
      <c r="M43" s="80"/>
      <c r="N43" s="81">
        <f>分析係数表!H46</f>
        <v>2.4940047961630695E-2</v>
      </c>
      <c r="O43" s="82">
        <f t="shared" si="4"/>
        <v>0.3851230847331959</v>
      </c>
      <c r="P43" s="76">
        <f>分析係数表!C46</f>
        <v>0.18061366806136681</v>
      </c>
      <c r="Q43" s="82">
        <f>O43*P43</f>
        <v>6.9558492988771092E-2</v>
      </c>
      <c r="R43" s="83">
        <v>7.5657197128216711E-2</v>
      </c>
      <c r="S43" s="84">
        <f>I43+R43</f>
        <v>0.2081929151675817</v>
      </c>
      <c r="T43" s="85">
        <f>分析係数表!F46</f>
        <v>0.31538461538461537</v>
      </c>
      <c r="U43" s="86">
        <f>S43*T43</f>
        <v>6.5660842475929612E-2</v>
      </c>
      <c r="V43" s="87">
        <f>分析係数表!D46</f>
        <v>7.6923076923076927E-3</v>
      </c>
      <c r="W43" s="167">
        <f>ROUND(S43*V43,0)</f>
        <v>0</v>
      </c>
      <c r="X43" s="76">
        <f>分析係数表!E46</f>
        <v>2.3076923076923078E-2</v>
      </c>
      <c r="Y43" s="166">
        <f>ROUND(S43*X43,0)</f>
        <v>0</v>
      </c>
    </row>
    <row r="44" spans="1:25" x14ac:dyDescent="0.2">
      <c r="A44" s="192">
        <v>40</v>
      </c>
      <c r="B44" s="14" t="s">
        <v>150</v>
      </c>
      <c r="C44" s="197">
        <f>SUM(C5:C43)</f>
        <v>100</v>
      </c>
      <c r="D44" s="92">
        <f>投入係数表!R44</f>
        <v>0.54691550025920166</v>
      </c>
      <c r="E44" s="91">
        <f>SUM(E5:E43)</f>
        <v>54.691550025920186</v>
      </c>
      <c r="F44" s="92">
        <f>分析係数表!C47</f>
        <v>0.37257609531888036</v>
      </c>
      <c r="G44" s="91">
        <f>SUM(G5:G43)</f>
        <v>9.7637501975322003</v>
      </c>
      <c r="H44" s="91">
        <f>SUM(H5:H43)</f>
        <v>11.308210946392016</v>
      </c>
      <c r="I44" s="91">
        <f>SUM(I6:I43)</f>
        <v>111.30737514216113</v>
      </c>
      <c r="J44" s="92">
        <f>分析係数表!G47</f>
        <v>0.28018721150013498</v>
      </c>
      <c r="K44" s="93">
        <f>SUM(K5:K43)</f>
        <v>24.628316515418767</v>
      </c>
      <c r="L44" s="94">
        <f>最終需要_まとめ!$L$33</f>
        <v>0.627</v>
      </c>
      <c r="M44" s="91">
        <f>K44*L44</f>
        <v>15.441954455167567</v>
      </c>
      <c r="N44" s="95">
        <f>分析係数表!H47</f>
        <v>1</v>
      </c>
      <c r="O44" s="96">
        <f>SUM(O5:O43)</f>
        <v>15.441954455167567</v>
      </c>
      <c r="P44" s="92">
        <f>分析係数表!C47</f>
        <v>0.37257609531888036</v>
      </c>
      <c r="Q44" s="96">
        <f>SUM(Q5:Q43)</f>
        <v>4.7131067153980961</v>
      </c>
      <c r="R44" s="91">
        <f>SUM(R5:R43)</f>
        <v>5.3074020010214928</v>
      </c>
      <c r="S44" s="97">
        <f>SUM(S5:S43)</f>
        <v>116.6156129474135</v>
      </c>
      <c r="T44" s="98">
        <f>分析係数表!F47</f>
        <v>0.48104097823151992</v>
      </c>
      <c r="U44" s="99">
        <f>SUM(U5:U43)</f>
        <v>52.70949991653454</v>
      </c>
      <c r="V44" s="100">
        <f>分析係数表!D47</f>
        <v>0.12544199143661683</v>
      </c>
      <c r="W44" s="164">
        <f>SUM(W5:W43)</f>
        <v>9</v>
      </c>
      <c r="X44" s="92">
        <f>分析係数表!E47</f>
        <v>9.6151620742417038E-2</v>
      </c>
      <c r="Y44" s="165">
        <f>SUM(Y5:Y43)</f>
        <v>8</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98" t="str">
        <f>取引基本表!$E$1</f>
        <v>2015年多可町産業連関表</v>
      </c>
      <c r="H1" s="401"/>
      <c r="I1" s="401"/>
    </row>
    <row r="2" spans="1:25" x14ac:dyDescent="0.2">
      <c r="B2" s="3" t="s">
        <v>296</v>
      </c>
      <c r="S2" s="3" t="s">
        <v>152</v>
      </c>
      <c r="U2" s="64" t="s">
        <v>209</v>
      </c>
      <c r="W2" s="3" t="s">
        <v>130</v>
      </c>
      <c r="Y2" s="3" t="s">
        <v>153</v>
      </c>
    </row>
    <row r="3" spans="1:25" ht="44" x14ac:dyDescent="0.2">
      <c r="B3" s="65"/>
      <c r="C3" s="66" t="s">
        <v>227</v>
      </c>
      <c r="D3" s="66" t="s">
        <v>312</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投入係数表!S5</f>
        <v>0</v>
      </c>
      <c r="E5" s="77">
        <f t="shared" ref="E5:E38" si="0">$C$21*D5</f>
        <v>0</v>
      </c>
      <c r="F5" s="76">
        <f>分析係数表!C8</f>
        <v>0.59892525647288708</v>
      </c>
      <c r="G5" s="77">
        <f t="shared" ref="G5:G38" si="1">E5*F5</f>
        <v>0</v>
      </c>
      <c r="H5" s="77">
        <f t="array" ref="H5:H43">MMULT(逆行列係数!C5:AO43,'17'!G5:G43)</f>
        <v>7.3746965507281027E-4</v>
      </c>
      <c r="I5" s="77">
        <f t="shared" ref="I5:I38" si="2">C5+H5</f>
        <v>7.3746965507281027E-4</v>
      </c>
      <c r="J5" s="76">
        <f>分析係数表!G8</f>
        <v>0.12001563721657545</v>
      </c>
      <c r="K5" s="78">
        <f t="shared" ref="K5:K38" si="3">I5*J5</f>
        <v>8.8507890581451424E-5</v>
      </c>
      <c r="L5" s="79" t="s">
        <v>183</v>
      </c>
      <c r="M5" s="80" t="s">
        <v>183</v>
      </c>
      <c r="N5" s="81">
        <f>分析係数表!H8</f>
        <v>1.3455901945110578E-2</v>
      </c>
      <c r="O5" s="82">
        <f t="shared" ref="O5:O43" si="4">$M$44*N5</f>
        <v>0.21327498440376194</v>
      </c>
      <c r="P5" s="76">
        <f>分析係数表!C8</f>
        <v>0.59892525647288708</v>
      </c>
      <c r="Q5" s="82">
        <f t="shared" ref="Q5:Q38" si="5">O5*P5</f>
        <v>0.1277357747332741</v>
      </c>
      <c r="R5" s="83">
        <f t="array" ref="R5:R43">MMULT(逆行列係数!C5:AO43,'17'!Q5:Q43)</f>
        <v>0.18206603679658273</v>
      </c>
      <c r="S5" s="84">
        <f t="shared" ref="S5:S38" si="6">I5+R5</f>
        <v>0.18280350645165555</v>
      </c>
      <c r="T5" s="85">
        <f>分析係数表!F8</f>
        <v>0.45269741985926504</v>
      </c>
      <c r="U5" s="86">
        <f t="shared" ref="U5:U38" si="7">S5*T5</f>
        <v>8.2754675711890976E-2</v>
      </c>
      <c r="V5" s="87">
        <f>分析係数表!D8</f>
        <v>0.16301798279906177</v>
      </c>
      <c r="W5" s="88">
        <f t="shared" ref="W5:W38" si="8">ROUND(S5*V5,0)</f>
        <v>0</v>
      </c>
      <c r="X5" s="76">
        <f>分析係数表!E8</f>
        <v>0.12822517591868648</v>
      </c>
      <c r="Y5" s="89">
        <f t="shared" ref="Y5:Y38" si="9">ROUND(S5*X5,0)</f>
        <v>0</v>
      </c>
    </row>
    <row r="6" spans="1:25" x14ac:dyDescent="0.2">
      <c r="A6" s="6" t="s">
        <v>219</v>
      </c>
      <c r="B6" s="5" t="s">
        <v>265</v>
      </c>
      <c r="C6" s="90"/>
      <c r="D6" s="76">
        <f>投入係数表!S6</f>
        <v>0</v>
      </c>
      <c r="E6" s="77">
        <f t="shared" si="0"/>
        <v>0</v>
      </c>
      <c r="F6" s="76">
        <f>分析係数表!C9</f>
        <v>1</v>
      </c>
      <c r="G6" s="77">
        <f t="shared" si="1"/>
        <v>0</v>
      </c>
      <c r="H6" s="77">
        <v>2.9638184200079361E-2</v>
      </c>
      <c r="I6" s="77">
        <f t="shared" si="2"/>
        <v>2.9638184200079361E-2</v>
      </c>
      <c r="J6" s="76">
        <f>分析係数表!G9</f>
        <v>0.24649298597194388</v>
      </c>
      <c r="K6" s="78">
        <f t="shared" si="3"/>
        <v>7.3056045222640508E-3</v>
      </c>
      <c r="L6" s="79"/>
      <c r="M6" s="80"/>
      <c r="N6" s="81">
        <f>分析係数表!H9</f>
        <v>6.9277911004529712E-4</v>
      </c>
      <c r="O6" s="82">
        <f t="shared" si="4"/>
        <v>1.0980494246530319E-2</v>
      </c>
      <c r="P6" s="76">
        <f>分析係数表!C9</f>
        <v>1</v>
      </c>
      <c r="Q6" s="82">
        <f t="shared" si="5"/>
        <v>1.0980494246530319E-2</v>
      </c>
      <c r="R6" s="83">
        <v>1.7030837237722966E-2</v>
      </c>
      <c r="S6" s="84">
        <f t="shared" si="6"/>
        <v>4.6669021437802327E-2</v>
      </c>
      <c r="T6" s="85">
        <f>分析係数表!F9</f>
        <v>0.67535070140280562</v>
      </c>
      <c r="U6" s="86">
        <f t="shared" si="7"/>
        <v>3.1517956361802373E-2</v>
      </c>
      <c r="V6" s="87">
        <f>分析係数表!D9</f>
        <v>0.18436873747494989</v>
      </c>
      <c r="W6" s="88">
        <f t="shared" si="8"/>
        <v>0</v>
      </c>
      <c r="X6" s="76">
        <f>分析係数表!E9</f>
        <v>0.11823647294589178</v>
      </c>
      <c r="Y6" s="89">
        <f t="shared" si="9"/>
        <v>0</v>
      </c>
    </row>
    <row r="7" spans="1:25" x14ac:dyDescent="0.2">
      <c r="A7" s="6" t="s">
        <v>220</v>
      </c>
      <c r="B7" s="5" t="s">
        <v>266</v>
      </c>
      <c r="C7" s="90"/>
      <c r="D7" s="76">
        <f>投入係数表!S7</f>
        <v>0</v>
      </c>
      <c r="E7" s="77">
        <f t="shared" si="0"/>
        <v>0</v>
      </c>
      <c r="F7" s="76">
        <f>分析係数表!C10</f>
        <v>0</v>
      </c>
      <c r="G7" s="77">
        <f t="shared" si="1"/>
        <v>0</v>
      </c>
      <c r="H7" s="77">
        <v>0</v>
      </c>
      <c r="I7" s="77">
        <f t="shared" si="2"/>
        <v>0</v>
      </c>
      <c r="J7" s="76">
        <f>分析係数表!G10</f>
        <v>0</v>
      </c>
      <c r="K7" s="78">
        <f t="shared" si="3"/>
        <v>0</v>
      </c>
      <c r="L7" s="79"/>
      <c r="M7" s="80"/>
      <c r="N7" s="81">
        <f>分析係数表!H10</f>
        <v>1.3855582200905942E-3</v>
      </c>
      <c r="O7" s="82">
        <f t="shared" si="4"/>
        <v>2.1960988493060638E-2</v>
      </c>
      <c r="P7" s="76">
        <f>分析係数表!C10</f>
        <v>0</v>
      </c>
      <c r="Q7" s="82">
        <f t="shared" si="5"/>
        <v>0</v>
      </c>
      <c r="R7" s="83">
        <v>0</v>
      </c>
      <c r="S7" s="84">
        <f t="shared" si="6"/>
        <v>0</v>
      </c>
      <c r="T7" s="85">
        <f>分析係数表!F10</f>
        <v>0</v>
      </c>
      <c r="U7" s="86">
        <f t="shared" si="7"/>
        <v>0</v>
      </c>
      <c r="V7" s="87">
        <f>分析係数表!D10</f>
        <v>0</v>
      </c>
      <c r="W7" s="88">
        <f t="shared" si="8"/>
        <v>0</v>
      </c>
      <c r="X7" s="76">
        <f>分析係数表!E10</f>
        <v>0</v>
      </c>
      <c r="Y7" s="89">
        <f t="shared" si="9"/>
        <v>0</v>
      </c>
    </row>
    <row r="8" spans="1:25" x14ac:dyDescent="0.2">
      <c r="A8" s="6" t="s">
        <v>221</v>
      </c>
      <c r="B8" s="5" t="s">
        <v>27</v>
      </c>
      <c r="C8" s="90"/>
      <c r="D8" s="76">
        <f>投入係数表!S8</f>
        <v>0</v>
      </c>
      <c r="E8" s="77">
        <f t="shared" si="0"/>
        <v>0</v>
      </c>
      <c r="F8" s="76">
        <f>分析係数表!C11</f>
        <v>0</v>
      </c>
      <c r="G8" s="77">
        <f t="shared" si="1"/>
        <v>0</v>
      </c>
      <c r="H8" s="77">
        <v>0</v>
      </c>
      <c r="I8" s="77">
        <f t="shared" si="2"/>
        <v>0</v>
      </c>
      <c r="J8" s="76">
        <f>分析係数表!G11</f>
        <v>1</v>
      </c>
      <c r="K8" s="78">
        <f t="shared" si="3"/>
        <v>0</v>
      </c>
      <c r="L8" s="79"/>
      <c r="M8" s="80"/>
      <c r="N8" s="81">
        <f>分析係数表!H11</f>
        <v>-2.6645350386357579E-5</v>
      </c>
      <c r="O8" s="82">
        <f t="shared" si="4"/>
        <v>-4.223267017896276E-4</v>
      </c>
      <c r="P8" s="76">
        <f>分析係数表!C11</f>
        <v>0</v>
      </c>
      <c r="Q8" s="82">
        <f t="shared" si="5"/>
        <v>0</v>
      </c>
      <c r="R8" s="83">
        <v>0</v>
      </c>
      <c r="S8" s="84">
        <f t="shared" si="6"/>
        <v>0</v>
      </c>
      <c r="T8" s="85">
        <f>分析係数表!F11</f>
        <v>1</v>
      </c>
      <c r="U8" s="86">
        <f t="shared" si="7"/>
        <v>0</v>
      </c>
      <c r="V8" s="87">
        <f>分析係数表!D11</f>
        <v>1</v>
      </c>
      <c r="W8" s="88">
        <f t="shared" si="8"/>
        <v>0</v>
      </c>
      <c r="X8" s="76">
        <f>分析係数表!E11</f>
        <v>0</v>
      </c>
      <c r="Y8" s="89">
        <f t="shared" si="9"/>
        <v>0</v>
      </c>
    </row>
    <row r="9" spans="1:25" x14ac:dyDescent="0.2">
      <c r="A9" s="6" t="s">
        <v>222</v>
      </c>
      <c r="B9" s="5" t="s">
        <v>190</v>
      </c>
      <c r="C9" s="90"/>
      <c r="D9" s="76">
        <f>投入係数表!S9</f>
        <v>0</v>
      </c>
      <c r="E9" s="77">
        <f t="shared" si="0"/>
        <v>0</v>
      </c>
      <c r="F9" s="76">
        <f>分析係数表!C12</f>
        <v>0.12986565621770585</v>
      </c>
      <c r="G9" s="77">
        <f t="shared" si="1"/>
        <v>0</v>
      </c>
      <c r="H9" s="77">
        <v>4.3007149656590062E-4</v>
      </c>
      <c r="I9" s="77">
        <f t="shared" si="2"/>
        <v>4.3007149656590062E-4</v>
      </c>
      <c r="J9" s="76">
        <f>分析係数表!G12</f>
        <v>0.14484736734275763</v>
      </c>
      <c r="K9" s="78">
        <f t="shared" si="3"/>
        <v>6.2294724046730541E-5</v>
      </c>
      <c r="L9" s="79"/>
      <c r="M9" s="80"/>
      <c r="N9" s="81">
        <f>分析係数表!H12</f>
        <v>0.10226485478284039</v>
      </c>
      <c r="O9" s="82">
        <f t="shared" si="4"/>
        <v>1.6208898814685908</v>
      </c>
      <c r="P9" s="76">
        <f>分析係数表!C12</f>
        <v>0.12986565621770585</v>
      </c>
      <c r="Q9" s="82">
        <f t="shared" si="5"/>
        <v>0.210497928113558</v>
      </c>
      <c r="R9" s="83">
        <v>0.23291171217341616</v>
      </c>
      <c r="S9" s="84">
        <f t="shared" si="6"/>
        <v>0.23334178366998207</v>
      </c>
      <c r="T9" s="85">
        <f>分析係数表!F12</f>
        <v>0.28354845318582256</v>
      </c>
      <c r="U9" s="86">
        <f t="shared" si="7"/>
        <v>6.6163701823244242E-2</v>
      </c>
      <c r="V9" s="87">
        <f>分析係数表!D12</f>
        <v>6.9862733046506864E-2</v>
      </c>
      <c r="W9" s="88">
        <f t="shared" si="8"/>
        <v>0</v>
      </c>
      <c r="X9" s="76">
        <f>分析係数表!E12</f>
        <v>7.0682237246465884E-2</v>
      </c>
      <c r="Y9" s="89">
        <f t="shared" si="9"/>
        <v>0</v>
      </c>
    </row>
    <row r="10" spans="1:25" x14ac:dyDescent="0.2">
      <c r="A10" s="6" t="s">
        <v>223</v>
      </c>
      <c r="B10" s="5" t="s">
        <v>28</v>
      </c>
      <c r="C10" s="90"/>
      <c r="D10" s="76">
        <f>投入係数表!S10</f>
        <v>0</v>
      </c>
      <c r="E10" s="77">
        <f t="shared" si="0"/>
        <v>0</v>
      </c>
      <c r="F10" s="76">
        <f>分析係数表!C13</f>
        <v>0</v>
      </c>
      <c r="G10" s="77">
        <f t="shared" si="1"/>
        <v>0</v>
      </c>
      <c r="H10" s="77">
        <v>0</v>
      </c>
      <c r="I10" s="77">
        <f t="shared" si="2"/>
        <v>0</v>
      </c>
      <c r="J10" s="76">
        <f>分析係数表!G13</f>
        <v>0.244940107393639</v>
      </c>
      <c r="K10" s="78">
        <f t="shared" si="3"/>
        <v>0</v>
      </c>
      <c r="L10" s="79"/>
      <c r="M10" s="80"/>
      <c r="N10" s="81">
        <f>分析係数表!H13</f>
        <v>1.5560884625632827E-2</v>
      </c>
      <c r="O10" s="82">
        <f t="shared" si="4"/>
        <v>0.24663879384514253</v>
      </c>
      <c r="P10" s="76">
        <f>分析係数表!C13</f>
        <v>0</v>
      </c>
      <c r="Q10" s="82">
        <f t="shared" si="5"/>
        <v>0</v>
      </c>
      <c r="R10" s="83">
        <v>0</v>
      </c>
      <c r="S10" s="84">
        <f t="shared" si="6"/>
        <v>0</v>
      </c>
      <c r="T10" s="85">
        <f>分析係数表!F13</f>
        <v>0.38269310202395707</v>
      </c>
      <c r="U10" s="86">
        <f t="shared" si="7"/>
        <v>0</v>
      </c>
      <c r="V10" s="87">
        <f>分析係数表!D13</f>
        <v>0.20115654688145396</v>
      </c>
      <c r="W10" s="88">
        <f t="shared" si="8"/>
        <v>0</v>
      </c>
      <c r="X10" s="76">
        <f>分析係数表!E13</f>
        <v>0.12556794712928543</v>
      </c>
      <c r="Y10" s="89">
        <f t="shared" si="9"/>
        <v>0</v>
      </c>
    </row>
    <row r="11" spans="1:25" x14ac:dyDescent="0.2">
      <c r="A11" s="6" t="s">
        <v>224</v>
      </c>
      <c r="B11" s="5" t="s">
        <v>267</v>
      </c>
      <c r="C11" s="90"/>
      <c r="D11" s="76">
        <f>投入係数表!S11</f>
        <v>4.7619047619047623E-3</v>
      </c>
      <c r="E11" s="77">
        <f t="shared" si="0"/>
        <v>0.47619047619047622</v>
      </c>
      <c r="F11" s="76">
        <f>分析係数表!C14</f>
        <v>0.45829675153643545</v>
      </c>
      <c r="G11" s="77">
        <f t="shared" si="1"/>
        <v>0.21823654835068357</v>
      </c>
      <c r="H11" s="77">
        <v>0.2939570192569127</v>
      </c>
      <c r="I11" s="77">
        <f t="shared" si="2"/>
        <v>0.2939570192569127</v>
      </c>
      <c r="J11" s="76">
        <f>分析係数表!G14</f>
        <v>0.19321533923303835</v>
      </c>
      <c r="K11" s="78">
        <f t="shared" si="3"/>
        <v>5.6797005195657176E-2</v>
      </c>
      <c r="L11" s="79"/>
      <c r="M11" s="80"/>
      <c r="N11" s="81">
        <f>分析係数表!H14</f>
        <v>1.278976818545164E-3</v>
      </c>
      <c r="O11" s="82">
        <f t="shared" si="4"/>
        <v>2.0271681685902126E-2</v>
      </c>
      <c r="P11" s="76">
        <f>分析係数表!C14</f>
        <v>0.45829675153643545</v>
      </c>
      <c r="Q11" s="82">
        <f t="shared" si="5"/>
        <v>9.2904458648295964E-3</v>
      </c>
      <c r="R11" s="83">
        <v>3.3418454061570763E-2</v>
      </c>
      <c r="S11" s="84">
        <f t="shared" si="6"/>
        <v>0.32737547331848349</v>
      </c>
      <c r="T11" s="85">
        <f>分析係数表!F14</f>
        <v>0.37856440511307771</v>
      </c>
      <c r="U11" s="86">
        <f t="shared" si="7"/>
        <v>0.12393270130542394</v>
      </c>
      <c r="V11" s="87">
        <f>分析係数表!D14</f>
        <v>5.6047197640117993E-2</v>
      </c>
      <c r="W11" s="88">
        <f t="shared" si="8"/>
        <v>0</v>
      </c>
      <c r="X11" s="76">
        <f>分析係数表!E14</f>
        <v>4.4739429695181909E-2</v>
      </c>
      <c r="Y11" s="89">
        <f t="shared" si="9"/>
        <v>0</v>
      </c>
    </row>
    <row r="12" spans="1:25" x14ac:dyDescent="0.2">
      <c r="A12" s="6" t="s">
        <v>225</v>
      </c>
      <c r="B12" s="5" t="s">
        <v>29</v>
      </c>
      <c r="C12" s="90"/>
      <c r="D12" s="76">
        <f>投入係数表!S12</f>
        <v>1.9047619047619049E-2</v>
      </c>
      <c r="E12" s="77">
        <f t="shared" si="0"/>
        <v>1.9047619047619049</v>
      </c>
      <c r="F12" s="76">
        <f>分析係数表!C15</f>
        <v>0</v>
      </c>
      <c r="G12" s="77">
        <f t="shared" si="1"/>
        <v>0</v>
      </c>
      <c r="H12" s="77">
        <v>0</v>
      </c>
      <c r="I12" s="77">
        <f t="shared" si="2"/>
        <v>0</v>
      </c>
      <c r="J12" s="76">
        <f>分析係数表!G15</f>
        <v>9.420289855072464E-2</v>
      </c>
      <c r="K12" s="78">
        <f t="shared" si="3"/>
        <v>0</v>
      </c>
      <c r="L12" s="79"/>
      <c r="M12" s="80"/>
      <c r="N12" s="81">
        <f>分析係数表!H15</f>
        <v>9.4857447375432981E-3</v>
      </c>
      <c r="O12" s="82">
        <f t="shared" si="4"/>
        <v>0.15034830583710743</v>
      </c>
      <c r="P12" s="76">
        <f>分析係数表!C15</f>
        <v>0</v>
      </c>
      <c r="Q12" s="82">
        <f t="shared" si="5"/>
        <v>0</v>
      </c>
      <c r="R12" s="83">
        <v>0</v>
      </c>
      <c r="S12" s="84">
        <f t="shared" si="6"/>
        <v>0</v>
      </c>
      <c r="T12" s="85">
        <f>分析係数表!F15</f>
        <v>0.29710144927536231</v>
      </c>
      <c r="U12" s="86">
        <f t="shared" si="7"/>
        <v>0</v>
      </c>
      <c r="V12" s="87">
        <f>分析係数表!D15</f>
        <v>2.1739130434782608E-2</v>
      </c>
      <c r="W12" s="88">
        <f t="shared" si="8"/>
        <v>0</v>
      </c>
      <c r="X12" s="76">
        <f>分析係数表!E15</f>
        <v>2.1739130434782608E-2</v>
      </c>
      <c r="Y12" s="89">
        <f t="shared" si="9"/>
        <v>0</v>
      </c>
    </row>
    <row r="13" spans="1:25" x14ac:dyDescent="0.2">
      <c r="A13" s="6" t="s">
        <v>226</v>
      </c>
      <c r="B13" s="5" t="s">
        <v>30</v>
      </c>
      <c r="C13" s="90"/>
      <c r="D13" s="76">
        <f>投入係数表!S13</f>
        <v>0</v>
      </c>
      <c r="E13" s="77">
        <f t="shared" si="0"/>
        <v>0</v>
      </c>
      <c r="F13" s="76">
        <f>分析係数表!C16</f>
        <v>4.3478260869564966E-3</v>
      </c>
      <c r="G13" s="77">
        <f t="shared" si="1"/>
        <v>0</v>
      </c>
      <c r="H13" s="77">
        <v>3.0256749552218297E-4</v>
      </c>
      <c r="I13" s="77">
        <f t="shared" si="2"/>
        <v>3.0256749552218297E-4</v>
      </c>
      <c r="J13" s="76">
        <f>分析係数表!G16</f>
        <v>0.1</v>
      </c>
      <c r="K13" s="78">
        <f t="shared" si="3"/>
        <v>3.0256749552218297E-5</v>
      </c>
      <c r="L13" s="79"/>
      <c r="M13" s="80"/>
      <c r="N13" s="81">
        <f>分析係数表!H16</f>
        <v>1.859845456967759E-2</v>
      </c>
      <c r="O13" s="82">
        <f t="shared" si="4"/>
        <v>0.29478403784916007</v>
      </c>
      <c r="P13" s="76">
        <f>分析係数表!C16</f>
        <v>4.3478260869564966E-3</v>
      </c>
      <c r="Q13" s="82">
        <f t="shared" si="5"/>
        <v>1.2816697297789495E-3</v>
      </c>
      <c r="R13" s="83">
        <v>1.4163891664592985E-3</v>
      </c>
      <c r="S13" s="84">
        <f t="shared" si="6"/>
        <v>1.7189566619814816E-3</v>
      </c>
      <c r="T13" s="85">
        <f>分析係数表!F16</f>
        <v>0.3</v>
      </c>
      <c r="U13" s="86">
        <f t="shared" si="7"/>
        <v>5.1568699859444445E-4</v>
      </c>
      <c r="V13" s="87">
        <f>分析係数表!D16</f>
        <v>0</v>
      </c>
      <c r="W13" s="88">
        <f t="shared" si="8"/>
        <v>0</v>
      </c>
      <c r="X13" s="76">
        <f>分析係数表!E16</f>
        <v>0</v>
      </c>
      <c r="Y13" s="89">
        <f t="shared" si="9"/>
        <v>0</v>
      </c>
    </row>
    <row r="14" spans="1:25" x14ac:dyDescent="0.2">
      <c r="A14" s="6" t="s">
        <v>2</v>
      </c>
      <c r="B14" s="5" t="s">
        <v>364</v>
      </c>
      <c r="C14" s="90"/>
      <c r="D14" s="76">
        <f>投入係数表!S14</f>
        <v>4.2857142857142858E-2</v>
      </c>
      <c r="E14" s="77">
        <f t="shared" si="0"/>
        <v>4.2857142857142856</v>
      </c>
      <c r="F14" s="76">
        <f>分析係数表!C17</f>
        <v>0.37921478060046188</v>
      </c>
      <c r="G14" s="77">
        <f t="shared" si="1"/>
        <v>1.625206202573408</v>
      </c>
      <c r="H14" s="77">
        <v>1.9007529673182488</v>
      </c>
      <c r="I14" s="77">
        <f t="shared" si="2"/>
        <v>1.9007529673182488</v>
      </c>
      <c r="J14" s="76">
        <f>分析係数表!G17</f>
        <v>0.21189120809614168</v>
      </c>
      <c r="K14" s="78">
        <f t="shared" si="3"/>
        <v>0.40275284253738985</v>
      </c>
      <c r="L14" s="79"/>
      <c r="M14" s="80"/>
      <c r="N14" s="81">
        <f>分析係数表!H17</f>
        <v>3.1175059952038369E-3</v>
      </c>
      <c r="O14" s="82">
        <f t="shared" si="4"/>
        <v>4.9412224109386428E-2</v>
      </c>
      <c r="P14" s="76">
        <f>分析係数表!C17</f>
        <v>0.37921478060046188</v>
      </c>
      <c r="Q14" s="82">
        <f t="shared" si="5"/>
        <v>1.8737845724621827E-2</v>
      </c>
      <c r="R14" s="83">
        <v>3.6370948916871371E-2</v>
      </c>
      <c r="S14" s="84">
        <f t="shared" si="6"/>
        <v>1.9371239162351201</v>
      </c>
      <c r="T14" s="85">
        <f>分析係数表!F17</f>
        <v>0.32152646004638413</v>
      </c>
      <c r="U14" s="86">
        <f t="shared" si="7"/>
        <v>0.62283659545826653</v>
      </c>
      <c r="V14" s="87">
        <f>分析係数表!D17</f>
        <v>5.2709255745308874E-2</v>
      </c>
      <c r="W14" s="88">
        <f t="shared" si="8"/>
        <v>0</v>
      </c>
      <c r="X14" s="76">
        <f>分析係数表!E17</f>
        <v>4.1113219481340925E-2</v>
      </c>
      <c r="Y14" s="89">
        <f t="shared" si="9"/>
        <v>0</v>
      </c>
    </row>
    <row r="15" spans="1:25" x14ac:dyDescent="0.2">
      <c r="A15" s="6" t="s">
        <v>3</v>
      </c>
      <c r="B15" s="5" t="s">
        <v>31</v>
      </c>
      <c r="C15" s="90"/>
      <c r="D15" s="76">
        <f>投入係数表!S15</f>
        <v>1.9047619047619049E-2</v>
      </c>
      <c r="E15" s="77">
        <f t="shared" si="0"/>
        <v>1.9047619047619049</v>
      </c>
      <c r="F15" s="76">
        <f>分析係数表!C18</f>
        <v>0.14940577249575548</v>
      </c>
      <c r="G15" s="77">
        <f t="shared" si="1"/>
        <v>0.28458242380143906</v>
      </c>
      <c r="H15" s="77">
        <v>0.3153893615841597</v>
      </c>
      <c r="I15" s="77">
        <f t="shared" si="2"/>
        <v>0.3153893615841597</v>
      </c>
      <c r="J15" s="76">
        <f>分析係数表!G18</f>
        <v>0.21511627906976744</v>
      </c>
      <c r="K15" s="78">
        <f t="shared" si="3"/>
        <v>6.7845385922173887E-2</v>
      </c>
      <c r="L15" s="79"/>
      <c r="M15" s="80"/>
      <c r="N15" s="81">
        <f>分析係数表!H18</f>
        <v>5.0626165734079403E-4</v>
      </c>
      <c r="O15" s="82">
        <f t="shared" si="4"/>
        <v>8.0242073340029245E-3</v>
      </c>
      <c r="P15" s="76">
        <f>分析係数表!C18</f>
        <v>0.14940577249575548</v>
      </c>
      <c r="Q15" s="82">
        <f t="shared" si="5"/>
        <v>1.1988628954028135E-3</v>
      </c>
      <c r="R15" s="83">
        <v>2.4053760045221416E-3</v>
      </c>
      <c r="S15" s="84">
        <f t="shared" si="6"/>
        <v>0.31779473758868182</v>
      </c>
      <c r="T15" s="85">
        <f>分析係数表!F18</f>
        <v>0.45542635658914726</v>
      </c>
      <c r="U15" s="86">
        <f t="shared" si="7"/>
        <v>0.1447320994832175</v>
      </c>
      <c r="V15" s="87">
        <f>分析係数表!D18</f>
        <v>8.1395348837209308E-2</v>
      </c>
      <c r="W15" s="88">
        <f t="shared" si="8"/>
        <v>0</v>
      </c>
      <c r="X15" s="76">
        <f>分析係数表!E18</f>
        <v>8.9147286821705432E-2</v>
      </c>
      <c r="Y15" s="89">
        <f t="shared" si="9"/>
        <v>0</v>
      </c>
    </row>
    <row r="16" spans="1:25" x14ac:dyDescent="0.2">
      <c r="A16" s="6" t="s">
        <v>4</v>
      </c>
      <c r="B16" s="5" t="s">
        <v>32</v>
      </c>
      <c r="C16" s="90"/>
      <c r="D16" s="76">
        <f>投入係数表!S16</f>
        <v>2.3809523809523808E-2</v>
      </c>
      <c r="E16" s="77">
        <f t="shared" si="0"/>
        <v>2.3809523809523809</v>
      </c>
      <c r="F16" s="76">
        <f>分析係数表!C19</f>
        <v>0.11115651818553329</v>
      </c>
      <c r="G16" s="77">
        <f t="shared" si="1"/>
        <v>0.26465837663222214</v>
      </c>
      <c r="H16" s="77">
        <v>0.35909162045634924</v>
      </c>
      <c r="I16" s="77">
        <f t="shared" si="2"/>
        <v>0.35909162045634924</v>
      </c>
      <c r="J16" s="76">
        <f>分析係数表!G19</f>
        <v>5.721393034825871E-2</v>
      </c>
      <c r="K16" s="78">
        <f t="shared" si="3"/>
        <v>2.0545042961432919E-2</v>
      </c>
      <c r="L16" s="79"/>
      <c r="M16" s="80"/>
      <c r="N16" s="81">
        <f>分析係数表!H19</f>
        <v>-1.332267519317879E-4</v>
      </c>
      <c r="O16" s="82">
        <f t="shared" si="4"/>
        <v>-2.1116335089481379E-3</v>
      </c>
      <c r="P16" s="76">
        <f>分析係数表!C19</f>
        <v>0.11115651818553329</v>
      </c>
      <c r="Q16" s="82">
        <f t="shared" si="5"/>
        <v>-2.3472182853857517E-4</v>
      </c>
      <c r="R16" s="83">
        <v>1.0085100689731742E-3</v>
      </c>
      <c r="S16" s="84">
        <f t="shared" si="6"/>
        <v>0.36010013052532241</v>
      </c>
      <c r="T16" s="85">
        <f>分析係数表!F19</f>
        <v>0.24046434494195687</v>
      </c>
      <c r="U16" s="86">
        <f t="shared" si="7"/>
        <v>8.6591242000284827E-2</v>
      </c>
      <c r="V16" s="87">
        <f>分析係数表!D19</f>
        <v>6.7993366500829183E-2</v>
      </c>
      <c r="W16" s="88">
        <f t="shared" si="8"/>
        <v>0</v>
      </c>
      <c r="X16" s="76">
        <f>分析係数表!E19</f>
        <v>7.4626865671641784E-2</v>
      </c>
      <c r="Y16" s="89">
        <f t="shared" si="9"/>
        <v>0</v>
      </c>
    </row>
    <row r="17" spans="1:25" x14ac:dyDescent="0.2">
      <c r="A17" s="6" t="s">
        <v>5</v>
      </c>
      <c r="B17" s="5" t="s">
        <v>33</v>
      </c>
      <c r="C17" s="90"/>
      <c r="D17" s="76">
        <f>投入係数表!S17</f>
        <v>3.8095238095238099E-2</v>
      </c>
      <c r="E17" s="77">
        <f t="shared" si="0"/>
        <v>3.8095238095238098</v>
      </c>
      <c r="F17" s="76">
        <f>分析係数表!C20</f>
        <v>0.38497033618984844</v>
      </c>
      <c r="G17" s="77">
        <f t="shared" si="1"/>
        <v>1.4665536616756132</v>
      </c>
      <c r="H17" s="77">
        <v>1.937603570476867</v>
      </c>
      <c r="I17" s="77">
        <f t="shared" si="2"/>
        <v>1.937603570476867</v>
      </c>
      <c r="J17" s="76">
        <f>分析係数表!G20</f>
        <v>0.1000882612533098</v>
      </c>
      <c r="K17" s="78">
        <f t="shared" si="3"/>
        <v>0.19393137236723454</v>
      </c>
      <c r="L17" s="79"/>
      <c r="M17" s="80"/>
      <c r="N17" s="81">
        <f>分析係数表!H20</f>
        <v>6.1284305888622431E-4</v>
      </c>
      <c r="O17" s="82">
        <f t="shared" si="4"/>
        <v>9.7135141411614345E-3</v>
      </c>
      <c r="P17" s="76">
        <f>分析係数表!C20</f>
        <v>0.38497033618984844</v>
      </c>
      <c r="Q17" s="82">
        <f t="shared" si="5"/>
        <v>3.7394148045077642E-3</v>
      </c>
      <c r="R17" s="83">
        <v>8.4910883208055964E-3</v>
      </c>
      <c r="S17" s="84">
        <f t="shared" si="6"/>
        <v>1.9460946587976726</v>
      </c>
      <c r="T17" s="85">
        <f>分析係数表!F20</f>
        <v>0.22259488084730802</v>
      </c>
      <c r="U17" s="86">
        <f t="shared" si="7"/>
        <v>0.43319070869265053</v>
      </c>
      <c r="V17" s="87">
        <f>分析係数表!D20</f>
        <v>2.5772285966460723E-2</v>
      </c>
      <c r="W17" s="88">
        <f t="shared" si="8"/>
        <v>0</v>
      </c>
      <c r="X17" s="76">
        <f>分析係数表!E20</f>
        <v>2.7184466019417475E-2</v>
      </c>
      <c r="Y17" s="89">
        <f t="shared" si="9"/>
        <v>0</v>
      </c>
    </row>
    <row r="18" spans="1:25" x14ac:dyDescent="0.2">
      <c r="A18" s="6" t="s">
        <v>6</v>
      </c>
      <c r="B18" s="5" t="s">
        <v>34</v>
      </c>
      <c r="C18" s="90"/>
      <c r="D18" s="76">
        <f>投入係数表!S18</f>
        <v>4.2857142857142858E-2</v>
      </c>
      <c r="E18" s="77">
        <f t="shared" si="0"/>
        <v>4.2857142857142856</v>
      </c>
      <c r="F18" s="76">
        <f>分析係数表!C21</f>
        <v>0.48253968253968249</v>
      </c>
      <c r="G18" s="77">
        <f t="shared" si="1"/>
        <v>2.0680272108843534</v>
      </c>
      <c r="H18" s="77">
        <v>2.2433574608554823</v>
      </c>
      <c r="I18" s="77">
        <f t="shared" si="2"/>
        <v>2.2433574608554823</v>
      </c>
      <c r="J18" s="76">
        <f>分析係数表!G21</f>
        <v>0.28533451484271155</v>
      </c>
      <c r="K18" s="78">
        <f t="shared" si="3"/>
        <v>0.6401073127119763</v>
      </c>
      <c r="L18" s="79"/>
      <c r="M18" s="80"/>
      <c r="N18" s="81">
        <f>分析係数表!H21</f>
        <v>1.0125233146815881E-3</v>
      </c>
      <c r="O18" s="82">
        <f t="shared" si="4"/>
        <v>1.6048414668005849E-2</v>
      </c>
      <c r="P18" s="76">
        <f>分析係数表!C21</f>
        <v>0.48253968253968249</v>
      </c>
      <c r="Q18" s="82">
        <f t="shared" si="5"/>
        <v>7.7439969191647265E-3</v>
      </c>
      <c r="R18" s="83">
        <v>1.4935352170723627E-2</v>
      </c>
      <c r="S18" s="84">
        <f t="shared" si="6"/>
        <v>2.2582928130262059</v>
      </c>
      <c r="T18" s="85">
        <f>分析係数表!F21</f>
        <v>0.42600797518830308</v>
      </c>
      <c r="U18" s="86">
        <f t="shared" si="7"/>
        <v>0.96205074865959106</v>
      </c>
      <c r="V18" s="87">
        <f>分析係数表!D21</f>
        <v>6.1586176340274704E-2</v>
      </c>
      <c r="W18" s="88">
        <f t="shared" si="8"/>
        <v>0</v>
      </c>
      <c r="X18" s="76">
        <f>分析係数表!E21</f>
        <v>5.2946389011962781E-2</v>
      </c>
      <c r="Y18" s="89">
        <f t="shared" si="9"/>
        <v>0</v>
      </c>
    </row>
    <row r="19" spans="1:25" x14ac:dyDescent="0.2">
      <c r="A19" s="6" t="s">
        <v>7</v>
      </c>
      <c r="B19" s="5" t="s">
        <v>268</v>
      </c>
      <c r="C19" s="90"/>
      <c r="D19" s="76">
        <f>投入係数表!S19</f>
        <v>1.4285714285714285E-2</v>
      </c>
      <c r="E19" s="77">
        <f t="shared" si="0"/>
        <v>1.4285714285714286</v>
      </c>
      <c r="F19" s="76">
        <f>分析係数表!C22</f>
        <v>8.9572192513369009E-2</v>
      </c>
      <c r="G19" s="77">
        <f t="shared" si="1"/>
        <v>0.1279602750190986</v>
      </c>
      <c r="H19" s="77">
        <v>0.13492526694898399</v>
      </c>
      <c r="I19" s="77">
        <f t="shared" si="2"/>
        <v>0.13492526694898399</v>
      </c>
      <c r="J19" s="76">
        <f>分析係数表!G22</f>
        <v>0.19457831325301206</v>
      </c>
      <c r="K19" s="78">
        <f t="shared" si="3"/>
        <v>2.625353085814568E-2</v>
      </c>
      <c r="L19" s="79"/>
      <c r="M19" s="80"/>
      <c r="N19" s="81">
        <f>分析係数表!H22</f>
        <v>5.3290700772715159E-5</v>
      </c>
      <c r="O19" s="82">
        <f t="shared" si="4"/>
        <v>8.446534035792552E-4</v>
      </c>
      <c r="P19" s="76">
        <f>分析係数表!C22</f>
        <v>8.9572192513369009E-2</v>
      </c>
      <c r="Q19" s="82">
        <f t="shared" si="5"/>
        <v>7.565745727247341E-5</v>
      </c>
      <c r="R19" s="83">
        <v>4.9707542063005372E-4</v>
      </c>
      <c r="S19" s="84">
        <f t="shared" si="6"/>
        <v>0.13542234236961403</v>
      </c>
      <c r="T19" s="85">
        <f>分析係数表!F22</f>
        <v>0.41265060240963858</v>
      </c>
      <c r="U19" s="86">
        <f t="shared" si="7"/>
        <v>5.5882111158545557E-2</v>
      </c>
      <c r="V19" s="87">
        <f>分析係数表!D22</f>
        <v>5.903614457831325E-2</v>
      </c>
      <c r="W19" s="88">
        <f t="shared" si="8"/>
        <v>0</v>
      </c>
      <c r="X19" s="76">
        <f>分析係数表!E22</f>
        <v>6.2650602409638559E-2</v>
      </c>
      <c r="Y19" s="89">
        <f t="shared" si="9"/>
        <v>0</v>
      </c>
    </row>
    <row r="20" spans="1:25" x14ac:dyDescent="0.2">
      <c r="A20" s="6" t="s">
        <v>8</v>
      </c>
      <c r="B20" s="5" t="s">
        <v>269</v>
      </c>
      <c r="C20" s="90"/>
      <c r="D20" s="76">
        <f>投入係数表!S20</f>
        <v>0</v>
      </c>
      <c r="E20" s="77">
        <f t="shared" si="0"/>
        <v>0</v>
      </c>
      <c r="F20" s="76">
        <f>分析係数表!C23</f>
        <v>0</v>
      </c>
      <c r="G20" s="77">
        <f t="shared" si="1"/>
        <v>0</v>
      </c>
      <c r="H20" s="77">
        <v>0</v>
      </c>
      <c r="I20" s="77">
        <f t="shared" si="2"/>
        <v>0</v>
      </c>
      <c r="J20" s="76">
        <f>分析係数表!G23</f>
        <v>0.21617418351477449</v>
      </c>
      <c r="K20" s="78">
        <f t="shared" si="3"/>
        <v>0</v>
      </c>
      <c r="L20" s="79"/>
      <c r="M20" s="80"/>
      <c r="N20" s="81">
        <f>分析係数表!H23</f>
        <v>2.6645350386357579E-5</v>
      </c>
      <c r="O20" s="82">
        <f t="shared" si="4"/>
        <v>4.223267017896276E-4</v>
      </c>
      <c r="P20" s="76">
        <f>分析係数表!C23</f>
        <v>0</v>
      </c>
      <c r="Q20" s="82">
        <f t="shared" si="5"/>
        <v>0</v>
      </c>
      <c r="R20" s="83">
        <v>0</v>
      </c>
      <c r="S20" s="84">
        <f t="shared" si="6"/>
        <v>0</v>
      </c>
      <c r="T20" s="85">
        <f>分析係数表!F23</f>
        <v>0.44116122343182995</v>
      </c>
      <c r="U20" s="86">
        <f t="shared" si="7"/>
        <v>0</v>
      </c>
      <c r="V20" s="87">
        <f>分析係数表!D23</f>
        <v>8.5018144116122338E-2</v>
      </c>
      <c r="W20" s="88">
        <f t="shared" si="8"/>
        <v>0</v>
      </c>
      <c r="X20" s="76">
        <f>分析係数表!E23</f>
        <v>8.138932089165371E-2</v>
      </c>
      <c r="Y20" s="89">
        <f t="shared" si="9"/>
        <v>0</v>
      </c>
    </row>
    <row r="21" spans="1:25" x14ac:dyDescent="0.2">
      <c r="A21" s="6" t="s">
        <v>9</v>
      </c>
      <c r="B21" s="5" t="s">
        <v>270</v>
      </c>
      <c r="C21" s="75">
        <f>最終需要_まとめ!C22</f>
        <v>100</v>
      </c>
      <c r="D21" s="76">
        <f>投入係数表!S21</f>
        <v>9.0476190476190474E-2</v>
      </c>
      <c r="E21" s="77">
        <f t="shared" si="0"/>
        <v>9.0476190476190474</v>
      </c>
      <c r="F21" s="76">
        <f>分析係数表!C24</f>
        <v>0.22950819672131151</v>
      </c>
      <c r="G21" s="77">
        <f t="shared" si="1"/>
        <v>2.0765027322404372</v>
      </c>
      <c r="H21" s="77">
        <v>2.1221823510988491</v>
      </c>
      <c r="I21" s="77">
        <f t="shared" si="2"/>
        <v>102.12218235109884</v>
      </c>
      <c r="J21" s="76">
        <f>分析係数表!G24</f>
        <v>0.20952380952380953</v>
      </c>
      <c r="K21" s="78">
        <f t="shared" si="3"/>
        <v>21.397028683087377</v>
      </c>
      <c r="L21" s="79"/>
      <c r="M21" s="80"/>
      <c r="N21" s="81">
        <f>分析係数表!H24</f>
        <v>3.996802557953637E-4</v>
      </c>
      <c r="O21" s="82">
        <f t="shared" si="4"/>
        <v>6.3349005268444137E-3</v>
      </c>
      <c r="P21" s="76">
        <f>分析係数表!C24</f>
        <v>0.22950819672131151</v>
      </c>
      <c r="Q21" s="82">
        <f t="shared" si="5"/>
        <v>1.4539115963249475E-3</v>
      </c>
      <c r="R21" s="83">
        <v>3.6123566756818166E-3</v>
      </c>
      <c r="S21" s="84">
        <f t="shared" si="6"/>
        <v>102.12579470777453</v>
      </c>
      <c r="T21" s="85">
        <f>分析係数表!F24</f>
        <v>0.4</v>
      </c>
      <c r="U21" s="86">
        <f t="shared" si="7"/>
        <v>40.850317883109817</v>
      </c>
      <c r="V21" s="87">
        <f>分析係数表!D24</f>
        <v>1.1190476190476191</v>
      </c>
      <c r="W21" s="88">
        <f t="shared" si="8"/>
        <v>114</v>
      </c>
      <c r="X21" s="76">
        <f>分析係数表!E24</f>
        <v>1.1190476190476191</v>
      </c>
      <c r="Y21" s="89">
        <f t="shared" si="9"/>
        <v>114</v>
      </c>
    </row>
    <row r="22" spans="1:25" x14ac:dyDescent="0.2">
      <c r="A22" s="6" t="s">
        <v>10</v>
      </c>
      <c r="B22" s="5" t="s">
        <v>271</v>
      </c>
      <c r="C22" s="90"/>
      <c r="D22" s="76">
        <f>投入係数表!S22</f>
        <v>0.14285714285714285</v>
      </c>
      <c r="E22" s="77">
        <f t="shared" si="0"/>
        <v>14.285714285714285</v>
      </c>
      <c r="F22" s="76">
        <f>分析係数表!C25</f>
        <v>0.16129032258064513</v>
      </c>
      <c r="G22" s="77">
        <f t="shared" si="1"/>
        <v>2.3041474654377874</v>
      </c>
      <c r="H22" s="77">
        <v>2.4871133229061289</v>
      </c>
      <c r="I22" s="77">
        <f t="shared" si="2"/>
        <v>2.4871133229061289</v>
      </c>
      <c r="J22" s="76">
        <f>分析係数表!G25</f>
        <v>0.19679519278918378</v>
      </c>
      <c r="K22" s="78">
        <f t="shared" si="3"/>
        <v>0.48945194586985913</v>
      </c>
      <c r="L22" s="79"/>
      <c r="M22" s="80"/>
      <c r="N22" s="81">
        <f>分析係数表!H25</f>
        <v>5.5955235811350917E-4</v>
      </c>
      <c r="O22" s="82">
        <f t="shared" si="4"/>
        <v>8.8688607375821803E-3</v>
      </c>
      <c r="P22" s="76">
        <f>分析係数表!C25</f>
        <v>0.16129032258064513</v>
      </c>
      <c r="Q22" s="82">
        <f t="shared" si="5"/>
        <v>1.4304614092874482E-3</v>
      </c>
      <c r="R22" s="83">
        <v>4.3093016073374986E-3</v>
      </c>
      <c r="S22" s="84">
        <f t="shared" si="6"/>
        <v>2.4914226245134663</v>
      </c>
      <c r="T22" s="85">
        <f>分析係数表!F25</f>
        <v>0.35002503755633452</v>
      </c>
      <c r="U22" s="86">
        <f t="shared" si="7"/>
        <v>0.8720602977140276</v>
      </c>
      <c r="V22" s="87">
        <f>分析係数表!D25</f>
        <v>8.1622433650475709E-2</v>
      </c>
      <c r="W22" s="88">
        <f t="shared" si="8"/>
        <v>0</v>
      </c>
      <c r="X22" s="76">
        <f>分析係数表!E25</f>
        <v>8.0120180270405614E-2</v>
      </c>
      <c r="Y22" s="89">
        <f t="shared" si="9"/>
        <v>0</v>
      </c>
    </row>
    <row r="23" spans="1:25" x14ac:dyDescent="0.2">
      <c r="A23" s="6" t="s">
        <v>11</v>
      </c>
      <c r="B23" s="5" t="s">
        <v>35</v>
      </c>
      <c r="C23" s="90"/>
      <c r="D23" s="76">
        <f>投入係数表!S23</f>
        <v>1.9047619047619049E-2</v>
      </c>
      <c r="E23" s="77">
        <f t="shared" si="0"/>
        <v>1.9047619047619049</v>
      </c>
      <c r="F23" s="76">
        <f>分析係数表!C26</f>
        <v>0.2892749244712991</v>
      </c>
      <c r="G23" s="77">
        <f t="shared" si="1"/>
        <v>0.55099985613580782</v>
      </c>
      <c r="H23" s="77">
        <v>0.60207805630602107</v>
      </c>
      <c r="I23" s="77">
        <f t="shared" si="2"/>
        <v>0.60207805630602107</v>
      </c>
      <c r="J23" s="76">
        <f>分析係数表!G26</f>
        <v>0.19654528478057889</v>
      </c>
      <c r="K23" s="78">
        <f t="shared" si="3"/>
        <v>0.11833560303680432</v>
      </c>
      <c r="L23" s="79"/>
      <c r="M23" s="80"/>
      <c r="N23" s="81">
        <f>分析係数表!H26</f>
        <v>1.2363442579269917E-2</v>
      </c>
      <c r="O23" s="82">
        <f t="shared" si="4"/>
        <v>0.1959595896303872</v>
      </c>
      <c r="P23" s="76">
        <f>分析係数表!C26</f>
        <v>0.2892749244712991</v>
      </c>
      <c r="Q23" s="82">
        <f t="shared" si="5"/>
        <v>5.6686195489757021E-2</v>
      </c>
      <c r="R23" s="83">
        <v>5.996285572290902E-2</v>
      </c>
      <c r="S23" s="84">
        <f t="shared" si="6"/>
        <v>0.66204091202893012</v>
      </c>
      <c r="T23" s="85">
        <f>分析係数表!F26</f>
        <v>0.33426704014939307</v>
      </c>
      <c r="U23" s="86">
        <f t="shared" si="7"/>
        <v>0.2212984561217152</v>
      </c>
      <c r="V23" s="87">
        <f>分析係数表!D26</f>
        <v>5.3688141923436038E-2</v>
      </c>
      <c r="W23" s="88">
        <f t="shared" si="8"/>
        <v>0</v>
      </c>
      <c r="X23" s="76">
        <f>分析係数表!E26</f>
        <v>5.6489262371615313E-2</v>
      </c>
      <c r="Y23" s="89">
        <f t="shared" si="9"/>
        <v>0</v>
      </c>
    </row>
    <row r="24" spans="1:25" x14ac:dyDescent="0.2">
      <c r="A24" s="6" t="s">
        <v>12</v>
      </c>
      <c r="B24" s="5" t="s">
        <v>365</v>
      </c>
      <c r="C24" s="90"/>
      <c r="D24" s="76">
        <f>投入係数表!S24</f>
        <v>0</v>
      </c>
      <c r="E24" s="77">
        <f t="shared" si="0"/>
        <v>0</v>
      </c>
      <c r="F24" s="76">
        <f>分析係数表!C27</f>
        <v>1.9108280254777066E-2</v>
      </c>
      <c r="G24" s="77">
        <f t="shared" si="1"/>
        <v>0</v>
      </c>
      <c r="H24" s="77">
        <v>4.6786605355328049E-5</v>
      </c>
      <c r="I24" s="77">
        <f t="shared" si="2"/>
        <v>4.6786605355328049E-5</v>
      </c>
      <c r="J24" s="76">
        <f>分析係数表!G27</f>
        <v>0.18</v>
      </c>
      <c r="K24" s="78">
        <f t="shared" si="3"/>
        <v>8.4215889639590487E-6</v>
      </c>
      <c r="L24" s="79"/>
      <c r="M24" s="80"/>
      <c r="N24" s="81">
        <f>分析係数表!H27</f>
        <v>1.2043698374633626E-2</v>
      </c>
      <c r="O24" s="82">
        <f t="shared" si="4"/>
        <v>0.19089166920891168</v>
      </c>
      <c r="P24" s="76">
        <f>分析係数表!C27</f>
        <v>1.9108280254777066E-2</v>
      </c>
      <c r="Q24" s="82">
        <f t="shared" si="5"/>
        <v>3.6476115135460822E-3</v>
      </c>
      <c r="R24" s="83">
        <v>3.6712070924101578E-3</v>
      </c>
      <c r="S24" s="84">
        <f t="shared" si="6"/>
        <v>3.7179936977654857E-3</v>
      </c>
      <c r="T24" s="85">
        <f>分析係数表!F27</f>
        <v>0.34</v>
      </c>
      <c r="U24" s="86">
        <f t="shared" si="7"/>
        <v>1.2641178572402652E-3</v>
      </c>
      <c r="V24" s="87">
        <f>分析係数表!D27</f>
        <v>0</v>
      </c>
      <c r="W24" s="88">
        <f t="shared" si="8"/>
        <v>0</v>
      </c>
      <c r="X24" s="76">
        <f>分析係数表!E27</f>
        <v>0</v>
      </c>
      <c r="Y24" s="89">
        <f t="shared" si="9"/>
        <v>0</v>
      </c>
    </row>
    <row r="25" spans="1:25" x14ac:dyDescent="0.2">
      <c r="A25" s="6" t="s">
        <v>13</v>
      </c>
      <c r="B25" s="5" t="s">
        <v>191</v>
      </c>
      <c r="C25" s="90"/>
      <c r="D25" s="76">
        <f>投入係数表!S25</f>
        <v>0</v>
      </c>
      <c r="E25" s="77">
        <f t="shared" si="0"/>
        <v>0</v>
      </c>
      <c r="F25" s="76">
        <f>分析係数表!C28</f>
        <v>9.4883720930232562E-2</v>
      </c>
      <c r="G25" s="77">
        <f t="shared" si="1"/>
        <v>0</v>
      </c>
      <c r="H25" s="77">
        <v>2.4412760820994115E-3</v>
      </c>
      <c r="I25" s="77">
        <f t="shared" si="2"/>
        <v>2.4412760820994115E-3</v>
      </c>
      <c r="J25" s="76">
        <f>分析係数表!G28</f>
        <v>0.12508638562543192</v>
      </c>
      <c r="K25" s="78">
        <f t="shared" si="3"/>
        <v>3.0537040142363057E-4</v>
      </c>
      <c r="L25" s="79"/>
      <c r="M25" s="80"/>
      <c r="N25" s="81">
        <f>分析係数表!H28</f>
        <v>2.3767652544630962E-2</v>
      </c>
      <c r="O25" s="82">
        <f t="shared" si="4"/>
        <v>0.37671541799634783</v>
      </c>
      <c r="P25" s="76">
        <f>分析係数表!C28</f>
        <v>9.4883720930232562E-2</v>
      </c>
      <c r="Q25" s="82">
        <f t="shared" si="5"/>
        <v>3.5744160591281375E-2</v>
      </c>
      <c r="R25" s="83">
        <v>3.8090523400729319E-2</v>
      </c>
      <c r="S25" s="84">
        <f t="shared" si="6"/>
        <v>4.0531799482828729E-2</v>
      </c>
      <c r="T25" s="85">
        <f>分析係数表!F28</f>
        <v>0.21354526606772634</v>
      </c>
      <c r="U25" s="86">
        <f t="shared" si="7"/>
        <v>8.6553739047643928E-3</v>
      </c>
      <c r="V25" s="87">
        <f>分析係数表!D28</f>
        <v>0.20525224602626124</v>
      </c>
      <c r="W25" s="88">
        <f t="shared" si="8"/>
        <v>0</v>
      </c>
      <c r="X25" s="76">
        <f>分析係数表!E28</f>
        <v>0.19765031098825156</v>
      </c>
      <c r="Y25" s="89">
        <f t="shared" si="9"/>
        <v>0</v>
      </c>
    </row>
    <row r="26" spans="1:25" x14ac:dyDescent="0.2">
      <c r="A26" s="6" t="s">
        <v>14</v>
      </c>
      <c r="B26" s="5" t="s">
        <v>50</v>
      </c>
      <c r="C26" s="90"/>
      <c r="D26" s="76">
        <f>投入係数表!S26</f>
        <v>4.7619047619047623E-3</v>
      </c>
      <c r="E26" s="77">
        <f t="shared" si="0"/>
        <v>0.47619047619047622</v>
      </c>
      <c r="F26" s="76">
        <f>分析係数表!C29</f>
        <v>0.10244286840031525</v>
      </c>
      <c r="G26" s="77">
        <f t="shared" si="1"/>
        <v>4.8782318285864407E-2</v>
      </c>
      <c r="H26" s="77">
        <v>6.4242934316460512E-2</v>
      </c>
      <c r="I26" s="77">
        <f t="shared" si="2"/>
        <v>6.4242934316460512E-2</v>
      </c>
      <c r="J26" s="76">
        <f>分析係数表!G29</f>
        <v>0.25477707006369427</v>
      </c>
      <c r="K26" s="78">
        <f t="shared" si="3"/>
        <v>1.636762657744217E-2</v>
      </c>
      <c r="L26" s="79"/>
      <c r="M26" s="80"/>
      <c r="N26" s="81">
        <f>分析係数表!H29</f>
        <v>1.0897948308020251E-2</v>
      </c>
      <c r="O26" s="82">
        <f t="shared" si="4"/>
        <v>0.17273162103195772</v>
      </c>
      <c r="P26" s="76">
        <f>分析係数表!C29</f>
        <v>0.10244286840031525</v>
      </c>
      <c r="Q26" s="82">
        <f t="shared" si="5"/>
        <v>1.7695122721949969E-2</v>
      </c>
      <c r="R26" s="83">
        <v>2.2566060289680386E-2</v>
      </c>
      <c r="S26" s="84">
        <f t="shared" si="6"/>
        <v>8.6808994606140902E-2</v>
      </c>
      <c r="T26" s="85">
        <f>分析係数表!F29</f>
        <v>0.39278131634819535</v>
      </c>
      <c r="U26" s="86">
        <f t="shared" si="7"/>
        <v>3.4096951172263412E-2</v>
      </c>
      <c r="V26" s="87">
        <f>分析係数表!D29</f>
        <v>0.1932059447983015</v>
      </c>
      <c r="W26" s="88">
        <f t="shared" si="8"/>
        <v>0</v>
      </c>
      <c r="X26" s="76">
        <f>分析係数表!E29</f>
        <v>0.10191082802547771</v>
      </c>
      <c r="Y26" s="89">
        <f t="shared" si="9"/>
        <v>0</v>
      </c>
    </row>
    <row r="27" spans="1:25" x14ac:dyDescent="0.2">
      <c r="A27" s="6" t="s">
        <v>15</v>
      </c>
      <c r="B27" s="5" t="s">
        <v>36</v>
      </c>
      <c r="C27" s="90"/>
      <c r="D27" s="76">
        <f>投入係数表!S27</f>
        <v>0</v>
      </c>
      <c r="E27" s="77">
        <f t="shared" si="0"/>
        <v>0</v>
      </c>
      <c r="F27" s="76">
        <f>分析係数表!C30</f>
        <v>1</v>
      </c>
      <c r="G27" s="77">
        <f t="shared" si="1"/>
        <v>0</v>
      </c>
      <c r="H27" s="77">
        <v>4.3097324361357735E-2</v>
      </c>
      <c r="I27" s="77">
        <f t="shared" si="2"/>
        <v>4.3097324361357735E-2</v>
      </c>
      <c r="J27" s="76">
        <f>分析係数表!G30</f>
        <v>0.34465911614479239</v>
      </c>
      <c r="K27" s="78">
        <f t="shared" si="3"/>
        <v>1.4853885722590986E-2</v>
      </c>
      <c r="L27" s="79"/>
      <c r="M27" s="80"/>
      <c r="N27" s="81">
        <f>分析係数表!H30</f>
        <v>0</v>
      </c>
      <c r="O27" s="82">
        <f t="shared" si="4"/>
        <v>0</v>
      </c>
      <c r="P27" s="76">
        <f>分析係数表!C30</f>
        <v>1</v>
      </c>
      <c r="Q27" s="82">
        <f t="shared" si="5"/>
        <v>0</v>
      </c>
      <c r="R27" s="83">
        <v>2.4853245264927472E-2</v>
      </c>
      <c r="S27" s="84">
        <f t="shared" si="6"/>
        <v>6.7950569626285207E-2</v>
      </c>
      <c r="T27" s="85">
        <f>分析係数表!F30</f>
        <v>0.43992893626471241</v>
      </c>
      <c r="U27" s="86">
        <f t="shared" si="7"/>
        <v>2.9893421814272927E-2</v>
      </c>
      <c r="V27" s="87">
        <f>分析係数表!D30</f>
        <v>0.13657561625582945</v>
      </c>
      <c r="W27" s="88">
        <f t="shared" si="8"/>
        <v>0</v>
      </c>
      <c r="X27" s="76">
        <f>分析係数表!E30</f>
        <v>6.395736175882745E-2</v>
      </c>
      <c r="Y27" s="89">
        <f t="shared" si="9"/>
        <v>0</v>
      </c>
    </row>
    <row r="28" spans="1:25" x14ac:dyDescent="0.2">
      <c r="A28" s="6" t="s">
        <v>16</v>
      </c>
      <c r="B28" s="5" t="s">
        <v>192</v>
      </c>
      <c r="C28" s="90"/>
      <c r="D28" s="76">
        <f>投入係数表!S28</f>
        <v>9.5238095238095247E-3</v>
      </c>
      <c r="E28" s="77">
        <f t="shared" si="0"/>
        <v>0.95238095238095244</v>
      </c>
      <c r="F28" s="76">
        <f>分析係数表!C31</f>
        <v>2.6671974522292974E-2</v>
      </c>
      <c r="G28" s="77">
        <f t="shared" si="1"/>
        <v>2.540188049742188E-2</v>
      </c>
      <c r="H28" s="77">
        <v>3.5655794456378807E-2</v>
      </c>
      <c r="I28" s="77">
        <f t="shared" si="2"/>
        <v>3.5655794456378807E-2</v>
      </c>
      <c r="J28" s="76">
        <f>分析係数表!G31</f>
        <v>5.9701492537313432E-2</v>
      </c>
      <c r="K28" s="78">
        <f t="shared" si="3"/>
        <v>2.1287041466494811E-3</v>
      </c>
      <c r="L28" s="79"/>
      <c r="M28" s="80"/>
      <c r="N28" s="81">
        <f>分析係数表!H31</f>
        <v>2.5153210764721556E-2</v>
      </c>
      <c r="O28" s="82">
        <f t="shared" si="4"/>
        <v>0.39867640648940844</v>
      </c>
      <c r="P28" s="76">
        <f>分析係数表!C31</f>
        <v>2.6671974522292974E-2</v>
      </c>
      <c r="Q28" s="82">
        <f t="shared" si="5"/>
        <v>1.0633486956524819E-2</v>
      </c>
      <c r="R28" s="83">
        <v>1.3009533986919213E-2</v>
      </c>
      <c r="S28" s="84">
        <f t="shared" si="6"/>
        <v>4.8665328443298017E-2</v>
      </c>
      <c r="T28" s="85">
        <f>分析係数表!F31</f>
        <v>0.34328358208955223</v>
      </c>
      <c r="U28" s="86">
        <f t="shared" si="7"/>
        <v>1.6706008271579916E-2</v>
      </c>
      <c r="V28" s="87">
        <f>分析係数表!D31</f>
        <v>0</v>
      </c>
      <c r="W28" s="88">
        <f t="shared" si="8"/>
        <v>0</v>
      </c>
      <c r="X28" s="76">
        <f>分析係数表!E31</f>
        <v>0</v>
      </c>
      <c r="Y28" s="89">
        <f t="shared" si="9"/>
        <v>0</v>
      </c>
    </row>
    <row r="29" spans="1:25" x14ac:dyDescent="0.2">
      <c r="A29" s="6" t="s">
        <v>17</v>
      </c>
      <c r="B29" s="5" t="s">
        <v>272</v>
      </c>
      <c r="C29" s="90"/>
      <c r="D29" s="76">
        <f>投入係数表!S29</f>
        <v>0</v>
      </c>
      <c r="E29" s="77">
        <f t="shared" si="0"/>
        <v>0</v>
      </c>
      <c r="F29" s="76">
        <f>分析係数表!C32</f>
        <v>1</v>
      </c>
      <c r="G29" s="77">
        <f t="shared" si="1"/>
        <v>0</v>
      </c>
      <c r="H29" s="77">
        <v>1.8919431998164957E-2</v>
      </c>
      <c r="I29" s="77">
        <f t="shared" si="2"/>
        <v>1.8919431998164957E-2</v>
      </c>
      <c r="J29" s="76">
        <f>分析係数表!G32</f>
        <v>0.14022140221402213</v>
      </c>
      <c r="K29" s="78">
        <f t="shared" si="3"/>
        <v>2.6529092838755287E-3</v>
      </c>
      <c r="L29" s="79"/>
      <c r="M29" s="80"/>
      <c r="N29" s="81">
        <f>分析係数表!H32</f>
        <v>7.3807620570210501E-3</v>
      </c>
      <c r="O29" s="82">
        <f t="shared" si="4"/>
        <v>0.11698449639572685</v>
      </c>
      <c r="P29" s="76">
        <f>分析係数表!C32</f>
        <v>1</v>
      </c>
      <c r="Q29" s="82">
        <f t="shared" si="5"/>
        <v>0.11698449639572685</v>
      </c>
      <c r="R29" s="83">
        <v>0.14823751489412496</v>
      </c>
      <c r="S29" s="84">
        <f t="shared" si="6"/>
        <v>0.16715694689228991</v>
      </c>
      <c r="T29" s="85">
        <f>分析係数表!F32</f>
        <v>0.48093480934809346</v>
      </c>
      <c r="U29" s="86">
        <f t="shared" si="7"/>
        <v>8.0391594384852827E-2</v>
      </c>
      <c r="V29" s="87">
        <f>分析係数表!D32</f>
        <v>1.7220172201722016E-2</v>
      </c>
      <c r="W29" s="88">
        <f t="shared" si="8"/>
        <v>0</v>
      </c>
      <c r="X29" s="76">
        <f>分析係数表!E32</f>
        <v>2.5830258302583026E-2</v>
      </c>
      <c r="Y29" s="89">
        <f t="shared" si="9"/>
        <v>0</v>
      </c>
    </row>
    <row r="30" spans="1:25" x14ac:dyDescent="0.2">
      <c r="A30" s="6" t="s">
        <v>18</v>
      </c>
      <c r="B30" s="5" t="s">
        <v>273</v>
      </c>
      <c r="C30" s="90"/>
      <c r="D30" s="76">
        <f>投入係数表!S30</f>
        <v>0</v>
      </c>
      <c r="E30" s="77">
        <f t="shared" si="0"/>
        <v>0</v>
      </c>
      <c r="F30" s="76">
        <f>分析係数表!C33</f>
        <v>0.66329113924050631</v>
      </c>
      <c r="G30" s="77">
        <f t="shared" si="1"/>
        <v>0</v>
      </c>
      <c r="H30" s="77">
        <v>6.5929897553326268E-3</v>
      </c>
      <c r="I30" s="77">
        <f t="shared" si="2"/>
        <v>6.5929897553326268E-3</v>
      </c>
      <c r="J30" s="76">
        <f>分析係数表!G33</f>
        <v>0.50381679389312972</v>
      </c>
      <c r="K30" s="78">
        <f t="shared" si="3"/>
        <v>3.3216589607019337E-3</v>
      </c>
      <c r="L30" s="79"/>
      <c r="M30" s="80"/>
      <c r="N30" s="81">
        <f>分析係数表!H33</f>
        <v>1.0658140154543032E-3</v>
      </c>
      <c r="O30" s="82">
        <f t="shared" si="4"/>
        <v>1.6893068071585103E-2</v>
      </c>
      <c r="P30" s="76">
        <f>分析係数表!C33</f>
        <v>0.66329113924050631</v>
      </c>
      <c r="Q30" s="82">
        <f t="shared" si="5"/>
        <v>1.1205022366469105E-2</v>
      </c>
      <c r="R30" s="83">
        <v>2.8726205869450201E-2</v>
      </c>
      <c r="S30" s="84">
        <f t="shared" si="6"/>
        <v>3.5319195624782827E-2</v>
      </c>
      <c r="T30" s="85">
        <f>分析係数表!F33</f>
        <v>0.63740458015267176</v>
      </c>
      <c r="U30" s="86">
        <f t="shared" si="7"/>
        <v>2.2512617058544779E-2</v>
      </c>
      <c r="V30" s="87">
        <f>分析係数表!D33</f>
        <v>1.1450381679389313E-2</v>
      </c>
      <c r="W30" s="88">
        <f t="shared" si="8"/>
        <v>0</v>
      </c>
      <c r="X30" s="76">
        <f>分析係数表!E33</f>
        <v>0</v>
      </c>
      <c r="Y30" s="89">
        <f t="shared" si="9"/>
        <v>0</v>
      </c>
    </row>
    <row r="31" spans="1:25" x14ac:dyDescent="0.2">
      <c r="A31" s="6" t="s">
        <v>19</v>
      </c>
      <c r="B31" s="5" t="s">
        <v>274</v>
      </c>
      <c r="C31" s="90"/>
      <c r="D31" s="76">
        <f>投入係数表!S31</f>
        <v>5.2380952380952382E-2</v>
      </c>
      <c r="E31" s="77">
        <f t="shared" si="0"/>
        <v>5.2380952380952381</v>
      </c>
      <c r="F31" s="76">
        <f>分析係数表!C34</f>
        <v>0.21491587085038655</v>
      </c>
      <c r="G31" s="77">
        <f t="shared" si="1"/>
        <v>1.125749799692501</v>
      </c>
      <c r="H31" s="77">
        <v>1.2689282937840618</v>
      </c>
      <c r="I31" s="77">
        <f t="shared" si="2"/>
        <v>1.2689282937840618</v>
      </c>
      <c r="J31" s="76">
        <f>分析係数表!G34</f>
        <v>0.42492917847025496</v>
      </c>
      <c r="K31" s="78">
        <f t="shared" si="3"/>
        <v>0.53920465741532375</v>
      </c>
      <c r="L31" s="79"/>
      <c r="M31" s="80"/>
      <c r="N31" s="81">
        <f>分析係数表!H34</f>
        <v>0.18094857447375434</v>
      </c>
      <c r="O31" s="82">
        <f t="shared" si="4"/>
        <v>2.8680206318533612</v>
      </c>
      <c r="P31" s="76">
        <f>分析係数表!C34</f>
        <v>0.21491587085038655</v>
      </c>
      <c r="Q31" s="82">
        <f t="shared" si="5"/>
        <v>0.61638315171164104</v>
      </c>
      <c r="R31" s="83">
        <v>0.6544078631014445</v>
      </c>
      <c r="S31" s="84">
        <f t="shared" si="6"/>
        <v>1.9233361568855063</v>
      </c>
      <c r="T31" s="85">
        <f>分析係数表!F34</f>
        <v>0.69842904970383723</v>
      </c>
      <c r="U31" s="86">
        <f t="shared" si="7"/>
        <v>1.3433138443145747</v>
      </c>
      <c r="V31" s="87">
        <f>分析係数表!D34</f>
        <v>0.29410249806850375</v>
      </c>
      <c r="W31" s="88">
        <f t="shared" si="8"/>
        <v>1</v>
      </c>
      <c r="X31" s="76">
        <f>分析係数表!E34</f>
        <v>0.18465104300798352</v>
      </c>
      <c r="Y31" s="89">
        <f t="shared" si="9"/>
        <v>0</v>
      </c>
    </row>
    <row r="32" spans="1:25" x14ac:dyDescent="0.2">
      <c r="A32" s="6" t="s">
        <v>20</v>
      </c>
      <c r="B32" s="5" t="s">
        <v>37</v>
      </c>
      <c r="C32" s="90"/>
      <c r="D32" s="76">
        <f>投入係数表!S32</f>
        <v>9.5238095238095247E-3</v>
      </c>
      <c r="E32" s="77">
        <f t="shared" si="0"/>
        <v>0.95238095238095244</v>
      </c>
      <c r="F32" s="76">
        <f>分析係数表!C35</f>
        <v>8.6412734508243272E-2</v>
      </c>
      <c r="G32" s="77">
        <f t="shared" si="1"/>
        <v>8.2297842388803125E-2</v>
      </c>
      <c r="H32" s="77">
        <v>9.4831648533618848E-2</v>
      </c>
      <c r="I32" s="77">
        <f t="shared" si="2"/>
        <v>9.4831648533618848E-2</v>
      </c>
      <c r="J32" s="76">
        <f>分析係数表!G35</f>
        <v>0.31692307692307692</v>
      </c>
      <c r="K32" s="78">
        <f t="shared" si="3"/>
        <v>3.005433784296228E-2</v>
      </c>
      <c r="L32" s="79"/>
      <c r="M32" s="80"/>
      <c r="N32" s="81">
        <f>分析係数表!H35</f>
        <v>6.9118038902211562E-2</v>
      </c>
      <c r="O32" s="82">
        <f t="shared" si="4"/>
        <v>1.095515464442294</v>
      </c>
      <c r="P32" s="76">
        <f>分析係数表!C35</f>
        <v>8.6412734508243272E-2</v>
      </c>
      <c r="Q32" s="82">
        <f t="shared" si="5"/>
        <v>9.4666486978526768E-2</v>
      </c>
      <c r="R32" s="83">
        <v>0.10479789006902751</v>
      </c>
      <c r="S32" s="84">
        <f t="shared" si="6"/>
        <v>0.19962953860264637</v>
      </c>
      <c r="T32" s="85">
        <f>分析係数表!F35</f>
        <v>0.65230769230769226</v>
      </c>
      <c r="U32" s="86">
        <f t="shared" si="7"/>
        <v>0.13021988364234163</v>
      </c>
      <c r="V32" s="87">
        <f>分析係数表!D35</f>
        <v>0.24307692307692308</v>
      </c>
      <c r="W32" s="88">
        <f t="shared" si="8"/>
        <v>0</v>
      </c>
      <c r="X32" s="76">
        <f>分析係数表!E35</f>
        <v>0.19384615384615383</v>
      </c>
      <c r="Y32" s="89">
        <f t="shared" si="9"/>
        <v>0</v>
      </c>
    </row>
    <row r="33" spans="1:25" x14ac:dyDescent="0.2">
      <c r="A33" s="6" t="s">
        <v>21</v>
      </c>
      <c r="B33" s="5" t="s">
        <v>38</v>
      </c>
      <c r="C33" s="90"/>
      <c r="D33" s="76">
        <f>投入係数表!S33</f>
        <v>0</v>
      </c>
      <c r="E33" s="77">
        <f t="shared" si="0"/>
        <v>0</v>
      </c>
      <c r="F33" s="76">
        <f>分析係数表!C36</f>
        <v>0.53995037220843667</v>
      </c>
      <c r="G33" s="77">
        <f t="shared" si="1"/>
        <v>0</v>
      </c>
      <c r="H33" s="77">
        <v>4.1065133852039581E-2</v>
      </c>
      <c r="I33" s="77">
        <f t="shared" si="2"/>
        <v>4.1065133852039581E-2</v>
      </c>
      <c r="J33" s="76">
        <f>分析係数表!G36</f>
        <v>4.5913682277318639E-3</v>
      </c>
      <c r="K33" s="78">
        <f t="shared" si="3"/>
        <v>1.8854515083581075E-4</v>
      </c>
      <c r="L33" s="79"/>
      <c r="M33" s="80"/>
      <c r="N33" s="81">
        <f>分析係数表!H36</f>
        <v>9.1953104183320006E-2</v>
      </c>
      <c r="O33" s="82">
        <f t="shared" si="4"/>
        <v>1.4574494478760047</v>
      </c>
      <c r="P33" s="76">
        <f>分析係数表!C36</f>
        <v>0.53995037220843667</v>
      </c>
      <c r="Q33" s="82">
        <f t="shared" si="5"/>
        <v>0.78695037185562922</v>
      </c>
      <c r="R33" s="83">
        <v>0.81859252100916302</v>
      </c>
      <c r="S33" s="84">
        <f t="shared" si="6"/>
        <v>0.8596576548612026</v>
      </c>
      <c r="T33" s="85">
        <f>分析係数表!F36</f>
        <v>0.90036730945821852</v>
      </c>
      <c r="U33" s="86">
        <f t="shared" si="7"/>
        <v>0.77400764976254277</v>
      </c>
      <c r="V33" s="87">
        <f>分析係数表!D36</f>
        <v>1.4692378328741965E-2</v>
      </c>
      <c r="W33" s="88">
        <f t="shared" si="8"/>
        <v>0</v>
      </c>
      <c r="X33" s="76">
        <f>分析係数表!E36</f>
        <v>5.5096418732782371E-3</v>
      </c>
      <c r="Y33" s="89">
        <f t="shared" si="9"/>
        <v>0</v>
      </c>
    </row>
    <row r="34" spans="1:25" x14ac:dyDescent="0.2">
      <c r="A34" s="6" t="s">
        <v>22</v>
      </c>
      <c r="B34" s="5" t="s">
        <v>377</v>
      </c>
      <c r="C34" s="90"/>
      <c r="D34" s="76">
        <f>投入係数表!S34</f>
        <v>1.4285714285714285E-2</v>
      </c>
      <c r="E34" s="77">
        <f t="shared" si="0"/>
        <v>1.4285714285714286</v>
      </c>
      <c r="F34" s="76">
        <f>分析係数表!C37</f>
        <v>0.27299231380864031</v>
      </c>
      <c r="G34" s="77">
        <f t="shared" si="1"/>
        <v>0.38998901972662903</v>
      </c>
      <c r="H34" s="77">
        <v>0.48150580468334908</v>
      </c>
      <c r="I34" s="77">
        <f t="shared" si="2"/>
        <v>0.48150580468334908</v>
      </c>
      <c r="J34" s="76">
        <f>分析係数表!G37</f>
        <v>0.4742113169754632</v>
      </c>
      <c r="K34" s="78">
        <f t="shared" si="3"/>
        <v>0.22833550177022113</v>
      </c>
      <c r="L34" s="79"/>
      <c r="M34" s="80"/>
      <c r="N34" s="81">
        <f>分析係数表!H37</f>
        <v>5.3477218225419662E-2</v>
      </c>
      <c r="O34" s="82">
        <f t="shared" si="4"/>
        <v>0.84760969049178259</v>
      </c>
      <c r="P34" s="76">
        <f>分析係数表!C37</f>
        <v>0.27299231380864031</v>
      </c>
      <c r="Q34" s="82">
        <f t="shared" si="5"/>
        <v>0.2313909306139772</v>
      </c>
      <c r="R34" s="83">
        <v>0.26043684134508527</v>
      </c>
      <c r="S34" s="84">
        <f t="shared" si="6"/>
        <v>0.7419426460284344</v>
      </c>
      <c r="T34" s="85">
        <f>分析係数表!F37</f>
        <v>0.7120681021532298</v>
      </c>
      <c r="U34" s="86">
        <f t="shared" si="7"/>
        <v>0.52831369186401289</v>
      </c>
      <c r="V34" s="87">
        <f>分析係数表!D37</f>
        <v>0.1457185778668002</v>
      </c>
      <c r="W34" s="88">
        <f t="shared" si="8"/>
        <v>0</v>
      </c>
      <c r="X34" s="76">
        <f>分析係数表!E37</f>
        <v>0.12719078617926891</v>
      </c>
      <c r="Y34" s="89">
        <f t="shared" si="9"/>
        <v>0</v>
      </c>
    </row>
    <row r="35" spans="1:25" x14ac:dyDescent="0.2">
      <c r="A35" s="6" t="s">
        <v>23</v>
      </c>
      <c r="B35" s="5" t="s">
        <v>193</v>
      </c>
      <c r="C35" s="90"/>
      <c r="D35" s="76">
        <f>投入係数表!S35</f>
        <v>4.7619047619047623E-3</v>
      </c>
      <c r="E35" s="77">
        <f t="shared" si="0"/>
        <v>0.47619047619047622</v>
      </c>
      <c r="F35" s="76">
        <f>分析係数表!C38</f>
        <v>9.8436595251881753E-3</v>
      </c>
      <c r="G35" s="77">
        <f t="shared" si="1"/>
        <v>4.6874569167562746E-3</v>
      </c>
      <c r="H35" s="77">
        <v>6.6797981586958401E-3</v>
      </c>
      <c r="I35" s="77">
        <f t="shared" si="2"/>
        <v>6.6797981586958401E-3</v>
      </c>
      <c r="J35" s="76">
        <f>分析係数表!G38</f>
        <v>0.36842105263157893</v>
      </c>
      <c r="K35" s="78">
        <f t="shared" si="3"/>
        <v>2.460978268993204E-3</v>
      </c>
      <c r="L35" s="79"/>
      <c r="M35" s="80"/>
      <c r="N35" s="81">
        <f>分析係数表!H38</f>
        <v>4.7135624833466561E-2</v>
      </c>
      <c r="O35" s="82">
        <f t="shared" si="4"/>
        <v>0.74709593546585129</v>
      </c>
      <c r="P35" s="76">
        <f>分析係数表!C38</f>
        <v>9.8436595251881753E-3</v>
      </c>
      <c r="Q35" s="82">
        <f t="shared" si="5"/>
        <v>7.3541580213777975E-3</v>
      </c>
      <c r="R35" s="83">
        <v>8.5313305263399076E-3</v>
      </c>
      <c r="S35" s="84">
        <f t="shared" si="6"/>
        <v>1.5211128685035748E-2</v>
      </c>
      <c r="T35" s="85">
        <f>分析係数表!F38</f>
        <v>0.57894736842105265</v>
      </c>
      <c r="U35" s="86">
        <f t="shared" si="7"/>
        <v>8.8064429229154327E-3</v>
      </c>
      <c r="V35" s="87">
        <f>分析係数表!D38</f>
        <v>0.19298245614035087</v>
      </c>
      <c r="W35" s="88">
        <f t="shared" si="8"/>
        <v>0</v>
      </c>
      <c r="X35" s="76">
        <f>分析係数表!E38</f>
        <v>0.17543859649122806</v>
      </c>
      <c r="Y35" s="89">
        <f t="shared" si="9"/>
        <v>0</v>
      </c>
    </row>
    <row r="36" spans="1:25" x14ac:dyDescent="0.2">
      <c r="A36" s="6" t="s">
        <v>24</v>
      </c>
      <c r="B36" s="5" t="s">
        <v>39</v>
      </c>
      <c r="C36" s="90"/>
      <c r="D36" s="76">
        <f>投入係数表!S36</f>
        <v>0</v>
      </c>
      <c r="E36" s="77">
        <f t="shared" si="0"/>
        <v>0</v>
      </c>
      <c r="F36" s="76">
        <f>分析係数表!C39</f>
        <v>1</v>
      </c>
      <c r="G36" s="77">
        <f t="shared" si="1"/>
        <v>0</v>
      </c>
      <c r="H36" s="77">
        <v>1.9266118542664225E-2</v>
      </c>
      <c r="I36" s="77">
        <f t="shared" si="2"/>
        <v>1.9266118542664225E-2</v>
      </c>
      <c r="J36" s="76">
        <f>分析係数表!G39</f>
        <v>0.35118219749652296</v>
      </c>
      <c r="K36" s="78">
        <f t="shared" si="3"/>
        <v>6.7659178470413309E-3</v>
      </c>
      <c r="L36" s="79"/>
      <c r="M36" s="80"/>
      <c r="N36" s="81">
        <f>分析係数表!H39</f>
        <v>4.2632560618172128E-3</v>
      </c>
      <c r="O36" s="82">
        <f t="shared" si="4"/>
        <v>6.7572272286340412E-2</v>
      </c>
      <c r="P36" s="76">
        <f>分析係数表!C39</f>
        <v>1</v>
      </c>
      <c r="Q36" s="82">
        <f t="shared" si="5"/>
        <v>6.7572272286340412E-2</v>
      </c>
      <c r="R36" s="83">
        <v>8.2506120822970583E-2</v>
      </c>
      <c r="S36" s="84">
        <f t="shared" si="6"/>
        <v>0.10177223936563481</v>
      </c>
      <c r="T36" s="85">
        <f>分析係数表!F39</f>
        <v>0.70201668984700971</v>
      </c>
      <c r="U36" s="86">
        <f t="shared" si="7"/>
        <v>7.144581059778049E-2</v>
      </c>
      <c r="V36" s="87">
        <f>分析係数表!D39</f>
        <v>8.2406119610570233E-2</v>
      </c>
      <c r="W36" s="88">
        <f t="shared" si="8"/>
        <v>0</v>
      </c>
      <c r="X36" s="76">
        <f>分析係数表!E39</f>
        <v>0.10361613351877608</v>
      </c>
      <c r="Y36" s="89">
        <f t="shared" si="9"/>
        <v>0</v>
      </c>
    </row>
    <row r="37" spans="1:25" x14ac:dyDescent="0.2">
      <c r="A37" s="6" t="s">
        <v>25</v>
      </c>
      <c r="B37" s="5" t="s">
        <v>40</v>
      </c>
      <c r="C37" s="90"/>
      <c r="D37" s="76">
        <f>投入係数表!S37</f>
        <v>0</v>
      </c>
      <c r="E37" s="77">
        <f t="shared" si="0"/>
        <v>0</v>
      </c>
      <c r="F37" s="76">
        <f>分析係数表!C40</f>
        <v>0.85246762338116899</v>
      </c>
      <c r="G37" s="77">
        <f t="shared" si="1"/>
        <v>0</v>
      </c>
      <c r="H37" s="77">
        <v>3.9197160820181086E-3</v>
      </c>
      <c r="I37" s="77">
        <f t="shared" si="2"/>
        <v>3.9197160820181086E-3</v>
      </c>
      <c r="J37" s="76">
        <f>分析係数表!G40</f>
        <v>0.56154833975417351</v>
      </c>
      <c r="K37" s="78">
        <f t="shared" si="3"/>
        <v>2.2011100581650028E-3</v>
      </c>
      <c r="L37" s="79"/>
      <c r="M37" s="80"/>
      <c r="N37" s="81">
        <f>分析係数表!H40</f>
        <v>3.4452438049560351E-2</v>
      </c>
      <c r="O37" s="82">
        <f t="shared" si="4"/>
        <v>0.54606842541398848</v>
      </c>
      <c r="P37" s="76">
        <f>分析係数表!C40</f>
        <v>0.85246762338116899</v>
      </c>
      <c r="Q37" s="82">
        <f t="shared" si="5"/>
        <v>0.46550565281615991</v>
      </c>
      <c r="R37" s="83">
        <v>0.46571167951327364</v>
      </c>
      <c r="S37" s="84">
        <f t="shared" si="6"/>
        <v>0.46963139559529177</v>
      </c>
      <c r="T37" s="85">
        <f>分析係数表!F40</f>
        <v>0.75619152449091909</v>
      </c>
      <c r="U37" s="86">
        <f t="shared" si="7"/>
        <v>0.3551312809840016</v>
      </c>
      <c r="V37" s="87">
        <f>分析係数表!D40</f>
        <v>0.11685929187305082</v>
      </c>
      <c r="W37" s="88">
        <f t="shared" si="8"/>
        <v>0</v>
      </c>
      <c r="X37" s="76">
        <f>分析係数表!E40</f>
        <v>7.2463768115942032E-2</v>
      </c>
      <c r="Y37" s="89">
        <f t="shared" si="9"/>
        <v>0</v>
      </c>
    </row>
    <row r="38" spans="1:25" x14ac:dyDescent="0.2">
      <c r="A38" s="6" t="s">
        <v>26</v>
      </c>
      <c r="B38" s="5" t="s">
        <v>276</v>
      </c>
      <c r="C38" s="90"/>
      <c r="D38" s="76">
        <f>投入係数表!S38</f>
        <v>0</v>
      </c>
      <c r="E38" s="77">
        <f t="shared" si="0"/>
        <v>0</v>
      </c>
      <c r="F38" s="76">
        <f>分析係数表!C41</f>
        <v>0.52194822470070601</v>
      </c>
      <c r="G38" s="77">
        <f t="shared" si="1"/>
        <v>0</v>
      </c>
      <c r="H38" s="77">
        <v>3.3050969610512947E-4</v>
      </c>
      <c r="I38" s="77">
        <f t="shared" si="2"/>
        <v>3.3050969610512947E-4</v>
      </c>
      <c r="J38" s="76">
        <f>分析係数表!G41</f>
        <v>0.47623592288604694</v>
      </c>
      <c r="K38" s="78">
        <f t="shared" si="3"/>
        <v>1.5740059014741325E-4</v>
      </c>
      <c r="L38" s="79"/>
      <c r="M38" s="80"/>
      <c r="N38" s="81">
        <f>分析係数表!H41</f>
        <v>5.4729549693578468E-2</v>
      </c>
      <c r="O38" s="82">
        <f t="shared" si="4"/>
        <v>0.86745904547589503</v>
      </c>
      <c r="P38" s="76">
        <f>分析係数表!C41</f>
        <v>0.52194822470070601</v>
      </c>
      <c r="Q38" s="82">
        <f t="shared" si="5"/>
        <v>0.45276870878671244</v>
      </c>
      <c r="R38" s="83">
        <v>0.45772684425388932</v>
      </c>
      <c r="S38" s="84">
        <f t="shared" si="6"/>
        <v>0.45805735394999447</v>
      </c>
      <c r="T38" s="85">
        <f>分析係数表!F41</f>
        <v>0.5754915060125978</v>
      </c>
      <c r="U38" s="86">
        <f t="shared" si="7"/>
        <v>0.2636081164648279</v>
      </c>
      <c r="V38" s="87">
        <f>分析係数表!D41</f>
        <v>0.21645352166443979</v>
      </c>
      <c r="W38" s="88">
        <f t="shared" si="8"/>
        <v>0</v>
      </c>
      <c r="X38" s="76">
        <f>分析係数表!E41</f>
        <v>0.20900935292994846</v>
      </c>
      <c r="Y38" s="89">
        <f t="shared" si="9"/>
        <v>0</v>
      </c>
    </row>
    <row r="39" spans="1:25" x14ac:dyDescent="0.2">
      <c r="A39" s="6" t="s">
        <v>51</v>
      </c>
      <c r="B39" s="5" t="s">
        <v>367</v>
      </c>
      <c r="C39" s="90"/>
      <c r="D39" s="76">
        <f>投入係数表!S39</f>
        <v>0</v>
      </c>
      <c r="E39" s="77">
        <f>$C$21*D39</f>
        <v>0</v>
      </c>
      <c r="F39" s="76">
        <f>分析係数表!C42</f>
        <v>1</v>
      </c>
      <c r="G39" s="77">
        <f>E39*F39</f>
        <v>0</v>
      </c>
      <c r="H39" s="77">
        <v>1.1092292051857555E-2</v>
      </c>
      <c r="I39" s="77">
        <f>C39+H39</f>
        <v>1.1092292051857555E-2</v>
      </c>
      <c r="J39" s="76">
        <f>分析係数表!G42</f>
        <v>0.48544520547945208</v>
      </c>
      <c r="K39" s="78">
        <f>I39*J39</f>
        <v>5.3846999943520839E-3</v>
      </c>
      <c r="L39" s="79"/>
      <c r="M39" s="80"/>
      <c r="N39" s="81">
        <f>分析係数表!H42</f>
        <v>1.4948041566746603E-2</v>
      </c>
      <c r="O39" s="82">
        <f t="shared" si="4"/>
        <v>0.23692527970398111</v>
      </c>
      <c r="P39" s="76">
        <f>分析係数表!C42</f>
        <v>1</v>
      </c>
      <c r="Q39" s="82">
        <f>O39*P39</f>
        <v>0.23692527970398111</v>
      </c>
      <c r="R39" s="83">
        <v>0.24439745631990989</v>
      </c>
      <c r="S39" s="84">
        <f>I39+R39</f>
        <v>0.25548974837176747</v>
      </c>
      <c r="T39" s="85">
        <f>分析係数表!F42</f>
        <v>0.5547945205479452</v>
      </c>
      <c r="U39" s="86">
        <f>S39*T39</f>
        <v>0.1417443124528299</v>
      </c>
      <c r="V39" s="87">
        <f>分析係数表!D42</f>
        <v>0.17037671232876711</v>
      </c>
      <c r="W39" s="88">
        <f>ROUND(S39*V39,0)</f>
        <v>0</v>
      </c>
      <c r="X39" s="76">
        <f>分析係数表!E42</f>
        <v>0.12842465753424659</v>
      </c>
      <c r="Y39" s="89">
        <f>ROUND(S39*X39,0)</f>
        <v>0</v>
      </c>
    </row>
    <row r="40" spans="1:25" x14ac:dyDescent="0.2">
      <c r="A40" s="6" t="s">
        <v>194</v>
      </c>
      <c r="B40" s="5" t="s">
        <v>41</v>
      </c>
      <c r="C40" s="90"/>
      <c r="D40" s="76">
        <f>投入係数表!S40</f>
        <v>2.8571428571428571E-2</v>
      </c>
      <c r="E40" s="77">
        <f>$C$21*D40</f>
        <v>2.8571428571428572</v>
      </c>
      <c r="F40" s="76">
        <f>分析係数表!C43</f>
        <v>0.62423588637180871</v>
      </c>
      <c r="G40" s="77">
        <f>E40*F40</f>
        <v>1.7835311039194535</v>
      </c>
      <c r="H40" s="77">
        <v>2.3629395036138501</v>
      </c>
      <c r="I40" s="77">
        <f>C40+H40</f>
        <v>2.3629395036138501</v>
      </c>
      <c r="J40" s="76">
        <f>分析係数表!G43</f>
        <v>0.42429149797570848</v>
      </c>
      <c r="K40" s="78">
        <f>I40*J40</f>
        <v>1.0025751416142974</v>
      </c>
      <c r="L40" s="79"/>
      <c r="M40" s="80"/>
      <c r="N40" s="81">
        <f>分析係数表!H43</f>
        <v>4.0607513988808956E-2</v>
      </c>
      <c r="O40" s="82">
        <f t="shared" si="4"/>
        <v>0.64362589352739252</v>
      </c>
      <c r="P40" s="76">
        <f>分析係数表!C43</f>
        <v>0.62423588637180871</v>
      </c>
      <c r="Q40" s="82">
        <f>O40*P40</f>
        <v>0.40177438013791927</v>
      </c>
      <c r="R40" s="83">
        <v>0.61089129785420671</v>
      </c>
      <c r="S40" s="84">
        <f>I40+R40</f>
        <v>2.9738308014680568</v>
      </c>
      <c r="T40" s="85">
        <f>分析係数表!F43</f>
        <v>0.69068825910931175</v>
      </c>
      <c r="U40" s="86">
        <f>S40*T40</f>
        <v>2.0539900191516214</v>
      </c>
      <c r="V40" s="87">
        <f>分析係数表!D43</f>
        <v>0.12442645074224022</v>
      </c>
      <c r="W40" s="88">
        <f>ROUND(S40*V40,0)</f>
        <v>0</v>
      </c>
      <c r="X40" s="76">
        <f>分析係数表!E43</f>
        <v>8.4750337381916327E-2</v>
      </c>
      <c r="Y40" s="89">
        <f>ROUND(S40*X40,0)</f>
        <v>0</v>
      </c>
    </row>
    <row r="41" spans="1:25" x14ac:dyDescent="0.2">
      <c r="A41" s="6" t="s">
        <v>340</v>
      </c>
      <c r="B41" s="5" t="s">
        <v>42</v>
      </c>
      <c r="C41" s="90"/>
      <c r="D41" s="76">
        <f>投入係数表!S41</f>
        <v>0</v>
      </c>
      <c r="E41" s="77">
        <f>$C$21*D41</f>
        <v>0</v>
      </c>
      <c r="F41" s="76">
        <f>分析係数表!C44</f>
        <v>0.39252164302818193</v>
      </c>
      <c r="G41" s="77">
        <f>E41*F41</f>
        <v>0</v>
      </c>
      <c r="H41" s="77">
        <v>1.22199812476559E-3</v>
      </c>
      <c r="I41" s="77">
        <f>C41+H41</f>
        <v>1.22199812476559E-3</v>
      </c>
      <c r="J41" s="76">
        <f>分析係数表!G44</f>
        <v>0.26417955717318775</v>
      </c>
      <c r="K41" s="78">
        <f>I41*J41</f>
        <v>3.228269234670394E-4</v>
      </c>
      <c r="L41" s="79"/>
      <c r="M41" s="80"/>
      <c r="N41" s="81">
        <f>分析係数表!H44</f>
        <v>0.12190247801758593</v>
      </c>
      <c r="O41" s="82">
        <f t="shared" si="4"/>
        <v>1.9321446606875463</v>
      </c>
      <c r="P41" s="76">
        <f>分析係数表!C44</f>
        <v>0.39252164302818193</v>
      </c>
      <c r="Q41" s="82">
        <f>O41*P41</f>
        <v>0.75840859678120476</v>
      </c>
      <c r="R41" s="83">
        <v>0.76776877842358648</v>
      </c>
      <c r="S41" s="84">
        <f>I41+R41</f>
        <v>0.76899077654835213</v>
      </c>
      <c r="T41" s="85">
        <f>分析係数表!F44</f>
        <v>0.52714589020321501</v>
      </c>
      <c r="U41" s="86">
        <f>S41*T41</f>
        <v>0.4053703274616427</v>
      </c>
      <c r="V41" s="87">
        <f>分析係数表!D44</f>
        <v>0.30209281164695179</v>
      </c>
      <c r="W41" s="88">
        <f>ROUND(S41*V41,0)</f>
        <v>0</v>
      </c>
      <c r="X41" s="76">
        <f>分析係数表!E44</f>
        <v>0.17773733697300576</v>
      </c>
      <c r="Y41" s="89">
        <f>ROUND(S41*X41,0)</f>
        <v>0</v>
      </c>
    </row>
    <row r="42" spans="1:25" x14ac:dyDescent="0.2">
      <c r="A42" s="6" t="s">
        <v>341</v>
      </c>
      <c r="B42" s="5" t="s">
        <v>278</v>
      </c>
      <c r="C42" s="90"/>
      <c r="D42" s="76">
        <f>投入係数表!S42</f>
        <v>0</v>
      </c>
      <c r="E42" s="77">
        <f>$C$21*D42</f>
        <v>0</v>
      </c>
      <c r="F42" s="76">
        <f>分析係数表!C45</f>
        <v>1</v>
      </c>
      <c r="G42" s="77">
        <f>E42*F42</f>
        <v>0</v>
      </c>
      <c r="H42" s="77">
        <v>2.3966751319580627E-2</v>
      </c>
      <c r="I42" s="77">
        <f>C42+H42</f>
        <v>2.3966751319580627E-2</v>
      </c>
      <c r="J42" s="76">
        <f>分析係数表!G45</f>
        <v>0</v>
      </c>
      <c r="K42" s="78">
        <f>I42*J42</f>
        <v>0</v>
      </c>
      <c r="L42" s="79"/>
      <c r="M42" s="80"/>
      <c r="N42" s="81">
        <f>分析係数表!H45</f>
        <v>0</v>
      </c>
      <c r="O42" s="82">
        <f t="shared" si="4"/>
        <v>0</v>
      </c>
      <c r="P42" s="76">
        <f>分析係数表!C45</f>
        <v>1</v>
      </c>
      <c r="Q42" s="82">
        <f>O42*P42</f>
        <v>0</v>
      </c>
      <c r="R42" s="83">
        <v>1.6604981891665573E-2</v>
      </c>
      <c r="S42" s="84">
        <f>I42+R42</f>
        <v>4.05717332112462E-2</v>
      </c>
      <c r="T42" s="85">
        <f>分析係数表!F45</f>
        <v>0</v>
      </c>
      <c r="U42" s="86">
        <f>S42*T42</f>
        <v>0</v>
      </c>
      <c r="V42" s="87">
        <f>分析係数表!D45</f>
        <v>0</v>
      </c>
      <c r="W42" s="88">
        <f>ROUND(S42*V42,0)</f>
        <v>0</v>
      </c>
      <c r="X42" s="76">
        <f>分析係数表!E45</f>
        <v>0</v>
      </c>
      <c r="Y42" s="89">
        <f>ROUND(S42*X42,0)</f>
        <v>0</v>
      </c>
    </row>
    <row r="43" spans="1:25" x14ac:dyDescent="0.2">
      <c r="A43" s="6" t="s">
        <v>342</v>
      </c>
      <c r="B43" s="5" t="s">
        <v>279</v>
      </c>
      <c r="C43" s="90"/>
      <c r="D43" s="76">
        <f>投入係数表!S43</f>
        <v>4.7619047619047623E-3</v>
      </c>
      <c r="E43" s="77">
        <f>$C$21*D43</f>
        <v>0.47619047619047622</v>
      </c>
      <c r="F43" s="76">
        <f>分析係数表!C46</f>
        <v>0.18061366806136681</v>
      </c>
      <c r="G43" s="77">
        <f>E43*F43</f>
        <v>8.6006508600650872E-2</v>
      </c>
      <c r="H43" s="77">
        <v>0.10018381642185395</v>
      </c>
      <c r="I43" s="77">
        <f>C43+H43</f>
        <v>0.10018381642185395</v>
      </c>
      <c r="J43" s="76">
        <f>分析係数表!G46</f>
        <v>1.1538461538461539E-2</v>
      </c>
      <c r="K43" s="78">
        <f>I43*J43</f>
        <v>1.1559671125598533E-3</v>
      </c>
      <c r="L43" s="79"/>
      <c r="M43" s="80"/>
      <c r="N43" s="81">
        <f>分析係数表!H46</f>
        <v>2.4940047961630695E-2</v>
      </c>
      <c r="O43" s="82">
        <f t="shared" si="4"/>
        <v>0.39529779287509142</v>
      </c>
      <c r="P43" s="76">
        <f>分析係数表!C46</f>
        <v>0.18061366806136681</v>
      </c>
      <c r="Q43" s="82">
        <f>O43*P43</f>
        <v>7.1396184347732691E-2</v>
      </c>
      <c r="R43" s="83">
        <v>7.7656012390476953E-2</v>
      </c>
      <c r="S43" s="84">
        <f>I43+R43</f>
        <v>0.1778398288123309</v>
      </c>
      <c r="T43" s="85">
        <f>分析係数表!F46</f>
        <v>0.31538461538461537</v>
      </c>
      <c r="U43" s="86">
        <f>S43*T43</f>
        <v>5.608794601004282E-2</v>
      </c>
      <c r="V43" s="87">
        <f>分析係数表!D46</f>
        <v>7.6923076923076927E-3</v>
      </c>
      <c r="W43" s="88">
        <f>ROUND(S43*V43,0)</f>
        <v>0</v>
      </c>
      <c r="X43" s="76">
        <f>分析係数表!E46</f>
        <v>2.3076923076923078E-2</v>
      </c>
      <c r="Y43" s="89">
        <f>ROUND(S43*X43,0)</f>
        <v>0</v>
      </c>
    </row>
    <row r="44" spans="1:25" x14ac:dyDescent="0.2">
      <c r="A44" s="192">
        <v>40</v>
      </c>
      <c r="B44" s="14" t="s">
        <v>150</v>
      </c>
      <c r="C44" s="197">
        <f>SUM(C5:C43)</f>
        <v>100</v>
      </c>
      <c r="D44" s="92">
        <f>投入係数表!S44</f>
        <v>0.58571428571428574</v>
      </c>
      <c r="E44" s="91">
        <f>SUM(E5:E43)</f>
        <v>58.571428571428562</v>
      </c>
      <c r="F44" s="92">
        <f>分析係数表!C47</f>
        <v>0.37257609531888036</v>
      </c>
      <c r="G44" s="91">
        <f>SUM(G5:G43)</f>
        <v>14.533320682778932</v>
      </c>
      <c r="H44" s="91">
        <f>SUM(H5:H43)</f>
        <v>17.014487212494856</v>
      </c>
      <c r="I44" s="91">
        <f>SUM(I5:I43)</f>
        <v>117.01448721249481</v>
      </c>
      <c r="J44" s="92">
        <f>分析係数表!G47</f>
        <v>0.28018721150013498</v>
      </c>
      <c r="K44" s="93">
        <f>SUM(K5:K43)</f>
        <v>25.278981049704505</v>
      </c>
      <c r="L44" s="94">
        <f>最終需要_まとめ!$L$33</f>
        <v>0.627</v>
      </c>
      <c r="M44" s="91">
        <f>K44*L44</f>
        <v>15.849921118164724</v>
      </c>
      <c r="N44" s="95">
        <f>分析係数表!H47</f>
        <v>1</v>
      </c>
      <c r="O44" s="96">
        <f>SUM(O5:O43)</f>
        <v>15.849921118164724</v>
      </c>
      <c r="P44" s="92">
        <f>分析係数表!C47</f>
        <v>0.37257609531888036</v>
      </c>
      <c r="Q44" s="96">
        <f>SUM(Q5:Q43)</f>
        <v>4.8376240117424718</v>
      </c>
      <c r="R44" s="91">
        <f>SUM(R5:R43)</f>
        <v>5.4476202026634875</v>
      </c>
      <c r="S44" s="97">
        <f>SUM(S5:S43)</f>
        <v>122.46210741515834</v>
      </c>
      <c r="T44" s="98">
        <f>分析係数表!F47</f>
        <v>0.48104097823151992</v>
      </c>
      <c r="U44" s="99">
        <f>SUM(U5:U43)</f>
        <v>50.879404274691723</v>
      </c>
      <c r="V44" s="100">
        <f>分析係数表!D47</f>
        <v>0.12544199143661683</v>
      </c>
      <c r="W44" s="101">
        <f>SUM(W5:W43)</f>
        <v>115</v>
      </c>
      <c r="X44" s="92">
        <f>分析係数表!E47</f>
        <v>9.6151620742417038E-2</v>
      </c>
      <c r="Y44" s="102">
        <f>SUM(Y5:Y43)</f>
        <v>114</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dimension ref="A1:Y46"/>
  <sheetViews>
    <sheetView showGridLines="0" workbookViewId="0">
      <pane xSplit="2" ySplit="4" topLeftCell="C11" activePane="bottomRight" state="frozen"/>
      <selection activeCell="A19" sqref="A19"/>
      <selection pane="topRight" activeCell="A19" sqref="A19"/>
      <selection pane="bottomLeft" activeCell="A19" sqref="A19"/>
      <selection pane="bottomRight" activeCell="K25" sqref="K25"/>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98" t="str">
        <f>取引基本表!$E$1</f>
        <v>2015年多可町産業連関表</v>
      </c>
      <c r="H1" s="401"/>
      <c r="I1" s="401"/>
    </row>
    <row r="2" spans="1:25" x14ac:dyDescent="0.2">
      <c r="B2" s="3" t="s">
        <v>280</v>
      </c>
      <c r="S2" s="3" t="s">
        <v>152</v>
      </c>
      <c r="U2" s="64" t="s">
        <v>209</v>
      </c>
      <c r="W2" s="3" t="s">
        <v>130</v>
      </c>
      <c r="Y2" s="3" t="s">
        <v>153</v>
      </c>
    </row>
    <row r="3" spans="1:25" ht="44" x14ac:dyDescent="0.2">
      <c r="B3" s="65"/>
      <c r="C3" s="66" t="s">
        <v>227</v>
      </c>
      <c r="D3" s="66" t="s">
        <v>237</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投入係数表!T5</f>
        <v>0</v>
      </c>
      <c r="E5" s="77">
        <f t="shared" ref="E5:E38" si="0">$C$22*D5</f>
        <v>0</v>
      </c>
      <c r="F5" s="76">
        <f>分析係数表!C8</f>
        <v>0.59892525647288708</v>
      </c>
      <c r="G5" s="77">
        <f t="shared" ref="G5:G38" si="1">E5*F5</f>
        <v>0</v>
      </c>
      <c r="H5" s="77">
        <f t="array" ref="H5:H43">MMULT(逆行列係数!C5:AO43,'18'!G5:G43)</f>
        <v>1.1840552506778908E-3</v>
      </c>
      <c r="I5" s="77">
        <f t="shared" ref="I5:I38" si="2">C5+H5</f>
        <v>1.1840552506778908E-3</v>
      </c>
      <c r="J5" s="76">
        <f>分析係数表!G8</f>
        <v>0.12001563721657545</v>
      </c>
      <c r="K5" s="78">
        <f t="shared" ref="K5:K38" si="3">I5*J5</f>
        <v>1.4210514540973905E-4</v>
      </c>
      <c r="L5" s="79" t="s">
        <v>183</v>
      </c>
      <c r="M5" s="80" t="s">
        <v>183</v>
      </c>
      <c r="N5" s="81">
        <f>分析係数表!H8</f>
        <v>1.3455901945110578E-2</v>
      </c>
      <c r="O5" s="82">
        <f t="shared" ref="O5:O43" si="4">$M$44*N5</f>
        <v>0.20481278045915255</v>
      </c>
      <c r="P5" s="76">
        <f>分析係数表!C8</f>
        <v>0.59892525647288708</v>
      </c>
      <c r="Q5" s="82">
        <f t="shared" ref="Q5:Q38" si="5">O5*P5</f>
        <v>0.12266754706542306</v>
      </c>
      <c r="R5" s="83">
        <f t="array" ref="R5:R43">MMULT(逆行列係数!C5:AO43,'18'!Q5:Q43)</f>
        <v>0.17484212378556269</v>
      </c>
      <c r="S5" s="84">
        <f t="shared" ref="S5:S38" si="6">I5+R5</f>
        <v>0.17602617903624057</v>
      </c>
      <c r="T5" s="85">
        <f>分析係数表!F8</f>
        <v>0.45269741985926504</v>
      </c>
      <c r="U5" s="86">
        <f t="shared" ref="U5:U38" si="7">S5*T5</f>
        <v>7.9686597077391161E-2</v>
      </c>
      <c r="V5" s="87">
        <f>分析係数表!D8</f>
        <v>0.16301798279906177</v>
      </c>
      <c r="W5" s="167">
        <f t="shared" ref="W5:W38" si="8">ROUND(S5*V5,0)</f>
        <v>0</v>
      </c>
      <c r="X5" s="76">
        <f>分析係数表!E8</f>
        <v>0.12822517591868648</v>
      </c>
      <c r="Y5" s="166">
        <f t="shared" ref="Y5:Y38" si="9">ROUND(S5*X5,0)</f>
        <v>0</v>
      </c>
    </row>
    <row r="6" spans="1:25" x14ac:dyDescent="0.2">
      <c r="A6" s="6" t="s">
        <v>219</v>
      </c>
      <c r="B6" s="5" t="s">
        <v>265</v>
      </c>
      <c r="C6" s="90"/>
      <c r="D6" s="76">
        <f>投入係数表!T6</f>
        <v>0</v>
      </c>
      <c r="E6" s="77">
        <f t="shared" si="0"/>
        <v>0</v>
      </c>
      <c r="F6" s="76">
        <f>分析係数表!C9</f>
        <v>1</v>
      </c>
      <c r="G6" s="77">
        <f t="shared" si="1"/>
        <v>0</v>
      </c>
      <c r="H6" s="77">
        <v>3.7620759680804111E-2</v>
      </c>
      <c r="I6" s="77">
        <f t="shared" si="2"/>
        <v>3.7620759680804111E-2</v>
      </c>
      <c r="J6" s="76">
        <f>分析係数表!G9</f>
        <v>0.24649298597194388</v>
      </c>
      <c r="K6" s="78">
        <f t="shared" si="3"/>
        <v>9.2732533882543197E-3</v>
      </c>
      <c r="L6" s="79"/>
      <c r="M6" s="80"/>
      <c r="N6" s="81">
        <f>分析係数表!H9</f>
        <v>6.9277911004529712E-4</v>
      </c>
      <c r="O6" s="82">
        <f t="shared" si="4"/>
        <v>1.0544816419679142E-2</v>
      </c>
      <c r="P6" s="76">
        <f>分析係数表!C9</f>
        <v>1</v>
      </c>
      <c r="Q6" s="82">
        <f t="shared" si="5"/>
        <v>1.0544816419679142E-2</v>
      </c>
      <c r="R6" s="83">
        <v>1.6355097331066958E-2</v>
      </c>
      <c r="S6" s="84">
        <f t="shared" si="6"/>
        <v>5.3975857011871069E-2</v>
      </c>
      <c r="T6" s="85">
        <f>分析係数表!F9</f>
        <v>0.67535070140280562</v>
      </c>
      <c r="U6" s="86">
        <f t="shared" si="7"/>
        <v>3.6452632891784673E-2</v>
      </c>
      <c r="V6" s="87">
        <f>分析係数表!D9</f>
        <v>0.18436873747494989</v>
      </c>
      <c r="W6" s="167">
        <f t="shared" si="8"/>
        <v>0</v>
      </c>
      <c r="X6" s="76">
        <f>分析係数表!E9</f>
        <v>0.11823647294589178</v>
      </c>
      <c r="Y6" s="166">
        <f t="shared" si="9"/>
        <v>0</v>
      </c>
    </row>
    <row r="7" spans="1:25" x14ac:dyDescent="0.2">
      <c r="A7" s="6" t="s">
        <v>220</v>
      </c>
      <c r="B7" s="5" t="s">
        <v>266</v>
      </c>
      <c r="C7" s="90"/>
      <c r="D7" s="76">
        <f>投入係数表!T7</f>
        <v>0</v>
      </c>
      <c r="E7" s="77">
        <f t="shared" si="0"/>
        <v>0</v>
      </c>
      <c r="F7" s="76">
        <f>分析係数表!C10</f>
        <v>0</v>
      </c>
      <c r="G7" s="77">
        <f t="shared" si="1"/>
        <v>0</v>
      </c>
      <c r="H7" s="77">
        <v>0</v>
      </c>
      <c r="I7" s="77">
        <f t="shared" si="2"/>
        <v>0</v>
      </c>
      <c r="J7" s="76">
        <f>分析係数表!G10</f>
        <v>0</v>
      </c>
      <c r="K7" s="78">
        <f t="shared" si="3"/>
        <v>0</v>
      </c>
      <c r="L7" s="79"/>
      <c r="M7" s="80"/>
      <c r="N7" s="81">
        <f>分析係数表!H10</f>
        <v>1.3855582200905942E-3</v>
      </c>
      <c r="O7" s="82">
        <f t="shared" si="4"/>
        <v>2.1089632839358285E-2</v>
      </c>
      <c r="P7" s="76">
        <f>分析係数表!C10</f>
        <v>0</v>
      </c>
      <c r="Q7" s="82">
        <f t="shared" si="5"/>
        <v>0</v>
      </c>
      <c r="R7" s="83">
        <v>0</v>
      </c>
      <c r="S7" s="84">
        <f t="shared" si="6"/>
        <v>0</v>
      </c>
      <c r="T7" s="85">
        <f>分析係数表!F10</f>
        <v>0</v>
      </c>
      <c r="U7" s="86">
        <f t="shared" si="7"/>
        <v>0</v>
      </c>
      <c r="V7" s="87">
        <f>分析係数表!D10</f>
        <v>0</v>
      </c>
      <c r="W7" s="167">
        <f t="shared" si="8"/>
        <v>0</v>
      </c>
      <c r="X7" s="76">
        <f>分析係数表!E10</f>
        <v>0</v>
      </c>
      <c r="Y7" s="166">
        <f t="shared" si="9"/>
        <v>0</v>
      </c>
    </row>
    <row r="8" spans="1:25" x14ac:dyDescent="0.2">
      <c r="A8" s="6" t="s">
        <v>221</v>
      </c>
      <c r="B8" s="5" t="s">
        <v>27</v>
      </c>
      <c r="C8" s="90"/>
      <c r="D8" s="76">
        <f>投入係数表!T8</f>
        <v>0</v>
      </c>
      <c r="E8" s="77">
        <f t="shared" si="0"/>
        <v>0</v>
      </c>
      <c r="F8" s="76">
        <f>分析係数表!C11</f>
        <v>0</v>
      </c>
      <c r="G8" s="77">
        <f t="shared" si="1"/>
        <v>0</v>
      </c>
      <c r="H8" s="77">
        <v>0</v>
      </c>
      <c r="I8" s="77">
        <f t="shared" si="2"/>
        <v>0</v>
      </c>
      <c r="J8" s="76">
        <f>分析係数表!G11</f>
        <v>1</v>
      </c>
      <c r="K8" s="78">
        <f t="shared" si="3"/>
        <v>0</v>
      </c>
      <c r="L8" s="79"/>
      <c r="M8" s="80"/>
      <c r="N8" s="81">
        <f>分析係数表!H11</f>
        <v>-2.6645350386357579E-5</v>
      </c>
      <c r="O8" s="82">
        <f t="shared" si="4"/>
        <v>-4.055698622953516E-4</v>
      </c>
      <c r="P8" s="76">
        <f>分析係数表!C11</f>
        <v>0</v>
      </c>
      <c r="Q8" s="82">
        <f t="shared" si="5"/>
        <v>0</v>
      </c>
      <c r="R8" s="83">
        <v>0</v>
      </c>
      <c r="S8" s="84">
        <f t="shared" si="6"/>
        <v>0</v>
      </c>
      <c r="T8" s="85">
        <f>分析係数表!F11</f>
        <v>1</v>
      </c>
      <c r="U8" s="86">
        <f t="shared" si="7"/>
        <v>0</v>
      </c>
      <c r="V8" s="87">
        <f>分析係数表!D11</f>
        <v>1</v>
      </c>
      <c r="W8" s="167">
        <f t="shared" si="8"/>
        <v>0</v>
      </c>
      <c r="X8" s="76">
        <f>分析係数表!E11</f>
        <v>0</v>
      </c>
      <c r="Y8" s="166">
        <f t="shared" si="9"/>
        <v>0</v>
      </c>
    </row>
    <row r="9" spans="1:25" x14ac:dyDescent="0.2">
      <c r="A9" s="6" t="s">
        <v>222</v>
      </c>
      <c r="B9" s="5" t="s">
        <v>190</v>
      </c>
      <c r="C9" s="90"/>
      <c r="D9" s="76">
        <f>投入係数表!T9</f>
        <v>0</v>
      </c>
      <c r="E9" s="77">
        <f t="shared" si="0"/>
        <v>0</v>
      </c>
      <c r="F9" s="76">
        <f>分析係数表!C12</f>
        <v>0.12986565621770585</v>
      </c>
      <c r="G9" s="77">
        <f t="shared" si="1"/>
        <v>0</v>
      </c>
      <c r="H9" s="77">
        <v>5.7575849226642922E-4</v>
      </c>
      <c r="I9" s="77">
        <f t="shared" si="2"/>
        <v>5.7575849226642922E-4</v>
      </c>
      <c r="J9" s="76">
        <f>分析係数表!G12</f>
        <v>0.14484736734275763</v>
      </c>
      <c r="K9" s="78">
        <f t="shared" si="3"/>
        <v>8.3397101830027755E-5</v>
      </c>
      <c r="L9" s="79"/>
      <c r="M9" s="80"/>
      <c r="N9" s="81">
        <f>分析係数表!H12</f>
        <v>0.10226485478284039</v>
      </c>
      <c r="O9" s="82">
        <f t="shared" si="4"/>
        <v>1.5565771314895596</v>
      </c>
      <c r="P9" s="76">
        <f>分析係数表!C12</f>
        <v>0.12986565621770585</v>
      </c>
      <c r="Q9" s="82">
        <f t="shared" si="5"/>
        <v>0.20214591063436585</v>
      </c>
      <c r="R9" s="83">
        <v>0.22367037327467165</v>
      </c>
      <c r="S9" s="84">
        <f t="shared" si="6"/>
        <v>0.22424613176693808</v>
      </c>
      <c r="T9" s="85">
        <f>分析係数表!F12</f>
        <v>0.28354845318582256</v>
      </c>
      <c r="U9" s="86">
        <f t="shared" si="7"/>
        <v>6.3584643795419435E-2</v>
      </c>
      <c r="V9" s="87">
        <f>分析係数表!D12</f>
        <v>6.9862733046506864E-2</v>
      </c>
      <c r="W9" s="167">
        <f t="shared" si="8"/>
        <v>0</v>
      </c>
      <c r="X9" s="76">
        <f>分析係数表!E12</f>
        <v>7.0682237246465884E-2</v>
      </c>
      <c r="Y9" s="166">
        <f t="shared" si="9"/>
        <v>0</v>
      </c>
    </row>
    <row r="10" spans="1:25" x14ac:dyDescent="0.2">
      <c r="A10" s="6" t="s">
        <v>223</v>
      </c>
      <c r="B10" s="5" t="s">
        <v>28</v>
      </c>
      <c r="C10" s="90"/>
      <c r="D10" s="76">
        <f>投入係数表!T10</f>
        <v>3.5052578868302454E-3</v>
      </c>
      <c r="E10" s="77">
        <f t="shared" si="0"/>
        <v>0.35052578868302453</v>
      </c>
      <c r="F10" s="76">
        <f>分析係数表!C13</f>
        <v>0</v>
      </c>
      <c r="G10" s="77">
        <f t="shared" si="1"/>
        <v>0</v>
      </c>
      <c r="H10" s="77">
        <v>0</v>
      </c>
      <c r="I10" s="77">
        <f t="shared" si="2"/>
        <v>0</v>
      </c>
      <c r="J10" s="76">
        <f>分析係数表!G13</f>
        <v>0.244940107393639</v>
      </c>
      <c r="K10" s="78">
        <f t="shared" si="3"/>
        <v>0</v>
      </c>
      <c r="L10" s="79"/>
      <c r="M10" s="80"/>
      <c r="N10" s="81">
        <f>分析係数表!H13</f>
        <v>1.5560884625632827E-2</v>
      </c>
      <c r="O10" s="82">
        <f t="shared" si="4"/>
        <v>0.23685279958048536</v>
      </c>
      <c r="P10" s="76">
        <f>分析係数表!C13</f>
        <v>0</v>
      </c>
      <c r="Q10" s="82">
        <f t="shared" si="5"/>
        <v>0</v>
      </c>
      <c r="R10" s="83">
        <v>0</v>
      </c>
      <c r="S10" s="84">
        <f t="shared" si="6"/>
        <v>0</v>
      </c>
      <c r="T10" s="85">
        <f>分析係数表!F13</f>
        <v>0.38269310202395707</v>
      </c>
      <c r="U10" s="86">
        <f t="shared" si="7"/>
        <v>0</v>
      </c>
      <c r="V10" s="87">
        <f>分析係数表!D13</f>
        <v>0.20115654688145396</v>
      </c>
      <c r="W10" s="167">
        <f t="shared" si="8"/>
        <v>0</v>
      </c>
      <c r="X10" s="76">
        <f>分析係数表!E13</f>
        <v>0.12556794712928543</v>
      </c>
      <c r="Y10" s="166">
        <f t="shared" si="9"/>
        <v>0</v>
      </c>
    </row>
    <row r="11" spans="1:25" x14ac:dyDescent="0.2">
      <c r="A11" s="6" t="s">
        <v>224</v>
      </c>
      <c r="B11" s="5" t="s">
        <v>267</v>
      </c>
      <c r="C11" s="90"/>
      <c r="D11" s="76">
        <f>投入係数表!T11</f>
        <v>6.0090135202804209E-3</v>
      </c>
      <c r="E11" s="77">
        <f t="shared" si="0"/>
        <v>0.60090135202804207</v>
      </c>
      <c r="F11" s="76">
        <f>分析係数表!C14</f>
        <v>0.45829675153643545</v>
      </c>
      <c r="G11" s="77">
        <f t="shared" si="1"/>
        <v>0.27539113762830375</v>
      </c>
      <c r="H11" s="77">
        <v>0.37316609381944094</v>
      </c>
      <c r="I11" s="77">
        <f t="shared" si="2"/>
        <v>0.37316609381944094</v>
      </c>
      <c r="J11" s="76">
        <f>分析係数表!G14</f>
        <v>0.19321533923303835</v>
      </c>
      <c r="K11" s="78">
        <f t="shared" si="3"/>
        <v>7.2101413407591103E-2</v>
      </c>
      <c r="L11" s="79"/>
      <c r="M11" s="80"/>
      <c r="N11" s="81">
        <f>分析係数表!H14</f>
        <v>1.278976818545164E-3</v>
      </c>
      <c r="O11" s="82">
        <f t="shared" si="4"/>
        <v>1.946735339017688E-2</v>
      </c>
      <c r="P11" s="76">
        <f>分析係数表!C14</f>
        <v>0.45829675153643545</v>
      </c>
      <c r="Q11" s="82">
        <f t="shared" si="5"/>
        <v>8.9218248197298778E-3</v>
      </c>
      <c r="R11" s="83">
        <v>3.209249558325622E-2</v>
      </c>
      <c r="S11" s="84">
        <f t="shared" si="6"/>
        <v>0.40525858940269716</v>
      </c>
      <c r="T11" s="85">
        <f>分析係数表!F14</f>
        <v>0.37856440511307771</v>
      </c>
      <c r="U11" s="86">
        <f t="shared" si="7"/>
        <v>0.15341647681419707</v>
      </c>
      <c r="V11" s="87">
        <f>分析係数表!D14</f>
        <v>5.6047197640117993E-2</v>
      </c>
      <c r="W11" s="167">
        <f t="shared" si="8"/>
        <v>0</v>
      </c>
      <c r="X11" s="76">
        <f>分析係数表!E14</f>
        <v>4.4739429695181909E-2</v>
      </c>
      <c r="Y11" s="166">
        <f t="shared" si="9"/>
        <v>0</v>
      </c>
    </row>
    <row r="12" spans="1:25" x14ac:dyDescent="0.2">
      <c r="A12" s="6" t="s">
        <v>225</v>
      </c>
      <c r="B12" s="5" t="s">
        <v>29</v>
      </c>
      <c r="C12" s="90"/>
      <c r="D12" s="76">
        <f>投入係数表!T12</f>
        <v>1.8027040560841263E-2</v>
      </c>
      <c r="E12" s="77">
        <f t="shared" si="0"/>
        <v>1.8027040560841263</v>
      </c>
      <c r="F12" s="76">
        <f>分析係数表!C15</f>
        <v>0</v>
      </c>
      <c r="G12" s="77">
        <f t="shared" si="1"/>
        <v>0</v>
      </c>
      <c r="H12" s="77">
        <v>0</v>
      </c>
      <c r="I12" s="77">
        <f t="shared" si="2"/>
        <v>0</v>
      </c>
      <c r="J12" s="76">
        <f>分析係数表!G15</f>
        <v>9.420289855072464E-2</v>
      </c>
      <c r="K12" s="78">
        <f t="shared" si="3"/>
        <v>0</v>
      </c>
      <c r="L12" s="79"/>
      <c r="M12" s="80"/>
      <c r="N12" s="81">
        <f>分析係数表!H15</f>
        <v>9.4857447375432981E-3</v>
      </c>
      <c r="O12" s="82">
        <f t="shared" si="4"/>
        <v>0.14438287097714517</v>
      </c>
      <c r="P12" s="76">
        <f>分析係数表!C15</f>
        <v>0</v>
      </c>
      <c r="Q12" s="82">
        <f t="shared" si="5"/>
        <v>0</v>
      </c>
      <c r="R12" s="83">
        <v>0</v>
      </c>
      <c r="S12" s="84">
        <f t="shared" si="6"/>
        <v>0</v>
      </c>
      <c r="T12" s="85">
        <f>分析係数表!F15</f>
        <v>0.29710144927536231</v>
      </c>
      <c r="U12" s="86">
        <f t="shared" si="7"/>
        <v>0</v>
      </c>
      <c r="V12" s="87">
        <f>分析係数表!D15</f>
        <v>2.1739130434782608E-2</v>
      </c>
      <c r="W12" s="167">
        <f t="shared" si="8"/>
        <v>0</v>
      </c>
      <c r="X12" s="76">
        <f>分析係数表!E15</f>
        <v>2.1739130434782608E-2</v>
      </c>
      <c r="Y12" s="166">
        <f t="shared" si="9"/>
        <v>0</v>
      </c>
    </row>
    <row r="13" spans="1:25" x14ac:dyDescent="0.2">
      <c r="A13" s="6" t="s">
        <v>226</v>
      </c>
      <c r="B13" s="5" t="s">
        <v>30</v>
      </c>
      <c r="C13" s="90"/>
      <c r="D13" s="76">
        <f>投入係数表!T13</f>
        <v>1.5022533800701052E-3</v>
      </c>
      <c r="E13" s="77">
        <f t="shared" si="0"/>
        <v>0.15022533800701052</v>
      </c>
      <c r="F13" s="76">
        <f>分析係数表!C16</f>
        <v>4.3478260869564966E-3</v>
      </c>
      <c r="G13" s="77">
        <f t="shared" si="1"/>
        <v>6.5315364350873757E-4</v>
      </c>
      <c r="H13" s="77">
        <v>1.0265279102491896E-3</v>
      </c>
      <c r="I13" s="77">
        <f t="shared" si="2"/>
        <v>1.0265279102491896E-3</v>
      </c>
      <c r="J13" s="76">
        <f>分析係数表!G16</f>
        <v>0.1</v>
      </c>
      <c r="K13" s="78">
        <f t="shared" si="3"/>
        <v>1.0265279102491897E-4</v>
      </c>
      <c r="L13" s="79"/>
      <c r="M13" s="80"/>
      <c r="N13" s="81">
        <f>分析係数表!H16</f>
        <v>1.859845456967759E-2</v>
      </c>
      <c r="O13" s="82">
        <f t="shared" si="4"/>
        <v>0.2830877638821554</v>
      </c>
      <c r="P13" s="76">
        <f>分析係数表!C16</f>
        <v>4.3478260869564966E-3</v>
      </c>
      <c r="Q13" s="82">
        <f t="shared" si="5"/>
        <v>1.2308163647050164E-3</v>
      </c>
      <c r="R13" s="83">
        <v>1.3601904799371925E-3</v>
      </c>
      <c r="S13" s="84">
        <f t="shared" si="6"/>
        <v>2.3867183901863818E-3</v>
      </c>
      <c r="T13" s="85">
        <f>分析係数表!F16</f>
        <v>0.3</v>
      </c>
      <c r="U13" s="86">
        <f t="shared" si="7"/>
        <v>7.1601551705591454E-4</v>
      </c>
      <c r="V13" s="87">
        <f>分析係数表!D16</f>
        <v>0</v>
      </c>
      <c r="W13" s="167">
        <f t="shared" si="8"/>
        <v>0</v>
      </c>
      <c r="X13" s="76">
        <f>分析係数表!E16</f>
        <v>0</v>
      </c>
      <c r="Y13" s="166">
        <f t="shared" si="9"/>
        <v>0</v>
      </c>
    </row>
    <row r="14" spans="1:25" x14ac:dyDescent="0.2">
      <c r="A14" s="6" t="s">
        <v>2</v>
      </c>
      <c r="B14" s="5" t="s">
        <v>364</v>
      </c>
      <c r="C14" s="90"/>
      <c r="D14" s="76">
        <f>投入係数表!T14</f>
        <v>2.0530796194291438E-2</v>
      </c>
      <c r="E14" s="77">
        <f t="shared" si="0"/>
        <v>2.0530796194291439</v>
      </c>
      <c r="F14" s="76">
        <f>分析係数表!C17</f>
        <v>0.37921478060046188</v>
      </c>
      <c r="G14" s="77">
        <f t="shared" si="1"/>
        <v>0.77855813743710256</v>
      </c>
      <c r="H14" s="77">
        <v>0.96085808752195301</v>
      </c>
      <c r="I14" s="77">
        <f t="shared" si="2"/>
        <v>0.96085808752195301</v>
      </c>
      <c r="J14" s="76">
        <f>分析係数表!G17</f>
        <v>0.21189120809614168</v>
      </c>
      <c r="K14" s="78">
        <f t="shared" si="3"/>
        <v>0.20359738097397487</v>
      </c>
      <c r="L14" s="79"/>
      <c r="M14" s="80"/>
      <c r="N14" s="81">
        <f>分析係数表!H17</f>
        <v>3.1175059952038369E-3</v>
      </c>
      <c r="O14" s="82">
        <f t="shared" si="4"/>
        <v>4.7451673888556138E-2</v>
      </c>
      <c r="P14" s="76">
        <f>分析係数表!C17</f>
        <v>0.37921478060046188</v>
      </c>
      <c r="Q14" s="82">
        <f t="shared" si="5"/>
        <v>1.799437610277348E-2</v>
      </c>
      <c r="R14" s="83">
        <v>3.4927843021194165E-2</v>
      </c>
      <c r="S14" s="84">
        <f t="shared" si="6"/>
        <v>0.99578593054314712</v>
      </c>
      <c r="T14" s="85">
        <f>分析係数表!F17</f>
        <v>0.32152646004638413</v>
      </c>
      <c r="U14" s="86">
        <f t="shared" si="7"/>
        <v>0.32017152521153264</v>
      </c>
      <c r="V14" s="87">
        <f>分析係数表!D17</f>
        <v>5.2709255745308874E-2</v>
      </c>
      <c r="W14" s="167">
        <f t="shared" si="8"/>
        <v>0</v>
      </c>
      <c r="X14" s="76">
        <f>分析係数表!E17</f>
        <v>4.1113219481340925E-2</v>
      </c>
      <c r="Y14" s="166">
        <f t="shared" si="9"/>
        <v>0</v>
      </c>
    </row>
    <row r="15" spans="1:25" x14ac:dyDescent="0.2">
      <c r="A15" s="6" t="s">
        <v>3</v>
      </c>
      <c r="B15" s="5" t="s">
        <v>31</v>
      </c>
      <c r="C15" s="90"/>
      <c r="D15" s="76">
        <f>投入係数表!T15</f>
        <v>3.6054081121682527E-2</v>
      </c>
      <c r="E15" s="77">
        <f t="shared" si="0"/>
        <v>3.6054081121682526</v>
      </c>
      <c r="F15" s="76">
        <f>分析係数表!C18</f>
        <v>0.14940577249575548</v>
      </c>
      <c r="G15" s="77">
        <f t="shared" si="1"/>
        <v>0.5386687841609612</v>
      </c>
      <c r="H15" s="77">
        <v>0.58244055519754245</v>
      </c>
      <c r="I15" s="77">
        <f t="shared" si="2"/>
        <v>0.58244055519754245</v>
      </c>
      <c r="J15" s="76">
        <f>分析係数表!G18</f>
        <v>0.21511627906976744</v>
      </c>
      <c r="K15" s="78">
        <f t="shared" si="3"/>
        <v>0.12529244501342482</v>
      </c>
      <c r="L15" s="79"/>
      <c r="M15" s="80"/>
      <c r="N15" s="81">
        <f>分析係数表!H18</f>
        <v>5.0626165734079403E-4</v>
      </c>
      <c r="O15" s="82">
        <f t="shared" si="4"/>
        <v>7.7058273836116808E-3</v>
      </c>
      <c r="P15" s="76">
        <f>分析係数表!C18</f>
        <v>0.14940577249575548</v>
      </c>
      <c r="Q15" s="82">
        <f t="shared" si="5"/>
        <v>1.1512950929674496E-3</v>
      </c>
      <c r="R15" s="83">
        <v>2.309936858807793E-3</v>
      </c>
      <c r="S15" s="84">
        <f t="shared" si="6"/>
        <v>0.58475049205635021</v>
      </c>
      <c r="T15" s="85">
        <f>分析係数表!F18</f>
        <v>0.45542635658914726</v>
      </c>
      <c r="U15" s="86">
        <f t="shared" si="7"/>
        <v>0.26631078611093467</v>
      </c>
      <c r="V15" s="87">
        <f>分析係数表!D18</f>
        <v>8.1395348837209308E-2</v>
      </c>
      <c r="W15" s="167">
        <f t="shared" si="8"/>
        <v>0</v>
      </c>
      <c r="X15" s="76">
        <f>分析係数表!E18</f>
        <v>8.9147286821705432E-2</v>
      </c>
      <c r="Y15" s="166">
        <f t="shared" si="9"/>
        <v>0</v>
      </c>
    </row>
    <row r="16" spans="1:25" x14ac:dyDescent="0.2">
      <c r="A16" s="6" t="s">
        <v>4</v>
      </c>
      <c r="B16" s="5" t="s">
        <v>32</v>
      </c>
      <c r="C16" s="90"/>
      <c r="D16" s="76">
        <f>投入係数表!T16</f>
        <v>6.0090135202804209E-3</v>
      </c>
      <c r="E16" s="77">
        <f t="shared" si="0"/>
        <v>0.60090135202804207</v>
      </c>
      <c r="F16" s="76">
        <f>分析係数表!C19</f>
        <v>0.11115651818553329</v>
      </c>
      <c r="G16" s="77">
        <f t="shared" si="1"/>
        <v>6.6794102064416605E-2</v>
      </c>
      <c r="H16" s="77">
        <v>0.11473247087572919</v>
      </c>
      <c r="I16" s="77">
        <f t="shared" si="2"/>
        <v>0.11473247087572919</v>
      </c>
      <c r="J16" s="76">
        <f>分析係数表!G19</f>
        <v>5.721393034825871E-2</v>
      </c>
      <c r="K16" s="78">
        <f t="shared" si="3"/>
        <v>6.5642955973675907E-3</v>
      </c>
      <c r="L16" s="79"/>
      <c r="M16" s="80"/>
      <c r="N16" s="81">
        <f>分析係数表!H19</f>
        <v>-1.332267519317879E-4</v>
      </c>
      <c r="O16" s="82">
        <f t="shared" si="4"/>
        <v>-2.027849311476758E-3</v>
      </c>
      <c r="P16" s="76">
        <f>分析係数表!C19</f>
        <v>0.11115651818553329</v>
      </c>
      <c r="Q16" s="82">
        <f t="shared" si="5"/>
        <v>-2.2540866886868743E-4</v>
      </c>
      <c r="R16" s="83">
        <v>9.6849497809084906E-4</v>
      </c>
      <c r="S16" s="84">
        <f t="shared" si="6"/>
        <v>0.11570096585382003</v>
      </c>
      <c r="T16" s="85">
        <f>分析係数表!F19</f>
        <v>0.24046434494195687</v>
      </c>
      <c r="U16" s="86">
        <f t="shared" si="7"/>
        <v>2.7821956963190553E-2</v>
      </c>
      <c r="V16" s="87">
        <f>分析係数表!D19</f>
        <v>6.7993366500829183E-2</v>
      </c>
      <c r="W16" s="167">
        <f t="shared" si="8"/>
        <v>0</v>
      </c>
      <c r="X16" s="76">
        <f>分析係数表!E19</f>
        <v>7.4626865671641784E-2</v>
      </c>
      <c r="Y16" s="166">
        <f t="shared" si="9"/>
        <v>0</v>
      </c>
    </row>
    <row r="17" spans="1:25" x14ac:dyDescent="0.2">
      <c r="A17" s="6" t="s">
        <v>5</v>
      </c>
      <c r="B17" s="5" t="s">
        <v>33</v>
      </c>
      <c r="C17" s="90"/>
      <c r="D17" s="76">
        <f>投入係数表!T17</f>
        <v>4.7571357035553333E-2</v>
      </c>
      <c r="E17" s="77">
        <f t="shared" si="0"/>
        <v>4.757135703555333</v>
      </c>
      <c r="F17" s="76">
        <f>分析係数表!C20</f>
        <v>0.38497033618984844</v>
      </c>
      <c r="G17" s="77">
        <f t="shared" si="1"/>
        <v>1.8313561310984277</v>
      </c>
      <c r="H17" s="77">
        <v>2.356421912792444</v>
      </c>
      <c r="I17" s="77">
        <f t="shared" si="2"/>
        <v>2.356421912792444</v>
      </c>
      <c r="J17" s="76">
        <f>分析係数表!G20</f>
        <v>0.1000882612533098</v>
      </c>
      <c r="K17" s="78">
        <f t="shared" si="3"/>
        <v>0.23585017203059414</v>
      </c>
      <c r="L17" s="79"/>
      <c r="M17" s="80"/>
      <c r="N17" s="81">
        <f>分析係数表!H20</f>
        <v>6.1284305888622431E-4</v>
      </c>
      <c r="O17" s="82">
        <f t="shared" si="4"/>
        <v>9.3281068327930872E-3</v>
      </c>
      <c r="P17" s="76">
        <f>分析係数表!C20</f>
        <v>0.38497033618984844</v>
      </c>
      <c r="Q17" s="82">
        <f t="shared" si="5"/>
        <v>3.5910444234351769E-3</v>
      </c>
      <c r="R17" s="83">
        <v>8.1541837312531784E-3</v>
      </c>
      <c r="S17" s="84">
        <f t="shared" si="6"/>
        <v>2.364576096523697</v>
      </c>
      <c r="T17" s="85">
        <f>分析係数表!F20</f>
        <v>0.22259488084730802</v>
      </c>
      <c r="U17" s="86">
        <f t="shared" si="7"/>
        <v>0.52634253446008505</v>
      </c>
      <c r="V17" s="87">
        <f>分析係数表!D20</f>
        <v>2.5772285966460723E-2</v>
      </c>
      <c r="W17" s="167">
        <f t="shared" si="8"/>
        <v>0</v>
      </c>
      <c r="X17" s="76">
        <f>分析係数表!E20</f>
        <v>2.7184466019417475E-2</v>
      </c>
      <c r="Y17" s="166">
        <f t="shared" si="9"/>
        <v>0</v>
      </c>
    </row>
    <row r="18" spans="1:25" x14ac:dyDescent="0.2">
      <c r="A18" s="6" t="s">
        <v>6</v>
      </c>
      <c r="B18" s="5" t="s">
        <v>34</v>
      </c>
      <c r="C18" s="90"/>
      <c r="D18" s="76">
        <f>投入係数表!T18</f>
        <v>2.1532298447671506E-2</v>
      </c>
      <c r="E18" s="77">
        <f t="shared" si="0"/>
        <v>2.1532298447671505</v>
      </c>
      <c r="F18" s="76">
        <f>分析係数表!C21</f>
        <v>0.48253968253968249</v>
      </c>
      <c r="G18" s="77">
        <f t="shared" si="1"/>
        <v>1.0390188457289107</v>
      </c>
      <c r="H18" s="77">
        <v>1.1745149767564715</v>
      </c>
      <c r="I18" s="77">
        <f t="shared" si="2"/>
        <v>1.1745149767564715</v>
      </c>
      <c r="J18" s="76">
        <f>分析係数表!G21</f>
        <v>0.28533451484271155</v>
      </c>
      <c r="K18" s="78">
        <f t="shared" si="3"/>
        <v>0.33512966106830644</v>
      </c>
      <c r="L18" s="79"/>
      <c r="M18" s="80"/>
      <c r="N18" s="81">
        <f>分析係数表!H21</f>
        <v>1.0125233146815881E-3</v>
      </c>
      <c r="O18" s="82">
        <f t="shared" si="4"/>
        <v>1.5411654767223362E-2</v>
      </c>
      <c r="P18" s="76">
        <f>分析係数表!C21</f>
        <v>0.48253968253968249</v>
      </c>
      <c r="Q18" s="82">
        <f t="shared" si="5"/>
        <v>7.4367349987871454E-3</v>
      </c>
      <c r="R18" s="83">
        <v>1.4342755732812464E-2</v>
      </c>
      <c r="S18" s="84">
        <f t="shared" si="6"/>
        <v>1.1888577324892839</v>
      </c>
      <c r="T18" s="85">
        <f>分析係数表!F21</f>
        <v>0.42600797518830308</v>
      </c>
      <c r="U18" s="86">
        <f t="shared" si="7"/>
        <v>0.50646287540471713</v>
      </c>
      <c r="V18" s="87">
        <f>分析係数表!D21</f>
        <v>6.1586176340274704E-2</v>
      </c>
      <c r="W18" s="167">
        <f t="shared" si="8"/>
        <v>0</v>
      </c>
      <c r="X18" s="76">
        <f>分析係数表!E21</f>
        <v>5.2946389011962781E-2</v>
      </c>
      <c r="Y18" s="166">
        <f t="shared" si="9"/>
        <v>0</v>
      </c>
    </row>
    <row r="19" spans="1:25" x14ac:dyDescent="0.2">
      <c r="A19" s="6" t="s">
        <v>7</v>
      </c>
      <c r="B19" s="5" t="s">
        <v>268</v>
      </c>
      <c r="C19" s="90"/>
      <c r="D19" s="76">
        <f>投入係数表!T19</f>
        <v>2.5037556334501754E-3</v>
      </c>
      <c r="E19" s="77">
        <f t="shared" si="0"/>
        <v>0.25037556334501754</v>
      </c>
      <c r="F19" s="76">
        <f>分析係数表!C22</f>
        <v>8.9572192513369009E-2</v>
      </c>
      <c r="G19" s="77">
        <f t="shared" si="1"/>
        <v>2.2426688160583127E-2</v>
      </c>
      <c r="H19" s="77">
        <v>2.6292428907673911E-2</v>
      </c>
      <c r="I19" s="77">
        <f t="shared" si="2"/>
        <v>2.6292428907673911E-2</v>
      </c>
      <c r="J19" s="76">
        <f>分析係数表!G22</f>
        <v>0.19457831325301206</v>
      </c>
      <c r="K19" s="78">
        <f t="shared" si="3"/>
        <v>5.1159364681799243E-3</v>
      </c>
      <c r="L19" s="79"/>
      <c r="M19" s="80"/>
      <c r="N19" s="81">
        <f>分析係数表!H22</f>
        <v>5.3290700772715159E-5</v>
      </c>
      <c r="O19" s="82">
        <f t="shared" si="4"/>
        <v>8.1113972459070319E-4</v>
      </c>
      <c r="P19" s="76">
        <f>分析係数表!C22</f>
        <v>8.9572192513369009E-2</v>
      </c>
      <c r="Q19" s="82">
        <f t="shared" si="5"/>
        <v>7.2655563566279582E-5</v>
      </c>
      <c r="R19" s="83">
        <v>4.773527438380078E-4</v>
      </c>
      <c r="S19" s="84">
        <f t="shared" si="6"/>
        <v>2.676978165151192E-2</v>
      </c>
      <c r="T19" s="85">
        <f>分析係数表!F22</f>
        <v>0.41265060240963858</v>
      </c>
      <c r="U19" s="86">
        <f t="shared" si="7"/>
        <v>1.1046566524870884E-2</v>
      </c>
      <c r="V19" s="87">
        <f>分析係数表!D22</f>
        <v>5.903614457831325E-2</v>
      </c>
      <c r="W19" s="167">
        <f t="shared" si="8"/>
        <v>0</v>
      </c>
      <c r="X19" s="76">
        <f>分析係数表!E22</f>
        <v>6.2650602409638559E-2</v>
      </c>
      <c r="Y19" s="166">
        <f t="shared" si="9"/>
        <v>0</v>
      </c>
    </row>
    <row r="20" spans="1:25" x14ac:dyDescent="0.2">
      <c r="A20" s="6" t="s">
        <v>8</v>
      </c>
      <c r="B20" s="5" t="s">
        <v>269</v>
      </c>
      <c r="C20" s="90"/>
      <c r="D20" s="76">
        <f>投入係数表!T20</f>
        <v>3.0045067601402104E-3</v>
      </c>
      <c r="E20" s="77">
        <f t="shared" si="0"/>
        <v>0.30045067601402103</v>
      </c>
      <c r="F20" s="76">
        <f>分析係数表!C23</f>
        <v>0</v>
      </c>
      <c r="G20" s="77">
        <f t="shared" si="1"/>
        <v>0</v>
      </c>
      <c r="H20" s="77">
        <v>0</v>
      </c>
      <c r="I20" s="77">
        <f t="shared" si="2"/>
        <v>0</v>
      </c>
      <c r="J20" s="76">
        <f>分析係数表!G23</f>
        <v>0.21617418351477449</v>
      </c>
      <c r="K20" s="78">
        <f t="shared" si="3"/>
        <v>0</v>
      </c>
      <c r="L20" s="79"/>
      <c r="M20" s="80"/>
      <c r="N20" s="81">
        <f>分析係数表!H23</f>
        <v>2.6645350386357579E-5</v>
      </c>
      <c r="O20" s="82">
        <f t="shared" si="4"/>
        <v>4.055698622953516E-4</v>
      </c>
      <c r="P20" s="76">
        <f>分析係数表!C23</f>
        <v>0</v>
      </c>
      <c r="Q20" s="82">
        <f t="shared" si="5"/>
        <v>0</v>
      </c>
      <c r="R20" s="83">
        <v>0</v>
      </c>
      <c r="S20" s="84">
        <f t="shared" si="6"/>
        <v>0</v>
      </c>
      <c r="T20" s="85">
        <f>分析係数表!F23</f>
        <v>0.44116122343182995</v>
      </c>
      <c r="U20" s="86">
        <f t="shared" si="7"/>
        <v>0</v>
      </c>
      <c r="V20" s="87">
        <f>分析係数表!D23</f>
        <v>8.5018144116122338E-2</v>
      </c>
      <c r="W20" s="167">
        <f t="shared" si="8"/>
        <v>0</v>
      </c>
      <c r="X20" s="76">
        <f>分析係数表!E23</f>
        <v>8.138932089165371E-2</v>
      </c>
      <c r="Y20" s="166">
        <f t="shared" si="9"/>
        <v>0</v>
      </c>
    </row>
    <row r="21" spans="1:25" x14ac:dyDescent="0.2">
      <c r="A21" s="6" t="s">
        <v>9</v>
      </c>
      <c r="B21" s="5" t="s">
        <v>270</v>
      </c>
      <c r="C21" s="90"/>
      <c r="D21" s="76">
        <f>投入係数表!T21</f>
        <v>0</v>
      </c>
      <c r="E21" s="77">
        <f t="shared" si="0"/>
        <v>0</v>
      </c>
      <c r="F21" s="76">
        <f>分析係数表!C24</f>
        <v>0.22950819672131151</v>
      </c>
      <c r="G21" s="77">
        <f t="shared" si="1"/>
        <v>0</v>
      </c>
      <c r="H21" s="77">
        <v>2.0958474829706523E-3</v>
      </c>
      <c r="I21" s="77">
        <f t="shared" si="2"/>
        <v>2.0958474829706523E-3</v>
      </c>
      <c r="J21" s="76">
        <f>分析係数表!G24</f>
        <v>0.20952380952380953</v>
      </c>
      <c r="K21" s="78">
        <f t="shared" si="3"/>
        <v>4.391299488128986E-4</v>
      </c>
      <c r="L21" s="79"/>
      <c r="M21" s="80"/>
      <c r="N21" s="81">
        <f>分析係数表!H24</f>
        <v>3.996802557953637E-4</v>
      </c>
      <c r="O21" s="82">
        <f t="shared" si="4"/>
        <v>6.0835479344302744E-3</v>
      </c>
      <c r="P21" s="76">
        <f>分析係数表!C24</f>
        <v>0.22950819672131151</v>
      </c>
      <c r="Q21" s="82">
        <f t="shared" si="5"/>
        <v>1.3962241160987517E-3</v>
      </c>
      <c r="R21" s="83">
        <v>3.4690276350268679E-3</v>
      </c>
      <c r="S21" s="84">
        <f t="shared" si="6"/>
        <v>5.5648751179975201E-3</v>
      </c>
      <c r="T21" s="85">
        <f>分析係数表!F24</f>
        <v>0.4</v>
      </c>
      <c r="U21" s="86">
        <f t="shared" si="7"/>
        <v>2.2259500471990081E-3</v>
      </c>
      <c r="V21" s="87">
        <f>分析係数表!D24</f>
        <v>1.1190476190476191</v>
      </c>
      <c r="W21" s="167">
        <f t="shared" si="8"/>
        <v>0</v>
      </c>
      <c r="X21" s="76">
        <f>分析係数表!E24</f>
        <v>1.1190476190476191</v>
      </c>
      <c r="Y21" s="166">
        <f t="shared" si="9"/>
        <v>0</v>
      </c>
    </row>
    <row r="22" spans="1:25" x14ac:dyDescent="0.2">
      <c r="A22" s="6" t="s">
        <v>10</v>
      </c>
      <c r="B22" s="5" t="s">
        <v>271</v>
      </c>
      <c r="C22" s="75">
        <f>最終需要_まとめ!C23</f>
        <v>100</v>
      </c>
      <c r="D22" s="76">
        <f>投入係数表!T22</f>
        <v>0.28943415122684024</v>
      </c>
      <c r="E22" s="77">
        <f t="shared" si="0"/>
        <v>28.943415122684023</v>
      </c>
      <c r="F22" s="76">
        <f>分析係数表!C25</f>
        <v>0.16129032258064513</v>
      </c>
      <c r="G22" s="77">
        <f t="shared" si="1"/>
        <v>4.6682927617232286</v>
      </c>
      <c r="H22" s="77">
        <v>4.9196454458086851</v>
      </c>
      <c r="I22" s="77">
        <f t="shared" si="2"/>
        <v>104.91964544580868</v>
      </c>
      <c r="J22" s="76">
        <f>分析係数表!G25</f>
        <v>0.19679519278918378</v>
      </c>
      <c r="K22" s="78">
        <f t="shared" si="3"/>
        <v>20.647681852880726</v>
      </c>
      <c r="L22" s="79"/>
      <c r="M22" s="80"/>
      <c r="N22" s="81">
        <f>分析係数表!H25</f>
        <v>5.5955235811350917E-4</v>
      </c>
      <c r="O22" s="82">
        <f t="shared" si="4"/>
        <v>8.5169671082023831E-3</v>
      </c>
      <c r="P22" s="76">
        <f>分析係数表!C25</f>
        <v>0.16129032258064513</v>
      </c>
      <c r="Q22" s="82">
        <f t="shared" si="5"/>
        <v>1.3737043722907066E-3</v>
      </c>
      <c r="R22" s="83">
        <v>4.1383195807202251E-3</v>
      </c>
      <c r="S22" s="84">
        <f t="shared" si="6"/>
        <v>104.9237837653894</v>
      </c>
      <c r="T22" s="85">
        <f>分析係数表!F25</f>
        <v>0.35002503755633452</v>
      </c>
      <c r="U22" s="86">
        <f t="shared" si="7"/>
        <v>36.725951353033146</v>
      </c>
      <c r="V22" s="87">
        <f>分析係数表!D25</f>
        <v>8.1622433650475709E-2</v>
      </c>
      <c r="W22" s="167">
        <f t="shared" si="8"/>
        <v>9</v>
      </c>
      <c r="X22" s="76">
        <f>分析係数表!E25</f>
        <v>8.0120180270405614E-2</v>
      </c>
      <c r="Y22" s="166">
        <f t="shared" si="9"/>
        <v>8</v>
      </c>
    </row>
    <row r="23" spans="1:25" x14ac:dyDescent="0.2">
      <c r="A23" s="6" t="s">
        <v>11</v>
      </c>
      <c r="B23" s="5" t="s">
        <v>35</v>
      </c>
      <c r="C23" s="90"/>
      <c r="D23" s="76">
        <f>投入係数表!T23</f>
        <v>2.1031547320981472E-2</v>
      </c>
      <c r="E23" s="77">
        <f t="shared" si="0"/>
        <v>2.103154732098147</v>
      </c>
      <c r="F23" s="76">
        <f>分析係数表!C26</f>
        <v>0.2892749244712991</v>
      </c>
      <c r="G23" s="77">
        <f t="shared" si="1"/>
        <v>0.60838992627914679</v>
      </c>
      <c r="H23" s="77">
        <v>0.66527795853674532</v>
      </c>
      <c r="I23" s="77">
        <f t="shared" si="2"/>
        <v>0.66527795853674532</v>
      </c>
      <c r="J23" s="76">
        <f>分析係数表!G26</f>
        <v>0.19654528478057889</v>
      </c>
      <c r="K23" s="78">
        <f t="shared" si="3"/>
        <v>0.13075724581884676</v>
      </c>
      <c r="L23" s="79"/>
      <c r="M23" s="80"/>
      <c r="N23" s="81">
        <f>分析係数表!H26</f>
        <v>1.2363442579269917E-2</v>
      </c>
      <c r="O23" s="82">
        <f t="shared" si="4"/>
        <v>0.18818441610504316</v>
      </c>
      <c r="P23" s="76">
        <f>分析係数表!C26</f>
        <v>0.2892749244712991</v>
      </c>
      <c r="Q23" s="82">
        <f t="shared" si="5"/>
        <v>5.4437032755461884E-2</v>
      </c>
      <c r="R23" s="83">
        <v>5.7583683521129254E-2</v>
      </c>
      <c r="S23" s="84">
        <f t="shared" si="6"/>
        <v>0.72286164205787462</v>
      </c>
      <c r="T23" s="85">
        <f>分析係数表!F26</f>
        <v>0.33426704014939307</v>
      </c>
      <c r="U23" s="86">
        <f t="shared" si="7"/>
        <v>0.24162882152821577</v>
      </c>
      <c r="V23" s="87">
        <f>分析係数表!D26</f>
        <v>5.3688141923436038E-2</v>
      </c>
      <c r="W23" s="167">
        <f t="shared" si="8"/>
        <v>0</v>
      </c>
      <c r="X23" s="76">
        <f>分析係数表!E26</f>
        <v>5.6489262371615313E-2</v>
      </c>
      <c r="Y23" s="166">
        <f t="shared" si="9"/>
        <v>0</v>
      </c>
    </row>
    <row r="24" spans="1:25" x14ac:dyDescent="0.2">
      <c r="A24" s="6" t="s">
        <v>12</v>
      </c>
      <c r="B24" s="5" t="s">
        <v>365</v>
      </c>
      <c r="C24" s="90"/>
      <c r="D24" s="76">
        <f>投入係数表!T24</f>
        <v>0</v>
      </c>
      <c r="E24" s="77">
        <f t="shared" si="0"/>
        <v>0</v>
      </c>
      <c r="F24" s="76">
        <f>分析係数表!C27</f>
        <v>1.9108280254777066E-2</v>
      </c>
      <c r="G24" s="77">
        <f t="shared" si="1"/>
        <v>0</v>
      </c>
      <c r="H24" s="77">
        <v>7.1633260417768049E-5</v>
      </c>
      <c r="I24" s="77">
        <f t="shared" si="2"/>
        <v>7.1633260417768049E-5</v>
      </c>
      <c r="J24" s="76">
        <f>分析係数表!G27</f>
        <v>0.18</v>
      </c>
      <c r="K24" s="78">
        <f t="shared" si="3"/>
        <v>1.2893986875198249E-5</v>
      </c>
      <c r="L24" s="79"/>
      <c r="M24" s="80"/>
      <c r="N24" s="81">
        <f>分析係数表!H27</f>
        <v>1.2043698374633626E-2</v>
      </c>
      <c r="O24" s="82">
        <f t="shared" si="4"/>
        <v>0.18331757775749893</v>
      </c>
      <c r="P24" s="76">
        <f>分析係数表!C27</f>
        <v>1.9108280254777066E-2</v>
      </c>
      <c r="Q24" s="82">
        <f t="shared" si="5"/>
        <v>3.5028836514171763E-3</v>
      </c>
      <c r="R24" s="83">
        <v>3.5255430182773127E-3</v>
      </c>
      <c r="S24" s="84">
        <f t="shared" si="6"/>
        <v>3.5971762786950806E-3</v>
      </c>
      <c r="T24" s="85">
        <f>分析係数表!F27</f>
        <v>0.34</v>
      </c>
      <c r="U24" s="86">
        <f t="shared" si="7"/>
        <v>1.2230399347563274E-3</v>
      </c>
      <c r="V24" s="87">
        <f>分析係数表!D27</f>
        <v>0</v>
      </c>
      <c r="W24" s="167">
        <f t="shared" si="8"/>
        <v>0</v>
      </c>
      <c r="X24" s="76">
        <f>分析係数表!E27</f>
        <v>0</v>
      </c>
      <c r="Y24" s="166">
        <f t="shared" si="9"/>
        <v>0</v>
      </c>
    </row>
    <row r="25" spans="1:25" x14ac:dyDescent="0.2">
      <c r="A25" s="6" t="s">
        <v>13</v>
      </c>
      <c r="B25" s="5" t="s">
        <v>191</v>
      </c>
      <c r="C25" s="90"/>
      <c r="D25" s="76">
        <f>投入係数表!T25</f>
        <v>0</v>
      </c>
      <c r="E25" s="77">
        <f t="shared" si="0"/>
        <v>0</v>
      </c>
      <c r="F25" s="76">
        <f>分析係数表!C28</f>
        <v>9.4883720930232562E-2</v>
      </c>
      <c r="G25" s="77">
        <f t="shared" si="1"/>
        <v>0</v>
      </c>
      <c r="H25" s="77">
        <v>3.5404625220025088E-3</v>
      </c>
      <c r="I25" s="77">
        <f t="shared" si="2"/>
        <v>3.5404625220025088E-3</v>
      </c>
      <c r="J25" s="76">
        <f>分析係数表!G28</f>
        <v>0.12508638562543192</v>
      </c>
      <c r="K25" s="78">
        <f t="shared" si="3"/>
        <v>4.4286366031959506E-4</v>
      </c>
      <c r="L25" s="79"/>
      <c r="M25" s="80"/>
      <c r="N25" s="81">
        <f>分析係数表!H28</f>
        <v>2.3767652544630962E-2</v>
      </c>
      <c r="O25" s="82">
        <f t="shared" si="4"/>
        <v>0.36176831716745367</v>
      </c>
      <c r="P25" s="76">
        <f>分析係数表!C28</f>
        <v>9.4883720930232562E-2</v>
      </c>
      <c r="Q25" s="82">
        <f t="shared" si="5"/>
        <v>3.4325924047516533E-2</v>
      </c>
      <c r="R25" s="83">
        <v>3.6579189203354977E-2</v>
      </c>
      <c r="S25" s="84">
        <f t="shared" si="6"/>
        <v>4.0119651725357489E-2</v>
      </c>
      <c r="T25" s="85">
        <f>分析係数表!F28</f>
        <v>0.21354526606772634</v>
      </c>
      <c r="U25" s="86">
        <f t="shared" si="7"/>
        <v>8.5673617022359802E-3</v>
      </c>
      <c r="V25" s="87">
        <f>分析係数表!D28</f>
        <v>0.20525224602626124</v>
      </c>
      <c r="W25" s="167">
        <f t="shared" si="8"/>
        <v>0</v>
      </c>
      <c r="X25" s="76">
        <f>分析係数表!E28</f>
        <v>0.19765031098825156</v>
      </c>
      <c r="Y25" s="166">
        <f t="shared" si="9"/>
        <v>0</v>
      </c>
    </row>
    <row r="26" spans="1:25" x14ac:dyDescent="0.2">
      <c r="A26" s="6" t="s">
        <v>14</v>
      </c>
      <c r="B26" s="5" t="s">
        <v>50</v>
      </c>
      <c r="C26" s="90"/>
      <c r="D26" s="76">
        <f>投入係数表!T26</f>
        <v>6.0090135202804209E-3</v>
      </c>
      <c r="E26" s="77">
        <f t="shared" si="0"/>
        <v>0.60090135202804207</v>
      </c>
      <c r="F26" s="76">
        <f>分析係数表!C29</f>
        <v>0.10244286840031525</v>
      </c>
      <c r="G26" s="77">
        <f t="shared" si="1"/>
        <v>6.1558058127380216E-2</v>
      </c>
      <c r="H26" s="77">
        <v>7.9978400682074971E-2</v>
      </c>
      <c r="I26" s="77">
        <f t="shared" si="2"/>
        <v>7.9978400682074971E-2</v>
      </c>
      <c r="J26" s="76">
        <f>分析係数表!G29</f>
        <v>0.25477707006369427</v>
      </c>
      <c r="K26" s="78">
        <f t="shared" si="3"/>
        <v>2.0376662594159229E-2</v>
      </c>
      <c r="L26" s="79"/>
      <c r="M26" s="80"/>
      <c r="N26" s="81">
        <f>分析係数表!H29</f>
        <v>1.0897948308020251E-2</v>
      </c>
      <c r="O26" s="82">
        <f t="shared" si="4"/>
        <v>0.16587807367879881</v>
      </c>
      <c r="P26" s="76">
        <f>分析係数表!C29</f>
        <v>0.10244286840031525</v>
      </c>
      <c r="Q26" s="82">
        <f t="shared" si="5"/>
        <v>1.6993025672374984E-2</v>
      </c>
      <c r="R26" s="83">
        <v>2.1670696940192993E-2</v>
      </c>
      <c r="S26" s="84">
        <f t="shared" si="6"/>
        <v>0.10164909762226797</v>
      </c>
      <c r="T26" s="85">
        <f>分析係数表!F29</f>
        <v>0.39278131634819535</v>
      </c>
      <c r="U26" s="86">
        <f t="shared" si="7"/>
        <v>3.9925866369680624E-2</v>
      </c>
      <c r="V26" s="87">
        <f>分析係数表!D29</f>
        <v>0.1932059447983015</v>
      </c>
      <c r="W26" s="167">
        <f t="shared" si="8"/>
        <v>0</v>
      </c>
      <c r="X26" s="76">
        <f>分析係数表!E29</f>
        <v>0.10191082802547771</v>
      </c>
      <c r="Y26" s="166">
        <f t="shared" si="9"/>
        <v>0</v>
      </c>
    </row>
    <row r="27" spans="1:25" x14ac:dyDescent="0.2">
      <c r="A27" s="6" t="s">
        <v>15</v>
      </c>
      <c r="B27" s="5" t="s">
        <v>36</v>
      </c>
      <c r="C27" s="90"/>
      <c r="D27" s="76">
        <f>投入係数表!T27</f>
        <v>3.0045067601402104E-3</v>
      </c>
      <c r="E27" s="77">
        <f t="shared" si="0"/>
        <v>0.30045067601402103</v>
      </c>
      <c r="F27" s="76">
        <f>分析係数表!C30</f>
        <v>1</v>
      </c>
      <c r="G27" s="77">
        <f t="shared" si="1"/>
        <v>0.30045067601402103</v>
      </c>
      <c r="H27" s="77">
        <v>0.35524958051255134</v>
      </c>
      <c r="I27" s="77">
        <f t="shared" si="2"/>
        <v>0.35524958051255134</v>
      </c>
      <c r="J27" s="76">
        <f>分析係数表!G30</f>
        <v>0.34465911614479239</v>
      </c>
      <c r="K27" s="78">
        <f t="shared" si="3"/>
        <v>0.1224400064302642</v>
      </c>
      <c r="L27" s="79"/>
      <c r="M27" s="80"/>
      <c r="N27" s="81">
        <f>分析係数表!H30</f>
        <v>0</v>
      </c>
      <c r="O27" s="82">
        <f t="shared" si="4"/>
        <v>0</v>
      </c>
      <c r="P27" s="76">
        <f>分析係数表!C30</f>
        <v>1</v>
      </c>
      <c r="Q27" s="82">
        <f t="shared" si="5"/>
        <v>0</v>
      </c>
      <c r="R27" s="83">
        <v>2.3867132286393342E-2</v>
      </c>
      <c r="S27" s="84">
        <f t="shared" si="6"/>
        <v>0.37911671279894471</v>
      </c>
      <c r="T27" s="85">
        <f>分析係数表!F30</f>
        <v>0.43992893626471241</v>
      </c>
      <c r="U27" s="86">
        <f t="shared" si="7"/>
        <v>0.16678441218181422</v>
      </c>
      <c r="V27" s="87">
        <f>分析係数表!D30</f>
        <v>0.13657561625582945</v>
      </c>
      <c r="W27" s="167">
        <f t="shared" si="8"/>
        <v>0</v>
      </c>
      <c r="X27" s="76">
        <f>分析係数表!E30</f>
        <v>6.395736175882745E-2</v>
      </c>
      <c r="Y27" s="166">
        <f t="shared" si="9"/>
        <v>0</v>
      </c>
    </row>
    <row r="28" spans="1:25" x14ac:dyDescent="0.2">
      <c r="A28" s="6" t="s">
        <v>16</v>
      </c>
      <c r="B28" s="5" t="s">
        <v>192</v>
      </c>
      <c r="C28" s="90"/>
      <c r="D28" s="76">
        <f>投入係数表!T28</f>
        <v>2.9544316474712069E-2</v>
      </c>
      <c r="E28" s="77">
        <f t="shared" si="0"/>
        <v>2.9544316474712069</v>
      </c>
      <c r="F28" s="76">
        <f>分析係数表!C31</f>
        <v>2.6671974522292974E-2</v>
      </c>
      <c r="G28" s="77">
        <f t="shared" si="1"/>
        <v>7.8800525629208085E-2</v>
      </c>
      <c r="H28" s="77">
        <v>9.0085713234827225E-2</v>
      </c>
      <c r="I28" s="77">
        <f t="shared" si="2"/>
        <v>9.0085713234827225E-2</v>
      </c>
      <c r="J28" s="76">
        <f>分析係数表!G31</f>
        <v>5.9701492537313432E-2</v>
      </c>
      <c r="K28" s="78">
        <f t="shared" si="3"/>
        <v>5.3782515364075951E-3</v>
      </c>
      <c r="L28" s="79"/>
      <c r="M28" s="80"/>
      <c r="N28" s="81">
        <f>分析係数表!H31</f>
        <v>2.5153210764721556E-2</v>
      </c>
      <c r="O28" s="82">
        <f t="shared" si="4"/>
        <v>0.38285795000681194</v>
      </c>
      <c r="P28" s="76">
        <f>分析係数表!C31</f>
        <v>2.6671974522292974E-2</v>
      </c>
      <c r="Q28" s="82">
        <f t="shared" si="5"/>
        <v>1.0211577488239006E-2</v>
      </c>
      <c r="R28" s="83">
        <v>1.2493349071330515E-2</v>
      </c>
      <c r="S28" s="84">
        <f t="shared" si="6"/>
        <v>0.10257906230615774</v>
      </c>
      <c r="T28" s="85">
        <f>分析係数表!F31</f>
        <v>0.34328358208955223</v>
      </c>
      <c r="U28" s="86">
        <f t="shared" si="7"/>
        <v>3.5213707955845192E-2</v>
      </c>
      <c r="V28" s="87">
        <f>分析係数表!D31</f>
        <v>0</v>
      </c>
      <c r="W28" s="167">
        <f t="shared" si="8"/>
        <v>0</v>
      </c>
      <c r="X28" s="76">
        <f>分析係数表!E31</f>
        <v>0</v>
      </c>
      <c r="Y28" s="166">
        <f t="shared" si="9"/>
        <v>0</v>
      </c>
    </row>
    <row r="29" spans="1:25" x14ac:dyDescent="0.2">
      <c r="A29" s="6" t="s">
        <v>17</v>
      </c>
      <c r="B29" s="5" t="s">
        <v>272</v>
      </c>
      <c r="C29" s="90"/>
      <c r="D29" s="76">
        <f>投入係数表!T29</f>
        <v>2.00300450676014E-3</v>
      </c>
      <c r="E29" s="77">
        <f t="shared" si="0"/>
        <v>0.20030045067601399</v>
      </c>
      <c r="F29" s="76">
        <f>分析係数表!C32</f>
        <v>1</v>
      </c>
      <c r="G29" s="77">
        <f t="shared" si="1"/>
        <v>0.20030045067601399</v>
      </c>
      <c r="H29" s="77">
        <v>0.24676266864260984</v>
      </c>
      <c r="I29" s="77">
        <f t="shared" si="2"/>
        <v>0.24676266864260984</v>
      </c>
      <c r="J29" s="76">
        <f>分析係数表!G32</f>
        <v>0.14022140221402213</v>
      </c>
      <c r="K29" s="78">
        <f t="shared" si="3"/>
        <v>3.4601407411140858E-2</v>
      </c>
      <c r="L29" s="79"/>
      <c r="M29" s="80"/>
      <c r="N29" s="81">
        <f>分析係数表!H32</f>
        <v>7.3807620570210501E-3</v>
      </c>
      <c r="O29" s="82">
        <f t="shared" si="4"/>
        <v>0.1123428518558124</v>
      </c>
      <c r="P29" s="76">
        <f>分析係数表!C32</f>
        <v>1</v>
      </c>
      <c r="Q29" s="82">
        <f t="shared" si="5"/>
        <v>0.1123428518558124</v>
      </c>
      <c r="R29" s="83">
        <v>0.14235583080077929</v>
      </c>
      <c r="S29" s="84">
        <f t="shared" si="6"/>
        <v>0.38911849944338917</v>
      </c>
      <c r="T29" s="85">
        <f>分析係数表!F32</f>
        <v>0.48093480934809346</v>
      </c>
      <c r="U29" s="86">
        <f t="shared" si="7"/>
        <v>0.18714063134362258</v>
      </c>
      <c r="V29" s="87">
        <f>分析係数表!D32</f>
        <v>1.7220172201722016E-2</v>
      </c>
      <c r="W29" s="167">
        <f t="shared" si="8"/>
        <v>0</v>
      </c>
      <c r="X29" s="76">
        <f>分析係数表!E32</f>
        <v>2.5830258302583026E-2</v>
      </c>
      <c r="Y29" s="166">
        <f t="shared" si="9"/>
        <v>0</v>
      </c>
    </row>
    <row r="30" spans="1:25" x14ac:dyDescent="0.2">
      <c r="A30" s="6" t="s">
        <v>18</v>
      </c>
      <c r="B30" s="5" t="s">
        <v>273</v>
      </c>
      <c r="C30" s="90"/>
      <c r="D30" s="76">
        <f>投入係数表!T30</f>
        <v>1.00150225338007E-3</v>
      </c>
      <c r="E30" s="77">
        <f t="shared" si="0"/>
        <v>0.10015022533800699</v>
      </c>
      <c r="F30" s="76">
        <f>分析係数表!C33</f>
        <v>0.66329113924050631</v>
      </c>
      <c r="G30" s="77">
        <f t="shared" si="1"/>
        <v>6.6428757059640076E-2</v>
      </c>
      <c r="H30" s="77">
        <v>7.6047619789531229E-2</v>
      </c>
      <c r="I30" s="77">
        <f t="shared" si="2"/>
        <v>7.6047619789531229E-2</v>
      </c>
      <c r="J30" s="76">
        <f>分析係数表!G33</f>
        <v>0.50381679389312972</v>
      </c>
      <c r="K30" s="78">
        <f t="shared" si="3"/>
        <v>3.8314067985565345E-2</v>
      </c>
      <c r="L30" s="79"/>
      <c r="M30" s="80"/>
      <c r="N30" s="81">
        <f>分析係数表!H33</f>
        <v>1.0658140154543032E-3</v>
      </c>
      <c r="O30" s="82">
        <f t="shared" si="4"/>
        <v>1.6222794491814064E-2</v>
      </c>
      <c r="P30" s="76">
        <f>分析係数表!C33</f>
        <v>0.66329113924050631</v>
      </c>
      <c r="Q30" s="82">
        <f t="shared" si="5"/>
        <v>1.0760435840139962E-2</v>
      </c>
      <c r="R30" s="83">
        <v>2.7586423755285694E-2</v>
      </c>
      <c r="S30" s="84">
        <f t="shared" si="6"/>
        <v>0.10363404354481692</v>
      </c>
      <c r="T30" s="85">
        <f>分析係数表!F33</f>
        <v>0.63740458015267176</v>
      </c>
      <c r="U30" s="86">
        <f t="shared" si="7"/>
        <v>6.6056814015207729E-2</v>
      </c>
      <c r="V30" s="87">
        <f>分析係数表!D33</f>
        <v>1.1450381679389313E-2</v>
      </c>
      <c r="W30" s="167">
        <f t="shared" si="8"/>
        <v>0</v>
      </c>
      <c r="X30" s="76">
        <f>分析係数表!E33</f>
        <v>0</v>
      </c>
      <c r="Y30" s="166">
        <f t="shared" si="9"/>
        <v>0</v>
      </c>
    </row>
    <row r="31" spans="1:25" x14ac:dyDescent="0.2">
      <c r="A31" s="6" t="s">
        <v>19</v>
      </c>
      <c r="B31" s="5" t="s">
        <v>274</v>
      </c>
      <c r="C31" s="90"/>
      <c r="D31" s="76">
        <f>投入係数表!T31</f>
        <v>4.3064596895343012E-2</v>
      </c>
      <c r="E31" s="77">
        <f t="shared" si="0"/>
        <v>4.306459689534301</v>
      </c>
      <c r="F31" s="76">
        <f>分析係数表!C34</f>
        <v>0.21491587085038655</v>
      </c>
      <c r="G31" s="77">
        <f t="shared" si="1"/>
        <v>0.92552653445834954</v>
      </c>
      <c r="H31" s="77">
        <v>1.0615017768127022</v>
      </c>
      <c r="I31" s="77">
        <f t="shared" si="2"/>
        <v>1.0615017768127022</v>
      </c>
      <c r="J31" s="76">
        <f>分析係数表!G34</f>
        <v>0.42492917847025496</v>
      </c>
      <c r="K31" s="78">
        <f t="shared" si="3"/>
        <v>0.45106307796573747</v>
      </c>
      <c r="L31" s="79"/>
      <c r="M31" s="80"/>
      <c r="N31" s="81">
        <f>分析係数表!H34</f>
        <v>0.18094857447375434</v>
      </c>
      <c r="O31" s="82">
        <f t="shared" si="4"/>
        <v>2.7542249348477332</v>
      </c>
      <c r="P31" s="76">
        <f>分析係数表!C34</f>
        <v>0.21491587085038655</v>
      </c>
      <c r="Q31" s="82">
        <f t="shared" si="5"/>
        <v>0.59192665039064973</v>
      </c>
      <c r="R31" s="83">
        <v>0.62844263883474516</v>
      </c>
      <c r="S31" s="84">
        <f t="shared" si="6"/>
        <v>1.6899444156474472</v>
      </c>
      <c r="T31" s="85">
        <f>分析係数表!F34</f>
        <v>0.69842904970383723</v>
      </c>
      <c r="U31" s="86">
        <f t="shared" si="7"/>
        <v>1.1803062722729531</v>
      </c>
      <c r="V31" s="87">
        <f>分析係数表!D34</f>
        <v>0.29410249806850375</v>
      </c>
      <c r="W31" s="167">
        <f t="shared" si="8"/>
        <v>0</v>
      </c>
      <c r="X31" s="76">
        <f>分析係数表!E34</f>
        <v>0.18465104300798352</v>
      </c>
      <c r="Y31" s="166">
        <f t="shared" si="9"/>
        <v>0</v>
      </c>
    </row>
    <row r="32" spans="1:25" x14ac:dyDescent="0.2">
      <c r="A32" s="6" t="s">
        <v>20</v>
      </c>
      <c r="B32" s="5" t="s">
        <v>37</v>
      </c>
      <c r="C32" s="90"/>
      <c r="D32" s="76">
        <f>投入係数表!T32</f>
        <v>5.5082623935903859E-3</v>
      </c>
      <c r="E32" s="77">
        <f t="shared" si="0"/>
        <v>0.55082623935903863</v>
      </c>
      <c r="F32" s="76">
        <f>分析係数表!C35</f>
        <v>8.6412734508243272E-2</v>
      </c>
      <c r="G32" s="77">
        <f t="shared" si="1"/>
        <v>4.7598401581906667E-2</v>
      </c>
      <c r="H32" s="77">
        <v>6.0310277335310643E-2</v>
      </c>
      <c r="I32" s="77">
        <f t="shared" si="2"/>
        <v>6.0310277335310643E-2</v>
      </c>
      <c r="J32" s="76">
        <f>分析係数表!G35</f>
        <v>0.31692307692307692</v>
      </c>
      <c r="K32" s="78">
        <f t="shared" si="3"/>
        <v>1.9113718663190758E-2</v>
      </c>
      <c r="L32" s="79"/>
      <c r="M32" s="80"/>
      <c r="N32" s="81">
        <f>分析係数表!H35</f>
        <v>6.9118038902211562E-2</v>
      </c>
      <c r="O32" s="82">
        <f t="shared" si="4"/>
        <v>1.0520482227941421</v>
      </c>
      <c r="P32" s="76">
        <f>分析係数表!C35</f>
        <v>8.6412734508243272E-2</v>
      </c>
      <c r="Q32" s="82">
        <f t="shared" si="5"/>
        <v>9.0910363766179364E-2</v>
      </c>
      <c r="R32" s="83">
        <v>0.10063977878744385</v>
      </c>
      <c r="S32" s="84">
        <f t="shared" si="6"/>
        <v>0.16095005612275448</v>
      </c>
      <c r="T32" s="85">
        <f>分析係数表!F35</f>
        <v>0.65230769230769226</v>
      </c>
      <c r="U32" s="86">
        <f t="shared" si="7"/>
        <v>0.10498895968622753</v>
      </c>
      <c r="V32" s="87">
        <f>分析係数表!D35</f>
        <v>0.24307692307692308</v>
      </c>
      <c r="W32" s="167">
        <f t="shared" si="8"/>
        <v>0</v>
      </c>
      <c r="X32" s="76">
        <f>分析係数表!E35</f>
        <v>0.19384615384615383</v>
      </c>
      <c r="Y32" s="166">
        <f t="shared" si="9"/>
        <v>0</v>
      </c>
    </row>
    <row r="33" spans="1:25" x14ac:dyDescent="0.2">
      <c r="A33" s="6" t="s">
        <v>21</v>
      </c>
      <c r="B33" s="5" t="s">
        <v>38</v>
      </c>
      <c r="C33" s="90"/>
      <c r="D33" s="76">
        <f>投入係数表!T33</f>
        <v>5.00751126690035E-4</v>
      </c>
      <c r="E33" s="77">
        <f t="shared" si="0"/>
        <v>5.0075112669003496E-2</v>
      </c>
      <c r="F33" s="76">
        <f>分析係数表!C36</f>
        <v>0.53995037220843667</v>
      </c>
      <c r="G33" s="77">
        <f t="shared" si="1"/>
        <v>2.7038075724007841E-2</v>
      </c>
      <c r="H33" s="77">
        <v>6.8906444579535167E-2</v>
      </c>
      <c r="I33" s="77">
        <f t="shared" si="2"/>
        <v>6.8906444579535167E-2</v>
      </c>
      <c r="J33" s="76">
        <f>分析係数表!G36</f>
        <v>4.5913682277318639E-3</v>
      </c>
      <c r="K33" s="78">
        <f t="shared" si="3"/>
        <v>3.163748603284443E-4</v>
      </c>
      <c r="L33" s="79"/>
      <c r="M33" s="80"/>
      <c r="N33" s="81">
        <f>分析係数表!H36</f>
        <v>9.1953104183320006E-2</v>
      </c>
      <c r="O33" s="82">
        <f t="shared" si="4"/>
        <v>1.3996215947812582</v>
      </c>
      <c r="P33" s="76">
        <f>分析係数表!C36</f>
        <v>0.53995037220843667</v>
      </c>
      <c r="Q33" s="82">
        <f t="shared" si="5"/>
        <v>0.75572620105310606</v>
      </c>
      <c r="R33" s="83">
        <v>0.78611287094763771</v>
      </c>
      <c r="S33" s="84">
        <f t="shared" si="6"/>
        <v>0.85501931552717292</v>
      </c>
      <c r="T33" s="85">
        <f>分析係数表!F36</f>
        <v>0.90036730945821852</v>
      </c>
      <c r="U33" s="86">
        <f t="shared" si="7"/>
        <v>0.76983144065600828</v>
      </c>
      <c r="V33" s="87">
        <f>分析係数表!D36</f>
        <v>1.4692378328741965E-2</v>
      </c>
      <c r="W33" s="167">
        <f t="shared" si="8"/>
        <v>0</v>
      </c>
      <c r="X33" s="76">
        <f>分析係数表!E36</f>
        <v>5.5096418732782371E-3</v>
      </c>
      <c r="Y33" s="166">
        <f t="shared" si="9"/>
        <v>0</v>
      </c>
    </row>
    <row r="34" spans="1:25" x14ac:dyDescent="0.2">
      <c r="A34" s="6" t="s">
        <v>22</v>
      </c>
      <c r="B34" s="5" t="s">
        <v>377</v>
      </c>
      <c r="C34" s="90"/>
      <c r="D34" s="76">
        <f>投入係数表!T34</f>
        <v>1.6524787180771158E-2</v>
      </c>
      <c r="E34" s="77">
        <f t="shared" si="0"/>
        <v>1.6524787180771157</v>
      </c>
      <c r="F34" s="76">
        <f>分析係数表!C37</f>
        <v>0.27299231380864031</v>
      </c>
      <c r="G34" s="77">
        <f t="shared" si="1"/>
        <v>0.4511139887674076</v>
      </c>
      <c r="H34" s="77">
        <v>0.54851662373952559</v>
      </c>
      <c r="I34" s="77">
        <f t="shared" si="2"/>
        <v>0.54851662373952559</v>
      </c>
      <c r="J34" s="76">
        <f>分析係数表!G37</f>
        <v>0.4742113169754632</v>
      </c>
      <c r="K34" s="78">
        <f t="shared" si="3"/>
        <v>0.26011279052645503</v>
      </c>
      <c r="L34" s="79"/>
      <c r="M34" s="80"/>
      <c r="N34" s="81">
        <f>分析係数表!H37</f>
        <v>5.3477218225419662E-2</v>
      </c>
      <c r="O34" s="82">
        <f t="shared" si="4"/>
        <v>0.81397871362677066</v>
      </c>
      <c r="P34" s="76">
        <f>分析係数表!C37</f>
        <v>0.27299231380864031</v>
      </c>
      <c r="Q34" s="82">
        <f t="shared" si="5"/>
        <v>0.22220993242395273</v>
      </c>
      <c r="R34" s="83">
        <v>0.25010337597260751</v>
      </c>
      <c r="S34" s="84">
        <f t="shared" si="6"/>
        <v>0.79861999971213304</v>
      </c>
      <c r="T34" s="85">
        <f>分析係数表!F37</f>
        <v>0.7120681021532298</v>
      </c>
      <c r="U34" s="86">
        <f t="shared" si="7"/>
        <v>0.56867182753663148</v>
      </c>
      <c r="V34" s="87">
        <f>分析係数表!D37</f>
        <v>0.1457185778668002</v>
      </c>
      <c r="W34" s="167">
        <f t="shared" si="8"/>
        <v>0</v>
      </c>
      <c r="X34" s="76">
        <f>分析係数表!E37</f>
        <v>0.12719078617926891</v>
      </c>
      <c r="Y34" s="166">
        <f t="shared" si="9"/>
        <v>0</v>
      </c>
    </row>
    <row r="35" spans="1:25" x14ac:dyDescent="0.2">
      <c r="A35" s="6" t="s">
        <v>23</v>
      </c>
      <c r="B35" s="5" t="s">
        <v>193</v>
      </c>
      <c r="C35" s="90"/>
      <c r="D35" s="76">
        <f>投入係数表!T35</f>
        <v>6.5097646469704559E-3</v>
      </c>
      <c r="E35" s="77">
        <f t="shared" si="0"/>
        <v>0.65097646469704562</v>
      </c>
      <c r="F35" s="76">
        <f>分析係数表!C38</f>
        <v>9.8436595251881753E-3</v>
      </c>
      <c r="G35" s="77">
        <f t="shared" si="1"/>
        <v>6.4079906773883968E-3</v>
      </c>
      <c r="H35" s="77">
        <v>8.7634620415023672E-3</v>
      </c>
      <c r="I35" s="77">
        <f t="shared" si="2"/>
        <v>8.7634620415023672E-3</v>
      </c>
      <c r="J35" s="76">
        <f>分析係数表!G38</f>
        <v>0.36842105263157893</v>
      </c>
      <c r="K35" s="78">
        <f t="shared" si="3"/>
        <v>3.2286439100271875E-3</v>
      </c>
      <c r="L35" s="79"/>
      <c r="M35" s="80"/>
      <c r="N35" s="81">
        <f>分析係数表!H38</f>
        <v>4.7135624833466561E-2</v>
      </c>
      <c r="O35" s="82">
        <f t="shared" si="4"/>
        <v>0.717453086400477</v>
      </c>
      <c r="P35" s="76">
        <f>分析係数表!C38</f>
        <v>9.8436595251881753E-3</v>
      </c>
      <c r="Q35" s="82">
        <f t="shared" si="5"/>
        <v>7.0623639078217105E-3</v>
      </c>
      <c r="R35" s="83">
        <v>8.1928292293660145E-3</v>
      </c>
      <c r="S35" s="84">
        <f t="shared" si="6"/>
        <v>1.6956291270868382E-2</v>
      </c>
      <c r="T35" s="85">
        <f>分析係数表!F38</f>
        <v>0.57894736842105265</v>
      </c>
      <c r="U35" s="86">
        <f t="shared" si="7"/>
        <v>9.8168002094501158E-3</v>
      </c>
      <c r="V35" s="87">
        <f>分析係数表!D38</f>
        <v>0.19298245614035087</v>
      </c>
      <c r="W35" s="167">
        <f t="shared" si="8"/>
        <v>0</v>
      </c>
      <c r="X35" s="76">
        <f>分析係数表!E38</f>
        <v>0.17543859649122806</v>
      </c>
      <c r="Y35" s="166">
        <f t="shared" si="9"/>
        <v>0</v>
      </c>
    </row>
    <row r="36" spans="1:25" x14ac:dyDescent="0.2">
      <c r="A36" s="6" t="s">
        <v>24</v>
      </c>
      <c r="B36" s="5" t="s">
        <v>39</v>
      </c>
      <c r="C36" s="90"/>
      <c r="D36" s="76">
        <f>投入係数表!T36</f>
        <v>0</v>
      </c>
      <c r="E36" s="77">
        <f t="shared" si="0"/>
        <v>0</v>
      </c>
      <c r="F36" s="76">
        <f>分析係数表!C39</f>
        <v>1</v>
      </c>
      <c r="G36" s="77">
        <f t="shared" si="1"/>
        <v>0</v>
      </c>
      <c r="H36" s="77">
        <v>8.159779391800643E-3</v>
      </c>
      <c r="I36" s="77">
        <f t="shared" si="2"/>
        <v>8.159779391800643E-3</v>
      </c>
      <c r="J36" s="76">
        <f>分析係数表!G39</f>
        <v>0.35118219749652296</v>
      </c>
      <c r="K36" s="78">
        <f t="shared" si="3"/>
        <v>2.8655692578993916E-3</v>
      </c>
      <c r="L36" s="79"/>
      <c r="M36" s="80"/>
      <c r="N36" s="81">
        <f>分析係数表!H39</f>
        <v>4.2632560618172128E-3</v>
      </c>
      <c r="O36" s="82">
        <f t="shared" si="4"/>
        <v>6.4891177967256256E-2</v>
      </c>
      <c r="P36" s="76">
        <f>分析係数表!C39</f>
        <v>1</v>
      </c>
      <c r="Q36" s="82">
        <f t="shared" si="5"/>
        <v>6.4891177967256256E-2</v>
      </c>
      <c r="R36" s="83">
        <v>7.9232489726316566E-2</v>
      </c>
      <c r="S36" s="84">
        <f t="shared" si="6"/>
        <v>8.7392269118117205E-2</v>
      </c>
      <c r="T36" s="85">
        <f>分析係数表!F39</f>
        <v>0.70201668984700971</v>
      </c>
      <c r="U36" s="86">
        <f t="shared" si="7"/>
        <v>6.135083148451969E-2</v>
      </c>
      <c r="V36" s="87">
        <f>分析係数表!D39</f>
        <v>8.2406119610570233E-2</v>
      </c>
      <c r="W36" s="167">
        <f t="shared" si="8"/>
        <v>0</v>
      </c>
      <c r="X36" s="76">
        <f>分析係数表!E39</f>
        <v>0.10361613351877608</v>
      </c>
      <c r="Y36" s="166">
        <f t="shared" si="9"/>
        <v>0</v>
      </c>
    </row>
    <row r="37" spans="1:25" x14ac:dyDescent="0.2">
      <c r="A37" s="6" t="s">
        <v>25</v>
      </c>
      <c r="B37" s="5" t="s">
        <v>40</v>
      </c>
      <c r="C37" s="90"/>
      <c r="D37" s="76">
        <f>投入係数表!T37</f>
        <v>1.00150225338007E-3</v>
      </c>
      <c r="E37" s="77">
        <f t="shared" si="0"/>
        <v>0.10015022533800699</v>
      </c>
      <c r="F37" s="76">
        <f>分析係数表!C40</f>
        <v>0.85246762338116899</v>
      </c>
      <c r="G37" s="77">
        <f t="shared" si="1"/>
        <v>8.5374824574979358E-2</v>
      </c>
      <c r="H37" s="77">
        <v>9.1358872385171305E-2</v>
      </c>
      <c r="I37" s="77">
        <f t="shared" si="2"/>
        <v>9.1358872385171305E-2</v>
      </c>
      <c r="J37" s="76">
        <f>分析係数表!G40</f>
        <v>0.56154833975417351</v>
      </c>
      <c r="K37" s="78">
        <f t="shared" si="3"/>
        <v>5.1302423109706355E-2</v>
      </c>
      <c r="L37" s="79"/>
      <c r="M37" s="80"/>
      <c r="N37" s="81">
        <f>分析係数表!H40</f>
        <v>3.4452438049560351E-2</v>
      </c>
      <c r="O37" s="82">
        <f t="shared" si="4"/>
        <v>0.52440183194788959</v>
      </c>
      <c r="P37" s="76">
        <f>分析係数表!C40</f>
        <v>0.85246762338116899</v>
      </c>
      <c r="Q37" s="82">
        <f t="shared" si="5"/>
        <v>0.44703558337734861</v>
      </c>
      <c r="R37" s="83">
        <v>0.44723343546395239</v>
      </c>
      <c r="S37" s="84">
        <f t="shared" si="6"/>
        <v>0.53859230784912371</v>
      </c>
      <c r="T37" s="85">
        <f>分析係数表!F40</f>
        <v>0.75619152449091909</v>
      </c>
      <c r="U37" s="86">
        <f t="shared" si="7"/>
        <v>0.40727893835151124</v>
      </c>
      <c r="V37" s="87">
        <f>分析係数表!D40</f>
        <v>0.11685929187305082</v>
      </c>
      <c r="W37" s="167">
        <f t="shared" si="8"/>
        <v>0</v>
      </c>
      <c r="X37" s="76">
        <f>分析係数表!E40</f>
        <v>7.2463768115942032E-2</v>
      </c>
      <c r="Y37" s="166">
        <f t="shared" si="9"/>
        <v>0</v>
      </c>
    </row>
    <row r="38" spans="1:25" x14ac:dyDescent="0.2">
      <c r="A38" s="6" t="s">
        <v>26</v>
      </c>
      <c r="B38" s="5" t="s">
        <v>276</v>
      </c>
      <c r="C38" s="90"/>
      <c r="D38" s="76">
        <f>投入係数表!T38</f>
        <v>0</v>
      </c>
      <c r="E38" s="77">
        <f t="shared" si="0"/>
        <v>0</v>
      </c>
      <c r="F38" s="76">
        <f>分析係数表!C41</f>
        <v>0.52194822470070601</v>
      </c>
      <c r="G38" s="77">
        <f t="shared" si="1"/>
        <v>0</v>
      </c>
      <c r="H38" s="77">
        <v>2.3115697978643517E-4</v>
      </c>
      <c r="I38" s="77">
        <f t="shared" si="2"/>
        <v>2.3115697978643517E-4</v>
      </c>
      <c r="J38" s="76">
        <f>分析係数表!G41</f>
        <v>0.47623592288604694</v>
      </c>
      <c r="K38" s="78">
        <f t="shared" si="3"/>
        <v>1.1008525760014425E-4</v>
      </c>
      <c r="L38" s="79"/>
      <c r="M38" s="80"/>
      <c r="N38" s="81">
        <f>分析係数表!H41</f>
        <v>5.4729549693578468E-2</v>
      </c>
      <c r="O38" s="82">
        <f t="shared" si="4"/>
        <v>0.83304049715465223</v>
      </c>
      <c r="P38" s="76">
        <f>分析係数表!C41</f>
        <v>0.52194822470070601</v>
      </c>
      <c r="Q38" s="82">
        <f t="shared" si="5"/>
        <v>0.43480400859366425</v>
      </c>
      <c r="R38" s="83">
        <v>0.43956541797209914</v>
      </c>
      <c r="S38" s="84">
        <f t="shared" si="6"/>
        <v>0.43979657495188557</v>
      </c>
      <c r="T38" s="85">
        <f>分析係数表!F41</f>
        <v>0.5754915060125978</v>
      </c>
      <c r="U38" s="86">
        <f t="shared" si="7"/>
        <v>0.25309919325824298</v>
      </c>
      <c r="V38" s="87">
        <f>分析係数表!D41</f>
        <v>0.21645352166443979</v>
      </c>
      <c r="W38" s="167">
        <f t="shared" si="8"/>
        <v>0</v>
      </c>
      <c r="X38" s="76">
        <f>分析係数表!E41</f>
        <v>0.20900935292994846</v>
      </c>
      <c r="Y38" s="166">
        <f t="shared" si="9"/>
        <v>0</v>
      </c>
    </row>
    <row r="39" spans="1:25" x14ac:dyDescent="0.2">
      <c r="A39" s="6" t="s">
        <v>51</v>
      </c>
      <c r="B39" s="5" t="s">
        <v>367</v>
      </c>
      <c r="C39" s="90"/>
      <c r="D39" s="76">
        <f>投入係数表!T39</f>
        <v>5.00751126690035E-4</v>
      </c>
      <c r="E39" s="77">
        <f>$C$22*D39</f>
        <v>5.0075112669003496E-2</v>
      </c>
      <c r="F39" s="76">
        <f>分析係数表!C42</f>
        <v>1</v>
      </c>
      <c r="G39" s="77">
        <f>E39*F39</f>
        <v>5.0075112669003496E-2</v>
      </c>
      <c r="H39" s="77">
        <v>6.50642175686552E-2</v>
      </c>
      <c r="I39" s="77">
        <f>C39+H39</f>
        <v>6.50642175686552E-2</v>
      </c>
      <c r="J39" s="76">
        <f>分析係数表!G42</f>
        <v>0.48544520547945208</v>
      </c>
      <c r="K39" s="78">
        <f>I39*J39</f>
        <v>3.1585112466975603E-2</v>
      </c>
      <c r="L39" s="79"/>
      <c r="M39" s="80"/>
      <c r="N39" s="81">
        <f>分析係数表!H42</f>
        <v>1.4948041566746603E-2</v>
      </c>
      <c r="O39" s="82">
        <f t="shared" si="4"/>
        <v>0.22752469274769227</v>
      </c>
      <c r="P39" s="76">
        <f>分析係数表!C42</f>
        <v>1</v>
      </c>
      <c r="Q39" s="82">
        <f>O39*P39</f>
        <v>0.22752469274769227</v>
      </c>
      <c r="R39" s="83">
        <v>0.23470039257516459</v>
      </c>
      <c r="S39" s="84">
        <f>I39+R39</f>
        <v>0.29976461014381978</v>
      </c>
      <c r="T39" s="85">
        <f>分析係数表!F42</f>
        <v>0.5547945205479452</v>
      </c>
      <c r="U39" s="86">
        <f>S39*T39</f>
        <v>0.1663077631619822</v>
      </c>
      <c r="V39" s="87">
        <f>分析係数表!D42</f>
        <v>0.17037671232876711</v>
      </c>
      <c r="W39" s="167">
        <f>ROUND(S39*V39,0)</f>
        <v>0</v>
      </c>
      <c r="X39" s="76">
        <f>分析係数表!E42</f>
        <v>0.12842465753424659</v>
      </c>
      <c r="Y39" s="166">
        <f>ROUND(S39*X39,0)</f>
        <v>0</v>
      </c>
    </row>
    <row r="40" spans="1:25" x14ac:dyDescent="0.2">
      <c r="A40" s="6" t="s">
        <v>194</v>
      </c>
      <c r="B40" s="5" t="s">
        <v>41</v>
      </c>
      <c r="C40" s="90"/>
      <c r="D40" s="76">
        <f>投入係数表!T40</f>
        <v>4.3565348022033053E-2</v>
      </c>
      <c r="E40" s="77">
        <f>$C$22*D40</f>
        <v>4.3565348022033055</v>
      </c>
      <c r="F40" s="76">
        <f>分析係数表!C43</f>
        <v>0.62423588637180871</v>
      </c>
      <c r="G40" s="77">
        <f>E40*F40</f>
        <v>2.7195053637630129</v>
      </c>
      <c r="H40" s="77">
        <v>3.4448975201854428</v>
      </c>
      <c r="I40" s="77">
        <f>C40+H40</f>
        <v>3.4448975201854428</v>
      </c>
      <c r="J40" s="76">
        <f>分析係数表!G43</f>
        <v>0.42429149797570848</v>
      </c>
      <c r="K40" s="78">
        <f>I40*J40</f>
        <v>1.4616407292122851</v>
      </c>
      <c r="L40" s="79"/>
      <c r="M40" s="80"/>
      <c r="N40" s="81">
        <f>分析係数表!H43</f>
        <v>4.0607513988808956E-2</v>
      </c>
      <c r="O40" s="82">
        <f t="shared" si="4"/>
        <v>0.61808847013811596</v>
      </c>
      <c r="P40" s="76">
        <f>分析係数表!C43</f>
        <v>0.62423588637180871</v>
      </c>
      <c r="Q40" s="82">
        <f>O40*P40</f>
        <v>0.38583300401286202</v>
      </c>
      <c r="R40" s="83">
        <v>0.58665269919772856</v>
      </c>
      <c r="S40" s="84">
        <f>I40+R40</f>
        <v>4.0315502193831714</v>
      </c>
      <c r="T40" s="85">
        <f>分析係数表!F43</f>
        <v>0.69068825910931175</v>
      </c>
      <c r="U40" s="86">
        <f>S40*T40</f>
        <v>2.7845444025375263</v>
      </c>
      <c r="V40" s="87">
        <f>分析係数表!D43</f>
        <v>0.12442645074224022</v>
      </c>
      <c r="W40" s="167">
        <f>ROUND(S40*V40,0)</f>
        <v>1</v>
      </c>
      <c r="X40" s="76">
        <f>分析係数表!E43</f>
        <v>8.4750337381916327E-2</v>
      </c>
      <c r="Y40" s="166">
        <f>ROUND(S40*X40,0)</f>
        <v>0</v>
      </c>
    </row>
    <row r="41" spans="1:25" x14ac:dyDescent="0.2">
      <c r="A41" s="6" t="s">
        <v>340</v>
      </c>
      <c r="B41" s="5" t="s">
        <v>42</v>
      </c>
      <c r="C41" s="90"/>
      <c r="D41" s="76">
        <f>投入係数表!T41</f>
        <v>0</v>
      </c>
      <c r="E41" s="77">
        <f>$C$22*D41</f>
        <v>0</v>
      </c>
      <c r="F41" s="76">
        <f>分析係数表!C44</f>
        <v>0.39252164302818193</v>
      </c>
      <c r="G41" s="77">
        <f>E41*F41</f>
        <v>0</v>
      </c>
      <c r="H41" s="77">
        <v>1.7062666985623173E-3</v>
      </c>
      <c r="I41" s="77">
        <f>C41+H41</f>
        <v>1.7062666985623173E-3</v>
      </c>
      <c r="J41" s="76">
        <f>分析係数表!G44</f>
        <v>0.26417955717318775</v>
      </c>
      <c r="K41" s="78">
        <f>I41*J41</f>
        <v>4.5076078084555003E-4</v>
      </c>
      <c r="L41" s="79"/>
      <c r="M41" s="80"/>
      <c r="N41" s="81">
        <f>分析係数表!H44</f>
        <v>0.12190247801758593</v>
      </c>
      <c r="O41" s="82">
        <f t="shared" si="4"/>
        <v>1.8554821200012337</v>
      </c>
      <c r="P41" s="76">
        <f>分析係数表!C44</f>
        <v>0.39252164302818193</v>
      </c>
      <c r="Q41" s="82">
        <f>O41*P41</f>
        <v>0.72831689035229852</v>
      </c>
      <c r="R41" s="83">
        <v>0.73730568401292562</v>
      </c>
      <c r="S41" s="84">
        <f>I41+R41</f>
        <v>0.73901195071148795</v>
      </c>
      <c r="T41" s="85">
        <f>分析係数表!F44</f>
        <v>0.52714589020321501</v>
      </c>
      <c r="U41" s="86">
        <f>S41*T41</f>
        <v>0.38956711262862176</v>
      </c>
      <c r="V41" s="87">
        <f>分析係数表!D44</f>
        <v>0.30209281164695179</v>
      </c>
      <c r="W41" s="167">
        <f>ROUND(S41*V41,0)</f>
        <v>0</v>
      </c>
      <c r="X41" s="76">
        <f>分析係数表!E44</f>
        <v>0.17773733697300576</v>
      </c>
      <c r="Y41" s="166">
        <f>ROUND(S41*X41,0)</f>
        <v>0</v>
      </c>
    </row>
    <row r="42" spans="1:25" x14ac:dyDescent="0.2">
      <c r="A42" s="6" t="s">
        <v>341</v>
      </c>
      <c r="B42" s="5" t="s">
        <v>278</v>
      </c>
      <c r="C42" s="90"/>
      <c r="D42" s="76">
        <f>投入係数表!T42</f>
        <v>1.5022533800701052E-3</v>
      </c>
      <c r="E42" s="77">
        <f>$C$22*D42</f>
        <v>0.15022533800701052</v>
      </c>
      <c r="F42" s="76">
        <f>分析係数表!C45</f>
        <v>1</v>
      </c>
      <c r="G42" s="77">
        <f>E42*F42</f>
        <v>0.15022533800701052</v>
      </c>
      <c r="H42" s="77">
        <v>0.18273988093871973</v>
      </c>
      <c r="I42" s="77">
        <f>C42+H42</f>
        <v>0.18273988093871973</v>
      </c>
      <c r="J42" s="76">
        <f>分析係数表!G45</f>
        <v>0</v>
      </c>
      <c r="K42" s="78">
        <f>I42*J42</f>
        <v>0</v>
      </c>
      <c r="L42" s="79"/>
      <c r="M42" s="80"/>
      <c r="N42" s="81">
        <f>分析係数表!H45</f>
        <v>0</v>
      </c>
      <c r="O42" s="82">
        <f t="shared" si="4"/>
        <v>0</v>
      </c>
      <c r="P42" s="76">
        <f>分析係数表!C45</f>
        <v>1</v>
      </c>
      <c r="Q42" s="82">
        <f>O42*P42</f>
        <v>0</v>
      </c>
      <c r="R42" s="83">
        <v>1.594613883205102E-2</v>
      </c>
      <c r="S42" s="84">
        <f>I42+R42</f>
        <v>0.19868601977077074</v>
      </c>
      <c r="T42" s="85">
        <f>分析係数表!F45</f>
        <v>0</v>
      </c>
      <c r="U42" s="86">
        <f>S42*T42</f>
        <v>0</v>
      </c>
      <c r="V42" s="87">
        <f>分析係数表!D45</f>
        <v>0</v>
      </c>
      <c r="W42" s="167">
        <f>ROUND(S42*V42,0)</f>
        <v>0</v>
      </c>
      <c r="X42" s="76">
        <f>分析係数表!E45</f>
        <v>0</v>
      </c>
      <c r="Y42" s="166">
        <f>ROUND(S42*X42,0)</f>
        <v>0</v>
      </c>
    </row>
    <row r="43" spans="1:25" x14ac:dyDescent="0.2">
      <c r="A43" s="6" t="s">
        <v>342</v>
      </c>
      <c r="B43" s="5" t="s">
        <v>279</v>
      </c>
      <c r="C43" s="90"/>
      <c r="D43" s="76">
        <f>投入係数表!T43</f>
        <v>1.5022533800701052E-3</v>
      </c>
      <c r="E43" s="77">
        <f>$C$22*D43</f>
        <v>0.15022533800701052</v>
      </c>
      <c r="F43" s="76">
        <f>分析係数表!C46</f>
        <v>0.18061366806136681</v>
      </c>
      <c r="G43" s="77">
        <f>E43*F43</f>
        <v>2.7132749333204829E-2</v>
      </c>
      <c r="H43" s="77">
        <v>4.2430852837363336E-2</v>
      </c>
      <c r="I43" s="77">
        <f>C43+H43</f>
        <v>4.2430852837363336E-2</v>
      </c>
      <c r="J43" s="76">
        <f>分析係数表!G46</f>
        <v>1.1538461538461539E-2</v>
      </c>
      <c r="K43" s="78">
        <f>I43*J43</f>
        <v>4.8958676350803856E-4</v>
      </c>
      <c r="L43" s="79"/>
      <c r="M43" s="80"/>
      <c r="N43" s="81">
        <f>分析係数表!H46</f>
        <v>2.4940047961630695E-2</v>
      </c>
      <c r="O43" s="82">
        <f t="shared" si="4"/>
        <v>0.37961339110844911</v>
      </c>
      <c r="P43" s="76">
        <f>分析係数表!C46</f>
        <v>0.18061366806136681</v>
      </c>
      <c r="Q43" s="82">
        <f>O43*P43</f>
        <v>6.8563367013311241E-2</v>
      </c>
      <c r="R43" s="83">
        <v>7.4574821147113585E-2</v>
      </c>
      <c r="S43" s="84">
        <f>I43+R43</f>
        <v>0.11700567398447692</v>
      </c>
      <c r="T43" s="85">
        <f>分析係数表!F46</f>
        <v>0.31538461538461537</v>
      </c>
      <c r="U43" s="86">
        <f>S43*T43</f>
        <v>3.6901789487411948E-2</v>
      </c>
      <c r="V43" s="87">
        <f>分析係数表!D46</f>
        <v>7.6923076923076927E-3</v>
      </c>
      <c r="W43" s="167">
        <f>ROUND(S43*V43,0)</f>
        <v>0</v>
      </c>
      <c r="X43" s="76">
        <f>分析係数表!E46</f>
        <v>2.3076923076923078E-2</v>
      </c>
      <c r="Y43" s="166">
        <f>ROUND(S43*X43,0)</f>
        <v>0</v>
      </c>
    </row>
    <row r="44" spans="1:25" x14ac:dyDescent="0.2">
      <c r="A44" s="192">
        <v>40</v>
      </c>
      <c r="B44" s="14" t="s">
        <v>150</v>
      </c>
      <c r="C44" s="197">
        <f>SUM(C5:C43)</f>
        <v>100</v>
      </c>
      <c r="D44" s="92">
        <f>投入係数表!T44</f>
        <v>0.63845768652979473</v>
      </c>
      <c r="E44" s="91">
        <f>SUM(E5:E43)</f>
        <v>63.845768652979459</v>
      </c>
      <c r="F44" s="92">
        <f>分析係数表!C47</f>
        <v>0.37257609531888036</v>
      </c>
      <c r="G44" s="91">
        <f>SUM(G5:G43)</f>
        <v>15.027086514987122</v>
      </c>
      <c r="H44" s="91">
        <f>SUM(H5:H43)</f>
        <v>17.652176089171746</v>
      </c>
      <c r="I44" s="91">
        <f>SUM(I5:I43)</f>
        <v>117.65217608917176</v>
      </c>
      <c r="J44" s="92">
        <f>分析係数表!G47</f>
        <v>0.28018721150013498</v>
      </c>
      <c r="K44" s="93">
        <f>SUM(K5:K43)</f>
        <v>24.275975968013629</v>
      </c>
      <c r="L44" s="94">
        <f>最終需要_まとめ!$L$33</f>
        <v>0.627</v>
      </c>
      <c r="M44" s="91">
        <f>K44*L44</f>
        <v>15.221036931944546</v>
      </c>
      <c r="N44" s="95">
        <f>分析係数表!H47</f>
        <v>1</v>
      </c>
      <c r="O44" s="96">
        <f>SUM(O5:O43)</f>
        <v>15.221036931944546</v>
      </c>
      <c r="P44" s="92">
        <f>分析係数表!C47</f>
        <v>0.37257609531888036</v>
      </c>
      <c r="Q44" s="96">
        <f>SUM(Q5:Q43)</f>
        <v>4.6456795082220577</v>
      </c>
      <c r="R44" s="91">
        <f>SUM(R5:R43)</f>
        <v>5.231472616032133</v>
      </c>
      <c r="S44" s="97">
        <f>SUM(S5:S43)</f>
        <v>122.8836487052039</v>
      </c>
      <c r="T44" s="98">
        <f>分析係数表!F47</f>
        <v>0.48104097823151992</v>
      </c>
      <c r="U44" s="99">
        <f>SUM(U5:U43)</f>
        <v>46.199395900153974</v>
      </c>
      <c r="V44" s="100">
        <f>分析係数表!D47</f>
        <v>0.12544199143661683</v>
      </c>
      <c r="W44" s="164">
        <f>SUM(W5:W43)</f>
        <v>10</v>
      </c>
      <c r="X44" s="92">
        <f>分析係数表!E47</f>
        <v>9.6151620742417038E-2</v>
      </c>
      <c r="Y44" s="165">
        <f>SUM(Y5:Y43)</f>
        <v>8</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M31" sqref="M3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98" t="str">
        <f>取引基本表!$E$1</f>
        <v>2015年多可町産業連関表</v>
      </c>
      <c r="H1" s="401"/>
      <c r="I1" s="401"/>
    </row>
    <row r="2" spans="1:25" x14ac:dyDescent="0.2">
      <c r="B2" s="3" t="s">
        <v>295</v>
      </c>
      <c r="S2" s="3" t="s">
        <v>152</v>
      </c>
      <c r="U2" s="64" t="s">
        <v>209</v>
      </c>
      <c r="W2" s="3" t="s">
        <v>130</v>
      </c>
      <c r="Y2" s="3" t="s">
        <v>153</v>
      </c>
    </row>
    <row r="3" spans="1:25" ht="44" x14ac:dyDescent="0.2">
      <c r="B3" s="65"/>
      <c r="C3" s="66" t="s">
        <v>227</v>
      </c>
      <c r="D3" s="66" t="s">
        <v>313</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投入係数表!U5</f>
        <v>0</v>
      </c>
      <c r="E5" s="77">
        <f t="shared" ref="E5:E38" si="0">$C$23*D5</f>
        <v>0</v>
      </c>
      <c r="F5" s="76">
        <f>分析係数表!C8</f>
        <v>0.59892525647288708</v>
      </c>
      <c r="G5" s="77">
        <f t="shared" ref="G5:G38" si="1">E5*F5</f>
        <v>0</v>
      </c>
      <c r="H5" s="77">
        <f t="array" ref="H5:H43">MMULT(逆行列係数!C5:AO43,'19'!G5:G43)</f>
        <v>1.1276014473061446E-3</v>
      </c>
      <c r="I5" s="77">
        <f t="shared" ref="I5:I38" si="2">C5+H5</f>
        <v>1.1276014473061446E-3</v>
      </c>
      <c r="J5" s="76">
        <f>分析係数表!G8</f>
        <v>0.12001563721657545</v>
      </c>
      <c r="K5" s="78">
        <f t="shared" ref="K5:K38" si="3">I5*J5</f>
        <v>1.3532980622477968E-4</v>
      </c>
      <c r="L5" s="79" t="s">
        <v>183</v>
      </c>
      <c r="M5" s="80" t="s">
        <v>183</v>
      </c>
      <c r="N5" s="81">
        <f>分析係数表!H8</f>
        <v>1.3455901945110578E-2</v>
      </c>
      <c r="O5" s="82">
        <f t="shared" ref="O5:O43" si="4">$M$44*N5</f>
        <v>0.20732769314516472</v>
      </c>
      <c r="P5" s="76">
        <f>分析係数表!C8</f>
        <v>0.59892525647288708</v>
      </c>
      <c r="Q5" s="82">
        <f t="shared" ref="Q5:Q38" si="5">O5*P5</f>
        <v>0.12417379179089981</v>
      </c>
      <c r="R5" s="83">
        <f t="array" ref="R5:R43">MMULT(逆行列係数!C5:AO43,'19'!Q5:Q43)</f>
        <v>0.17698902435579014</v>
      </c>
      <c r="S5" s="84">
        <f t="shared" ref="S5:S38" si="6">I5+R5</f>
        <v>0.17811662580309628</v>
      </c>
      <c r="T5" s="85">
        <f>分析係数表!F8</f>
        <v>0.45269741985926504</v>
      </c>
      <c r="U5" s="86">
        <f t="shared" ref="U5:U38" si="7">S5*T5</f>
        <v>8.0632936935099875E-2</v>
      </c>
      <c r="V5" s="87">
        <f>分析係数表!D8</f>
        <v>0.16301798279906177</v>
      </c>
      <c r="W5" s="167">
        <f t="shared" ref="W5:W38" si="8">ROUND(S5*V5,0)</f>
        <v>0</v>
      </c>
      <c r="X5" s="76">
        <f>分析係数表!E8</f>
        <v>0.12822517591868648</v>
      </c>
      <c r="Y5" s="166">
        <f t="shared" ref="Y5:Y38" si="9">ROUND(S5*X5,0)</f>
        <v>0</v>
      </c>
    </row>
    <row r="6" spans="1:25" x14ac:dyDescent="0.2">
      <c r="A6" s="6" t="s">
        <v>219</v>
      </c>
      <c r="B6" s="5" t="s">
        <v>265</v>
      </c>
      <c r="C6" s="90"/>
      <c r="D6" s="76">
        <f>投入係数表!U6</f>
        <v>0</v>
      </c>
      <c r="E6" s="77">
        <f t="shared" si="0"/>
        <v>0</v>
      </c>
      <c r="F6" s="76">
        <f>分析係数表!C9</f>
        <v>1</v>
      </c>
      <c r="G6" s="77">
        <f t="shared" si="1"/>
        <v>0</v>
      </c>
      <c r="H6" s="77">
        <v>4.5122279266044937E-2</v>
      </c>
      <c r="I6" s="77">
        <f t="shared" si="2"/>
        <v>4.5122279266044937E-2</v>
      </c>
      <c r="J6" s="76">
        <f>分析係数表!G9</f>
        <v>0.24649298597194388</v>
      </c>
      <c r="K6" s="78">
        <f t="shared" si="3"/>
        <v>1.1122325350147349E-2</v>
      </c>
      <c r="L6" s="79"/>
      <c r="M6" s="80"/>
      <c r="N6" s="81">
        <f>分析係数表!H9</f>
        <v>6.9277911004529712E-4</v>
      </c>
      <c r="O6" s="82">
        <f t="shared" si="4"/>
        <v>1.0674297072820364E-2</v>
      </c>
      <c r="P6" s="76">
        <f>分析係数表!C9</f>
        <v>1</v>
      </c>
      <c r="Q6" s="82">
        <f t="shared" si="5"/>
        <v>1.0674297072820364E-2</v>
      </c>
      <c r="R6" s="83">
        <v>1.655592289315666E-2</v>
      </c>
      <c r="S6" s="84">
        <f t="shared" si="6"/>
        <v>6.1678202159201598E-2</v>
      </c>
      <c r="T6" s="85">
        <f>分析係数表!F9</f>
        <v>0.67535070140280562</v>
      </c>
      <c r="U6" s="86">
        <f t="shared" si="7"/>
        <v>4.1654417089480839E-2</v>
      </c>
      <c r="V6" s="87">
        <f>分析係数表!D9</f>
        <v>0.18436873747494989</v>
      </c>
      <c r="W6" s="167">
        <f t="shared" si="8"/>
        <v>0</v>
      </c>
      <c r="X6" s="76">
        <f>分析係数表!E9</f>
        <v>0.11823647294589178</v>
      </c>
      <c r="Y6" s="166">
        <f t="shared" si="9"/>
        <v>0</v>
      </c>
    </row>
    <row r="7" spans="1:25" x14ac:dyDescent="0.2">
      <c r="A7" s="6" t="s">
        <v>220</v>
      </c>
      <c r="B7" s="5" t="s">
        <v>266</v>
      </c>
      <c r="C7" s="90"/>
      <c r="D7" s="76">
        <f>投入係数表!U7</f>
        <v>0</v>
      </c>
      <c r="E7" s="77">
        <f t="shared" si="0"/>
        <v>0</v>
      </c>
      <c r="F7" s="76">
        <f>分析係数表!C10</f>
        <v>0</v>
      </c>
      <c r="G7" s="77">
        <f t="shared" si="1"/>
        <v>0</v>
      </c>
      <c r="H7" s="77">
        <v>0</v>
      </c>
      <c r="I7" s="77">
        <f t="shared" si="2"/>
        <v>0</v>
      </c>
      <c r="J7" s="76">
        <f>分析係数表!G10</f>
        <v>0</v>
      </c>
      <c r="K7" s="78">
        <f t="shared" si="3"/>
        <v>0</v>
      </c>
      <c r="L7" s="79"/>
      <c r="M7" s="80"/>
      <c r="N7" s="81">
        <f>分析係数表!H10</f>
        <v>1.3855582200905942E-3</v>
      </c>
      <c r="O7" s="82">
        <f t="shared" si="4"/>
        <v>2.1348594145640727E-2</v>
      </c>
      <c r="P7" s="76">
        <f>分析係数表!C10</f>
        <v>0</v>
      </c>
      <c r="Q7" s="82">
        <f t="shared" si="5"/>
        <v>0</v>
      </c>
      <c r="R7" s="83">
        <v>0</v>
      </c>
      <c r="S7" s="84">
        <f t="shared" si="6"/>
        <v>0</v>
      </c>
      <c r="T7" s="85">
        <f>分析係数表!F10</f>
        <v>0</v>
      </c>
      <c r="U7" s="86">
        <f t="shared" si="7"/>
        <v>0</v>
      </c>
      <c r="V7" s="87">
        <f>分析係数表!D10</f>
        <v>0</v>
      </c>
      <c r="W7" s="167">
        <f t="shared" si="8"/>
        <v>0</v>
      </c>
      <c r="X7" s="76">
        <f>分析係数表!E10</f>
        <v>0</v>
      </c>
      <c r="Y7" s="166">
        <f t="shared" si="9"/>
        <v>0</v>
      </c>
    </row>
    <row r="8" spans="1:25" x14ac:dyDescent="0.2">
      <c r="A8" s="6" t="s">
        <v>221</v>
      </c>
      <c r="B8" s="5" t="s">
        <v>27</v>
      </c>
      <c r="C8" s="90"/>
      <c r="D8" s="76">
        <f>投入係数表!U8</f>
        <v>0</v>
      </c>
      <c r="E8" s="77">
        <f t="shared" si="0"/>
        <v>0</v>
      </c>
      <c r="F8" s="76">
        <f>分析係数表!C11</f>
        <v>0</v>
      </c>
      <c r="G8" s="77">
        <f t="shared" si="1"/>
        <v>0</v>
      </c>
      <c r="H8" s="77">
        <v>0</v>
      </c>
      <c r="I8" s="77">
        <f t="shared" si="2"/>
        <v>0</v>
      </c>
      <c r="J8" s="76">
        <f>分析係数表!G11</f>
        <v>1</v>
      </c>
      <c r="K8" s="78">
        <f t="shared" si="3"/>
        <v>0</v>
      </c>
      <c r="L8" s="79"/>
      <c r="M8" s="80"/>
      <c r="N8" s="81">
        <f>分析係数表!H11</f>
        <v>-2.6645350386357579E-5</v>
      </c>
      <c r="O8" s="82">
        <f t="shared" si="4"/>
        <v>-4.1054988741616775E-4</v>
      </c>
      <c r="P8" s="76">
        <f>分析係数表!C11</f>
        <v>0</v>
      </c>
      <c r="Q8" s="82">
        <f t="shared" si="5"/>
        <v>0</v>
      </c>
      <c r="R8" s="83">
        <v>0</v>
      </c>
      <c r="S8" s="84">
        <f t="shared" si="6"/>
        <v>0</v>
      </c>
      <c r="T8" s="85">
        <f>分析係数表!F11</f>
        <v>1</v>
      </c>
      <c r="U8" s="86">
        <f t="shared" si="7"/>
        <v>0</v>
      </c>
      <c r="V8" s="87">
        <f>分析係数表!D11</f>
        <v>1</v>
      </c>
      <c r="W8" s="167">
        <f t="shared" si="8"/>
        <v>0</v>
      </c>
      <c r="X8" s="76">
        <f>分析係数表!E11</f>
        <v>0</v>
      </c>
      <c r="Y8" s="166">
        <f t="shared" si="9"/>
        <v>0</v>
      </c>
    </row>
    <row r="9" spans="1:25" x14ac:dyDescent="0.2">
      <c r="A9" s="6" t="s">
        <v>222</v>
      </c>
      <c r="B9" s="5" t="s">
        <v>190</v>
      </c>
      <c r="C9" s="90"/>
      <c r="D9" s="76">
        <f>投入係数表!U9</f>
        <v>0</v>
      </c>
      <c r="E9" s="77">
        <f t="shared" si="0"/>
        <v>0</v>
      </c>
      <c r="F9" s="76">
        <f>分析係数表!C12</f>
        <v>0.12986565621770585</v>
      </c>
      <c r="G9" s="77">
        <f t="shared" si="1"/>
        <v>0</v>
      </c>
      <c r="H9" s="77">
        <v>5.9707708224939209E-4</v>
      </c>
      <c r="I9" s="77">
        <f t="shared" si="2"/>
        <v>5.9707708224939209E-4</v>
      </c>
      <c r="J9" s="76">
        <f>分析係数表!G12</f>
        <v>0.14484736734275763</v>
      </c>
      <c r="K9" s="78">
        <f t="shared" si="3"/>
        <v>8.6485043464519604E-5</v>
      </c>
      <c r="L9" s="79"/>
      <c r="M9" s="80"/>
      <c r="N9" s="81">
        <f>分析係数表!H12</f>
        <v>0.10226485478284039</v>
      </c>
      <c r="O9" s="82">
        <f t="shared" si="4"/>
        <v>1.575690467903252</v>
      </c>
      <c r="P9" s="76">
        <f>分析係数表!C12</f>
        <v>0.12986565621770585</v>
      </c>
      <c r="Q9" s="82">
        <f t="shared" si="5"/>
        <v>0.2046280766102398</v>
      </c>
      <c r="R9" s="83">
        <v>0.22641683986710062</v>
      </c>
      <c r="S9" s="84">
        <f t="shared" si="6"/>
        <v>0.22701391694935003</v>
      </c>
      <c r="T9" s="85">
        <f>分析係数表!F12</f>
        <v>0.28354845318582256</v>
      </c>
      <c r="U9" s="86">
        <f t="shared" si="7"/>
        <v>6.436944500264298E-2</v>
      </c>
      <c r="V9" s="87">
        <f>分析係数表!D12</f>
        <v>6.9862733046506864E-2</v>
      </c>
      <c r="W9" s="167">
        <f t="shared" si="8"/>
        <v>0</v>
      </c>
      <c r="X9" s="76">
        <f>分析係数表!E12</f>
        <v>7.0682237246465884E-2</v>
      </c>
      <c r="Y9" s="166">
        <f t="shared" si="9"/>
        <v>0</v>
      </c>
    </row>
    <row r="10" spans="1:25" x14ac:dyDescent="0.2">
      <c r="A10" s="6" t="s">
        <v>223</v>
      </c>
      <c r="B10" s="5" t="s">
        <v>28</v>
      </c>
      <c r="C10" s="90"/>
      <c r="D10" s="76">
        <f>投入係数表!U10</f>
        <v>2.334267040149393E-3</v>
      </c>
      <c r="E10" s="77">
        <f t="shared" si="0"/>
        <v>0.23342670401493931</v>
      </c>
      <c r="F10" s="76">
        <f>分析係数表!C13</f>
        <v>0</v>
      </c>
      <c r="G10" s="77">
        <f t="shared" si="1"/>
        <v>0</v>
      </c>
      <c r="H10" s="77">
        <v>0</v>
      </c>
      <c r="I10" s="77">
        <f t="shared" si="2"/>
        <v>0</v>
      </c>
      <c r="J10" s="76">
        <f>分析係数表!G13</f>
        <v>0.244940107393639</v>
      </c>
      <c r="K10" s="78">
        <f t="shared" si="3"/>
        <v>0</v>
      </c>
      <c r="L10" s="79"/>
      <c r="M10" s="80"/>
      <c r="N10" s="81">
        <f>分析係数表!H13</f>
        <v>1.5560884625632827E-2</v>
      </c>
      <c r="O10" s="82">
        <f t="shared" si="4"/>
        <v>0.23976113425104198</v>
      </c>
      <c r="P10" s="76">
        <f>分析係数表!C13</f>
        <v>0</v>
      </c>
      <c r="Q10" s="82">
        <f t="shared" si="5"/>
        <v>0</v>
      </c>
      <c r="R10" s="83">
        <v>0</v>
      </c>
      <c r="S10" s="84">
        <f t="shared" si="6"/>
        <v>0</v>
      </c>
      <c r="T10" s="85">
        <f>分析係数表!F13</f>
        <v>0.38269310202395707</v>
      </c>
      <c r="U10" s="86">
        <f t="shared" si="7"/>
        <v>0</v>
      </c>
      <c r="V10" s="87">
        <f>分析係数表!D13</f>
        <v>0.20115654688145396</v>
      </c>
      <c r="W10" s="167">
        <f t="shared" si="8"/>
        <v>0</v>
      </c>
      <c r="X10" s="76">
        <f>分析係数表!E13</f>
        <v>0.12556794712928543</v>
      </c>
      <c r="Y10" s="166">
        <f t="shared" si="9"/>
        <v>0</v>
      </c>
    </row>
    <row r="11" spans="1:25" x14ac:dyDescent="0.2">
      <c r="A11" s="6" t="s">
        <v>224</v>
      </c>
      <c r="B11" s="5" t="s">
        <v>267</v>
      </c>
      <c r="C11" s="90"/>
      <c r="D11" s="76">
        <f>投入係数表!U11</f>
        <v>7.4696545284780582E-3</v>
      </c>
      <c r="E11" s="77">
        <f t="shared" si="0"/>
        <v>0.7469654528478058</v>
      </c>
      <c r="F11" s="76">
        <f>分析係数表!C14</f>
        <v>0.45829675153643545</v>
      </c>
      <c r="G11" s="77">
        <f t="shared" si="1"/>
        <v>0.34233184055009186</v>
      </c>
      <c r="H11" s="77">
        <v>0.44834499237288711</v>
      </c>
      <c r="I11" s="77">
        <f t="shared" si="2"/>
        <v>0.44834499237288711</v>
      </c>
      <c r="J11" s="76">
        <f>分析係数表!G14</f>
        <v>0.19321533923303835</v>
      </c>
      <c r="K11" s="78">
        <f t="shared" si="3"/>
        <v>8.6627129794761379E-2</v>
      </c>
      <c r="L11" s="79"/>
      <c r="M11" s="80"/>
      <c r="N11" s="81">
        <f>分析係数表!H14</f>
        <v>1.278976818545164E-3</v>
      </c>
      <c r="O11" s="82">
        <f t="shared" si="4"/>
        <v>1.9706394595976055E-2</v>
      </c>
      <c r="P11" s="76">
        <f>分析係数表!C14</f>
        <v>0.45829675153643545</v>
      </c>
      <c r="Q11" s="82">
        <f t="shared" si="5"/>
        <v>9.0313766278309927E-3</v>
      </c>
      <c r="R11" s="83">
        <v>3.2486561930518257E-2</v>
      </c>
      <c r="S11" s="84">
        <f t="shared" si="6"/>
        <v>0.48083155430340535</v>
      </c>
      <c r="T11" s="85">
        <f>分析係数表!F14</f>
        <v>0.37856440511307771</v>
      </c>
      <c r="U11" s="86">
        <f t="shared" si="7"/>
        <v>0.18202571131446516</v>
      </c>
      <c r="V11" s="87">
        <f>分析係数表!D14</f>
        <v>5.6047197640117993E-2</v>
      </c>
      <c r="W11" s="167">
        <f t="shared" si="8"/>
        <v>0</v>
      </c>
      <c r="X11" s="76">
        <f>分析係数表!E14</f>
        <v>4.4739429695181909E-2</v>
      </c>
      <c r="Y11" s="166">
        <f t="shared" si="9"/>
        <v>0</v>
      </c>
    </row>
    <row r="12" spans="1:25" x14ac:dyDescent="0.2">
      <c r="A12" s="6" t="s">
        <v>225</v>
      </c>
      <c r="B12" s="5" t="s">
        <v>29</v>
      </c>
      <c r="C12" s="90"/>
      <c r="D12" s="76">
        <f>投入係数表!U12</f>
        <v>1.353874883286648E-2</v>
      </c>
      <c r="E12" s="77">
        <f t="shared" si="0"/>
        <v>1.3538748832866481</v>
      </c>
      <c r="F12" s="76">
        <f>分析係数表!C15</f>
        <v>0</v>
      </c>
      <c r="G12" s="77">
        <f t="shared" si="1"/>
        <v>0</v>
      </c>
      <c r="H12" s="77">
        <v>0</v>
      </c>
      <c r="I12" s="77">
        <f t="shared" si="2"/>
        <v>0</v>
      </c>
      <c r="J12" s="76">
        <f>分析係数表!G15</f>
        <v>9.420289855072464E-2</v>
      </c>
      <c r="K12" s="78">
        <f t="shared" si="3"/>
        <v>0</v>
      </c>
      <c r="L12" s="79"/>
      <c r="M12" s="80"/>
      <c r="N12" s="81">
        <f>分析係数表!H15</f>
        <v>9.4857447375432981E-3</v>
      </c>
      <c r="O12" s="82">
        <f t="shared" si="4"/>
        <v>0.14615575992015573</v>
      </c>
      <c r="P12" s="76">
        <f>分析係数表!C15</f>
        <v>0</v>
      </c>
      <c r="Q12" s="82">
        <f t="shared" si="5"/>
        <v>0</v>
      </c>
      <c r="R12" s="83">
        <v>0</v>
      </c>
      <c r="S12" s="84">
        <f t="shared" si="6"/>
        <v>0</v>
      </c>
      <c r="T12" s="85">
        <f>分析係数表!F15</f>
        <v>0.29710144927536231</v>
      </c>
      <c r="U12" s="86">
        <f t="shared" si="7"/>
        <v>0</v>
      </c>
      <c r="V12" s="87">
        <f>分析係数表!D15</f>
        <v>2.1739130434782608E-2</v>
      </c>
      <c r="W12" s="167">
        <f t="shared" si="8"/>
        <v>0</v>
      </c>
      <c r="X12" s="76">
        <f>分析係数表!E15</f>
        <v>2.1739130434782608E-2</v>
      </c>
      <c r="Y12" s="166">
        <f t="shared" si="9"/>
        <v>0</v>
      </c>
    </row>
    <row r="13" spans="1:25" x14ac:dyDescent="0.2">
      <c r="A13" s="6" t="s">
        <v>226</v>
      </c>
      <c r="B13" s="5" t="s">
        <v>30</v>
      </c>
      <c r="C13" s="90"/>
      <c r="D13" s="76">
        <f>投入係数表!U13</f>
        <v>9.3370681605975728E-4</v>
      </c>
      <c r="E13" s="77">
        <f t="shared" si="0"/>
        <v>9.3370681605975725E-2</v>
      </c>
      <c r="F13" s="76">
        <f>分析係数表!C16</f>
        <v>4.3478260869564966E-3</v>
      </c>
      <c r="G13" s="77">
        <f t="shared" si="1"/>
        <v>4.0595948524337039E-4</v>
      </c>
      <c r="H13" s="77">
        <v>7.9011841881755304E-4</v>
      </c>
      <c r="I13" s="77">
        <f t="shared" si="2"/>
        <v>7.9011841881755304E-4</v>
      </c>
      <c r="J13" s="76">
        <f>分析係数表!G16</f>
        <v>0.1</v>
      </c>
      <c r="K13" s="78">
        <f t="shared" si="3"/>
        <v>7.9011841881755315E-5</v>
      </c>
      <c r="L13" s="79"/>
      <c r="M13" s="80"/>
      <c r="N13" s="81">
        <f>分析係数表!H16</f>
        <v>1.859845456967759E-2</v>
      </c>
      <c r="O13" s="82">
        <f t="shared" si="4"/>
        <v>0.28656382141648512</v>
      </c>
      <c r="P13" s="76">
        <f>分析係数表!C16</f>
        <v>4.3478260869564966E-3</v>
      </c>
      <c r="Q13" s="82">
        <f t="shared" si="5"/>
        <v>1.2459296583325367E-3</v>
      </c>
      <c r="R13" s="83">
        <v>1.3768923687827923E-3</v>
      </c>
      <c r="S13" s="84">
        <f t="shared" si="6"/>
        <v>2.1670107876003452E-3</v>
      </c>
      <c r="T13" s="85">
        <f>分析係数表!F16</f>
        <v>0.3</v>
      </c>
      <c r="U13" s="86">
        <f t="shared" si="7"/>
        <v>6.5010323628010352E-4</v>
      </c>
      <c r="V13" s="87">
        <f>分析係数表!D16</f>
        <v>0</v>
      </c>
      <c r="W13" s="167">
        <f t="shared" si="8"/>
        <v>0</v>
      </c>
      <c r="X13" s="76">
        <f>分析係数表!E16</f>
        <v>0</v>
      </c>
      <c r="Y13" s="166">
        <f t="shared" si="9"/>
        <v>0</v>
      </c>
    </row>
    <row r="14" spans="1:25" x14ac:dyDescent="0.2">
      <c r="A14" s="6" t="s">
        <v>2</v>
      </c>
      <c r="B14" s="5" t="s">
        <v>364</v>
      </c>
      <c r="C14" s="90"/>
      <c r="D14" s="76">
        <f>投入係数表!U14</f>
        <v>4.0149393090569564E-2</v>
      </c>
      <c r="E14" s="77">
        <f t="shared" si="0"/>
        <v>4.0149393090569561</v>
      </c>
      <c r="F14" s="76">
        <f>分析係数表!C17</f>
        <v>0.37921478060046188</v>
      </c>
      <c r="G14" s="77">
        <f t="shared" si="1"/>
        <v>1.5225243292082036</v>
      </c>
      <c r="H14" s="77">
        <v>1.8147822308756312</v>
      </c>
      <c r="I14" s="77">
        <f t="shared" si="2"/>
        <v>1.8147822308756312</v>
      </c>
      <c r="J14" s="76">
        <f>分析係数表!G17</f>
        <v>0.21189120809614168</v>
      </c>
      <c r="K14" s="78">
        <f t="shared" si="3"/>
        <v>0.38453639933164857</v>
      </c>
      <c r="L14" s="79"/>
      <c r="M14" s="80"/>
      <c r="N14" s="81">
        <f>分析係数表!H17</f>
        <v>3.1175059952038369E-3</v>
      </c>
      <c r="O14" s="82">
        <f t="shared" si="4"/>
        <v>4.8034336827691627E-2</v>
      </c>
      <c r="P14" s="76">
        <f>分析係数表!C17</f>
        <v>0.37921478060046188</v>
      </c>
      <c r="Q14" s="82">
        <f t="shared" si="5"/>
        <v>1.8215330501401766E-2</v>
      </c>
      <c r="R14" s="83">
        <v>3.535672482882412E-2</v>
      </c>
      <c r="S14" s="84">
        <f t="shared" si="6"/>
        <v>1.8501389557044552</v>
      </c>
      <c r="T14" s="85">
        <f>分析係数表!F17</f>
        <v>0.32152646004638413</v>
      </c>
      <c r="U14" s="86">
        <f t="shared" si="7"/>
        <v>0.59486862902156734</v>
      </c>
      <c r="V14" s="87">
        <f>分析係数表!D17</f>
        <v>5.2709255745308874E-2</v>
      </c>
      <c r="W14" s="167">
        <f t="shared" si="8"/>
        <v>0</v>
      </c>
      <c r="X14" s="76">
        <f>分析係数表!E17</f>
        <v>4.1113219481340925E-2</v>
      </c>
      <c r="Y14" s="166">
        <f t="shared" si="9"/>
        <v>0</v>
      </c>
    </row>
    <row r="15" spans="1:25" x14ac:dyDescent="0.2">
      <c r="A15" s="6" t="s">
        <v>3</v>
      </c>
      <c r="B15" s="5" t="s">
        <v>31</v>
      </c>
      <c r="C15" s="90"/>
      <c r="D15" s="76">
        <f>投入係数表!U15</f>
        <v>9.3370681605975722E-3</v>
      </c>
      <c r="E15" s="77">
        <f t="shared" si="0"/>
        <v>0.93370681605975725</v>
      </c>
      <c r="F15" s="76">
        <f>分析係数表!C18</f>
        <v>0.14940577249575548</v>
      </c>
      <c r="G15" s="77">
        <f t="shared" si="1"/>
        <v>0.13950118813796031</v>
      </c>
      <c r="H15" s="77">
        <v>0.17076978736453677</v>
      </c>
      <c r="I15" s="77">
        <f t="shared" si="2"/>
        <v>0.17076978736453677</v>
      </c>
      <c r="J15" s="76">
        <f>分析係数表!G18</f>
        <v>0.21511627906976744</v>
      </c>
      <c r="K15" s="78">
        <f t="shared" si="3"/>
        <v>3.6735361235394538E-2</v>
      </c>
      <c r="L15" s="79"/>
      <c r="M15" s="80"/>
      <c r="N15" s="81">
        <f>分析係数表!H18</f>
        <v>5.0626165734079403E-4</v>
      </c>
      <c r="O15" s="82">
        <f t="shared" si="4"/>
        <v>7.8004478609071878E-3</v>
      </c>
      <c r="P15" s="76">
        <f>分析係数表!C18</f>
        <v>0.14940577249575548</v>
      </c>
      <c r="Q15" s="82">
        <f t="shared" si="5"/>
        <v>1.1654319384717018E-3</v>
      </c>
      <c r="R15" s="83">
        <v>2.3383007602063256E-3</v>
      </c>
      <c r="S15" s="84">
        <f t="shared" si="6"/>
        <v>0.1731080881247431</v>
      </c>
      <c r="T15" s="85">
        <f>分析係数表!F18</f>
        <v>0.45542635658914726</v>
      </c>
      <c r="U15" s="86">
        <f t="shared" si="7"/>
        <v>7.8837985870764779E-2</v>
      </c>
      <c r="V15" s="87">
        <f>分析係数表!D18</f>
        <v>8.1395348837209308E-2</v>
      </c>
      <c r="W15" s="167">
        <f t="shared" si="8"/>
        <v>0</v>
      </c>
      <c r="X15" s="76">
        <f>分析係数表!E18</f>
        <v>8.9147286821705432E-2</v>
      </c>
      <c r="Y15" s="166">
        <f t="shared" si="9"/>
        <v>0</v>
      </c>
    </row>
    <row r="16" spans="1:25" x14ac:dyDescent="0.2">
      <c r="A16" s="6" t="s">
        <v>4</v>
      </c>
      <c r="B16" s="5" t="s">
        <v>32</v>
      </c>
      <c r="C16" s="90"/>
      <c r="D16" s="76">
        <f>投入係数表!U16</f>
        <v>4.6218487394957986E-2</v>
      </c>
      <c r="E16" s="77">
        <f t="shared" si="0"/>
        <v>4.6218487394957988</v>
      </c>
      <c r="F16" s="76">
        <f>分析係数表!C19</f>
        <v>0.11115651818553329</v>
      </c>
      <c r="G16" s="77">
        <f t="shared" si="1"/>
        <v>0.51374861346254885</v>
      </c>
      <c r="H16" s="77">
        <v>0.61553160525011075</v>
      </c>
      <c r="I16" s="77">
        <f t="shared" si="2"/>
        <v>0.61553160525011075</v>
      </c>
      <c r="J16" s="76">
        <f>分析係数表!G19</f>
        <v>5.721393034825871E-2</v>
      </c>
      <c r="K16" s="78">
        <f t="shared" si="3"/>
        <v>3.5216982389931713E-2</v>
      </c>
      <c r="L16" s="79"/>
      <c r="M16" s="80"/>
      <c r="N16" s="81">
        <f>分析係数表!H19</f>
        <v>-1.332267519317879E-4</v>
      </c>
      <c r="O16" s="82">
        <f t="shared" si="4"/>
        <v>-2.0527494370808389E-3</v>
      </c>
      <c r="P16" s="76">
        <f>分析係数表!C19</f>
        <v>0.11115651818553329</v>
      </c>
      <c r="Q16" s="82">
        <f t="shared" si="5"/>
        <v>-2.281764801332195E-4</v>
      </c>
      <c r="R16" s="83">
        <v>9.8038720620903259E-4</v>
      </c>
      <c r="S16" s="84">
        <f t="shared" si="6"/>
        <v>0.61651199245631982</v>
      </c>
      <c r="T16" s="85">
        <f>分析係数表!F19</f>
        <v>0.24046434494195687</v>
      </c>
      <c r="U16" s="86">
        <f t="shared" si="7"/>
        <v>0.14824915241486961</v>
      </c>
      <c r="V16" s="87">
        <f>分析係数表!D19</f>
        <v>6.7993366500829183E-2</v>
      </c>
      <c r="W16" s="167">
        <f t="shared" si="8"/>
        <v>0</v>
      </c>
      <c r="X16" s="76">
        <f>分析係数表!E19</f>
        <v>7.4626865671641784E-2</v>
      </c>
      <c r="Y16" s="166">
        <f t="shared" si="9"/>
        <v>0</v>
      </c>
    </row>
    <row r="17" spans="1:25" x14ac:dyDescent="0.2">
      <c r="A17" s="6" t="s">
        <v>5</v>
      </c>
      <c r="B17" s="5" t="s">
        <v>33</v>
      </c>
      <c r="C17" s="90"/>
      <c r="D17" s="76">
        <f>投入係数表!U17</f>
        <v>6.6760037348272641E-2</v>
      </c>
      <c r="E17" s="77">
        <f t="shared" si="0"/>
        <v>6.6760037348272645</v>
      </c>
      <c r="F17" s="76">
        <f>分析係数表!C20</f>
        <v>0.38497033618984844</v>
      </c>
      <c r="G17" s="77">
        <f t="shared" si="1"/>
        <v>2.5700634022011357</v>
      </c>
      <c r="H17" s="77">
        <v>3.2903280703777873</v>
      </c>
      <c r="I17" s="77">
        <f t="shared" si="2"/>
        <v>3.2903280703777873</v>
      </c>
      <c r="J17" s="76">
        <f>分析係数表!G20</f>
        <v>0.1000882612533098</v>
      </c>
      <c r="K17" s="78">
        <f t="shared" si="3"/>
        <v>0.32932321551707067</v>
      </c>
      <c r="L17" s="79"/>
      <c r="M17" s="80"/>
      <c r="N17" s="81">
        <f>分析係数表!H20</f>
        <v>6.1284305888622431E-4</v>
      </c>
      <c r="O17" s="82">
        <f t="shared" si="4"/>
        <v>9.442647410571858E-3</v>
      </c>
      <c r="P17" s="76">
        <f>分析係数表!C20</f>
        <v>0.38497033618984844</v>
      </c>
      <c r="Q17" s="82">
        <f t="shared" si="5"/>
        <v>3.6351391481700499E-3</v>
      </c>
      <c r="R17" s="83">
        <v>8.2543096123814455E-3</v>
      </c>
      <c r="S17" s="84">
        <f t="shared" si="6"/>
        <v>3.2985823799901688</v>
      </c>
      <c r="T17" s="85">
        <f>分析係数表!F20</f>
        <v>0.22259488084730802</v>
      </c>
      <c r="U17" s="86">
        <f t="shared" si="7"/>
        <v>0.7342475518389413</v>
      </c>
      <c r="V17" s="87">
        <f>分析係数表!D20</f>
        <v>2.5772285966460723E-2</v>
      </c>
      <c r="W17" s="167">
        <f t="shared" si="8"/>
        <v>0</v>
      </c>
      <c r="X17" s="76">
        <f>分析係数表!E20</f>
        <v>2.7184466019417475E-2</v>
      </c>
      <c r="Y17" s="166">
        <f t="shared" si="9"/>
        <v>0</v>
      </c>
    </row>
    <row r="18" spans="1:25" x14ac:dyDescent="0.2">
      <c r="A18" s="6" t="s">
        <v>6</v>
      </c>
      <c r="B18" s="5" t="s">
        <v>34</v>
      </c>
      <c r="C18" s="90"/>
      <c r="D18" s="76">
        <f>投入係数表!U18</f>
        <v>2.8478057889822595E-2</v>
      </c>
      <c r="E18" s="77">
        <f t="shared" si="0"/>
        <v>2.8478057889822597</v>
      </c>
      <c r="F18" s="76">
        <f>分析係数表!C21</f>
        <v>0.48253968253968249</v>
      </c>
      <c r="G18" s="77">
        <f t="shared" si="1"/>
        <v>1.3741793013501695</v>
      </c>
      <c r="H18" s="77">
        <v>1.5339214024571568</v>
      </c>
      <c r="I18" s="77">
        <f t="shared" si="2"/>
        <v>1.5339214024571568</v>
      </c>
      <c r="J18" s="76">
        <f>分析係数表!G21</f>
        <v>0.28533451484271155</v>
      </c>
      <c r="K18" s="78">
        <f t="shared" si="3"/>
        <v>0.43768071917696455</v>
      </c>
      <c r="L18" s="79"/>
      <c r="M18" s="80"/>
      <c r="N18" s="81">
        <f>分析係数表!H21</f>
        <v>1.0125233146815881E-3</v>
      </c>
      <c r="O18" s="82">
        <f t="shared" si="4"/>
        <v>1.5600895721814376E-2</v>
      </c>
      <c r="P18" s="76">
        <f>分析係数表!C21</f>
        <v>0.48253968253968249</v>
      </c>
      <c r="Q18" s="82">
        <f t="shared" si="5"/>
        <v>7.5280512689389996E-3</v>
      </c>
      <c r="R18" s="83">
        <v>1.4518871589762212E-2</v>
      </c>
      <c r="S18" s="84">
        <f t="shared" si="6"/>
        <v>1.548440274046919</v>
      </c>
      <c r="T18" s="85">
        <f>分析係数表!F21</f>
        <v>0.42600797518830308</v>
      </c>
      <c r="U18" s="86">
        <f t="shared" si="7"/>
        <v>0.65964790584674904</v>
      </c>
      <c r="V18" s="87">
        <f>分析係数表!D21</f>
        <v>6.1586176340274704E-2</v>
      </c>
      <c r="W18" s="167">
        <f t="shared" si="8"/>
        <v>0</v>
      </c>
      <c r="X18" s="76">
        <f>分析係数表!E21</f>
        <v>5.2946389011962781E-2</v>
      </c>
      <c r="Y18" s="166">
        <f t="shared" si="9"/>
        <v>0</v>
      </c>
    </row>
    <row r="19" spans="1:25" x14ac:dyDescent="0.2">
      <c r="A19" s="6" t="s">
        <v>7</v>
      </c>
      <c r="B19" s="5" t="s">
        <v>268</v>
      </c>
      <c r="C19" s="90"/>
      <c r="D19" s="76">
        <f>投入係数表!U19</f>
        <v>1.353874883286648E-2</v>
      </c>
      <c r="E19" s="77">
        <f t="shared" si="0"/>
        <v>1.3538748832866481</v>
      </c>
      <c r="F19" s="76">
        <f>分析係数表!C22</f>
        <v>8.9572192513369009E-2</v>
      </c>
      <c r="G19" s="77">
        <f t="shared" si="1"/>
        <v>0.12126954168476664</v>
      </c>
      <c r="H19" s="77">
        <v>0.12936157336778117</v>
      </c>
      <c r="I19" s="77">
        <f t="shared" si="2"/>
        <v>0.12936157336778117</v>
      </c>
      <c r="J19" s="76">
        <f>分析係数表!G22</f>
        <v>0.19457831325301206</v>
      </c>
      <c r="K19" s="78">
        <f t="shared" si="3"/>
        <v>2.5170956745658626E-2</v>
      </c>
      <c r="L19" s="79"/>
      <c r="M19" s="80"/>
      <c r="N19" s="81">
        <f>分析係数表!H22</f>
        <v>5.3290700772715159E-5</v>
      </c>
      <c r="O19" s="82">
        <f t="shared" si="4"/>
        <v>8.2109977483233549E-4</v>
      </c>
      <c r="P19" s="76">
        <f>分析係数表!C22</f>
        <v>8.9572192513369009E-2</v>
      </c>
      <c r="Q19" s="82">
        <f t="shared" si="5"/>
        <v>7.3547707103965894E-5</v>
      </c>
      <c r="R19" s="83">
        <v>4.8321419676340471E-4</v>
      </c>
      <c r="S19" s="84">
        <f t="shared" si="6"/>
        <v>0.12984478756454457</v>
      </c>
      <c r="T19" s="85">
        <f>分析係数表!F22</f>
        <v>0.41265060240963858</v>
      </c>
      <c r="U19" s="86">
        <f t="shared" si="7"/>
        <v>5.3580529808260863E-2</v>
      </c>
      <c r="V19" s="87">
        <f>分析係数表!D22</f>
        <v>5.903614457831325E-2</v>
      </c>
      <c r="W19" s="167">
        <f t="shared" si="8"/>
        <v>0</v>
      </c>
      <c r="X19" s="76">
        <f>分析係数表!E22</f>
        <v>6.2650602409638559E-2</v>
      </c>
      <c r="Y19" s="166">
        <f t="shared" si="9"/>
        <v>0</v>
      </c>
    </row>
    <row r="20" spans="1:25" x14ac:dyDescent="0.2">
      <c r="A20" s="6" t="s">
        <v>8</v>
      </c>
      <c r="B20" s="5" t="s">
        <v>269</v>
      </c>
      <c r="C20" s="90"/>
      <c r="D20" s="76">
        <f>投入係数表!U20</f>
        <v>2.334267040149393E-3</v>
      </c>
      <c r="E20" s="77">
        <f t="shared" si="0"/>
        <v>0.23342670401493931</v>
      </c>
      <c r="F20" s="76">
        <f>分析係数表!C23</f>
        <v>0</v>
      </c>
      <c r="G20" s="77">
        <f t="shared" si="1"/>
        <v>0</v>
      </c>
      <c r="H20" s="77">
        <v>0</v>
      </c>
      <c r="I20" s="77">
        <f t="shared" si="2"/>
        <v>0</v>
      </c>
      <c r="J20" s="76">
        <f>分析係数表!G23</f>
        <v>0.21617418351477449</v>
      </c>
      <c r="K20" s="78">
        <f t="shared" si="3"/>
        <v>0</v>
      </c>
      <c r="L20" s="79"/>
      <c r="M20" s="80"/>
      <c r="N20" s="81">
        <f>分析係数表!H23</f>
        <v>2.6645350386357579E-5</v>
      </c>
      <c r="O20" s="82">
        <f t="shared" si="4"/>
        <v>4.1054988741616775E-4</v>
      </c>
      <c r="P20" s="76">
        <f>分析係数表!C23</f>
        <v>0</v>
      </c>
      <c r="Q20" s="82">
        <f t="shared" si="5"/>
        <v>0</v>
      </c>
      <c r="R20" s="83">
        <v>0</v>
      </c>
      <c r="S20" s="84">
        <f t="shared" si="6"/>
        <v>0</v>
      </c>
      <c r="T20" s="85">
        <f>分析係数表!F23</f>
        <v>0.44116122343182995</v>
      </c>
      <c r="U20" s="86">
        <f t="shared" si="7"/>
        <v>0</v>
      </c>
      <c r="V20" s="87">
        <f>分析係数表!D23</f>
        <v>8.5018144116122338E-2</v>
      </c>
      <c r="W20" s="167">
        <f t="shared" si="8"/>
        <v>0</v>
      </c>
      <c r="X20" s="76">
        <f>分析係数表!E23</f>
        <v>8.138932089165371E-2</v>
      </c>
      <c r="Y20" s="166">
        <f t="shared" si="9"/>
        <v>0</v>
      </c>
    </row>
    <row r="21" spans="1:25" x14ac:dyDescent="0.2">
      <c r="A21" s="6" t="s">
        <v>9</v>
      </c>
      <c r="B21" s="5" t="s">
        <v>270</v>
      </c>
      <c r="C21" s="90"/>
      <c r="D21" s="76">
        <f>投入係数表!U21</f>
        <v>9.3370681605975728E-4</v>
      </c>
      <c r="E21" s="77">
        <f t="shared" si="0"/>
        <v>9.3370681605975725E-2</v>
      </c>
      <c r="F21" s="76">
        <f>分析係数表!C24</f>
        <v>0.22950819672131151</v>
      </c>
      <c r="G21" s="77">
        <f t="shared" si="1"/>
        <v>2.1429336762027219E-2</v>
      </c>
      <c r="H21" s="77">
        <v>2.4618548443343994E-2</v>
      </c>
      <c r="I21" s="77">
        <f t="shared" si="2"/>
        <v>2.4618548443343994E-2</v>
      </c>
      <c r="J21" s="76">
        <f>分析係数表!G24</f>
        <v>0.20952380952380953</v>
      </c>
      <c r="K21" s="78">
        <f t="shared" si="3"/>
        <v>5.1581720547958848E-3</v>
      </c>
      <c r="L21" s="79"/>
      <c r="M21" s="80"/>
      <c r="N21" s="81">
        <f>分析係数表!H24</f>
        <v>3.996802557953637E-4</v>
      </c>
      <c r="O21" s="82">
        <f t="shared" si="4"/>
        <v>6.1582483112425168E-3</v>
      </c>
      <c r="P21" s="76">
        <f>分析係数表!C24</f>
        <v>0.22950819672131151</v>
      </c>
      <c r="Q21" s="82">
        <f t="shared" si="5"/>
        <v>1.4133684648753319E-3</v>
      </c>
      <c r="R21" s="83">
        <v>3.511624105754414E-3</v>
      </c>
      <c r="S21" s="84">
        <f t="shared" si="6"/>
        <v>2.8130172549098408E-2</v>
      </c>
      <c r="T21" s="85">
        <f>分析係数表!F24</f>
        <v>0.4</v>
      </c>
      <c r="U21" s="86">
        <f t="shared" si="7"/>
        <v>1.1252069019639363E-2</v>
      </c>
      <c r="V21" s="87">
        <f>分析係数表!D24</f>
        <v>1.1190476190476191</v>
      </c>
      <c r="W21" s="167">
        <f t="shared" si="8"/>
        <v>0</v>
      </c>
      <c r="X21" s="76">
        <f>分析係数表!E24</f>
        <v>1.1190476190476191</v>
      </c>
      <c r="Y21" s="166">
        <f t="shared" si="9"/>
        <v>0</v>
      </c>
    </row>
    <row r="22" spans="1:25" x14ac:dyDescent="0.2">
      <c r="A22" s="6" t="s">
        <v>10</v>
      </c>
      <c r="B22" s="5" t="s">
        <v>271</v>
      </c>
      <c r="C22" s="90"/>
      <c r="D22" s="76">
        <f>投入係数表!U22</f>
        <v>0.15032679738562091</v>
      </c>
      <c r="E22" s="77">
        <f t="shared" si="0"/>
        <v>15.032679738562091</v>
      </c>
      <c r="F22" s="76">
        <f>分析係数表!C25</f>
        <v>0.16129032258064513</v>
      </c>
      <c r="G22" s="77">
        <f t="shared" si="1"/>
        <v>2.4246257642842077</v>
      </c>
      <c r="H22" s="77">
        <v>2.6408791547969899</v>
      </c>
      <c r="I22" s="77">
        <f t="shared" si="2"/>
        <v>2.6408791547969899</v>
      </c>
      <c r="J22" s="76">
        <f>分析係数表!G25</f>
        <v>0.19679519278918378</v>
      </c>
      <c r="K22" s="78">
        <f t="shared" si="3"/>
        <v>0.51971232240121035</v>
      </c>
      <c r="L22" s="79"/>
      <c r="M22" s="80"/>
      <c r="N22" s="81">
        <f>分析係数表!H25</f>
        <v>5.5955235811350917E-4</v>
      </c>
      <c r="O22" s="82">
        <f t="shared" si="4"/>
        <v>8.6215476357395238E-3</v>
      </c>
      <c r="P22" s="76">
        <f>分析係数表!C25</f>
        <v>0.16129032258064513</v>
      </c>
      <c r="Q22" s="82">
        <f t="shared" si="5"/>
        <v>1.3905721993128261E-3</v>
      </c>
      <c r="R22" s="83">
        <v>4.1891343413469496E-3</v>
      </c>
      <c r="S22" s="84">
        <f t="shared" si="6"/>
        <v>2.645068289138337</v>
      </c>
      <c r="T22" s="85">
        <f>分析係数表!F25</f>
        <v>0.35002503755633452</v>
      </c>
      <c r="U22" s="86">
        <f t="shared" si="7"/>
        <v>0.92584012724471587</v>
      </c>
      <c r="V22" s="87">
        <f>分析係数表!D25</f>
        <v>8.1622433650475709E-2</v>
      </c>
      <c r="W22" s="167">
        <f t="shared" si="8"/>
        <v>0</v>
      </c>
      <c r="X22" s="76">
        <f>分析係数表!E25</f>
        <v>8.0120180270405614E-2</v>
      </c>
      <c r="Y22" s="166">
        <f t="shared" si="9"/>
        <v>0</v>
      </c>
    </row>
    <row r="23" spans="1:25" x14ac:dyDescent="0.2">
      <c r="A23" s="6" t="s">
        <v>11</v>
      </c>
      <c r="B23" s="5" t="s">
        <v>35</v>
      </c>
      <c r="C23" s="75">
        <f>最終需要_まとめ!C24</f>
        <v>100</v>
      </c>
      <c r="D23" s="76">
        <f>投入係数表!U23</f>
        <v>0.11904761904761904</v>
      </c>
      <c r="E23" s="77">
        <f t="shared" si="0"/>
        <v>11.904761904761903</v>
      </c>
      <c r="F23" s="76">
        <f>分析係数表!C26</f>
        <v>0.2892749244712991</v>
      </c>
      <c r="G23" s="77">
        <f t="shared" si="1"/>
        <v>3.4437491008487986</v>
      </c>
      <c r="H23" s="77">
        <v>3.5876927818853641</v>
      </c>
      <c r="I23" s="77">
        <f t="shared" si="2"/>
        <v>103.58769278188537</v>
      </c>
      <c r="J23" s="76">
        <f>分析係数表!G26</f>
        <v>0.19654528478057889</v>
      </c>
      <c r="K23" s="78">
        <f t="shared" si="3"/>
        <v>20.359672577578777</v>
      </c>
      <c r="L23" s="79"/>
      <c r="M23" s="80"/>
      <c r="N23" s="81">
        <f>分析係数表!H26</f>
        <v>1.2363442579269917E-2</v>
      </c>
      <c r="O23" s="82">
        <f t="shared" si="4"/>
        <v>0.19049514776110185</v>
      </c>
      <c r="P23" s="76">
        <f>分析係数表!C26</f>
        <v>0.2892749244712991</v>
      </c>
      <c r="Q23" s="82">
        <f t="shared" si="5"/>
        <v>5.5105469480741701E-2</v>
      </c>
      <c r="R23" s="83">
        <v>5.8290758225500443E-2</v>
      </c>
      <c r="S23" s="84">
        <f t="shared" si="6"/>
        <v>103.64598354011086</v>
      </c>
      <c r="T23" s="85">
        <f>分析係数表!F26</f>
        <v>0.33426704014939307</v>
      </c>
      <c r="U23" s="86">
        <f t="shared" si="7"/>
        <v>34.645436141325568</v>
      </c>
      <c r="V23" s="87">
        <f>分析係数表!D26</f>
        <v>5.3688141923436038E-2</v>
      </c>
      <c r="W23" s="167">
        <f t="shared" si="8"/>
        <v>6</v>
      </c>
      <c r="X23" s="76">
        <f>分析係数表!E26</f>
        <v>5.6489262371615313E-2</v>
      </c>
      <c r="Y23" s="166">
        <f t="shared" si="9"/>
        <v>6</v>
      </c>
    </row>
    <row r="24" spans="1:25" x14ac:dyDescent="0.2">
      <c r="A24" s="6" t="s">
        <v>12</v>
      </c>
      <c r="B24" s="5" t="s">
        <v>365</v>
      </c>
      <c r="C24" s="90"/>
      <c r="D24" s="76">
        <f>投入係数表!U24</f>
        <v>0</v>
      </c>
      <c r="E24" s="77">
        <f t="shared" si="0"/>
        <v>0</v>
      </c>
      <c r="F24" s="76">
        <f>分析係数表!C27</f>
        <v>1.9108280254777066E-2</v>
      </c>
      <c r="G24" s="77">
        <f t="shared" si="1"/>
        <v>0</v>
      </c>
      <c r="H24" s="77">
        <v>6.2311087153184402E-5</v>
      </c>
      <c r="I24" s="77">
        <f t="shared" si="2"/>
        <v>6.2311087153184402E-5</v>
      </c>
      <c r="J24" s="76">
        <f>分析係数表!G27</f>
        <v>0.18</v>
      </c>
      <c r="K24" s="78">
        <f t="shared" si="3"/>
        <v>1.1215995687573191E-5</v>
      </c>
      <c r="L24" s="79"/>
      <c r="M24" s="80"/>
      <c r="N24" s="81">
        <f>分析係数表!H27</f>
        <v>1.2043698374633626E-2</v>
      </c>
      <c r="O24" s="82">
        <f t="shared" si="4"/>
        <v>0.18556854911210785</v>
      </c>
      <c r="P24" s="76">
        <f>分析係数表!C27</f>
        <v>1.9108280254777066E-2</v>
      </c>
      <c r="Q24" s="82">
        <f t="shared" si="5"/>
        <v>3.5458958429065188E-3</v>
      </c>
      <c r="R24" s="83">
        <v>3.5688334459638587E-3</v>
      </c>
      <c r="S24" s="84">
        <f t="shared" si="6"/>
        <v>3.6311445331170429E-3</v>
      </c>
      <c r="T24" s="85">
        <f>分析係数表!F27</f>
        <v>0.34</v>
      </c>
      <c r="U24" s="86">
        <f t="shared" si="7"/>
        <v>1.2345891412597946E-3</v>
      </c>
      <c r="V24" s="87">
        <f>分析係数表!D27</f>
        <v>0</v>
      </c>
      <c r="W24" s="167">
        <f t="shared" si="8"/>
        <v>0</v>
      </c>
      <c r="X24" s="76">
        <f>分析係数表!E27</f>
        <v>0</v>
      </c>
      <c r="Y24" s="166">
        <f t="shared" si="9"/>
        <v>0</v>
      </c>
    </row>
    <row r="25" spans="1:25" x14ac:dyDescent="0.2">
      <c r="A25" s="6" t="s">
        <v>13</v>
      </c>
      <c r="B25" s="5" t="s">
        <v>191</v>
      </c>
      <c r="C25" s="90"/>
      <c r="D25" s="76">
        <f>投入係数表!U25</f>
        <v>0</v>
      </c>
      <c r="E25" s="77">
        <f t="shared" si="0"/>
        <v>0</v>
      </c>
      <c r="F25" s="76">
        <f>分析係数表!C28</f>
        <v>9.4883720930232562E-2</v>
      </c>
      <c r="G25" s="77">
        <f t="shared" si="1"/>
        <v>0</v>
      </c>
      <c r="H25" s="77">
        <v>3.1310298655178527E-3</v>
      </c>
      <c r="I25" s="77">
        <f t="shared" si="2"/>
        <v>3.1310298655178527E-3</v>
      </c>
      <c r="J25" s="76">
        <f>分析係数表!G28</f>
        <v>0.12508638562543192</v>
      </c>
      <c r="K25" s="78">
        <f t="shared" si="3"/>
        <v>3.916492091629104E-4</v>
      </c>
      <c r="L25" s="79"/>
      <c r="M25" s="80"/>
      <c r="N25" s="81">
        <f>分析係数表!H28</f>
        <v>2.3767652544630962E-2</v>
      </c>
      <c r="O25" s="82">
        <f t="shared" si="4"/>
        <v>0.36621049957522167</v>
      </c>
      <c r="P25" s="76">
        <f>分析係数表!C28</f>
        <v>9.4883720930232562E-2</v>
      </c>
      <c r="Q25" s="82">
        <f t="shared" si="5"/>
        <v>3.4747414843416383E-2</v>
      </c>
      <c r="R25" s="83">
        <v>3.7028348024231904E-2</v>
      </c>
      <c r="S25" s="84">
        <f t="shared" si="6"/>
        <v>4.0159377889749756E-2</v>
      </c>
      <c r="T25" s="85">
        <f>分析係数表!F28</f>
        <v>0.21354526606772634</v>
      </c>
      <c r="U25" s="86">
        <f t="shared" si="7"/>
        <v>8.5758450365809782E-3</v>
      </c>
      <c r="V25" s="87">
        <f>分析係数表!D28</f>
        <v>0.20525224602626124</v>
      </c>
      <c r="W25" s="167">
        <f t="shared" si="8"/>
        <v>0</v>
      </c>
      <c r="X25" s="76">
        <f>分析係数表!E28</f>
        <v>0.19765031098825156</v>
      </c>
      <c r="Y25" s="166">
        <f t="shared" si="9"/>
        <v>0</v>
      </c>
    </row>
    <row r="26" spans="1:25" x14ac:dyDescent="0.2">
      <c r="A26" s="6" t="s">
        <v>14</v>
      </c>
      <c r="B26" s="5" t="s">
        <v>50</v>
      </c>
      <c r="C26" s="90"/>
      <c r="D26" s="76">
        <f>投入係数表!U26</f>
        <v>4.2016806722689074E-3</v>
      </c>
      <c r="E26" s="77">
        <f t="shared" si="0"/>
        <v>0.42016806722689076</v>
      </c>
      <c r="F26" s="76">
        <f>分析係数表!C29</f>
        <v>0.10244286840031525</v>
      </c>
      <c r="G26" s="77">
        <f t="shared" si="1"/>
        <v>4.3043222016939178E-2</v>
      </c>
      <c r="H26" s="77">
        <v>6.4544444129179049E-2</v>
      </c>
      <c r="I26" s="77">
        <f t="shared" si="2"/>
        <v>6.4544444129179049E-2</v>
      </c>
      <c r="J26" s="76">
        <f>分析係数表!G29</f>
        <v>0.25477707006369427</v>
      </c>
      <c r="K26" s="78">
        <f t="shared" si="3"/>
        <v>1.6444444364122051E-2</v>
      </c>
      <c r="L26" s="79"/>
      <c r="M26" s="80"/>
      <c r="N26" s="81">
        <f>分析係数表!H29</f>
        <v>1.0897948308020251E-2</v>
      </c>
      <c r="O26" s="82">
        <f t="shared" si="4"/>
        <v>0.16791490395321262</v>
      </c>
      <c r="P26" s="76">
        <f>分析係数表!C29</f>
        <v>0.10244286840031525</v>
      </c>
      <c r="Q26" s="82">
        <f t="shared" si="5"/>
        <v>1.7201684408130535E-2</v>
      </c>
      <c r="R26" s="83">
        <v>2.193679317953624E-2</v>
      </c>
      <c r="S26" s="84">
        <f t="shared" si="6"/>
        <v>8.6481237308715292E-2</v>
      </c>
      <c r="T26" s="85">
        <f>分析係数表!F29</f>
        <v>0.39278131634819535</v>
      </c>
      <c r="U26" s="86">
        <f t="shared" si="7"/>
        <v>3.3968214229537858E-2</v>
      </c>
      <c r="V26" s="87">
        <f>分析係数表!D29</f>
        <v>0.1932059447983015</v>
      </c>
      <c r="W26" s="167">
        <f t="shared" si="8"/>
        <v>0</v>
      </c>
      <c r="X26" s="76">
        <f>分析係数表!E29</f>
        <v>0.10191082802547771</v>
      </c>
      <c r="Y26" s="166">
        <f t="shared" si="9"/>
        <v>0</v>
      </c>
    </row>
    <row r="27" spans="1:25" x14ac:dyDescent="0.2">
      <c r="A27" s="6" t="s">
        <v>15</v>
      </c>
      <c r="B27" s="5" t="s">
        <v>36</v>
      </c>
      <c r="C27" s="90"/>
      <c r="D27" s="76">
        <f>投入係数表!U27</f>
        <v>1.4005602240896359E-3</v>
      </c>
      <c r="E27" s="77">
        <f t="shared" si="0"/>
        <v>0.14005602240896359</v>
      </c>
      <c r="F27" s="76">
        <f>分析係数表!C30</f>
        <v>1</v>
      </c>
      <c r="G27" s="77">
        <f t="shared" si="1"/>
        <v>0.14005602240896359</v>
      </c>
      <c r="H27" s="77">
        <v>0.19409953057198009</v>
      </c>
      <c r="I27" s="77">
        <f t="shared" si="2"/>
        <v>0.19409953057198009</v>
      </c>
      <c r="J27" s="76">
        <f>分析係数表!G30</f>
        <v>0.34465911614479239</v>
      </c>
      <c r="K27" s="78">
        <f t="shared" si="3"/>
        <v>6.6898172651057769E-2</v>
      </c>
      <c r="L27" s="79"/>
      <c r="M27" s="80"/>
      <c r="N27" s="81">
        <f>分析係数表!H30</f>
        <v>0</v>
      </c>
      <c r="O27" s="82">
        <f t="shared" si="4"/>
        <v>0</v>
      </c>
      <c r="P27" s="76">
        <f>分析係数表!C30</f>
        <v>1</v>
      </c>
      <c r="Q27" s="82">
        <f t="shared" si="5"/>
        <v>0</v>
      </c>
      <c r="R27" s="83">
        <v>2.4160198732887647E-2</v>
      </c>
      <c r="S27" s="84">
        <f t="shared" si="6"/>
        <v>0.21825972930486776</v>
      </c>
      <c r="T27" s="85">
        <f>分析係数表!F30</f>
        <v>0.43992893626471241</v>
      </c>
      <c r="U27" s="86">
        <f t="shared" si="7"/>
        <v>9.601877054251455E-2</v>
      </c>
      <c r="V27" s="87">
        <f>分析係数表!D30</f>
        <v>0.13657561625582945</v>
      </c>
      <c r="W27" s="167">
        <f t="shared" si="8"/>
        <v>0</v>
      </c>
      <c r="X27" s="76">
        <f>分析係数表!E30</f>
        <v>6.395736175882745E-2</v>
      </c>
      <c r="Y27" s="166">
        <f t="shared" si="9"/>
        <v>0</v>
      </c>
    </row>
    <row r="28" spans="1:25" x14ac:dyDescent="0.2">
      <c r="A28" s="6" t="s">
        <v>16</v>
      </c>
      <c r="B28" s="5" t="s">
        <v>192</v>
      </c>
      <c r="C28" s="90"/>
      <c r="D28" s="76">
        <f>投入係数表!U28</f>
        <v>8.8702147525676935E-3</v>
      </c>
      <c r="E28" s="77">
        <f t="shared" si="0"/>
        <v>0.88702147525676933</v>
      </c>
      <c r="F28" s="76">
        <f>分析係数表!C31</f>
        <v>2.6671974522292974E-2</v>
      </c>
      <c r="G28" s="77">
        <f t="shared" si="1"/>
        <v>2.3658614188775278E-2</v>
      </c>
      <c r="H28" s="77">
        <v>3.5417127160333364E-2</v>
      </c>
      <c r="I28" s="77">
        <f t="shared" si="2"/>
        <v>3.5417127160333364E-2</v>
      </c>
      <c r="J28" s="76">
        <f>分析係数表!G31</f>
        <v>5.9701492537313432E-2</v>
      </c>
      <c r="K28" s="78">
        <f t="shared" si="3"/>
        <v>2.1144553528557233E-3</v>
      </c>
      <c r="L28" s="79"/>
      <c r="M28" s="80"/>
      <c r="N28" s="81">
        <f>分析係数表!H31</f>
        <v>2.5153210764721556E-2</v>
      </c>
      <c r="O28" s="82">
        <f t="shared" si="4"/>
        <v>0.38755909372086239</v>
      </c>
      <c r="P28" s="76">
        <f>分析係数表!C31</f>
        <v>2.6671974522292974E-2</v>
      </c>
      <c r="Q28" s="82">
        <f t="shared" si="5"/>
        <v>1.0336966273605797E-2</v>
      </c>
      <c r="R28" s="83">
        <v>1.2646755914398757E-2</v>
      </c>
      <c r="S28" s="84">
        <f t="shared" si="6"/>
        <v>4.8063883074732125E-2</v>
      </c>
      <c r="T28" s="85">
        <f>分析係数表!F31</f>
        <v>0.34328358208955223</v>
      </c>
      <c r="U28" s="86">
        <f t="shared" si="7"/>
        <v>1.6499541951027444E-2</v>
      </c>
      <c r="V28" s="87">
        <f>分析係数表!D31</f>
        <v>0</v>
      </c>
      <c r="W28" s="167">
        <f t="shared" si="8"/>
        <v>0</v>
      </c>
      <c r="X28" s="76">
        <f>分析係数表!E31</f>
        <v>0</v>
      </c>
      <c r="Y28" s="166">
        <f t="shared" si="9"/>
        <v>0</v>
      </c>
    </row>
    <row r="29" spans="1:25" x14ac:dyDescent="0.2">
      <c r="A29" s="6" t="s">
        <v>17</v>
      </c>
      <c r="B29" s="5" t="s">
        <v>272</v>
      </c>
      <c r="C29" s="90"/>
      <c r="D29" s="76">
        <f>投入係数表!U29</f>
        <v>4.6685340802987864E-4</v>
      </c>
      <c r="E29" s="77">
        <f t="shared" si="0"/>
        <v>4.6685340802987862E-2</v>
      </c>
      <c r="F29" s="76">
        <f>分析係数表!C32</f>
        <v>1</v>
      </c>
      <c r="G29" s="77">
        <f t="shared" si="1"/>
        <v>4.6685340802987862E-2</v>
      </c>
      <c r="H29" s="77">
        <v>7.4812087087460261E-2</v>
      </c>
      <c r="I29" s="77">
        <f t="shared" si="2"/>
        <v>7.4812087087460261E-2</v>
      </c>
      <c r="J29" s="76">
        <f>分析係数表!G32</f>
        <v>0.14022140221402213</v>
      </c>
      <c r="K29" s="78">
        <f t="shared" si="3"/>
        <v>1.0490255753961217E-2</v>
      </c>
      <c r="L29" s="79"/>
      <c r="M29" s="80"/>
      <c r="N29" s="81">
        <f>分析係数表!H32</f>
        <v>7.3807620570210501E-3</v>
      </c>
      <c r="O29" s="82">
        <f t="shared" si="4"/>
        <v>0.11372231881427848</v>
      </c>
      <c r="P29" s="76">
        <f>分析係数表!C32</f>
        <v>1</v>
      </c>
      <c r="Q29" s="82">
        <f t="shared" si="5"/>
        <v>0.11372231881427848</v>
      </c>
      <c r="R29" s="83">
        <v>0.14410382955362117</v>
      </c>
      <c r="S29" s="84">
        <f t="shared" si="6"/>
        <v>0.21891591664108143</v>
      </c>
      <c r="T29" s="85">
        <f>分析係数表!F32</f>
        <v>0.48093480934809346</v>
      </c>
      <c r="U29" s="86">
        <f t="shared" si="7"/>
        <v>0.10528428463304161</v>
      </c>
      <c r="V29" s="87">
        <f>分析係数表!D32</f>
        <v>1.7220172201722016E-2</v>
      </c>
      <c r="W29" s="167">
        <f t="shared" si="8"/>
        <v>0</v>
      </c>
      <c r="X29" s="76">
        <f>分析係数表!E32</f>
        <v>2.5830258302583026E-2</v>
      </c>
      <c r="Y29" s="166">
        <f t="shared" si="9"/>
        <v>0</v>
      </c>
    </row>
    <row r="30" spans="1:25" x14ac:dyDescent="0.2">
      <c r="A30" s="6" t="s">
        <v>18</v>
      </c>
      <c r="B30" s="5" t="s">
        <v>273</v>
      </c>
      <c r="C30" s="90"/>
      <c r="D30" s="76">
        <f>投入係数表!U30</f>
        <v>0</v>
      </c>
      <c r="E30" s="77">
        <f t="shared" si="0"/>
        <v>0</v>
      </c>
      <c r="F30" s="76">
        <f>分析係数表!C33</f>
        <v>0.66329113924050631</v>
      </c>
      <c r="G30" s="77">
        <f t="shared" si="1"/>
        <v>0</v>
      </c>
      <c r="H30" s="77">
        <v>7.2937476713833228E-3</v>
      </c>
      <c r="I30" s="77">
        <f t="shared" si="2"/>
        <v>7.2937476713833228E-3</v>
      </c>
      <c r="J30" s="76">
        <f>分析係数表!G33</f>
        <v>0.50381679389312972</v>
      </c>
      <c r="K30" s="78">
        <f t="shared" si="3"/>
        <v>3.6747125672618266E-3</v>
      </c>
      <c r="L30" s="79"/>
      <c r="M30" s="80"/>
      <c r="N30" s="81">
        <f>分析係数表!H33</f>
        <v>1.0658140154543032E-3</v>
      </c>
      <c r="O30" s="82">
        <f t="shared" si="4"/>
        <v>1.6421995496646712E-2</v>
      </c>
      <c r="P30" s="76">
        <f>分析係数表!C33</f>
        <v>0.66329113924050631</v>
      </c>
      <c r="Q30" s="82">
        <f t="shared" si="5"/>
        <v>1.0892564101573262E-2</v>
      </c>
      <c r="R30" s="83">
        <v>2.7925159682352083E-2</v>
      </c>
      <c r="S30" s="84">
        <f t="shared" si="6"/>
        <v>3.5218907353735403E-2</v>
      </c>
      <c r="T30" s="85">
        <f>分析係数表!F33</f>
        <v>0.63740458015267176</v>
      </c>
      <c r="U30" s="86">
        <f t="shared" si="7"/>
        <v>2.2448692855243559E-2</v>
      </c>
      <c r="V30" s="87">
        <f>分析係数表!D33</f>
        <v>1.1450381679389313E-2</v>
      </c>
      <c r="W30" s="167">
        <f t="shared" si="8"/>
        <v>0</v>
      </c>
      <c r="X30" s="76">
        <f>分析係数表!E33</f>
        <v>0</v>
      </c>
      <c r="Y30" s="166">
        <f t="shared" si="9"/>
        <v>0</v>
      </c>
    </row>
    <row r="31" spans="1:25" x14ac:dyDescent="0.2">
      <c r="A31" s="6" t="s">
        <v>19</v>
      </c>
      <c r="B31" s="5" t="s">
        <v>274</v>
      </c>
      <c r="C31" s="90"/>
      <c r="D31" s="76">
        <f>投入係数表!U31</f>
        <v>5.2287581699346407E-2</v>
      </c>
      <c r="E31" s="77">
        <f t="shared" si="0"/>
        <v>5.2287581699346406</v>
      </c>
      <c r="F31" s="76">
        <f>分析係数表!C34</f>
        <v>0.21491587085038655</v>
      </c>
      <c r="G31" s="77">
        <f t="shared" si="1"/>
        <v>1.1237431155575768</v>
      </c>
      <c r="H31" s="77">
        <v>1.2919582376785783</v>
      </c>
      <c r="I31" s="77">
        <f t="shared" si="2"/>
        <v>1.2919582376785783</v>
      </c>
      <c r="J31" s="76">
        <f>分析係数表!G34</f>
        <v>0.42492917847025496</v>
      </c>
      <c r="K31" s="78">
        <f t="shared" si="3"/>
        <v>0.5489907525546367</v>
      </c>
      <c r="L31" s="79"/>
      <c r="M31" s="80"/>
      <c r="N31" s="81">
        <f>分析係数表!H34</f>
        <v>0.18094857447375434</v>
      </c>
      <c r="O31" s="82">
        <f t="shared" si="4"/>
        <v>2.7880442854431955</v>
      </c>
      <c r="P31" s="76">
        <f>分析係数表!C34</f>
        <v>0.21491587085038655</v>
      </c>
      <c r="Q31" s="82">
        <f t="shared" si="5"/>
        <v>0.59919496557546803</v>
      </c>
      <c r="R31" s="83">
        <v>0.63615933679320924</v>
      </c>
      <c r="S31" s="84">
        <f t="shared" si="6"/>
        <v>1.9281175744717876</v>
      </c>
      <c r="T31" s="85">
        <f>分析係数表!F34</f>
        <v>0.69842904970383723</v>
      </c>
      <c r="U31" s="86">
        <f t="shared" si="7"/>
        <v>1.3466533252555981</v>
      </c>
      <c r="V31" s="87">
        <f>分析係数表!D34</f>
        <v>0.29410249806850375</v>
      </c>
      <c r="W31" s="167">
        <f t="shared" si="8"/>
        <v>1</v>
      </c>
      <c r="X31" s="76">
        <f>分析係数表!E34</f>
        <v>0.18465104300798352</v>
      </c>
      <c r="Y31" s="166">
        <f t="shared" si="9"/>
        <v>0</v>
      </c>
    </row>
    <row r="32" spans="1:25" x14ac:dyDescent="0.2">
      <c r="A32" s="6" t="s">
        <v>20</v>
      </c>
      <c r="B32" s="5" t="s">
        <v>37</v>
      </c>
      <c r="C32" s="90"/>
      <c r="D32" s="76">
        <f>投入係数表!U32</f>
        <v>5.6022408963585435E-3</v>
      </c>
      <c r="E32" s="77">
        <f t="shared" si="0"/>
        <v>0.56022408963585435</v>
      </c>
      <c r="F32" s="76">
        <f>分析係数表!C35</f>
        <v>8.6412734508243272E-2</v>
      </c>
      <c r="G32" s="77">
        <f t="shared" si="1"/>
        <v>4.8410495522825364E-2</v>
      </c>
      <c r="H32" s="77">
        <v>6.2521799231425285E-2</v>
      </c>
      <c r="I32" s="77">
        <f t="shared" si="2"/>
        <v>6.2521799231425285E-2</v>
      </c>
      <c r="J32" s="76">
        <f>分析係数表!G35</f>
        <v>0.31692307692307692</v>
      </c>
      <c r="K32" s="78">
        <f t="shared" si="3"/>
        <v>1.9814600987190168E-2</v>
      </c>
      <c r="L32" s="79"/>
      <c r="M32" s="80"/>
      <c r="N32" s="81">
        <f>分析係数表!H35</f>
        <v>6.9118038902211562E-2</v>
      </c>
      <c r="O32" s="82">
        <f t="shared" si="4"/>
        <v>1.0649664079575392</v>
      </c>
      <c r="P32" s="76">
        <f>分析係数表!C35</f>
        <v>8.6412734508243272E-2</v>
      </c>
      <c r="Q32" s="82">
        <f t="shared" si="5"/>
        <v>9.2026659471032321E-2</v>
      </c>
      <c r="R32" s="83">
        <v>0.10187554276575901</v>
      </c>
      <c r="S32" s="84">
        <f t="shared" si="6"/>
        <v>0.16439734199718431</v>
      </c>
      <c r="T32" s="85">
        <f>分析係数表!F35</f>
        <v>0.65230769230769226</v>
      </c>
      <c r="U32" s="86">
        <f t="shared" si="7"/>
        <v>0.10723765077970175</v>
      </c>
      <c r="V32" s="87">
        <f>分析係数表!D35</f>
        <v>0.24307692307692308</v>
      </c>
      <c r="W32" s="167">
        <f t="shared" si="8"/>
        <v>0</v>
      </c>
      <c r="X32" s="76">
        <f>分析係数表!E35</f>
        <v>0.19384615384615383</v>
      </c>
      <c r="Y32" s="166">
        <f t="shared" si="9"/>
        <v>0</v>
      </c>
    </row>
    <row r="33" spans="1:25" x14ac:dyDescent="0.2">
      <c r="A33" s="6" t="s">
        <v>21</v>
      </c>
      <c r="B33" s="5" t="s">
        <v>38</v>
      </c>
      <c r="C33" s="90"/>
      <c r="D33" s="76">
        <f>投入係数表!U33</f>
        <v>1.8674136321195146E-3</v>
      </c>
      <c r="E33" s="77">
        <f t="shared" si="0"/>
        <v>0.18674136321195145</v>
      </c>
      <c r="F33" s="76">
        <f>分析係数表!C36</f>
        <v>0.53995037220843667</v>
      </c>
      <c r="G33" s="77">
        <f t="shared" si="1"/>
        <v>0.10083106857300404</v>
      </c>
      <c r="H33" s="77">
        <v>0.14942966389980394</v>
      </c>
      <c r="I33" s="77">
        <f t="shared" si="2"/>
        <v>0.14942966389980394</v>
      </c>
      <c r="J33" s="76">
        <f>分析係数表!G36</f>
        <v>4.5913682277318639E-3</v>
      </c>
      <c r="K33" s="78">
        <f t="shared" si="3"/>
        <v>6.8608661111021097E-4</v>
      </c>
      <c r="L33" s="79"/>
      <c r="M33" s="80"/>
      <c r="N33" s="81">
        <f>分析係数表!H36</f>
        <v>9.1953104183320006E-2</v>
      </c>
      <c r="O33" s="82">
        <f t="shared" si="4"/>
        <v>1.416807661473195</v>
      </c>
      <c r="P33" s="76">
        <f>分析係数表!C36</f>
        <v>0.53995037220843667</v>
      </c>
      <c r="Q33" s="82">
        <f t="shared" si="5"/>
        <v>0.76500582416021634</v>
      </c>
      <c r="R33" s="83">
        <v>0.79576561443049842</v>
      </c>
      <c r="S33" s="84">
        <f t="shared" si="6"/>
        <v>0.94519527833030237</v>
      </c>
      <c r="T33" s="85">
        <f>分析係数表!F36</f>
        <v>0.90036730945821852</v>
      </c>
      <c r="U33" s="86">
        <f t="shared" si="7"/>
        <v>0.8510229296628663</v>
      </c>
      <c r="V33" s="87">
        <f>分析係数表!D36</f>
        <v>1.4692378328741965E-2</v>
      </c>
      <c r="W33" s="167">
        <f t="shared" si="8"/>
        <v>0</v>
      </c>
      <c r="X33" s="76">
        <f>分析係数表!E36</f>
        <v>5.5096418732782371E-3</v>
      </c>
      <c r="Y33" s="166">
        <f t="shared" si="9"/>
        <v>0</v>
      </c>
    </row>
    <row r="34" spans="1:25" x14ac:dyDescent="0.2">
      <c r="A34" s="6" t="s">
        <v>22</v>
      </c>
      <c r="B34" s="5" t="s">
        <v>377</v>
      </c>
      <c r="C34" s="90"/>
      <c r="D34" s="76">
        <f>投入係数表!U34</f>
        <v>1.8674136321195144E-2</v>
      </c>
      <c r="E34" s="77">
        <f t="shared" si="0"/>
        <v>1.8674136321195145</v>
      </c>
      <c r="F34" s="76">
        <f>分析係数表!C37</f>
        <v>0.27299231380864031</v>
      </c>
      <c r="G34" s="77">
        <f t="shared" si="1"/>
        <v>0.50978956827010324</v>
      </c>
      <c r="H34" s="77">
        <v>0.62256578600219192</v>
      </c>
      <c r="I34" s="77">
        <f t="shared" si="2"/>
        <v>0.62256578600219192</v>
      </c>
      <c r="J34" s="76">
        <f>分析係数表!G37</f>
        <v>0.4742113169754632</v>
      </c>
      <c r="K34" s="78">
        <f t="shared" si="3"/>
        <v>0.29522774128396384</v>
      </c>
      <c r="L34" s="79"/>
      <c r="M34" s="80"/>
      <c r="N34" s="81">
        <f>分析係数表!H37</f>
        <v>5.3477218225419662E-2</v>
      </c>
      <c r="O34" s="82">
        <f t="shared" si="4"/>
        <v>0.82397362404424868</v>
      </c>
      <c r="P34" s="76">
        <f>分析係数表!C37</f>
        <v>0.27299231380864031</v>
      </c>
      <c r="Q34" s="82">
        <f t="shared" si="5"/>
        <v>0.22493846614513013</v>
      </c>
      <c r="R34" s="83">
        <v>0.25317441554171022</v>
      </c>
      <c r="S34" s="84">
        <f t="shared" si="6"/>
        <v>0.8757402015439022</v>
      </c>
      <c r="T34" s="85">
        <f>分析係数表!F37</f>
        <v>0.7120681021532298</v>
      </c>
      <c r="U34" s="86">
        <f t="shared" si="7"/>
        <v>0.62358666329265344</v>
      </c>
      <c r="V34" s="87">
        <f>分析係数表!D37</f>
        <v>0.1457185778668002</v>
      </c>
      <c r="W34" s="167">
        <f t="shared" si="8"/>
        <v>0</v>
      </c>
      <c r="X34" s="76">
        <f>分析係数表!E37</f>
        <v>0.12719078617926891</v>
      </c>
      <c r="Y34" s="166">
        <f t="shared" si="9"/>
        <v>0</v>
      </c>
    </row>
    <row r="35" spans="1:25" x14ac:dyDescent="0.2">
      <c r="A35" s="6" t="s">
        <v>23</v>
      </c>
      <c r="B35" s="5" t="s">
        <v>193</v>
      </c>
      <c r="C35" s="90"/>
      <c r="D35" s="76">
        <f>投入係数表!U35</f>
        <v>1.2138188608776844E-2</v>
      </c>
      <c r="E35" s="77">
        <f t="shared" si="0"/>
        <v>1.2138188608776845</v>
      </c>
      <c r="F35" s="76">
        <f>分析係数表!C38</f>
        <v>9.8436595251881753E-3</v>
      </c>
      <c r="G35" s="77">
        <f t="shared" si="1"/>
        <v>1.1948419591731679E-2</v>
      </c>
      <c r="H35" s="77">
        <v>1.4476863108921156E-2</v>
      </c>
      <c r="I35" s="77">
        <f t="shared" si="2"/>
        <v>1.4476863108921156E-2</v>
      </c>
      <c r="J35" s="76">
        <f>分析係数表!G38</f>
        <v>0.36842105263157893</v>
      </c>
      <c r="K35" s="78">
        <f t="shared" si="3"/>
        <v>5.3335811453920044E-3</v>
      </c>
      <c r="L35" s="79"/>
      <c r="M35" s="80"/>
      <c r="N35" s="81">
        <f>分析係数表!H38</f>
        <v>4.7135624833466561E-2</v>
      </c>
      <c r="O35" s="82">
        <f t="shared" si="4"/>
        <v>0.72626275083920078</v>
      </c>
      <c r="P35" s="76">
        <f>分析係数表!C38</f>
        <v>9.8436595251881753E-3</v>
      </c>
      <c r="Q35" s="82">
        <f t="shared" si="5"/>
        <v>7.1490832450876651E-3</v>
      </c>
      <c r="R35" s="83">
        <v>8.2934296416892726E-3</v>
      </c>
      <c r="S35" s="84">
        <f t="shared" si="6"/>
        <v>2.2770292750610429E-2</v>
      </c>
      <c r="T35" s="85">
        <f>分析係数表!F38</f>
        <v>0.57894736842105265</v>
      </c>
      <c r="U35" s="86">
        <f t="shared" si="7"/>
        <v>1.318280106614288E-2</v>
      </c>
      <c r="V35" s="87">
        <f>分析係数表!D38</f>
        <v>0.19298245614035087</v>
      </c>
      <c r="W35" s="167">
        <f t="shared" si="8"/>
        <v>0</v>
      </c>
      <c r="X35" s="76">
        <f>分析係数表!E38</f>
        <v>0.17543859649122806</v>
      </c>
      <c r="Y35" s="166">
        <f t="shared" si="9"/>
        <v>0</v>
      </c>
    </row>
    <row r="36" spans="1:25" x14ac:dyDescent="0.2">
      <c r="A36" s="6" t="s">
        <v>24</v>
      </c>
      <c r="B36" s="5" t="s">
        <v>39</v>
      </c>
      <c r="C36" s="90"/>
      <c r="D36" s="76">
        <f>投入係数表!U36</f>
        <v>0</v>
      </c>
      <c r="E36" s="77">
        <f t="shared" si="0"/>
        <v>0</v>
      </c>
      <c r="F36" s="76">
        <f>分析係数表!C39</f>
        <v>1</v>
      </c>
      <c r="G36" s="77">
        <f t="shared" si="1"/>
        <v>0</v>
      </c>
      <c r="H36" s="77">
        <v>1.4580499100689027E-2</v>
      </c>
      <c r="I36" s="77">
        <f t="shared" si="2"/>
        <v>1.4580499100689027E-2</v>
      </c>
      <c r="J36" s="76">
        <f>分析係数表!G39</f>
        <v>0.35118219749652296</v>
      </c>
      <c r="K36" s="78">
        <f t="shared" si="3"/>
        <v>5.1204117147760492E-3</v>
      </c>
      <c r="L36" s="79"/>
      <c r="M36" s="80"/>
      <c r="N36" s="81">
        <f>分析係数表!H39</f>
        <v>4.2632560618172128E-3</v>
      </c>
      <c r="O36" s="82">
        <f t="shared" si="4"/>
        <v>6.5687981986586846E-2</v>
      </c>
      <c r="P36" s="76">
        <f>分析係数表!C39</f>
        <v>1</v>
      </c>
      <c r="Q36" s="82">
        <f t="shared" si="5"/>
        <v>6.5687981986586846E-2</v>
      </c>
      <c r="R36" s="83">
        <v>8.0205391871926476E-2</v>
      </c>
      <c r="S36" s="84">
        <f t="shared" si="6"/>
        <v>9.47858909726155E-2</v>
      </c>
      <c r="T36" s="85">
        <f>分析係数表!F39</f>
        <v>0.70201668984700971</v>
      </c>
      <c r="U36" s="86">
        <f t="shared" si="7"/>
        <v>6.6541277424795098E-2</v>
      </c>
      <c r="V36" s="87">
        <f>分析係数表!D39</f>
        <v>8.2406119610570233E-2</v>
      </c>
      <c r="W36" s="167">
        <f t="shared" si="8"/>
        <v>0</v>
      </c>
      <c r="X36" s="76">
        <f>分析係数表!E39</f>
        <v>0.10361613351877608</v>
      </c>
      <c r="Y36" s="166">
        <f t="shared" si="9"/>
        <v>0</v>
      </c>
    </row>
    <row r="37" spans="1:25" x14ac:dyDescent="0.2">
      <c r="A37" s="6" t="s">
        <v>25</v>
      </c>
      <c r="B37" s="5" t="s">
        <v>40</v>
      </c>
      <c r="C37" s="90"/>
      <c r="D37" s="76">
        <f>投入係数表!U37</f>
        <v>9.3370681605975728E-4</v>
      </c>
      <c r="E37" s="77">
        <f t="shared" si="0"/>
        <v>9.3370681605975725E-2</v>
      </c>
      <c r="F37" s="76">
        <f>分析係数表!C40</f>
        <v>0.85246762338116899</v>
      </c>
      <c r="G37" s="77">
        <f t="shared" si="1"/>
        <v>7.9595483042125964E-2</v>
      </c>
      <c r="H37" s="77">
        <v>8.605686659421681E-2</v>
      </c>
      <c r="I37" s="77">
        <f t="shared" si="2"/>
        <v>8.605686659421681E-2</v>
      </c>
      <c r="J37" s="76">
        <f>分析係数表!G40</f>
        <v>0.56154833975417351</v>
      </c>
      <c r="K37" s="78">
        <f t="shared" si="3"/>
        <v>4.8325090560428843E-2</v>
      </c>
      <c r="L37" s="79"/>
      <c r="M37" s="80"/>
      <c r="N37" s="81">
        <f>分析係数表!H40</f>
        <v>3.4452438049560351E-2</v>
      </c>
      <c r="O37" s="82">
        <f t="shared" si="4"/>
        <v>0.53084100442910498</v>
      </c>
      <c r="P37" s="76">
        <f>分析係数表!C40</f>
        <v>0.85246762338116899</v>
      </c>
      <c r="Q37" s="82">
        <f t="shared" si="5"/>
        <v>0.4525247694389517</v>
      </c>
      <c r="R37" s="83">
        <v>0.45272505096731896</v>
      </c>
      <c r="S37" s="84">
        <f t="shared" si="6"/>
        <v>0.53878191756153582</v>
      </c>
      <c r="T37" s="85">
        <f>分析係数表!F40</f>
        <v>0.75619152449091909</v>
      </c>
      <c r="U37" s="86">
        <f t="shared" si="7"/>
        <v>0.40742231960899844</v>
      </c>
      <c r="V37" s="87">
        <f>分析係数表!D40</f>
        <v>0.11685929187305082</v>
      </c>
      <c r="W37" s="167">
        <f t="shared" si="8"/>
        <v>0</v>
      </c>
      <c r="X37" s="76">
        <f>分析係数表!E40</f>
        <v>7.2463768115942032E-2</v>
      </c>
      <c r="Y37" s="166">
        <f t="shared" si="9"/>
        <v>0</v>
      </c>
    </row>
    <row r="38" spans="1:25" x14ac:dyDescent="0.2">
      <c r="A38" s="6" t="s">
        <v>26</v>
      </c>
      <c r="B38" s="5" t="s">
        <v>276</v>
      </c>
      <c r="C38" s="90"/>
      <c r="D38" s="76">
        <f>投入係数表!U38</f>
        <v>0</v>
      </c>
      <c r="E38" s="77">
        <f t="shared" si="0"/>
        <v>0</v>
      </c>
      <c r="F38" s="76">
        <f>分析係数表!C41</f>
        <v>0.52194822470070601</v>
      </c>
      <c r="G38" s="77">
        <f t="shared" si="1"/>
        <v>0</v>
      </c>
      <c r="H38" s="77">
        <v>3.1842053715359339E-4</v>
      </c>
      <c r="I38" s="77">
        <f t="shared" si="2"/>
        <v>3.1842053715359339E-4</v>
      </c>
      <c r="J38" s="76">
        <f>分析係数表!G41</f>
        <v>0.47623592288604694</v>
      </c>
      <c r="K38" s="78">
        <f t="shared" si="3"/>
        <v>1.5164329837721234E-4</v>
      </c>
      <c r="L38" s="79"/>
      <c r="M38" s="80"/>
      <c r="N38" s="81">
        <f>分析係数表!H41</f>
        <v>5.4729549693578468E-2</v>
      </c>
      <c r="O38" s="82">
        <f t="shared" si="4"/>
        <v>0.84326946875280862</v>
      </c>
      <c r="P38" s="76">
        <f>分析係数表!C41</f>
        <v>0.52194822470070601</v>
      </c>
      <c r="Q38" s="82">
        <f t="shared" si="5"/>
        <v>0.44014300215983593</v>
      </c>
      <c r="R38" s="83">
        <v>0.44496287726888722</v>
      </c>
      <c r="S38" s="84">
        <f t="shared" si="6"/>
        <v>0.44528129780604081</v>
      </c>
      <c r="T38" s="85">
        <f>分析係数表!F41</f>
        <v>0.5754915060125978</v>
      </c>
      <c r="U38" s="86">
        <f t="shared" si="7"/>
        <v>0.2562556046736425</v>
      </c>
      <c r="V38" s="87">
        <f>分析係数表!D41</f>
        <v>0.21645352166443979</v>
      </c>
      <c r="W38" s="167">
        <f t="shared" si="8"/>
        <v>0</v>
      </c>
      <c r="X38" s="76">
        <f>分析係数表!E41</f>
        <v>0.20900935292994846</v>
      </c>
      <c r="Y38" s="166">
        <f t="shared" si="9"/>
        <v>0</v>
      </c>
    </row>
    <row r="39" spans="1:25" x14ac:dyDescent="0.2">
      <c r="A39" s="6" t="s">
        <v>51</v>
      </c>
      <c r="B39" s="5" t="s">
        <v>367</v>
      </c>
      <c r="C39" s="90"/>
      <c r="D39" s="76">
        <f>投入係数表!U39</f>
        <v>4.6685340802987864E-4</v>
      </c>
      <c r="E39" s="77">
        <f>$C$23*D39</f>
        <v>4.6685340802987862E-2</v>
      </c>
      <c r="F39" s="76">
        <f>分析係数表!C42</f>
        <v>1</v>
      </c>
      <c r="G39" s="77">
        <f>E39*F39</f>
        <v>4.6685340802987862E-2</v>
      </c>
      <c r="H39" s="77">
        <v>6.1273218682574196E-2</v>
      </c>
      <c r="I39" s="77">
        <f>C39+H39</f>
        <v>6.1273218682574196E-2</v>
      </c>
      <c r="J39" s="76">
        <f>分析係数表!G42</f>
        <v>0.48544520547945208</v>
      </c>
      <c r="K39" s="78">
        <f>I39*J39</f>
        <v>2.9744790233749631E-2</v>
      </c>
      <c r="L39" s="79"/>
      <c r="M39" s="80"/>
      <c r="N39" s="81">
        <f>分析係数表!H42</f>
        <v>1.4948041566746603E-2</v>
      </c>
      <c r="O39" s="82">
        <f t="shared" si="4"/>
        <v>0.23031848684047013</v>
      </c>
      <c r="P39" s="76">
        <f>分析係数表!C42</f>
        <v>1</v>
      </c>
      <c r="Q39" s="82">
        <f>O39*P39</f>
        <v>0.23031848684047013</v>
      </c>
      <c r="R39" s="83">
        <v>0.23758229766612662</v>
      </c>
      <c r="S39" s="84">
        <f>I39+R39</f>
        <v>0.29885551634870083</v>
      </c>
      <c r="T39" s="85">
        <f>分析係数表!F42</f>
        <v>0.5547945205479452</v>
      </c>
      <c r="U39" s="86">
        <f>S39*T39</f>
        <v>0.16580340290578607</v>
      </c>
      <c r="V39" s="87">
        <f>分析係数表!D42</f>
        <v>0.17037671232876711</v>
      </c>
      <c r="W39" s="167">
        <f>ROUND(S39*V39,0)</f>
        <v>0</v>
      </c>
      <c r="X39" s="76">
        <f>分析係数表!E42</f>
        <v>0.12842465753424659</v>
      </c>
      <c r="Y39" s="166">
        <f>ROUND(S39*X39,0)</f>
        <v>0</v>
      </c>
    </row>
    <row r="40" spans="1:25" x14ac:dyDescent="0.2">
      <c r="A40" s="6" t="s">
        <v>194</v>
      </c>
      <c r="B40" s="5" t="s">
        <v>41</v>
      </c>
      <c r="C40" s="90"/>
      <c r="D40" s="76">
        <f>投入係数表!U40</f>
        <v>3.7348272642390289E-2</v>
      </c>
      <c r="E40" s="77">
        <f>$C$23*D40</f>
        <v>3.734827264239029</v>
      </c>
      <c r="F40" s="76">
        <f>分析係数表!C43</f>
        <v>0.62423588637180871</v>
      </c>
      <c r="G40" s="77">
        <f>E40*F40</f>
        <v>2.3314132077378478</v>
      </c>
      <c r="H40" s="77">
        <v>3.0358094943801119</v>
      </c>
      <c r="I40" s="77">
        <f>C40+H40</f>
        <v>3.0358094943801119</v>
      </c>
      <c r="J40" s="76">
        <f>分析係数表!G43</f>
        <v>0.42429149797570848</v>
      </c>
      <c r="K40" s="78">
        <f>I40*J40</f>
        <v>1.2880681579394158</v>
      </c>
      <c r="L40" s="79"/>
      <c r="M40" s="80"/>
      <c r="N40" s="81">
        <f>分析係数表!H43</f>
        <v>4.0607513988808956E-2</v>
      </c>
      <c r="O40" s="82">
        <f t="shared" si="4"/>
        <v>0.62567802842223974</v>
      </c>
      <c r="P40" s="76">
        <f>分析係数表!C43</f>
        <v>0.62423588637180871</v>
      </c>
      <c r="Q40" s="82">
        <f>O40*P40</f>
        <v>0.39057067865552253</v>
      </c>
      <c r="R40" s="83">
        <v>0.5938562551095623</v>
      </c>
      <c r="S40" s="84">
        <f>I40+R40</f>
        <v>3.629665749489674</v>
      </c>
      <c r="T40" s="85">
        <f>分析係数表!F43</f>
        <v>0.69068825910931175</v>
      </c>
      <c r="U40" s="86">
        <f>S40*T40</f>
        <v>2.5069675176637181</v>
      </c>
      <c r="V40" s="87">
        <f>分析係数表!D43</f>
        <v>0.12442645074224022</v>
      </c>
      <c r="W40" s="167">
        <f>ROUND(S40*V40,0)</f>
        <v>0</v>
      </c>
      <c r="X40" s="76">
        <f>分析係数表!E43</f>
        <v>8.4750337381916327E-2</v>
      </c>
      <c r="Y40" s="166">
        <f>ROUND(S40*X40,0)</f>
        <v>0</v>
      </c>
    </row>
    <row r="41" spans="1:25" x14ac:dyDescent="0.2">
      <c r="A41" s="6" t="s">
        <v>340</v>
      </c>
      <c r="B41" s="5" t="s">
        <v>42</v>
      </c>
      <c r="C41" s="90"/>
      <c r="D41" s="76">
        <f>投入係数表!U41</f>
        <v>0</v>
      </c>
      <c r="E41" s="77">
        <f>$C$23*D41</f>
        <v>0</v>
      </c>
      <c r="F41" s="76">
        <f>分析係数表!C44</f>
        <v>0.39252164302818193</v>
      </c>
      <c r="G41" s="77">
        <f>E41*F41</f>
        <v>0</v>
      </c>
      <c r="H41" s="77">
        <v>1.6771119176298055E-3</v>
      </c>
      <c r="I41" s="77">
        <f>C41+H41</f>
        <v>1.6771119176298055E-3</v>
      </c>
      <c r="J41" s="76">
        <f>分析係数表!G44</f>
        <v>0.26417955717318775</v>
      </c>
      <c r="K41" s="78">
        <f>I41*J41</f>
        <v>4.4305868372931776E-4</v>
      </c>
      <c r="L41" s="79"/>
      <c r="M41" s="80"/>
      <c r="N41" s="81">
        <f>分析係数表!H44</f>
        <v>0.12190247801758593</v>
      </c>
      <c r="O41" s="82">
        <f t="shared" si="4"/>
        <v>1.8782657349289675</v>
      </c>
      <c r="P41" s="76">
        <f>分析係数表!C44</f>
        <v>0.39252164302818193</v>
      </c>
      <c r="Q41" s="82">
        <f>O41*P41</f>
        <v>0.73725995231785402</v>
      </c>
      <c r="R41" s="83">
        <v>0.74635912010239269</v>
      </c>
      <c r="S41" s="84">
        <f>I41+R41</f>
        <v>0.74803623202002245</v>
      </c>
      <c r="T41" s="85">
        <f>分析係数表!F44</f>
        <v>0.52714589020321501</v>
      </c>
      <c r="U41" s="86">
        <f>S41*T41</f>
        <v>0.39432422543245343</v>
      </c>
      <c r="V41" s="87">
        <f>分析係数表!D44</f>
        <v>0.30209281164695179</v>
      </c>
      <c r="W41" s="167">
        <f>ROUND(S41*V41,0)</f>
        <v>0</v>
      </c>
      <c r="X41" s="76">
        <f>分析係数表!E44</f>
        <v>0.17773733697300576</v>
      </c>
      <c r="Y41" s="166">
        <f>ROUND(S41*X41,0)</f>
        <v>0</v>
      </c>
    </row>
    <row r="42" spans="1:25" x14ac:dyDescent="0.2">
      <c r="A42" s="6" t="s">
        <v>341</v>
      </c>
      <c r="B42" s="5" t="s">
        <v>278</v>
      </c>
      <c r="C42" s="90"/>
      <c r="D42" s="76">
        <f>投入係数表!U42</f>
        <v>1.4005602240896359E-3</v>
      </c>
      <c r="E42" s="77">
        <f>$C$23*D42</f>
        <v>0.14005602240896359</v>
      </c>
      <c r="F42" s="76">
        <f>分析係数表!C45</f>
        <v>1</v>
      </c>
      <c r="G42" s="77">
        <f>E42*F42</f>
        <v>0.14005602240896359</v>
      </c>
      <c r="H42" s="77">
        <v>0.17188521393905204</v>
      </c>
      <c r="I42" s="77">
        <f>C42+H42</f>
        <v>0.17188521393905204</v>
      </c>
      <c r="J42" s="76">
        <f>分析係数表!G45</f>
        <v>0</v>
      </c>
      <c r="K42" s="78">
        <f>I42*J42</f>
        <v>0</v>
      </c>
      <c r="L42" s="79"/>
      <c r="M42" s="80"/>
      <c r="N42" s="81">
        <f>分析係数表!H45</f>
        <v>0</v>
      </c>
      <c r="O42" s="82">
        <f t="shared" si="4"/>
        <v>0</v>
      </c>
      <c r="P42" s="76">
        <f>分析係数表!C45</f>
        <v>1</v>
      </c>
      <c r="Q42" s="82">
        <f>O42*P42</f>
        <v>0</v>
      </c>
      <c r="R42" s="83">
        <v>1.6141942759675714E-2</v>
      </c>
      <c r="S42" s="84">
        <f>I42+R42</f>
        <v>0.18802715669872774</v>
      </c>
      <c r="T42" s="85">
        <f>分析係数表!F45</f>
        <v>0</v>
      </c>
      <c r="U42" s="86">
        <f>S42*T42</f>
        <v>0</v>
      </c>
      <c r="V42" s="87">
        <f>分析係数表!D45</f>
        <v>0</v>
      </c>
      <c r="W42" s="167">
        <f>ROUND(S42*V42,0)</f>
        <v>0</v>
      </c>
      <c r="X42" s="76">
        <f>分析係数表!E45</f>
        <v>0</v>
      </c>
      <c r="Y42" s="166">
        <f>ROUND(S42*X42,0)</f>
        <v>0</v>
      </c>
    </row>
    <row r="43" spans="1:25" x14ac:dyDescent="0.2">
      <c r="A43" s="6" t="s">
        <v>342</v>
      </c>
      <c r="B43" s="5" t="s">
        <v>279</v>
      </c>
      <c r="C43" s="90"/>
      <c r="D43" s="76">
        <f>投入係数表!U43</f>
        <v>3.2679738562091504E-3</v>
      </c>
      <c r="E43" s="77">
        <f>$C$23*D43</f>
        <v>0.32679738562091504</v>
      </c>
      <c r="F43" s="76">
        <f>分析係数表!C46</f>
        <v>0.18061366806136681</v>
      </c>
      <c r="G43" s="77">
        <f>E43*F43</f>
        <v>5.9024074529858431E-2</v>
      </c>
      <c r="H43" s="77">
        <v>7.5818595323582941E-2</v>
      </c>
      <c r="I43" s="77">
        <f>C43+H43</f>
        <v>7.5818595323582941E-2</v>
      </c>
      <c r="J43" s="76">
        <f>分析係数表!G46</f>
        <v>1.1538461538461539E-2</v>
      </c>
      <c r="K43" s="78">
        <f>I43*J43</f>
        <v>8.7482994604134166E-4</v>
      </c>
      <c r="L43" s="79"/>
      <c r="M43" s="80"/>
      <c r="N43" s="81">
        <f>分析係数表!H46</f>
        <v>2.4940047961630695E-2</v>
      </c>
      <c r="O43" s="82">
        <f t="shared" si="4"/>
        <v>0.38427469462153302</v>
      </c>
      <c r="P43" s="76">
        <f>分析係数表!C46</f>
        <v>0.18061366806136681</v>
      </c>
      <c r="Q43" s="82">
        <f>O43*P43</f>
        <v>6.9405262138756654E-2</v>
      </c>
      <c r="R43" s="83">
        <v>7.549053140376609E-2</v>
      </c>
      <c r="S43" s="84">
        <f>I43+R43</f>
        <v>0.15130912672734903</v>
      </c>
      <c r="T43" s="85">
        <f>分析係数表!F46</f>
        <v>0.31538461538461537</v>
      </c>
      <c r="U43" s="86">
        <f>S43*T43</f>
        <v>4.7720570737086999E-2</v>
      </c>
      <c r="V43" s="87">
        <f>分析係数表!D46</f>
        <v>7.6923076923076927E-3</v>
      </c>
      <c r="W43" s="167">
        <f>ROUND(S43*V43,0)</f>
        <v>0</v>
      </c>
      <c r="X43" s="76">
        <f>分析係数表!E46</f>
        <v>2.3076923076923078E-2</v>
      </c>
      <c r="Y43" s="166">
        <f>ROUND(S43*X43,0)</f>
        <v>0</v>
      </c>
    </row>
    <row r="44" spans="1:25" x14ac:dyDescent="0.2">
      <c r="A44" s="192">
        <v>40</v>
      </c>
      <c r="B44" s="14" t="s">
        <v>150</v>
      </c>
      <c r="C44" s="197">
        <f>SUM(C5:C43)</f>
        <v>100</v>
      </c>
      <c r="D44" s="92">
        <f>投入係数表!U44</f>
        <v>0.65032679738562094</v>
      </c>
      <c r="E44" s="91">
        <f>SUM(E5:E43)</f>
        <v>65.032679738562095</v>
      </c>
      <c r="F44" s="92">
        <f>分析係数表!C47</f>
        <v>0.37257609531888036</v>
      </c>
      <c r="G44" s="91">
        <f>SUM(G5:G43)</f>
        <v>17.178768373429843</v>
      </c>
      <c r="H44" s="91">
        <f>SUM(H5:H43)</f>
        <v>20.271599271374946</v>
      </c>
      <c r="I44" s="91">
        <f>SUM(I5:I43)</f>
        <v>120.27159927137495</v>
      </c>
      <c r="J44" s="92">
        <f>分析係数表!G47</f>
        <v>0.28018721150013498</v>
      </c>
      <c r="K44" s="93">
        <f>SUM(K5:K43)</f>
        <v>24.574062639120857</v>
      </c>
      <c r="L44" s="94">
        <f>最終需要_まとめ!$L$33</f>
        <v>0.627</v>
      </c>
      <c r="M44" s="91">
        <f>K44*L44</f>
        <v>15.407937274728777</v>
      </c>
      <c r="N44" s="95">
        <f>分析係数表!H47</f>
        <v>1</v>
      </c>
      <c r="O44" s="96">
        <f>SUM(O5:O43)</f>
        <v>15.407937274728777</v>
      </c>
      <c r="P44" s="92">
        <f>分析係数表!C47</f>
        <v>0.37257609531888036</v>
      </c>
      <c r="Q44" s="96">
        <f>SUM(Q5:Q43)</f>
        <v>4.7027241824078301</v>
      </c>
      <c r="R44" s="91">
        <f>SUM(R5:R43)</f>
        <v>5.2957102911376106</v>
      </c>
      <c r="S44" s="97">
        <f>SUM(S5:S43)</f>
        <v>125.56730956251256</v>
      </c>
      <c r="T44" s="98">
        <f>分析係数表!F47</f>
        <v>0.48104097823151992</v>
      </c>
      <c r="U44" s="99">
        <f>SUM(U5:U43)</f>
        <v>45.292040932861703</v>
      </c>
      <c r="V44" s="100">
        <f>分析係数表!D47</f>
        <v>0.12544199143661683</v>
      </c>
      <c r="W44" s="164">
        <f>SUM(W5:W43)</f>
        <v>7</v>
      </c>
      <c r="X44" s="92">
        <f>分析係数表!E47</f>
        <v>9.6151620742417038E-2</v>
      </c>
      <c r="Y44" s="165">
        <f>SUM(Y5:Y43)</f>
        <v>6</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98" t="str">
        <f>取引基本表!$E$1</f>
        <v>2015年多可町産業連関表</v>
      </c>
      <c r="H1" s="401"/>
      <c r="I1" s="401"/>
    </row>
    <row r="2" spans="1:25" x14ac:dyDescent="0.2">
      <c r="B2" s="3" t="s">
        <v>383</v>
      </c>
      <c r="S2" s="3" t="s">
        <v>152</v>
      </c>
      <c r="U2" s="64" t="s">
        <v>209</v>
      </c>
      <c r="W2" s="3" t="s">
        <v>130</v>
      </c>
      <c r="Y2" s="3" t="s">
        <v>153</v>
      </c>
    </row>
    <row r="3" spans="1:25" ht="44" x14ac:dyDescent="0.2">
      <c r="B3" s="65"/>
      <c r="C3" s="66" t="s">
        <v>227</v>
      </c>
      <c r="D3" s="66" t="s">
        <v>379</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投入係数表!V5</f>
        <v>0</v>
      </c>
      <c r="E5" s="77">
        <f t="shared" ref="E5:E38" si="0">$C$24*D5</f>
        <v>0</v>
      </c>
      <c r="F5" s="76">
        <f>分析係数表!C8</f>
        <v>0.59892525647288708</v>
      </c>
      <c r="G5" s="77">
        <f t="shared" ref="G5:G38" si="1">E5*F5</f>
        <v>0</v>
      </c>
      <c r="H5" s="77">
        <f t="array" ref="H5:H43">MMULT(逆行列係数!C5:AO43,'20'!G5:G43)</f>
        <v>4.2539177950377024E-4</v>
      </c>
      <c r="I5" s="77">
        <f t="shared" ref="I5:I38" si="2">C5+H5</f>
        <v>4.2539177950377024E-4</v>
      </c>
      <c r="J5" s="76">
        <f>分析係数表!G8</f>
        <v>0.12001563721657545</v>
      </c>
      <c r="K5" s="78">
        <f t="shared" ref="K5:K43" si="3">I5*J5</f>
        <v>5.1053665483837945E-5</v>
      </c>
      <c r="L5" s="79" t="s">
        <v>183</v>
      </c>
      <c r="M5" s="80" t="s">
        <v>183</v>
      </c>
      <c r="N5" s="81">
        <f>分析係数表!H8</f>
        <v>1.3455901945110578E-2</v>
      </c>
      <c r="O5" s="82">
        <f t="shared" ref="O5:O43" si="4">$M$44*N5</f>
        <v>0.18944902244841605</v>
      </c>
      <c r="P5" s="76">
        <f>分析係数表!C8</f>
        <v>0.59892525647288708</v>
      </c>
      <c r="Q5" s="82">
        <f t="shared" ref="Q5:Q38" si="5">O5*P5</f>
        <v>0.11346580435845532</v>
      </c>
      <c r="R5" s="83">
        <f t="array" ref="R5:R43">MMULT(逆行列係数!C5:AO43,'20'!Q5:Q43)</f>
        <v>0.16172657467821411</v>
      </c>
      <c r="S5" s="84">
        <f t="shared" ref="S5:S38" si="6">I5+R5</f>
        <v>0.16215196645771787</v>
      </c>
      <c r="T5" s="85">
        <f>分析係数表!F8</f>
        <v>0.45269741985926504</v>
      </c>
      <c r="U5" s="86">
        <f t="shared" ref="U5:U38" si="7">S5*T5</f>
        <v>7.3405776840514969E-2</v>
      </c>
      <c r="V5" s="87">
        <f>分析係数表!D8</f>
        <v>0.16301798279906177</v>
      </c>
      <c r="W5" s="88">
        <f t="shared" ref="W5:W38" si="8">ROUND(S5*V5,0)</f>
        <v>0</v>
      </c>
      <c r="X5" s="76">
        <f>分析係数表!E8</f>
        <v>0.12822517591868648</v>
      </c>
      <c r="Y5" s="89">
        <f t="shared" ref="Y5:Y38" si="9">ROUND(S5*X5,0)</f>
        <v>0</v>
      </c>
    </row>
    <row r="6" spans="1:25" x14ac:dyDescent="0.2">
      <c r="A6" s="6" t="s">
        <v>219</v>
      </c>
      <c r="B6" s="5" t="s">
        <v>265</v>
      </c>
      <c r="C6" s="90"/>
      <c r="D6" s="76">
        <f>投入係数表!V6</f>
        <v>0</v>
      </c>
      <c r="E6" s="77">
        <f t="shared" si="0"/>
        <v>0</v>
      </c>
      <c r="F6" s="76">
        <f>分析係数表!C9</f>
        <v>1</v>
      </c>
      <c r="G6" s="77">
        <f t="shared" si="1"/>
        <v>0</v>
      </c>
      <c r="H6" s="77">
        <v>5.1604293839728737E-3</v>
      </c>
      <c r="I6" s="77">
        <f t="shared" si="2"/>
        <v>5.1604293839728737E-3</v>
      </c>
      <c r="J6" s="76">
        <f>分析係数表!G9</f>
        <v>0.24649298597194388</v>
      </c>
      <c r="K6" s="78">
        <f t="shared" si="3"/>
        <v>1.2720096477528327E-3</v>
      </c>
      <c r="L6" s="79"/>
      <c r="M6" s="80"/>
      <c r="N6" s="81">
        <f>分析係数表!H9</f>
        <v>6.9277911004529712E-4</v>
      </c>
      <c r="O6" s="82">
        <f t="shared" si="4"/>
        <v>9.7538110567501335E-3</v>
      </c>
      <c r="P6" s="76">
        <f>分析係数表!C9</f>
        <v>1</v>
      </c>
      <c r="Q6" s="82">
        <f t="shared" si="5"/>
        <v>9.7538110567501335E-3</v>
      </c>
      <c r="R6" s="83">
        <v>1.5128241482163188E-2</v>
      </c>
      <c r="S6" s="84">
        <f t="shared" si="6"/>
        <v>2.028867086613606E-2</v>
      </c>
      <c r="T6" s="85">
        <f>分析係数表!F9</f>
        <v>0.67535070140280562</v>
      </c>
      <c r="U6" s="86">
        <f t="shared" si="7"/>
        <v>1.3701968099975656E-2</v>
      </c>
      <c r="V6" s="87">
        <f>分析係数表!D9</f>
        <v>0.18436873747494989</v>
      </c>
      <c r="W6" s="88">
        <f t="shared" si="8"/>
        <v>0</v>
      </c>
      <c r="X6" s="76">
        <f>分析係数表!E9</f>
        <v>0.11823647294589178</v>
      </c>
      <c r="Y6" s="89">
        <f t="shared" si="9"/>
        <v>0</v>
      </c>
    </row>
    <row r="7" spans="1:25" x14ac:dyDescent="0.2">
      <c r="A7" s="6" t="s">
        <v>220</v>
      </c>
      <c r="B7" s="5" t="s">
        <v>266</v>
      </c>
      <c r="C7" s="90"/>
      <c r="D7" s="76">
        <f>投入係数表!V7</f>
        <v>0</v>
      </c>
      <c r="E7" s="77">
        <f t="shared" si="0"/>
        <v>0</v>
      </c>
      <c r="F7" s="76">
        <f>分析係数表!C10</f>
        <v>0</v>
      </c>
      <c r="G7" s="77">
        <f t="shared" si="1"/>
        <v>0</v>
      </c>
      <c r="H7" s="77">
        <v>0</v>
      </c>
      <c r="I7" s="77">
        <f t="shared" si="2"/>
        <v>0</v>
      </c>
      <c r="J7" s="76">
        <f>分析係数表!G10</f>
        <v>0</v>
      </c>
      <c r="K7" s="78">
        <f t="shared" si="3"/>
        <v>0</v>
      </c>
      <c r="L7" s="79"/>
      <c r="M7" s="80"/>
      <c r="N7" s="81">
        <f>分析係数表!H10</f>
        <v>1.3855582200905942E-3</v>
      </c>
      <c r="O7" s="82">
        <f t="shared" si="4"/>
        <v>1.9507622113500267E-2</v>
      </c>
      <c r="P7" s="76">
        <f>分析係数表!C10</f>
        <v>0</v>
      </c>
      <c r="Q7" s="82">
        <f t="shared" si="5"/>
        <v>0</v>
      </c>
      <c r="R7" s="83">
        <v>0</v>
      </c>
      <c r="S7" s="84">
        <f t="shared" si="6"/>
        <v>0</v>
      </c>
      <c r="T7" s="85">
        <f>分析係数表!F10</f>
        <v>0</v>
      </c>
      <c r="U7" s="86">
        <f t="shared" si="7"/>
        <v>0</v>
      </c>
      <c r="V7" s="87">
        <f>分析係数表!D10</f>
        <v>0</v>
      </c>
      <c r="W7" s="88">
        <f t="shared" si="8"/>
        <v>0</v>
      </c>
      <c r="X7" s="76">
        <f>分析係数表!E10</f>
        <v>0</v>
      </c>
      <c r="Y7" s="89">
        <f t="shared" si="9"/>
        <v>0</v>
      </c>
    </row>
    <row r="8" spans="1:25" x14ac:dyDescent="0.2">
      <c r="A8" s="6" t="s">
        <v>221</v>
      </c>
      <c r="B8" s="5" t="s">
        <v>27</v>
      </c>
      <c r="C8" s="90"/>
      <c r="D8" s="76">
        <f>投入係数表!V8</f>
        <v>0</v>
      </c>
      <c r="E8" s="77">
        <f t="shared" si="0"/>
        <v>0</v>
      </c>
      <c r="F8" s="76">
        <f>分析係数表!C11</f>
        <v>0</v>
      </c>
      <c r="G8" s="77">
        <f t="shared" si="1"/>
        <v>0</v>
      </c>
      <c r="H8" s="77">
        <v>0</v>
      </c>
      <c r="I8" s="77">
        <f t="shared" si="2"/>
        <v>0</v>
      </c>
      <c r="J8" s="76">
        <f>分析係数表!G11</f>
        <v>1</v>
      </c>
      <c r="K8" s="78">
        <f t="shared" si="3"/>
        <v>0</v>
      </c>
      <c r="L8" s="79"/>
      <c r="M8" s="80"/>
      <c r="N8" s="81">
        <f>分析係数表!H11</f>
        <v>-2.6645350386357579E-5</v>
      </c>
      <c r="O8" s="82">
        <f t="shared" si="4"/>
        <v>-3.7514657910577438E-4</v>
      </c>
      <c r="P8" s="76">
        <f>分析係数表!C11</f>
        <v>0</v>
      </c>
      <c r="Q8" s="82">
        <f t="shared" si="5"/>
        <v>0</v>
      </c>
      <c r="R8" s="83">
        <v>0</v>
      </c>
      <c r="S8" s="84">
        <f t="shared" si="6"/>
        <v>0</v>
      </c>
      <c r="T8" s="85">
        <f>分析係数表!F11</f>
        <v>1</v>
      </c>
      <c r="U8" s="86">
        <f t="shared" si="7"/>
        <v>0</v>
      </c>
      <c r="V8" s="87">
        <f>分析係数表!D11</f>
        <v>1</v>
      </c>
      <c r="W8" s="88">
        <f t="shared" si="8"/>
        <v>0</v>
      </c>
      <c r="X8" s="76">
        <f>分析係数表!E11</f>
        <v>0</v>
      </c>
      <c r="Y8" s="89">
        <f t="shared" si="9"/>
        <v>0</v>
      </c>
    </row>
    <row r="9" spans="1:25" x14ac:dyDescent="0.2">
      <c r="A9" s="6" t="s">
        <v>222</v>
      </c>
      <c r="B9" s="5" t="s">
        <v>190</v>
      </c>
      <c r="C9" s="90"/>
      <c r="D9" s="76">
        <f>投入係数表!V9</f>
        <v>0</v>
      </c>
      <c r="E9" s="77">
        <f t="shared" si="0"/>
        <v>0</v>
      </c>
      <c r="F9" s="76">
        <f>分析係数表!C12</f>
        <v>0.12986565621770585</v>
      </c>
      <c r="G9" s="77">
        <f t="shared" si="1"/>
        <v>0</v>
      </c>
      <c r="H9" s="77">
        <v>1.402966383911067E-4</v>
      </c>
      <c r="I9" s="77">
        <f t="shared" si="2"/>
        <v>1.402966383911067E-4</v>
      </c>
      <c r="J9" s="76">
        <f>分析係数表!G12</f>
        <v>0.14484736734275763</v>
      </c>
      <c r="K9" s="78">
        <f t="shared" si="3"/>
        <v>2.0321598717990666E-5</v>
      </c>
      <c r="L9" s="79"/>
      <c r="M9" s="80"/>
      <c r="N9" s="81">
        <f>分析係数表!H12</f>
        <v>0.10226485478284039</v>
      </c>
      <c r="O9" s="82">
        <f t="shared" si="4"/>
        <v>1.4398125706079621</v>
      </c>
      <c r="P9" s="76">
        <f>分析係数表!C12</f>
        <v>0.12986565621770585</v>
      </c>
      <c r="Q9" s="82">
        <f t="shared" si="5"/>
        <v>0.18698220431250492</v>
      </c>
      <c r="R9" s="83">
        <v>0.20689203804842576</v>
      </c>
      <c r="S9" s="84">
        <f t="shared" si="6"/>
        <v>0.20703233468681687</v>
      </c>
      <c r="T9" s="85">
        <f>分析係数表!F12</f>
        <v>0.28354845318582256</v>
      </c>
      <c r="U9" s="86">
        <f t="shared" si="7"/>
        <v>5.8703698259896436E-2</v>
      </c>
      <c r="V9" s="87">
        <f>分析係数表!D12</f>
        <v>6.9862733046506864E-2</v>
      </c>
      <c r="W9" s="88">
        <f t="shared" si="8"/>
        <v>0</v>
      </c>
      <c r="X9" s="76">
        <f>分析係数表!E12</f>
        <v>7.0682237246465884E-2</v>
      </c>
      <c r="Y9" s="89">
        <f t="shared" si="9"/>
        <v>0</v>
      </c>
    </row>
    <row r="10" spans="1:25" x14ac:dyDescent="0.2">
      <c r="A10" s="6" t="s">
        <v>223</v>
      </c>
      <c r="B10" s="5" t="s">
        <v>28</v>
      </c>
      <c r="C10" s="90"/>
      <c r="D10" s="76">
        <f>投入係数表!V10</f>
        <v>0</v>
      </c>
      <c r="E10" s="77">
        <f t="shared" si="0"/>
        <v>0</v>
      </c>
      <c r="F10" s="76">
        <f>分析係数表!C13</f>
        <v>0</v>
      </c>
      <c r="G10" s="77">
        <f t="shared" si="1"/>
        <v>0</v>
      </c>
      <c r="H10" s="77">
        <v>0</v>
      </c>
      <c r="I10" s="77">
        <f t="shared" si="2"/>
        <v>0</v>
      </c>
      <c r="J10" s="76">
        <f>分析係数表!G13</f>
        <v>0.244940107393639</v>
      </c>
      <c r="K10" s="78">
        <f t="shared" si="3"/>
        <v>0</v>
      </c>
      <c r="L10" s="79"/>
      <c r="M10" s="80"/>
      <c r="N10" s="81">
        <f>分析係数表!H13</f>
        <v>1.5560884625632827E-2</v>
      </c>
      <c r="O10" s="82">
        <f t="shared" si="4"/>
        <v>0.21908560219777223</v>
      </c>
      <c r="P10" s="76">
        <f>分析係数表!C13</f>
        <v>0</v>
      </c>
      <c r="Q10" s="82">
        <f t="shared" si="5"/>
        <v>0</v>
      </c>
      <c r="R10" s="83">
        <v>0</v>
      </c>
      <c r="S10" s="84">
        <f t="shared" si="6"/>
        <v>0</v>
      </c>
      <c r="T10" s="85">
        <f>分析係数表!F13</f>
        <v>0.38269310202395707</v>
      </c>
      <c r="U10" s="86">
        <f t="shared" si="7"/>
        <v>0</v>
      </c>
      <c r="V10" s="87">
        <f>分析係数表!D13</f>
        <v>0.20115654688145396</v>
      </c>
      <c r="W10" s="88">
        <f t="shared" si="8"/>
        <v>0</v>
      </c>
      <c r="X10" s="76">
        <f>分析係数表!E13</f>
        <v>0.12556794712928543</v>
      </c>
      <c r="Y10" s="89">
        <f t="shared" si="9"/>
        <v>0</v>
      </c>
    </row>
    <row r="11" spans="1:25" x14ac:dyDescent="0.2">
      <c r="A11" s="6" t="s">
        <v>224</v>
      </c>
      <c r="B11" s="5" t="s">
        <v>267</v>
      </c>
      <c r="C11" s="90"/>
      <c r="D11" s="76">
        <f>投入係数表!V11</f>
        <v>0</v>
      </c>
      <c r="E11" s="77">
        <f t="shared" si="0"/>
        <v>0</v>
      </c>
      <c r="F11" s="76">
        <f>分析係数表!C14</f>
        <v>0.45829675153643545</v>
      </c>
      <c r="G11" s="77">
        <f t="shared" si="1"/>
        <v>0</v>
      </c>
      <c r="H11" s="77">
        <v>5.1063711914332739E-2</v>
      </c>
      <c r="I11" s="77">
        <f t="shared" si="2"/>
        <v>5.1063711914332739E-2</v>
      </c>
      <c r="J11" s="76">
        <f>分析係数表!G14</f>
        <v>0.19321533923303835</v>
      </c>
      <c r="K11" s="78">
        <f t="shared" si="3"/>
        <v>9.8662924200259433E-3</v>
      </c>
      <c r="L11" s="79"/>
      <c r="M11" s="80"/>
      <c r="N11" s="81">
        <f>分析係数表!H14</f>
        <v>1.278976818545164E-3</v>
      </c>
      <c r="O11" s="82">
        <f t="shared" si="4"/>
        <v>1.8007035797077173E-2</v>
      </c>
      <c r="P11" s="76">
        <f>分析係数表!C14</f>
        <v>0.45829675153643545</v>
      </c>
      <c r="Q11" s="82">
        <f t="shared" si="5"/>
        <v>8.2525660106007766E-3</v>
      </c>
      <c r="R11" s="83">
        <v>2.968511975936268E-2</v>
      </c>
      <c r="S11" s="84">
        <f t="shared" si="6"/>
        <v>8.0748831673695426E-2</v>
      </c>
      <c r="T11" s="85">
        <f>分析係数表!F14</f>
        <v>0.37856440511307771</v>
      </c>
      <c r="U11" s="86">
        <f t="shared" si="7"/>
        <v>3.0568633426128557E-2</v>
      </c>
      <c r="V11" s="87">
        <f>分析係数表!D14</f>
        <v>5.6047197640117993E-2</v>
      </c>
      <c r="W11" s="88">
        <f t="shared" si="8"/>
        <v>0</v>
      </c>
      <c r="X11" s="76">
        <f>分析係数表!E14</f>
        <v>4.4739429695181909E-2</v>
      </c>
      <c r="Y11" s="89">
        <f t="shared" si="9"/>
        <v>0</v>
      </c>
    </row>
    <row r="12" spans="1:25" x14ac:dyDescent="0.2">
      <c r="A12" s="6" t="s">
        <v>225</v>
      </c>
      <c r="B12" s="5" t="s">
        <v>29</v>
      </c>
      <c r="C12" s="90"/>
      <c r="D12" s="76">
        <f>投入係数表!V12</f>
        <v>0</v>
      </c>
      <c r="E12" s="77">
        <f t="shared" si="0"/>
        <v>0</v>
      </c>
      <c r="F12" s="76">
        <f>分析係数表!C15</f>
        <v>0</v>
      </c>
      <c r="G12" s="77">
        <f t="shared" si="1"/>
        <v>0</v>
      </c>
      <c r="H12" s="77">
        <v>0</v>
      </c>
      <c r="I12" s="77">
        <f t="shared" si="2"/>
        <v>0</v>
      </c>
      <c r="J12" s="76">
        <f>分析係数表!G15</f>
        <v>9.420289855072464E-2</v>
      </c>
      <c r="K12" s="78">
        <f t="shared" si="3"/>
        <v>0</v>
      </c>
      <c r="L12" s="79"/>
      <c r="M12" s="80"/>
      <c r="N12" s="81">
        <f>分析係数表!H15</f>
        <v>9.4857447375432981E-3</v>
      </c>
      <c r="O12" s="82">
        <f t="shared" si="4"/>
        <v>0.13355218216165568</v>
      </c>
      <c r="P12" s="76">
        <f>分析係数表!C15</f>
        <v>0</v>
      </c>
      <c r="Q12" s="82">
        <f t="shared" si="5"/>
        <v>0</v>
      </c>
      <c r="R12" s="83">
        <v>0</v>
      </c>
      <c r="S12" s="84">
        <f t="shared" si="6"/>
        <v>0</v>
      </c>
      <c r="T12" s="85">
        <f>分析係数表!F15</f>
        <v>0.29710144927536231</v>
      </c>
      <c r="U12" s="86">
        <f t="shared" si="7"/>
        <v>0</v>
      </c>
      <c r="V12" s="87">
        <f>分析係数表!D15</f>
        <v>2.1739130434782608E-2</v>
      </c>
      <c r="W12" s="88">
        <f t="shared" si="8"/>
        <v>0</v>
      </c>
      <c r="X12" s="76">
        <f>分析係数表!E15</f>
        <v>2.1739130434782608E-2</v>
      </c>
      <c r="Y12" s="89">
        <f t="shared" si="9"/>
        <v>0</v>
      </c>
    </row>
    <row r="13" spans="1:25" x14ac:dyDescent="0.2">
      <c r="A13" s="6" t="s">
        <v>226</v>
      </c>
      <c r="B13" s="5" t="s">
        <v>30</v>
      </c>
      <c r="C13" s="90"/>
      <c r="D13" s="76">
        <f>投入係数表!V13</f>
        <v>0</v>
      </c>
      <c r="E13" s="77">
        <f t="shared" si="0"/>
        <v>0</v>
      </c>
      <c r="F13" s="76">
        <f>分析係数表!C16</f>
        <v>4.3478260869564966E-3</v>
      </c>
      <c r="G13" s="77">
        <f t="shared" si="1"/>
        <v>0</v>
      </c>
      <c r="H13" s="77">
        <v>1.73203594058767E-4</v>
      </c>
      <c r="I13" s="77">
        <f t="shared" si="2"/>
        <v>1.73203594058767E-4</v>
      </c>
      <c r="J13" s="76">
        <f>分析係数表!G16</f>
        <v>0.1</v>
      </c>
      <c r="K13" s="78">
        <f t="shared" si="3"/>
        <v>1.73203594058767E-5</v>
      </c>
      <c r="L13" s="79"/>
      <c r="M13" s="80"/>
      <c r="N13" s="81">
        <f>分析係数表!H16</f>
        <v>1.859845456967759E-2</v>
      </c>
      <c r="O13" s="82">
        <f t="shared" si="4"/>
        <v>0.2618523122158305</v>
      </c>
      <c r="P13" s="76">
        <f>分析係数表!C16</f>
        <v>4.3478260869564966E-3</v>
      </c>
      <c r="Q13" s="82">
        <f t="shared" si="5"/>
        <v>1.1384883139818652E-3</v>
      </c>
      <c r="R13" s="83">
        <v>1.2581576022260754E-3</v>
      </c>
      <c r="S13" s="84">
        <f t="shared" si="6"/>
        <v>1.4313611962848425E-3</v>
      </c>
      <c r="T13" s="85">
        <f>分析係数表!F16</f>
        <v>0.3</v>
      </c>
      <c r="U13" s="86">
        <f t="shared" si="7"/>
        <v>4.2940835888545271E-4</v>
      </c>
      <c r="V13" s="87">
        <f>分析係数表!D16</f>
        <v>0</v>
      </c>
      <c r="W13" s="88">
        <f t="shared" si="8"/>
        <v>0</v>
      </c>
      <c r="X13" s="76">
        <f>分析係数表!E16</f>
        <v>0</v>
      </c>
      <c r="Y13" s="89">
        <f t="shared" si="9"/>
        <v>0</v>
      </c>
    </row>
    <row r="14" spans="1:25" x14ac:dyDescent="0.2">
      <c r="A14" s="6" t="s">
        <v>2</v>
      </c>
      <c r="B14" s="5" t="s">
        <v>364</v>
      </c>
      <c r="C14" s="90"/>
      <c r="D14" s="76">
        <f>投入係数表!V14</f>
        <v>0.04</v>
      </c>
      <c r="E14" s="77">
        <f t="shared" si="0"/>
        <v>4</v>
      </c>
      <c r="F14" s="76">
        <f>分析係数表!C17</f>
        <v>0.37921478060046188</v>
      </c>
      <c r="G14" s="77">
        <f t="shared" si="1"/>
        <v>1.5168591224018475</v>
      </c>
      <c r="H14" s="77">
        <v>1.7774868622228257</v>
      </c>
      <c r="I14" s="77">
        <f t="shared" si="2"/>
        <v>1.7774868622228257</v>
      </c>
      <c r="J14" s="76">
        <f>分析係数表!G17</f>
        <v>0.21189120809614168</v>
      </c>
      <c r="K14" s="78">
        <f t="shared" si="3"/>
        <v>0.3766338386114147</v>
      </c>
      <c r="L14" s="79"/>
      <c r="M14" s="80"/>
      <c r="N14" s="81">
        <f>分析係数表!H17</f>
        <v>3.1175059952038369E-3</v>
      </c>
      <c r="O14" s="82">
        <f t="shared" si="4"/>
        <v>4.3892149755375601E-2</v>
      </c>
      <c r="P14" s="76">
        <f>分析係数表!C17</f>
        <v>0.37921478060046188</v>
      </c>
      <c r="Q14" s="82">
        <f t="shared" si="5"/>
        <v>1.6644551939567376E-2</v>
      </c>
      <c r="R14" s="83">
        <v>3.2307777384608355E-2</v>
      </c>
      <c r="S14" s="84">
        <f t="shared" si="6"/>
        <v>1.809794639607434</v>
      </c>
      <c r="T14" s="85">
        <f>分析係数表!F17</f>
        <v>0.32152646004638413</v>
      </c>
      <c r="U14" s="86">
        <f t="shared" si="7"/>
        <v>0.58189686388389983</v>
      </c>
      <c r="V14" s="87">
        <f>分析係数表!D17</f>
        <v>5.2709255745308874E-2</v>
      </c>
      <c r="W14" s="88">
        <f t="shared" si="8"/>
        <v>0</v>
      </c>
      <c r="X14" s="76">
        <f>分析係数表!E17</f>
        <v>4.1113219481340925E-2</v>
      </c>
      <c r="Y14" s="89">
        <f t="shared" si="9"/>
        <v>0</v>
      </c>
    </row>
    <row r="15" spans="1:25" x14ac:dyDescent="0.2">
      <c r="A15" s="6" t="s">
        <v>3</v>
      </c>
      <c r="B15" s="5" t="s">
        <v>31</v>
      </c>
      <c r="C15" s="90"/>
      <c r="D15" s="76">
        <f>投入係数表!V15</f>
        <v>0</v>
      </c>
      <c r="E15" s="77">
        <f t="shared" si="0"/>
        <v>0</v>
      </c>
      <c r="F15" s="76">
        <f>分析係数表!C18</f>
        <v>0.14940577249575548</v>
      </c>
      <c r="G15" s="77">
        <f t="shared" si="1"/>
        <v>0</v>
      </c>
      <c r="H15" s="77">
        <v>3.9335953425231635E-2</v>
      </c>
      <c r="I15" s="77">
        <f t="shared" si="2"/>
        <v>3.9335953425231635E-2</v>
      </c>
      <c r="J15" s="76">
        <f>分析係数表!G18</f>
        <v>0.21511627906976744</v>
      </c>
      <c r="K15" s="78">
        <f t="shared" si="3"/>
        <v>8.4618039344975023E-3</v>
      </c>
      <c r="L15" s="79"/>
      <c r="M15" s="80"/>
      <c r="N15" s="81">
        <f>分析係数表!H18</f>
        <v>5.0626165734079403E-4</v>
      </c>
      <c r="O15" s="82">
        <f t="shared" si="4"/>
        <v>7.1277850030097133E-3</v>
      </c>
      <c r="P15" s="76">
        <f>分析係数表!C18</f>
        <v>0.14940577249575548</v>
      </c>
      <c r="Q15" s="82">
        <f t="shared" si="5"/>
        <v>1.064932224558327E-3</v>
      </c>
      <c r="R15" s="83">
        <v>2.1366600211063409E-3</v>
      </c>
      <c r="S15" s="84">
        <f t="shared" si="6"/>
        <v>4.1472613446337972E-2</v>
      </c>
      <c r="T15" s="85">
        <f>分析係数表!F18</f>
        <v>0.45542635658914726</v>
      </c>
      <c r="U15" s="86">
        <f t="shared" si="7"/>
        <v>1.888772124009578E-2</v>
      </c>
      <c r="V15" s="87">
        <f>分析係数表!D18</f>
        <v>8.1395348837209308E-2</v>
      </c>
      <c r="W15" s="88">
        <f t="shared" si="8"/>
        <v>0</v>
      </c>
      <c r="X15" s="76">
        <f>分析係数表!E18</f>
        <v>8.9147286821705432E-2</v>
      </c>
      <c r="Y15" s="89">
        <f t="shared" si="9"/>
        <v>0</v>
      </c>
    </row>
    <row r="16" spans="1:25" x14ac:dyDescent="0.2">
      <c r="A16" s="6" t="s">
        <v>4</v>
      </c>
      <c r="B16" s="5" t="s">
        <v>32</v>
      </c>
      <c r="C16" s="90"/>
      <c r="D16" s="76">
        <f>投入係数表!V16</f>
        <v>0</v>
      </c>
      <c r="E16" s="77">
        <f t="shared" si="0"/>
        <v>0</v>
      </c>
      <c r="F16" s="76">
        <f>分析係数表!C19</f>
        <v>0.11115651818553329</v>
      </c>
      <c r="G16" s="77">
        <f t="shared" si="1"/>
        <v>0</v>
      </c>
      <c r="H16" s="77">
        <v>7.0357631699504014E-2</v>
      </c>
      <c r="I16" s="77">
        <f t="shared" si="2"/>
        <v>7.0357631699504014E-2</v>
      </c>
      <c r="J16" s="76">
        <f>分析係数表!G19</f>
        <v>5.721393034825871E-2</v>
      </c>
      <c r="K16" s="78">
        <f t="shared" si="3"/>
        <v>4.0254366395238621E-3</v>
      </c>
      <c r="L16" s="79"/>
      <c r="M16" s="80"/>
      <c r="N16" s="81">
        <f>分析係数表!H19</f>
        <v>-1.332267519317879E-4</v>
      </c>
      <c r="O16" s="82">
        <f t="shared" si="4"/>
        <v>-1.8757328955288717E-3</v>
      </c>
      <c r="P16" s="76">
        <f>分析係数表!C19</f>
        <v>0.11115651818553329</v>
      </c>
      <c r="Q16" s="82">
        <f t="shared" si="5"/>
        <v>-2.0849993771305804E-4</v>
      </c>
      <c r="R16" s="83">
        <v>8.9584461689442467E-4</v>
      </c>
      <c r="S16" s="84">
        <f t="shared" si="6"/>
        <v>7.1253476316398445E-2</v>
      </c>
      <c r="T16" s="85">
        <f>分析係数表!F19</f>
        <v>0.24046434494195687</v>
      </c>
      <c r="U16" s="86">
        <f t="shared" si="7"/>
        <v>1.7133920507259991E-2</v>
      </c>
      <c r="V16" s="87">
        <f>分析係数表!D19</f>
        <v>6.7993366500829183E-2</v>
      </c>
      <c r="W16" s="88">
        <f t="shared" si="8"/>
        <v>0</v>
      </c>
      <c r="X16" s="76">
        <f>分析係数表!E19</f>
        <v>7.4626865671641784E-2</v>
      </c>
      <c r="Y16" s="89">
        <f t="shared" si="9"/>
        <v>0</v>
      </c>
    </row>
    <row r="17" spans="1:25" x14ac:dyDescent="0.2">
      <c r="A17" s="6" t="s">
        <v>5</v>
      </c>
      <c r="B17" s="5" t="s">
        <v>33</v>
      </c>
      <c r="C17" s="90"/>
      <c r="D17" s="76">
        <f>投入係数表!V17</f>
        <v>0.04</v>
      </c>
      <c r="E17" s="77">
        <f t="shared" si="0"/>
        <v>4</v>
      </c>
      <c r="F17" s="76">
        <f>分析係数表!C20</f>
        <v>0.38497033618984844</v>
      </c>
      <c r="G17" s="77">
        <f t="shared" si="1"/>
        <v>1.5398813447593938</v>
      </c>
      <c r="H17" s="77">
        <v>2.0700651722737078</v>
      </c>
      <c r="I17" s="77">
        <f t="shared" si="2"/>
        <v>2.0700651722737078</v>
      </c>
      <c r="J17" s="76">
        <f>分析係数表!G20</f>
        <v>0.1000882612533098</v>
      </c>
      <c r="K17" s="78">
        <f t="shared" si="3"/>
        <v>0.20718922377390864</v>
      </c>
      <c r="L17" s="79"/>
      <c r="M17" s="80"/>
      <c r="N17" s="81">
        <f>分析係数表!H20</f>
        <v>6.1284305888622431E-4</v>
      </c>
      <c r="O17" s="82">
        <f t="shared" si="4"/>
        <v>8.6283713194328093E-3</v>
      </c>
      <c r="P17" s="76">
        <f>分析係数表!C20</f>
        <v>0.38497033618984844</v>
      </c>
      <c r="Q17" s="82">
        <f t="shared" si="5"/>
        <v>3.3216670076128946E-3</v>
      </c>
      <c r="R17" s="83">
        <v>7.5425084962350997E-3</v>
      </c>
      <c r="S17" s="84">
        <f t="shared" si="6"/>
        <v>2.0776076807699431</v>
      </c>
      <c r="T17" s="85">
        <f>分析係数表!F20</f>
        <v>0.22259488084730802</v>
      </c>
      <c r="U17" s="86">
        <f t="shared" si="7"/>
        <v>0.46246483414843742</v>
      </c>
      <c r="V17" s="87">
        <f>分析係数表!D20</f>
        <v>2.5772285966460723E-2</v>
      </c>
      <c r="W17" s="88">
        <f t="shared" si="8"/>
        <v>0</v>
      </c>
      <c r="X17" s="76">
        <f>分析係数表!E20</f>
        <v>2.7184466019417475E-2</v>
      </c>
      <c r="Y17" s="89">
        <f t="shared" si="9"/>
        <v>0</v>
      </c>
    </row>
    <row r="18" spans="1:25" x14ac:dyDescent="0.2">
      <c r="A18" s="6" t="s">
        <v>6</v>
      </c>
      <c r="B18" s="5" t="s">
        <v>34</v>
      </c>
      <c r="C18" s="90"/>
      <c r="D18" s="76">
        <f>投入係数表!V18</f>
        <v>0.04</v>
      </c>
      <c r="E18" s="77">
        <f t="shared" si="0"/>
        <v>4</v>
      </c>
      <c r="F18" s="76">
        <f>分析係数表!C21</f>
        <v>0.48253968253968249</v>
      </c>
      <c r="G18" s="77">
        <f t="shared" si="1"/>
        <v>1.93015873015873</v>
      </c>
      <c r="H18" s="77">
        <v>2.0928950238903608</v>
      </c>
      <c r="I18" s="77">
        <f t="shared" si="2"/>
        <v>2.0928950238903608</v>
      </c>
      <c r="J18" s="76">
        <f>分析係数表!G21</f>
        <v>0.28533451484271155</v>
      </c>
      <c r="K18" s="78">
        <f t="shared" si="3"/>
        <v>0.59717518625848132</v>
      </c>
      <c r="L18" s="79"/>
      <c r="M18" s="80"/>
      <c r="N18" s="81">
        <f>分析係数表!H21</f>
        <v>1.0125233146815881E-3</v>
      </c>
      <c r="O18" s="82">
        <f t="shared" si="4"/>
        <v>1.4255570006019427E-2</v>
      </c>
      <c r="P18" s="76">
        <f>分析係数表!C21</f>
        <v>0.48253968253968249</v>
      </c>
      <c r="Q18" s="82">
        <f t="shared" si="5"/>
        <v>6.8788782251268336E-3</v>
      </c>
      <c r="R18" s="83">
        <v>1.3266853009398272E-2</v>
      </c>
      <c r="S18" s="84">
        <f t="shared" si="6"/>
        <v>2.1061618768997592</v>
      </c>
      <c r="T18" s="85">
        <f>分析係数表!F21</f>
        <v>0.42600797518830308</v>
      </c>
      <c r="U18" s="86">
        <f t="shared" si="7"/>
        <v>0.89724175659686245</v>
      </c>
      <c r="V18" s="87">
        <f>分析係数表!D21</f>
        <v>6.1586176340274704E-2</v>
      </c>
      <c r="W18" s="88">
        <f t="shared" si="8"/>
        <v>0</v>
      </c>
      <c r="X18" s="76">
        <f>分析係数表!E21</f>
        <v>5.2946389011962781E-2</v>
      </c>
      <c r="Y18" s="89">
        <f t="shared" si="9"/>
        <v>0</v>
      </c>
    </row>
    <row r="19" spans="1:25" x14ac:dyDescent="0.2">
      <c r="A19" s="6" t="s">
        <v>7</v>
      </c>
      <c r="B19" s="5" t="s">
        <v>268</v>
      </c>
      <c r="C19" s="90"/>
      <c r="D19" s="76">
        <f>投入係数表!V19</f>
        <v>0</v>
      </c>
      <c r="E19" s="77">
        <f t="shared" si="0"/>
        <v>0</v>
      </c>
      <c r="F19" s="76">
        <f>分析係数表!C22</f>
        <v>8.9572192513369009E-2</v>
      </c>
      <c r="G19" s="77">
        <f t="shared" si="1"/>
        <v>0</v>
      </c>
      <c r="H19" s="77">
        <v>3.8999863272484855E-3</v>
      </c>
      <c r="I19" s="77">
        <f t="shared" si="2"/>
        <v>3.8999863272484855E-3</v>
      </c>
      <c r="J19" s="76">
        <f>分析係数表!G22</f>
        <v>0.19457831325301206</v>
      </c>
      <c r="K19" s="78">
        <f t="shared" si="3"/>
        <v>7.5885276126581977E-4</v>
      </c>
      <c r="L19" s="79"/>
      <c r="M19" s="80"/>
      <c r="N19" s="81">
        <f>分析係数表!H22</f>
        <v>5.3290700772715159E-5</v>
      </c>
      <c r="O19" s="82">
        <f t="shared" si="4"/>
        <v>7.5029315821154876E-4</v>
      </c>
      <c r="P19" s="76">
        <f>分析係数表!C22</f>
        <v>8.9572192513369009E-2</v>
      </c>
      <c r="Q19" s="82">
        <f t="shared" si="5"/>
        <v>6.7205403208788479E-5</v>
      </c>
      <c r="R19" s="83">
        <v>4.4154476337093503E-4</v>
      </c>
      <c r="S19" s="84">
        <f t="shared" si="6"/>
        <v>4.3415310906194209E-3</v>
      </c>
      <c r="T19" s="85">
        <f>分析係数表!F22</f>
        <v>0.41265060240963858</v>
      </c>
      <c r="U19" s="86">
        <f t="shared" si="7"/>
        <v>1.7915354199242793E-3</v>
      </c>
      <c r="V19" s="87">
        <f>分析係数表!D22</f>
        <v>5.903614457831325E-2</v>
      </c>
      <c r="W19" s="88">
        <f t="shared" si="8"/>
        <v>0</v>
      </c>
      <c r="X19" s="76">
        <f>分析係数表!E22</f>
        <v>6.2650602409638559E-2</v>
      </c>
      <c r="Y19" s="89">
        <f t="shared" si="9"/>
        <v>0</v>
      </c>
    </row>
    <row r="20" spans="1:25" x14ac:dyDescent="0.2">
      <c r="A20" s="6" t="s">
        <v>8</v>
      </c>
      <c r="B20" s="5" t="s">
        <v>269</v>
      </c>
      <c r="C20" s="90"/>
      <c r="D20" s="76">
        <f>投入係数表!V20</f>
        <v>0</v>
      </c>
      <c r="E20" s="77">
        <f t="shared" si="0"/>
        <v>0</v>
      </c>
      <c r="F20" s="76">
        <f>分析係数表!C23</f>
        <v>0</v>
      </c>
      <c r="G20" s="77">
        <f t="shared" si="1"/>
        <v>0</v>
      </c>
      <c r="H20" s="77">
        <v>0</v>
      </c>
      <c r="I20" s="77">
        <f t="shared" si="2"/>
        <v>0</v>
      </c>
      <c r="J20" s="76">
        <f>分析係数表!G23</f>
        <v>0.21617418351477449</v>
      </c>
      <c r="K20" s="78">
        <f t="shared" si="3"/>
        <v>0</v>
      </c>
      <c r="L20" s="79"/>
      <c r="M20" s="80"/>
      <c r="N20" s="81">
        <f>分析係数表!H23</f>
        <v>2.6645350386357579E-5</v>
      </c>
      <c r="O20" s="82">
        <f t="shared" si="4"/>
        <v>3.7514657910577438E-4</v>
      </c>
      <c r="P20" s="76">
        <f>分析係数表!C23</f>
        <v>0</v>
      </c>
      <c r="Q20" s="82">
        <f t="shared" si="5"/>
        <v>0</v>
      </c>
      <c r="R20" s="83">
        <v>0</v>
      </c>
      <c r="S20" s="84">
        <f t="shared" si="6"/>
        <v>0</v>
      </c>
      <c r="T20" s="85">
        <f>分析係数表!F23</f>
        <v>0.44116122343182995</v>
      </c>
      <c r="U20" s="86">
        <f t="shared" si="7"/>
        <v>0</v>
      </c>
      <c r="V20" s="87">
        <f>分析係数表!D23</f>
        <v>8.5018144116122338E-2</v>
      </c>
      <c r="W20" s="88">
        <f t="shared" si="8"/>
        <v>0</v>
      </c>
      <c r="X20" s="76">
        <f>分析係数表!E23</f>
        <v>8.138932089165371E-2</v>
      </c>
      <c r="Y20" s="89">
        <f t="shared" si="9"/>
        <v>0</v>
      </c>
    </row>
    <row r="21" spans="1:25" x14ac:dyDescent="0.2">
      <c r="A21" s="6" t="s">
        <v>9</v>
      </c>
      <c r="B21" s="5" t="s">
        <v>270</v>
      </c>
      <c r="C21" s="90"/>
      <c r="D21" s="76">
        <f>投入係数表!V21</f>
        <v>0</v>
      </c>
      <c r="E21" s="77">
        <f t="shared" si="0"/>
        <v>0</v>
      </c>
      <c r="F21" s="76">
        <f>分析係数表!C24</f>
        <v>0.22950819672131151</v>
      </c>
      <c r="G21" s="77">
        <f t="shared" si="1"/>
        <v>0</v>
      </c>
      <c r="H21" s="77">
        <v>1.8278289682579687E-3</v>
      </c>
      <c r="I21" s="77">
        <f t="shared" si="2"/>
        <v>1.8278289682579687E-3</v>
      </c>
      <c r="J21" s="76">
        <f>分析係数表!G24</f>
        <v>0.20952380952380953</v>
      </c>
      <c r="K21" s="78">
        <f t="shared" si="3"/>
        <v>3.8297368858738394E-4</v>
      </c>
      <c r="L21" s="79"/>
      <c r="M21" s="80"/>
      <c r="N21" s="81">
        <f>分析係数表!H24</f>
        <v>3.996802557953637E-4</v>
      </c>
      <c r="O21" s="82">
        <f t="shared" si="4"/>
        <v>5.6271986865866156E-3</v>
      </c>
      <c r="P21" s="76">
        <f>分析係数表!C24</f>
        <v>0.22950819672131151</v>
      </c>
      <c r="Q21" s="82">
        <f t="shared" si="5"/>
        <v>1.2914882231510267E-3</v>
      </c>
      <c r="R21" s="83">
        <v>3.2088031461173982E-3</v>
      </c>
      <c r="S21" s="84">
        <f t="shared" si="6"/>
        <v>5.0366321143753669E-3</v>
      </c>
      <c r="T21" s="85">
        <f>分析係数表!F24</f>
        <v>0.4</v>
      </c>
      <c r="U21" s="86">
        <f t="shared" si="7"/>
        <v>2.014652845750147E-3</v>
      </c>
      <c r="V21" s="87">
        <f>分析係数表!D24</f>
        <v>1.1190476190476191</v>
      </c>
      <c r="W21" s="88">
        <f t="shared" si="8"/>
        <v>0</v>
      </c>
      <c r="X21" s="76">
        <f>分析係数表!E24</f>
        <v>1.1190476190476191</v>
      </c>
      <c r="Y21" s="89">
        <f t="shared" si="9"/>
        <v>0</v>
      </c>
    </row>
    <row r="22" spans="1:25" x14ac:dyDescent="0.2">
      <c r="A22" s="6" t="s">
        <v>10</v>
      </c>
      <c r="B22" s="5" t="s">
        <v>271</v>
      </c>
      <c r="C22" s="90"/>
      <c r="D22" s="76">
        <f>投入係数表!V22</f>
        <v>0.34</v>
      </c>
      <c r="E22" s="77">
        <f t="shared" si="0"/>
        <v>34</v>
      </c>
      <c r="F22" s="76">
        <f>分析係数表!C25</f>
        <v>0.16129032258064513</v>
      </c>
      <c r="G22" s="77">
        <f t="shared" si="1"/>
        <v>5.4838709677419342</v>
      </c>
      <c r="H22" s="77">
        <v>5.7920914061798303</v>
      </c>
      <c r="I22" s="77">
        <f t="shared" si="2"/>
        <v>5.7920914061798303</v>
      </c>
      <c r="J22" s="76">
        <f>分析係数表!G25</f>
        <v>0.19679519278918378</v>
      </c>
      <c r="K22" s="78">
        <f t="shared" si="3"/>
        <v>1.1398557449317344</v>
      </c>
      <c r="L22" s="79"/>
      <c r="M22" s="80"/>
      <c r="N22" s="81">
        <f>分析係数表!H25</f>
        <v>5.5955235811350917E-4</v>
      </c>
      <c r="O22" s="82">
        <f t="shared" si="4"/>
        <v>7.8780781612212622E-3</v>
      </c>
      <c r="P22" s="76">
        <f>分析係数表!C25</f>
        <v>0.16129032258064513</v>
      </c>
      <c r="Q22" s="82">
        <f t="shared" si="5"/>
        <v>1.2706577679389131E-3</v>
      </c>
      <c r="R22" s="83">
        <v>3.8278890476902885E-3</v>
      </c>
      <c r="S22" s="84">
        <f t="shared" si="6"/>
        <v>5.7959192952275203</v>
      </c>
      <c r="T22" s="85">
        <f>分析係数表!F25</f>
        <v>0.35002503755633452</v>
      </c>
      <c r="U22" s="86">
        <f t="shared" si="7"/>
        <v>2.0287168689854966</v>
      </c>
      <c r="V22" s="87">
        <f>分析係数表!D25</f>
        <v>8.1622433650475709E-2</v>
      </c>
      <c r="W22" s="88">
        <f t="shared" si="8"/>
        <v>0</v>
      </c>
      <c r="X22" s="76">
        <f>分析係数表!E25</f>
        <v>8.0120180270405614E-2</v>
      </c>
      <c r="Y22" s="89">
        <f t="shared" si="9"/>
        <v>0</v>
      </c>
    </row>
    <row r="23" spans="1:25" x14ac:dyDescent="0.2">
      <c r="A23" s="6" t="s">
        <v>11</v>
      </c>
      <c r="B23" s="5" t="s">
        <v>35</v>
      </c>
      <c r="C23" s="90"/>
      <c r="D23" s="76">
        <f>投入係数表!V23</f>
        <v>0.04</v>
      </c>
      <c r="E23" s="77">
        <f t="shared" si="0"/>
        <v>4</v>
      </c>
      <c r="F23" s="76">
        <f>分析係数表!C26</f>
        <v>0.2892749244712991</v>
      </c>
      <c r="G23" s="77">
        <f t="shared" si="1"/>
        <v>1.1570996978851964</v>
      </c>
      <c r="H23" s="77">
        <v>1.2389310562264564</v>
      </c>
      <c r="I23" s="77">
        <f t="shared" si="2"/>
        <v>1.2389310562264564</v>
      </c>
      <c r="J23" s="76">
        <f>分析係数表!G26</f>
        <v>0.19654528478057889</v>
      </c>
      <c r="K23" s="78">
        <f t="shared" si="3"/>
        <v>0.24350605726953228</v>
      </c>
      <c r="L23" s="79"/>
      <c r="M23" s="80"/>
      <c r="N23" s="81">
        <f>分析係数表!H26</f>
        <v>1.2363442579269917E-2</v>
      </c>
      <c r="O23" s="82">
        <f t="shared" si="4"/>
        <v>0.17406801270507929</v>
      </c>
      <c r="P23" s="76">
        <f>分析係数表!C26</f>
        <v>0.2892749244712991</v>
      </c>
      <c r="Q23" s="82">
        <f t="shared" si="5"/>
        <v>5.0353511228130948E-2</v>
      </c>
      <c r="R23" s="83">
        <v>5.3264120176487725E-2</v>
      </c>
      <c r="S23" s="84">
        <f t="shared" si="6"/>
        <v>1.292195176402944</v>
      </c>
      <c r="T23" s="85">
        <f>分析係数表!F26</f>
        <v>0.33426704014939307</v>
      </c>
      <c r="U23" s="86">
        <f t="shared" si="7"/>
        <v>0.43193825691153492</v>
      </c>
      <c r="V23" s="87">
        <f>分析係数表!D26</f>
        <v>5.3688141923436038E-2</v>
      </c>
      <c r="W23" s="88">
        <f t="shared" si="8"/>
        <v>0</v>
      </c>
      <c r="X23" s="76">
        <f>分析係数表!E26</f>
        <v>5.6489262371615313E-2</v>
      </c>
      <c r="Y23" s="89">
        <f t="shared" si="9"/>
        <v>0</v>
      </c>
    </row>
    <row r="24" spans="1:25" x14ac:dyDescent="0.2">
      <c r="A24" s="6" t="s">
        <v>12</v>
      </c>
      <c r="B24" s="5" t="s">
        <v>365</v>
      </c>
      <c r="C24" s="75">
        <f>最終需要_まとめ!C25</f>
        <v>100</v>
      </c>
      <c r="D24" s="76">
        <f>投入係数表!V24</f>
        <v>0.04</v>
      </c>
      <c r="E24" s="77">
        <f t="shared" si="0"/>
        <v>4</v>
      </c>
      <c r="F24" s="76">
        <f>分析係数表!C27</f>
        <v>1.9108280254777066E-2</v>
      </c>
      <c r="G24" s="77">
        <f t="shared" si="1"/>
        <v>7.6433121019108263E-2</v>
      </c>
      <c r="H24" s="77">
        <v>7.6547613372652312E-2</v>
      </c>
      <c r="I24" s="77">
        <f t="shared" si="2"/>
        <v>100.07654761337265</v>
      </c>
      <c r="J24" s="76">
        <f>分析係数表!G27</f>
        <v>0.18</v>
      </c>
      <c r="K24" s="78">
        <f t="shared" si="3"/>
        <v>18.013778570407077</v>
      </c>
      <c r="L24" s="79"/>
      <c r="M24" s="80"/>
      <c r="N24" s="81">
        <f>分析係数表!H27</f>
        <v>1.2043698374633626E-2</v>
      </c>
      <c r="O24" s="82">
        <f t="shared" si="4"/>
        <v>0.16956625375581003</v>
      </c>
      <c r="P24" s="76">
        <f>分析係数表!C27</f>
        <v>1.9108280254777066E-2</v>
      </c>
      <c r="Q24" s="82">
        <f t="shared" si="5"/>
        <v>3.2401194985186622E-3</v>
      </c>
      <c r="R24" s="83">
        <v>3.2610791031455278E-3</v>
      </c>
      <c r="S24" s="84">
        <f t="shared" si="6"/>
        <v>100.07980869247579</v>
      </c>
      <c r="T24" s="85">
        <f>分析係数表!F27</f>
        <v>0.34</v>
      </c>
      <c r="U24" s="86">
        <f t="shared" si="7"/>
        <v>34.027134955441774</v>
      </c>
      <c r="V24" s="87">
        <f>分析係数表!D27</f>
        <v>0</v>
      </c>
      <c r="W24" s="88">
        <f t="shared" si="8"/>
        <v>0</v>
      </c>
      <c r="X24" s="76">
        <f>分析係数表!E27</f>
        <v>0</v>
      </c>
      <c r="Y24" s="89">
        <f t="shared" si="9"/>
        <v>0</v>
      </c>
    </row>
    <row r="25" spans="1:25" x14ac:dyDescent="0.2">
      <c r="A25" s="6" t="s">
        <v>13</v>
      </c>
      <c r="B25" s="5" t="s">
        <v>191</v>
      </c>
      <c r="C25" s="90"/>
      <c r="D25" s="76">
        <f>投入係数表!V25</f>
        <v>0</v>
      </c>
      <c r="E25" s="77">
        <f t="shared" si="0"/>
        <v>0</v>
      </c>
      <c r="F25" s="76">
        <f>分析係数表!C28</f>
        <v>9.4883720930232562E-2</v>
      </c>
      <c r="G25" s="77">
        <f t="shared" si="1"/>
        <v>0</v>
      </c>
      <c r="H25" s="77">
        <v>3.2239858017759338E-3</v>
      </c>
      <c r="I25" s="77">
        <f t="shared" si="2"/>
        <v>3.2239858017759338E-3</v>
      </c>
      <c r="J25" s="76">
        <f>分析係数表!G28</f>
        <v>0.12508638562543192</v>
      </c>
      <c r="K25" s="78">
        <f t="shared" si="3"/>
        <v>4.0327673125186179E-4</v>
      </c>
      <c r="L25" s="79"/>
      <c r="M25" s="80"/>
      <c r="N25" s="81">
        <f>分析係数表!H28</f>
        <v>2.3767652544630962E-2</v>
      </c>
      <c r="O25" s="82">
        <f t="shared" si="4"/>
        <v>0.33463074856235075</v>
      </c>
      <c r="P25" s="76">
        <f>分析係数表!C28</f>
        <v>9.4883720930232562E-2</v>
      </c>
      <c r="Q25" s="82">
        <f t="shared" si="5"/>
        <v>3.1751010561264913E-2</v>
      </c>
      <c r="R25" s="83">
        <v>3.3835250031739775E-2</v>
      </c>
      <c r="S25" s="84">
        <f t="shared" si="6"/>
        <v>3.7059235833515711E-2</v>
      </c>
      <c r="T25" s="85">
        <f>分析係数表!F28</f>
        <v>0.21354526606772634</v>
      </c>
      <c r="U25" s="86">
        <f t="shared" si="7"/>
        <v>7.9138243763347306E-3</v>
      </c>
      <c r="V25" s="87">
        <f>分析係数表!D28</f>
        <v>0.20525224602626124</v>
      </c>
      <c r="W25" s="88">
        <f t="shared" si="8"/>
        <v>0</v>
      </c>
      <c r="X25" s="76">
        <f>分析係数表!E28</f>
        <v>0.19765031098825156</v>
      </c>
      <c r="Y25" s="89">
        <f t="shared" si="9"/>
        <v>0</v>
      </c>
    </row>
    <row r="26" spans="1:25" x14ac:dyDescent="0.2">
      <c r="A26" s="6" t="s">
        <v>14</v>
      </c>
      <c r="B26" s="5" t="s">
        <v>50</v>
      </c>
      <c r="C26" s="90"/>
      <c r="D26" s="76">
        <f>投入係数表!V26</f>
        <v>0</v>
      </c>
      <c r="E26" s="77">
        <f t="shared" si="0"/>
        <v>0</v>
      </c>
      <c r="F26" s="76">
        <f>分析係数表!C29</f>
        <v>0.10244286840031525</v>
      </c>
      <c r="G26" s="77">
        <f t="shared" si="1"/>
        <v>0</v>
      </c>
      <c r="H26" s="77">
        <v>1.5524844198753236E-2</v>
      </c>
      <c r="I26" s="77">
        <f t="shared" si="2"/>
        <v>1.5524844198753236E-2</v>
      </c>
      <c r="J26" s="76">
        <f>分析係数表!G29</f>
        <v>0.25477707006369427</v>
      </c>
      <c r="K26" s="78">
        <f t="shared" si="3"/>
        <v>3.9553743181536902E-3</v>
      </c>
      <c r="L26" s="79"/>
      <c r="M26" s="80"/>
      <c r="N26" s="81">
        <f>分析係数表!H29</f>
        <v>1.0897948308020251E-2</v>
      </c>
      <c r="O26" s="82">
        <f t="shared" si="4"/>
        <v>0.15343495085426173</v>
      </c>
      <c r="P26" s="76">
        <f>分析係数表!C29</f>
        <v>0.10244286840031525</v>
      </c>
      <c r="Q26" s="82">
        <f t="shared" si="5"/>
        <v>1.5718316478371974E-2</v>
      </c>
      <c r="R26" s="83">
        <v>2.0045098464518105E-2</v>
      </c>
      <c r="S26" s="84">
        <f t="shared" si="6"/>
        <v>3.5569942663271341E-2</v>
      </c>
      <c r="T26" s="85">
        <f>分析係数表!F29</f>
        <v>0.39278131634819535</v>
      </c>
      <c r="U26" s="86">
        <f t="shared" si="7"/>
        <v>1.3971208901709551E-2</v>
      </c>
      <c r="V26" s="87">
        <f>分析係数表!D29</f>
        <v>0.1932059447983015</v>
      </c>
      <c r="W26" s="88">
        <f t="shared" si="8"/>
        <v>0</v>
      </c>
      <c r="X26" s="76">
        <f>分析係数表!E29</f>
        <v>0.10191082802547771</v>
      </c>
      <c r="Y26" s="89">
        <f t="shared" si="9"/>
        <v>0</v>
      </c>
    </row>
    <row r="27" spans="1:25" x14ac:dyDescent="0.2">
      <c r="A27" s="6" t="s">
        <v>15</v>
      </c>
      <c r="B27" s="5" t="s">
        <v>36</v>
      </c>
      <c r="C27" s="90"/>
      <c r="D27" s="76">
        <f>投入係数表!V27</f>
        <v>0</v>
      </c>
      <c r="E27" s="77">
        <f t="shared" si="0"/>
        <v>0</v>
      </c>
      <c r="F27" s="76">
        <f>分析係数表!C30</f>
        <v>1</v>
      </c>
      <c r="G27" s="77">
        <f t="shared" si="1"/>
        <v>0</v>
      </c>
      <c r="H27" s="77">
        <v>4.8386452466157776E-2</v>
      </c>
      <c r="I27" s="77">
        <f t="shared" si="2"/>
        <v>4.8386452466157776E-2</v>
      </c>
      <c r="J27" s="76">
        <f>分析係数表!G30</f>
        <v>0.34465911614479239</v>
      </c>
      <c r="K27" s="78">
        <f t="shared" si="3"/>
        <v>1.667683194036795E-2</v>
      </c>
      <c r="L27" s="79"/>
      <c r="M27" s="80"/>
      <c r="N27" s="81">
        <f>分析係数表!H30</f>
        <v>0</v>
      </c>
      <c r="O27" s="82">
        <f t="shared" si="4"/>
        <v>0</v>
      </c>
      <c r="P27" s="76">
        <f>分析係数表!C30</f>
        <v>1</v>
      </c>
      <c r="Q27" s="82">
        <f t="shared" si="5"/>
        <v>0</v>
      </c>
      <c r="R27" s="83">
        <v>2.2076771137854001E-2</v>
      </c>
      <c r="S27" s="84">
        <f t="shared" si="6"/>
        <v>7.0463223604011777E-2</v>
      </c>
      <c r="T27" s="85">
        <f>分析係数表!F30</f>
        <v>0.43992893626471241</v>
      </c>
      <c r="U27" s="86">
        <f t="shared" si="7"/>
        <v>3.0998811005895476E-2</v>
      </c>
      <c r="V27" s="87">
        <f>分析係数表!D30</f>
        <v>0.13657561625582945</v>
      </c>
      <c r="W27" s="88">
        <f t="shared" si="8"/>
        <v>0</v>
      </c>
      <c r="X27" s="76">
        <f>分析係数表!E30</f>
        <v>6.395736175882745E-2</v>
      </c>
      <c r="Y27" s="89">
        <f t="shared" si="9"/>
        <v>0</v>
      </c>
    </row>
    <row r="28" spans="1:25" x14ac:dyDescent="0.2">
      <c r="A28" s="6" t="s">
        <v>16</v>
      </c>
      <c r="B28" s="5" t="s">
        <v>192</v>
      </c>
      <c r="C28" s="90"/>
      <c r="D28" s="76">
        <f>投入係数表!V28</f>
        <v>0</v>
      </c>
      <c r="E28" s="77">
        <f t="shared" si="0"/>
        <v>0</v>
      </c>
      <c r="F28" s="76">
        <f>分析係数表!C31</f>
        <v>2.6671974522292974E-2</v>
      </c>
      <c r="G28" s="77">
        <f t="shared" si="1"/>
        <v>0</v>
      </c>
      <c r="H28" s="77">
        <v>1.1213933498129457E-2</v>
      </c>
      <c r="I28" s="77">
        <f t="shared" si="2"/>
        <v>1.1213933498129457E-2</v>
      </c>
      <c r="J28" s="76">
        <f>分析係数表!G31</f>
        <v>5.9701492537313432E-2</v>
      </c>
      <c r="K28" s="78">
        <f t="shared" si="3"/>
        <v>6.6948856705250487E-4</v>
      </c>
      <c r="L28" s="79"/>
      <c r="M28" s="80"/>
      <c r="N28" s="81">
        <f>分析係数表!H31</f>
        <v>2.5153210764721556E-2</v>
      </c>
      <c r="O28" s="82">
        <f t="shared" si="4"/>
        <v>0.35413837067585102</v>
      </c>
      <c r="P28" s="76">
        <f>分析係数表!C31</f>
        <v>2.6671974522292974E-2</v>
      </c>
      <c r="Q28" s="82">
        <f t="shared" si="5"/>
        <v>9.4455696000326442E-3</v>
      </c>
      <c r="R28" s="83">
        <v>1.1556177126077502E-2</v>
      </c>
      <c r="S28" s="84">
        <f t="shared" si="6"/>
        <v>2.277011062420696E-2</v>
      </c>
      <c r="T28" s="85">
        <f>分析係数表!F31</f>
        <v>0.34328358208955223</v>
      </c>
      <c r="U28" s="86">
        <f t="shared" si="7"/>
        <v>7.8166051396531353E-3</v>
      </c>
      <c r="V28" s="87">
        <f>分析係数表!D31</f>
        <v>0</v>
      </c>
      <c r="W28" s="88">
        <f t="shared" si="8"/>
        <v>0</v>
      </c>
      <c r="X28" s="76">
        <f>分析係数表!E31</f>
        <v>0</v>
      </c>
      <c r="Y28" s="89">
        <f t="shared" si="9"/>
        <v>0</v>
      </c>
    </row>
    <row r="29" spans="1:25" x14ac:dyDescent="0.2">
      <c r="A29" s="6" t="s">
        <v>17</v>
      </c>
      <c r="B29" s="5" t="s">
        <v>272</v>
      </c>
      <c r="C29" s="90"/>
      <c r="D29" s="76">
        <f>投入係数表!V29</f>
        <v>0</v>
      </c>
      <c r="E29" s="77">
        <f t="shared" si="0"/>
        <v>0</v>
      </c>
      <c r="F29" s="76">
        <f>分析係数表!C32</f>
        <v>1</v>
      </c>
      <c r="G29" s="77">
        <f t="shared" si="1"/>
        <v>0</v>
      </c>
      <c r="H29" s="77">
        <v>2.4621470531992713E-2</v>
      </c>
      <c r="I29" s="77">
        <f t="shared" si="2"/>
        <v>2.4621470531992713E-2</v>
      </c>
      <c r="J29" s="76">
        <f>分析係数表!G32</f>
        <v>0.14022140221402213</v>
      </c>
      <c r="K29" s="78">
        <f t="shared" si="3"/>
        <v>3.4524571225672436E-3</v>
      </c>
      <c r="L29" s="79"/>
      <c r="M29" s="80"/>
      <c r="N29" s="81">
        <f>分析係数表!H32</f>
        <v>7.3807620570210501E-3</v>
      </c>
      <c r="O29" s="82">
        <f t="shared" si="4"/>
        <v>0.10391560241229951</v>
      </c>
      <c r="P29" s="76">
        <f>分析係数表!C32</f>
        <v>1</v>
      </c>
      <c r="Q29" s="82">
        <f t="shared" si="5"/>
        <v>0.10391560241229951</v>
      </c>
      <c r="R29" s="83">
        <v>0.13167719770504469</v>
      </c>
      <c r="S29" s="84">
        <f t="shared" si="6"/>
        <v>0.15629866823703739</v>
      </c>
      <c r="T29" s="85">
        <f>分析係数表!F32</f>
        <v>0.48093480934809346</v>
      </c>
      <c r="U29" s="86">
        <f t="shared" si="7"/>
        <v>7.5169470209940484E-2</v>
      </c>
      <c r="V29" s="87">
        <f>分析係数表!D32</f>
        <v>1.7220172201722016E-2</v>
      </c>
      <c r="W29" s="88">
        <f t="shared" si="8"/>
        <v>0</v>
      </c>
      <c r="X29" s="76">
        <f>分析係数表!E32</f>
        <v>2.5830258302583026E-2</v>
      </c>
      <c r="Y29" s="89">
        <f t="shared" si="9"/>
        <v>0</v>
      </c>
    </row>
    <row r="30" spans="1:25" x14ac:dyDescent="0.2">
      <c r="A30" s="6" t="s">
        <v>18</v>
      </c>
      <c r="B30" s="5" t="s">
        <v>273</v>
      </c>
      <c r="C30" s="90"/>
      <c r="D30" s="76">
        <f>投入係数表!V30</f>
        <v>0</v>
      </c>
      <c r="E30" s="77">
        <f t="shared" si="0"/>
        <v>0</v>
      </c>
      <c r="F30" s="76">
        <f>分析係数表!C33</f>
        <v>0.66329113924050631</v>
      </c>
      <c r="G30" s="77">
        <f t="shared" si="1"/>
        <v>0</v>
      </c>
      <c r="H30" s="77">
        <v>6.2906389299085749E-3</v>
      </c>
      <c r="I30" s="77">
        <f t="shared" si="2"/>
        <v>6.2906389299085749E-3</v>
      </c>
      <c r="J30" s="76">
        <f>分析係数表!G33</f>
        <v>0.50381679389312972</v>
      </c>
      <c r="K30" s="78">
        <f t="shared" si="3"/>
        <v>3.1693295372058465E-3</v>
      </c>
      <c r="L30" s="79"/>
      <c r="M30" s="80"/>
      <c r="N30" s="81">
        <f>分析係数表!H33</f>
        <v>1.0658140154543032E-3</v>
      </c>
      <c r="O30" s="82">
        <f t="shared" si="4"/>
        <v>1.5005863164230974E-2</v>
      </c>
      <c r="P30" s="76">
        <f>分析係数表!C33</f>
        <v>0.66329113924050631</v>
      </c>
      <c r="Q30" s="82">
        <f t="shared" si="5"/>
        <v>9.9532560734899109E-3</v>
      </c>
      <c r="R30" s="83">
        <v>2.5517064909574543E-2</v>
      </c>
      <c r="S30" s="84">
        <f t="shared" si="6"/>
        <v>3.1807703839483115E-2</v>
      </c>
      <c r="T30" s="85">
        <f>分析係数表!F33</f>
        <v>0.63740458015267176</v>
      </c>
      <c r="U30" s="86">
        <f t="shared" si="7"/>
        <v>2.0274376111426261E-2</v>
      </c>
      <c r="V30" s="87">
        <f>分析係数表!D33</f>
        <v>1.1450381679389313E-2</v>
      </c>
      <c r="W30" s="88">
        <f t="shared" si="8"/>
        <v>0</v>
      </c>
      <c r="X30" s="76">
        <f>分析係数表!E33</f>
        <v>0</v>
      </c>
      <c r="Y30" s="89">
        <f t="shared" si="9"/>
        <v>0</v>
      </c>
    </row>
    <row r="31" spans="1:25" x14ac:dyDescent="0.2">
      <c r="A31" s="6" t="s">
        <v>19</v>
      </c>
      <c r="B31" s="5" t="s">
        <v>274</v>
      </c>
      <c r="C31" s="90"/>
      <c r="D31" s="76">
        <f>投入係数表!V31</f>
        <v>0.04</v>
      </c>
      <c r="E31" s="77">
        <f t="shared" si="0"/>
        <v>4</v>
      </c>
      <c r="F31" s="76">
        <f>分析係数表!C34</f>
        <v>0.21491587085038655</v>
      </c>
      <c r="G31" s="77">
        <f t="shared" si="1"/>
        <v>0.85966348340154619</v>
      </c>
      <c r="H31" s="77">
        <v>1.0051786576824011</v>
      </c>
      <c r="I31" s="77">
        <f t="shared" si="2"/>
        <v>1.0051786576824011</v>
      </c>
      <c r="J31" s="76">
        <f>分析係数表!G34</f>
        <v>0.42492917847025496</v>
      </c>
      <c r="K31" s="78">
        <f t="shared" si="3"/>
        <v>0.42712974122481634</v>
      </c>
      <c r="L31" s="79"/>
      <c r="M31" s="80"/>
      <c r="N31" s="81">
        <f>分析係数表!H34</f>
        <v>0.18094857447375434</v>
      </c>
      <c r="O31" s="82">
        <f t="shared" si="4"/>
        <v>2.5476204187073139</v>
      </c>
      <c r="P31" s="76">
        <f>分析係数表!C34</f>
        <v>0.21491587085038655</v>
      </c>
      <c r="Q31" s="82">
        <f t="shared" si="5"/>
        <v>0.54752406088270877</v>
      </c>
      <c r="R31" s="83">
        <v>0.58130085107599094</v>
      </c>
      <c r="S31" s="84">
        <f t="shared" si="6"/>
        <v>1.5864795087583921</v>
      </c>
      <c r="T31" s="85">
        <f>分析係数表!F34</f>
        <v>0.69842904970383723</v>
      </c>
      <c r="U31" s="86">
        <f t="shared" si="7"/>
        <v>1.1080433756767343</v>
      </c>
      <c r="V31" s="87">
        <f>分析係数表!D34</f>
        <v>0.29410249806850375</v>
      </c>
      <c r="W31" s="88">
        <f t="shared" si="8"/>
        <v>0</v>
      </c>
      <c r="X31" s="76">
        <f>分析係数表!E34</f>
        <v>0.18465104300798352</v>
      </c>
      <c r="Y31" s="89">
        <f t="shared" si="9"/>
        <v>0</v>
      </c>
    </row>
    <row r="32" spans="1:25" x14ac:dyDescent="0.2">
      <c r="A32" s="6" t="s">
        <v>20</v>
      </c>
      <c r="B32" s="5" t="s">
        <v>37</v>
      </c>
      <c r="C32" s="90"/>
      <c r="D32" s="76">
        <f>投入係数表!V32</f>
        <v>0</v>
      </c>
      <c r="E32" s="77">
        <f t="shared" si="0"/>
        <v>0</v>
      </c>
      <c r="F32" s="76">
        <f>分析係数表!C35</f>
        <v>8.6412734508243272E-2</v>
      </c>
      <c r="G32" s="77">
        <f t="shared" si="1"/>
        <v>0</v>
      </c>
      <c r="H32" s="77">
        <v>1.0947515875019322E-2</v>
      </c>
      <c r="I32" s="77">
        <f t="shared" si="2"/>
        <v>1.0947515875019322E-2</v>
      </c>
      <c r="J32" s="76">
        <f>分析係数表!G35</f>
        <v>0.31692307692307692</v>
      </c>
      <c r="K32" s="78">
        <f t="shared" si="3"/>
        <v>3.4695204157753545E-3</v>
      </c>
      <c r="L32" s="79"/>
      <c r="M32" s="80"/>
      <c r="N32" s="81">
        <f>分析係数表!H35</f>
        <v>6.9118038902211562E-2</v>
      </c>
      <c r="O32" s="82">
        <f t="shared" si="4"/>
        <v>0.9731302262003787</v>
      </c>
      <c r="P32" s="76">
        <f>分析係数表!C35</f>
        <v>8.6412734508243272E-2</v>
      </c>
      <c r="Q32" s="82">
        <f t="shared" si="5"/>
        <v>8.4090843878600052E-2</v>
      </c>
      <c r="R32" s="83">
        <v>9.3090419787102016E-2</v>
      </c>
      <c r="S32" s="84">
        <f t="shared" si="6"/>
        <v>0.10403793566212134</v>
      </c>
      <c r="T32" s="85">
        <f>分析係数表!F35</f>
        <v>0.65230769230769226</v>
      </c>
      <c r="U32" s="86">
        <f t="shared" si="7"/>
        <v>6.7864745724214526E-2</v>
      </c>
      <c r="V32" s="87">
        <f>分析係数表!D35</f>
        <v>0.24307692307692308</v>
      </c>
      <c r="W32" s="88">
        <f t="shared" si="8"/>
        <v>0</v>
      </c>
      <c r="X32" s="76">
        <f>分析係数表!E35</f>
        <v>0.19384615384615383</v>
      </c>
      <c r="Y32" s="89">
        <f t="shared" si="9"/>
        <v>0</v>
      </c>
    </row>
    <row r="33" spans="1:25" x14ac:dyDescent="0.2">
      <c r="A33" s="6" t="s">
        <v>21</v>
      </c>
      <c r="B33" s="5" t="s">
        <v>38</v>
      </c>
      <c r="C33" s="90"/>
      <c r="D33" s="76">
        <f>投入係数表!V33</f>
        <v>0</v>
      </c>
      <c r="E33" s="77">
        <f t="shared" si="0"/>
        <v>0</v>
      </c>
      <c r="F33" s="76">
        <f>分析係数表!C36</f>
        <v>0.53995037220843667</v>
      </c>
      <c r="G33" s="77">
        <f t="shared" si="1"/>
        <v>0</v>
      </c>
      <c r="H33" s="77">
        <v>3.5104259547395267E-2</v>
      </c>
      <c r="I33" s="77">
        <f t="shared" si="2"/>
        <v>3.5104259547395267E-2</v>
      </c>
      <c r="J33" s="76">
        <f>分析係数表!G36</f>
        <v>4.5913682277318639E-3</v>
      </c>
      <c r="K33" s="78">
        <f t="shared" si="3"/>
        <v>1.6117658194396358E-4</v>
      </c>
      <c r="L33" s="79"/>
      <c r="M33" s="80"/>
      <c r="N33" s="81">
        <f>分析係数表!H36</f>
        <v>9.1953104183320006E-2</v>
      </c>
      <c r="O33" s="82">
        <f t="shared" si="4"/>
        <v>1.2946308444940273</v>
      </c>
      <c r="P33" s="76">
        <f>分析係数表!C36</f>
        <v>0.53995037220843667</v>
      </c>
      <c r="Q33" s="82">
        <f t="shared" si="5"/>
        <v>0.69903640635707276</v>
      </c>
      <c r="R33" s="83">
        <v>0.72714366067038383</v>
      </c>
      <c r="S33" s="84">
        <f t="shared" si="6"/>
        <v>0.7622479202177791</v>
      </c>
      <c r="T33" s="85">
        <f>分析係数表!F36</f>
        <v>0.90036730945821852</v>
      </c>
      <c r="U33" s="86">
        <f t="shared" si="7"/>
        <v>0.68630310906660452</v>
      </c>
      <c r="V33" s="87">
        <f>分析係数表!D36</f>
        <v>1.4692378328741965E-2</v>
      </c>
      <c r="W33" s="88">
        <f t="shared" si="8"/>
        <v>0</v>
      </c>
      <c r="X33" s="76">
        <f>分析係数表!E36</f>
        <v>5.5096418732782371E-3</v>
      </c>
      <c r="Y33" s="89">
        <f t="shared" si="9"/>
        <v>0</v>
      </c>
    </row>
    <row r="34" spans="1:25" x14ac:dyDescent="0.2">
      <c r="A34" s="6" t="s">
        <v>22</v>
      </c>
      <c r="B34" s="5" t="s">
        <v>377</v>
      </c>
      <c r="C34" s="90"/>
      <c r="D34" s="76">
        <f>投入係数表!V34</f>
        <v>0</v>
      </c>
      <c r="E34" s="77">
        <f t="shared" si="0"/>
        <v>0</v>
      </c>
      <c r="F34" s="76">
        <f>分析係数表!C37</f>
        <v>0.27299231380864031</v>
      </c>
      <c r="G34" s="77">
        <f t="shared" si="1"/>
        <v>0</v>
      </c>
      <c r="H34" s="77">
        <v>8.4392649582606033E-2</v>
      </c>
      <c r="I34" s="77">
        <f t="shared" si="2"/>
        <v>8.4392649582606033E-2</v>
      </c>
      <c r="J34" s="76">
        <f>分析係数表!G37</f>
        <v>0.4742113169754632</v>
      </c>
      <c r="K34" s="78">
        <f t="shared" si="3"/>
        <v>4.0019949501616379E-2</v>
      </c>
      <c r="L34" s="79"/>
      <c r="M34" s="80"/>
      <c r="N34" s="81">
        <f>分析係数表!H37</f>
        <v>5.3477218225419662E-2</v>
      </c>
      <c r="O34" s="82">
        <f t="shared" si="4"/>
        <v>0.75291918426528914</v>
      </c>
      <c r="P34" s="76">
        <f>分析係数表!C37</f>
        <v>0.27299231380864031</v>
      </c>
      <c r="Q34" s="82">
        <f t="shared" si="5"/>
        <v>0.20554115022349528</v>
      </c>
      <c r="R34" s="83">
        <v>0.23134220424544702</v>
      </c>
      <c r="S34" s="84">
        <f t="shared" si="6"/>
        <v>0.31573485382805305</v>
      </c>
      <c r="T34" s="85">
        <f>分析係数表!F37</f>
        <v>0.7120681021532298</v>
      </c>
      <c r="U34" s="86">
        <f t="shared" si="7"/>
        <v>0.22482471814896915</v>
      </c>
      <c r="V34" s="87">
        <f>分析係数表!D37</f>
        <v>0.1457185778668002</v>
      </c>
      <c r="W34" s="88">
        <f t="shared" si="8"/>
        <v>0</v>
      </c>
      <c r="X34" s="76">
        <f>分析係数表!E37</f>
        <v>0.12719078617926891</v>
      </c>
      <c r="Y34" s="89">
        <f t="shared" si="9"/>
        <v>0</v>
      </c>
    </row>
    <row r="35" spans="1:25" x14ac:dyDescent="0.2">
      <c r="A35" s="6" t="s">
        <v>23</v>
      </c>
      <c r="B35" s="5" t="s">
        <v>193</v>
      </c>
      <c r="C35" s="90"/>
      <c r="D35" s="76">
        <f>投入係数表!V35</f>
        <v>0</v>
      </c>
      <c r="E35" s="77">
        <f t="shared" si="0"/>
        <v>0</v>
      </c>
      <c r="F35" s="76">
        <f>分析係数表!C38</f>
        <v>9.8436595251881753E-3</v>
      </c>
      <c r="G35" s="77">
        <f t="shared" si="1"/>
        <v>0</v>
      </c>
      <c r="H35" s="77">
        <v>2.1249139288935506E-3</v>
      </c>
      <c r="I35" s="77">
        <f t="shared" si="2"/>
        <v>2.1249139288935506E-3</v>
      </c>
      <c r="J35" s="76">
        <f>分析係数表!G38</f>
        <v>0.36842105263157893</v>
      </c>
      <c r="K35" s="78">
        <f t="shared" si="3"/>
        <v>7.8286302643446601E-4</v>
      </c>
      <c r="L35" s="79"/>
      <c r="M35" s="80"/>
      <c r="N35" s="81">
        <f>分析係数表!H38</f>
        <v>4.7135624833466561E-2</v>
      </c>
      <c r="O35" s="82">
        <f t="shared" si="4"/>
        <v>0.66363429843811483</v>
      </c>
      <c r="P35" s="76">
        <f>分析係数表!C38</f>
        <v>9.8436595251881753E-3</v>
      </c>
      <c r="Q35" s="82">
        <f t="shared" si="5"/>
        <v>6.5325900830619215E-3</v>
      </c>
      <c r="R35" s="83">
        <v>7.578255053764838E-3</v>
      </c>
      <c r="S35" s="84">
        <f t="shared" si="6"/>
        <v>9.7031689826583885E-3</v>
      </c>
      <c r="T35" s="85">
        <f>分析係数表!F38</f>
        <v>0.57894736842105265</v>
      </c>
      <c r="U35" s="86">
        <f t="shared" si="7"/>
        <v>5.6176241478548567E-3</v>
      </c>
      <c r="V35" s="87">
        <f>分析係数表!D38</f>
        <v>0.19298245614035087</v>
      </c>
      <c r="W35" s="88">
        <f t="shared" si="8"/>
        <v>0</v>
      </c>
      <c r="X35" s="76">
        <f>分析係数表!E38</f>
        <v>0.17543859649122806</v>
      </c>
      <c r="Y35" s="89">
        <f t="shared" si="9"/>
        <v>0</v>
      </c>
    </row>
    <row r="36" spans="1:25" x14ac:dyDescent="0.2">
      <c r="A36" s="6" t="s">
        <v>24</v>
      </c>
      <c r="B36" s="5" t="s">
        <v>39</v>
      </c>
      <c r="C36" s="90"/>
      <c r="D36" s="76">
        <f>投入係数表!V36</f>
        <v>0</v>
      </c>
      <c r="E36" s="77">
        <f t="shared" si="0"/>
        <v>0</v>
      </c>
      <c r="F36" s="76">
        <f>分析係数表!C39</f>
        <v>1</v>
      </c>
      <c r="G36" s="77">
        <f t="shared" si="1"/>
        <v>0</v>
      </c>
      <c r="H36" s="77">
        <v>2.236603296072906E-3</v>
      </c>
      <c r="I36" s="77">
        <f t="shared" si="2"/>
        <v>2.236603296072906E-3</v>
      </c>
      <c r="J36" s="76">
        <f>分析係数表!G39</f>
        <v>0.35118219749652296</v>
      </c>
      <c r="K36" s="78">
        <f t="shared" si="3"/>
        <v>7.8545526044284948E-4</v>
      </c>
      <c r="L36" s="79"/>
      <c r="M36" s="80"/>
      <c r="N36" s="81">
        <f>分析係数表!H39</f>
        <v>4.2632560618172128E-3</v>
      </c>
      <c r="O36" s="82">
        <f t="shared" si="4"/>
        <v>6.0023452656923895E-2</v>
      </c>
      <c r="P36" s="76">
        <f>分析係数表!C39</f>
        <v>1</v>
      </c>
      <c r="Q36" s="82">
        <f t="shared" si="5"/>
        <v>6.0023452656923895E-2</v>
      </c>
      <c r="R36" s="83">
        <v>7.3288970010338336E-2</v>
      </c>
      <c r="S36" s="84">
        <f t="shared" si="6"/>
        <v>7.5525573306411242E-2</v>
      </c>
      <c r="T36" s="85">
        <f>分析係数表!F39</f>
        <v>0.70201668984700971</v>
      </c>
      <c r="U36" s="86">
        <f t="shared" si="7"/>
        <v>5.30202129713645E-2</v>
      </c>
      <c r="V36" s="87">
        <f>分析係数表!D39</f>
        <v>8.2406119610570233E-2</v>
      </c>
      <c r="W36" s="88">
        <f t="shared" si="8"/>
        <v>0</v>
      </c>
      <c r="X36" s="76">
        <f>分析係数表!E39</f>
        <v>0.10361613351877608</v>
      </c>
      <c r="Y36" s="89">
        <f t="shared" si="9"/>
        <v>0</v>
      </c>
    </row>
    <row r="37" spans="1:25" x14ac:dyDescent="0.2">
      <c r="A37" s="6" t="s">
        <v>25</v>
      </c>
      <c r="B37" s="5" t="s">
        <v>40</v>
      </c>
      <c r="C37" s="90"/>
      <c r="D37" s="76">
        <f>投入係数表!V37</f>
        <v>0</v>
      </c>
      <c r="E37" s="77">
        <f t="shared" si="0"/>
        <v>0</v>
      </c>
      <c r="F37" s="76">
        <f>分析係数表!C40</f>
        <v>0.85246762338116899</v>
      </c>
      <c r="G37" s="77">
        <f t="shared" si="1"/>
        <v>0</v>
      </c>
      <c r="H37" s="77">
        <v>7.3820761830091222E-3</v>
      </c>
      <c r="I37" s="77">
        <f t="shared" si="2"/>
        <v>7.3820761830091222E-3</v>
      </c>
      <c r="J37" s="76">
        <f>分析係数表!G40</f>
        <v>0.56154833975417351</v>
      </c>
      <c r="K37" s="78">
        <f t="shared" si="3"/>
        <v>4.1453926245075988E-3</v>
      </c>
      <c r="L37" s="79"/>
      <c r="M37" s="80"/>
      <c r="N37" s="81">
        <f>分析係数表!H40</f>
        <v>3.4452438049560351E-2</v>
      </c>
      <c r="O37" s="82">
        <f t="shared" si="4"/>
        <v>0.48506452678376627</v>
      </c>
      <c r="P37" s="76">
        <f>分析係数表!C40</f>
        <v>0.85246762338116899</v>
      </c>
      <c r="Q37" s="82">
        <f t="shared" si="5"/>
        <v>0.41350180433386863</v>
      </c>
      <c r="R37" s="83">
        <v>0.41368481480964281</v>
      </c>
      <c r="S37" s="84">
        <f t="shared" si="6"/>
        <v>0.42106689099265193</v>
      </c>
      <c r="T37" s="85">
        <f>分析係数表!F40</f>
        <v>0.75619152449091909</v>
      </c>
      <c r="U37" s="86">
        <f t="shared" si="7"/>
        <v>0.3184072142123851</v>
      </c>
      <c r="V37" s="87">
        <f>分析係数表!D40</f>
        <v>0.11685929187305082</v>
      </c>
      <c r="W37" s="88">
        <f t="shared" si="8"/>
        <v>0</v>
      </c>
      <c r="X37" s="76">
        <f>分析係数表!E40</f>
        <v>7.2463768115942032E-2</v>
      </c>
      <c r="Y37" s="89">
        <f t="shared" si="9"/>
        <v>0</v>
      </c>
    </row>
    <row r="38" spans="1:25" x14ac:dyDescent="0.2">
      <c r="A38" s="6" t="s">
        <v>26</v>
      </c>
      <c r="B38" s="5" t="s">
        <v>276</v>
      </c>
      <c r="C38" s="90"/>
      <c r="D38" s="76">
        <f>投入係数表!V38</f>
        <v>0</v>
      </c>
      <c r="E38" s="77">
        <f t="shared" si="0"/>
        <v>0</v>
      </c>
      <c r="F38" s="76">
        <f>分析係数表!C41</f>
        <v>0.52194822470070601</v>
      </c>
      <c r="G38" s="77">
        <f t="shared" si="1"/>
        <v>0</v>
      </c>
      <c r="H38" s="77">
        <v>4.5963666564682892E-5</v>
      </c>
      <c r="I38" s="77">
        <f t="shared" si="2"/>
        <v>4.5963666564682892E-5</v>
      </c>
      <c r="J38" s="76">
        <f>分析係数表!G41</f>
        <v>0.47623592288604694</v>
      </c>
      <c r="K38" s="78">
        <f t="shared" si="3"/>
        <v>2.1889549165658294E-5</v>
      </c>
      <c r="L38" s="79"/>
      <c r="M38" s="80"/>
      <c r="N38" s="81">
        <f>分析係数表!H41</f>
        <v>5.4729549693578468E-2</v>
      </c>
      <c r="O38" s="82">
        <f t="shared" si="4"/>
        <v>0.77055107348326046</v>
      </c>
      <c r="P38" s="76">
        <f>分析係数表!C41</f>
        <v>0.52194822470070601</v>
      </c>
      <c r="Q38" s="82">
        <f t="shared" si="5"/>
        <v>0.40218776484581104</v>
      </c>
      <c r="R38" s="83">
        <v>0.40659200343970636</v>
      </c>
      <c r="S38" s="84">
        <f t="shared" si="6"/>
        <v>0.40663796710627104</v>
      </c>
      <c r="T38" s="85">
        <f>分析係数表!F41</f>
        <v>0.5754915060125978</v>
      </c>
      <c r="U38" s="86">
        <f t="shared" si="7"/>
        <v>0.23401669609188913</v>
      </c>
      <c r="V38" s="87">
        <f>分析係数表!D41</f>
        <v>0.21645352166443979</v>
      </c>
      <c r="W38" s="88">
        <f t="shared" si="8"/>
        <v>0</v>
      </c>
      <c r="X38" s="76">
        <f>分析係数表!E41</f>
        <v>0.20900935292994846</v>
      </c>
      <c r="Y38" s="89">
        <f t="shared" si="9"/>
        <v>0</v>
      </c>
    </row>
    <row r="39" spans="1:25" x14ac:dyDescent="0.2">
      <c r="A39" s="6" t="s">
        <v>51</v>
      </c>
      <c r="B39" s="5" t="s">
        <v>367</v>
      </c>
      <c r="C39" s="90"/>
      <c r="D39" s="76">
        <f>投入係数表!V39</f>
        <v>0</v>
      </c>
      <c r="E39" s="77">
        <f>$C$24*D39</f>
        <v>0</v>
      </c>
      <c r="F39" s="76">
        <f>分析係数表!C42</f>
        <v>1</v>
      </c>
      <c r="G39" s="77">
        <f>E39*F39</f>
        <v>0</v>
      </c>
      <c r="H39" s="77">
        <v>1.201506088727966E-2</v>
      </c>
      <c r="I39" s="77">
        <f>C39+H39</f>
        <v>1.201506088727966E-2</v>
      </c>
      <c r="J39" s="76">
        <f>分析係数表!G42</f>
        <v>0.48544520547945208</v>
      </c>
      <c r="K39" s="78">
        <f t="shared" si="3"/>
        <v>5.8326537012736027E-3</v>
      </c>
      <c r="L39" s="79"/>
      <c r="M39" s="80"/>
      <c r="N39" s="81">
        <f>分析係数表!H42</f>
        <v>1.4948041566746603E-2</v>
      </c>
      <c r="O39" s="82">
        <f t="shared" si="4"/>
        <v>0.21045723087833942</v>
      </c>
      <c r="P39" s="76">
        <f>分析係数表!C42</f>
        <v>1</v>
      </c>
      <c r="Q39" s="82">
        <f>O39*P39</f>
        <v>0.21045723087833942</v>
      </c>
      <c r="R39" s="83">
        <v>0.21709465513795009</v>
      </c>
      <c r="S39" s="84">
        <f>I39+R39</f>
        <v>0.22910971602522975</v>
      </c>
      <c r="T39" s="85">
        <f>分析係数表!F42</f>
        <v>0.5547945205479452</v>
      </c>
      <c r="U39" s="86">
        <f>S39*T39</f>
        <v>0.12710881505509322</v>
      </c>
      <c r="V39" s="87">
        <f>分析係数表!D42</f>
        <v>0.17037671232876711</v>
      </c>
      <c r="W39" s="88">
        <f>ROUND(S39*V39,0)</f>
        <v>0</v>
      </c>
      <c r="X39" s="76">
        <f>分析係数表!E42</f>
        <v>0.12842465753424659</v>
      </c>
      <c r="Y39" s="89">
        <f>ROUND(S39*X39,0)</f>
        <v>0</v>
      </c>
    </row>
    <row r="40" spans="1:25" x14ac:dyDescent="0.2">
      <c r="A40" s="6" t="s">
        <v>194</v>
      </c>
      <c r="B40" s="5" t="s">
        <v>41</v>
      </c>
      <c r="C40" s="90"/>
      <c r="D40" s="76">
        <f>投入係数表!V40</f>
        <v>0.04</v>
      </c>
      <c r="E40" s="77">
        <f>$C$24*D40</f>
        <v>4</v>
      </c>
      <c r="F40" s="76">
        <f>分析係数表!C43</f>
        <v>0.62423588637180871</v>
      </c>
      <c r="G40" s="77">
        <f>E40*F40</f>
        <v>2.4969435454872349</v>
      </c>
      <c r="H40" s="77">
        <v>3.160046604992079</v>
      </c>
      <c r="I40" s="77">
        <f>C40+H40</f>
        <v>3.160046604992079</v>
      </c>
      <c r="J40" s="76">
        <f>分析係数表!G43</f>
        <v>0.42429149797570848</v>
      </c>
      <c r="K40" s="78">
        <f t="shared" si="3"/>
        <v>1.3407809077051411</v>
      </c>
      <c r="L40" s="79"/>
      <c r="M40" s="80"/>
      <c r="N40" s="81">
        <f>分析係数表!H43</f>
        <v>4.0607513988808956E-2</v>
      </c>
      <c r="O40" s="82">
        <f t="shared" si="4"/>
        <v>0.57172338655720023</v>
      </c>
      <c r="P40" s="76">
        <f>分析係数表!C43</f>
        <v>0.62423588637180871</v>
      </c>
      <c r="Q40" s="82">
        <f>O40*P40</f>
        <v>0.35689025496702609</v>
      </c>
      <c r="R40" s="83">
        <v>0.54264572811607348</v>
      </c>
      <c r="S40" s="84">
        <f>I40+R40</f>
        <v>3.7026923331081525</v>
      </c>
      <c r="T40" s="85">
        <f>分析係数表!F43</f>
        <v>0.69068825910931175</v>
      </c>
      <c r="U40" s="86">
        <f>S40*T40</f>
        <v>2.5574061215718658</v>
      </c>
      <c r="V40" s="87">
        <f>分析係数表!D43</f>
        <v>0.12442645074224022</v>
      </c>
      <c r="W40" s="88">
        <f>ROUND(S40*V40,0)</f>
        <v>0</v>
      </c>
      <c r="X40" s="76">
        <f>分析係数表!E43</f>
        <v>8.4750337381916327E-2</v>
      </c>
      <c r="Y40" s="89">
        <f>ROUND(S40*X40,0)</f>
        <v>0</v>
      </c>
    </row>
    <row r="41" spans="1:25" x14ac:dyDescent="0.2">
      <c r="A41" s="6" t="s">
        <v>340</v>
      </c>
      <c r="B41" s="5" t="s">
        <v>42</v>
      </c>
      <c r="C41" s="90"/>
      <c r="D41" s="76">
        <f>投入係数表!V41</f>
        <v>0</v>
      </c>
      <c r="E41" s="77">
        <f>$C$24*D41</f>
        <v>0</v>
      </c>
      <c r="F41" s="76">
        <f>分析係数表!C44</f>
        <v>0.39252164302818193</v>
      </c>
      <c r="G41" s="77">
        <f>E41*F41</f>
        <v>0</v>
      </c>
      <c r="H41" s="77">
        <v>1.3656057199622153E-3</v>
      </c>
      <c r="I41" s="77">
        <f>C41+H41</f>
        <v>1.3656057199622153E-3</v>
      </c>
      <c r="J41" s="76">
        <f>分析係数表!G44</f>
        <v>0.26417955717318775</v>
      </c>
      <c r="K41" s="78">
        <f t="shared" si="3"/>
        <v>3.6076511437279024E-4</v>
      </c>
      <c r="L41" s="79"/>
      <c r="M41" s="80"/>
      <c r="N41" s="81">
        <f>分析係数表!H44</f>
        <v>0.12190247801758593</v>
      </c>
      <c r="O41" s="82">
        <f t="shared" si="4"/>
        <v>1.7162955994089177</v>
      </c>
      <c r="P41" s="76">
        <f>分析係数表!C44</f>
        <v>0.39252164302818193</v>
      </c>
      <c r="Q41" s="82">
        <f>O41*P41</f>
        <v>0.67368316860202671</v>
      </c>
      <c r="R41" s="83">
        <v>0.68199767987509619</v>
      </c>
      <c r="S41" s="84">
        <f>I41+R41</f>
        <v>0.68336328559505843</v>
      </c>
      <c r="T41" s="85">
        <f>分析係数表!F44</f>
        <v>0.52714589020321501</v>
      </c>
      <c r="U41" s="86">
        <f>S41*T41</f>
        <v>0.36023214751720095</v>
      </c>
      <c r="V41" s="87">
        <f>分析係数表!D44</f>
        <v>0.30209281164695179</v>
      </c>
      <c r="W41" s="88">
        <f>ROUND(S41*V41,0)</f>
        <v>0</v>
      </c>
      <c r="X41" s="76">
        <f>分析係数表!E44</f>
        <v>0.17773733697300576</v>
      </c>
      <c r="Y41" s="89">
        <f>ROUND(S41*X41,0)</f>
        <v>0</v>
      </c>
    </row>
    <row r="42" spans="1:25" x14ac:dyDescent="0.2">
      <c r="A42" s="6" t="s">
        <v>341</v>
      </c>
      <c r="B42" s="5" t="s">
        <v>278</v>
      </c>
      <c r="C42" s="90"/>
      <c r="D42" s="76">
        <f>投入係数表!V42</f>
        <v>0</v>
      </c>
      <c r="E42" s="77">
        <f>$C$24*D42</f>
        <v>0</v>
      </c>
      <c r="F42" s="76">
        <f>分析係数表!C45</f>
        <v>1</v>
      </c>
      <c r="G42" s="77">
        <f>E42*F42</f>
        <v>0</v>
      </c>
      <c r="H42" s="77">
        <v>2.7081675148851854E-2</v>
      </c>
      <c r="I42" s="77">
        <f>C42+H42</f>
        <v>2.7081675148851854E-2</v>
      </c>
      <c r="J42" s="76">
        <f>分析係数表!G45</f>
        <v>0</v>
      </c>
      <c r="K42" s="78">
        <f t="shared" si="3"/>
        <v>0</v>
      </c>
      <c r="L42" s="79"/>
      <c r="M42" s="80"/>
      <c r="N42" s="81">
        <f>分析係数表!H45</f>
        <v>0</v>
      </c>
      <c r="O42" s="82">
        <f t="shared" si="4"/>
        <v>0</v>
      </c>
      <c r="P42" s="76">
        <f>分析係数表!C45</f>
        <v>1</v>
      </c>
      <c r="Q42" s="82">
        <f>O42*P42</f>
        <v>0</v>
      </c>
      <c r="R42" s="83">
        <v>1.4749960460408334E-2</v>
      </c>
      <c r="S42" s="84">
        <f>I42+R42</f>
        <v>4.183163560926019E-2</v>
      </c>
      <c r="T42" s="85">
        <f>分析係数表!F45</f>
        <v>0</v>
      </c>
      <c r="U42" s="86">
        <f>S42*T42</f>
        <v>0</v>
      </c>
      <c r="V42" s="87">
        <f>分析係数表!D45</f>
        <v>0</v>
      </c>
      <c r="W42" s="88">
        <f>ROUND(S42*V42,0)</f>
        <v>0</v>
      </c>
      <c r="X42" s="76">
        <f>分析係数表!E45</f>
        <v>0</v>
      </c>
      <c r="Y42" s="89">
        <f>ROUND(S42*X42,0)</f>
        <v>0</v>
      </c>
    </row>
    <row r="43" spans="1:25" x14ac:dyDescent="0.2">
      <c r="A43" s="6" t="s">
        <v>342</v>
      </c>
      <c r="B43" s="5" t="s">
        <v>279</v>
      </c>
      <c r="C43" s="90"/>
      <c r="D43" s="76">
        <f>投入係数表!V43</f>
        <v>0</v>
      </c>
      <c r="E43" s="77">
        <f>$C$24*D43</f>
        <v>0</v>
      </c>
      <c r="F43" s="76">
        <f>分析係数表!C46</f>
        <v>0.18061366806136681</v>
      </c>
      <c r="G43" s="77">
        <f>E43*F43</f>
        <v>0</v>
      </c>
      <c r="H43" s="77">
        <v>1.1630337139579111E-2</v>
      </c>
      <c r="I43" s="77">
        <f>C43+H43</f>
        <v>1.1630337139579111E-2</v>
      </c>
      <c r="J43" s="76">
        <f>分析係数表!G46</f>
        <v>1.1538461538461539E-2</v>
      </c>
      <c r="K43" s="78">
        <f t="shared" si="3"/>
        <v>1.3419619776437438E-4</v>
      </c>
      <c r="L43" s="79"/>
      <c r="M43" s="80"/>
      <c r="N43" s="81">
        <f>分析係数表!H46</f>
        <v>2.4940047961630695E-2</v>
      </c>
      <c r="O43" s="82">
        <f t="shared" si="4"/>
        <v>0.35113719804300481</v>
      </c>
      <c r="P43" s="76">
        <f>分析係数表!C46</f>
        <v>0.18061366806136681</v>
      </c>
      <c r="Q43" s="82">
        <f>O43*P43</f>
        <v>6.3420177331337688E-2</v>
      </c>
      <c r="R43" s="83">
        <v>6.8980690237755063E-2</v>
      </c>
      <c r="S43" s="84">
        <f>I43+R43</f>
        <v>8.061102737733418E-2</v>
      </c>
      <c r="T43" s="85">
        <f>分析係数表!F46</f>
        <v>0.31538461538461537</v>
      </c>
      <c r="U43" s="86">
        <f>S43*T43</f>
        <v>2.5423477865159239E-2</v>
      </c>
      <c r="V43" s="87">
        <f>分析係数表!D46</f>
        <v>7.6923076923076927E-3</v>
      </c>
      <c r="W43" s="88">
        <f>ROUND(S43*V43,0)</f>
        <v>0</v>
      </c>
      <c r="X43" s="76">
        <f>分析係数表!E46</f>
        <v>2.3076923076923078E-2</v>
      </c>
      <c r="Y43" s="89">
        <f>ROUND(S43*X43,0)</f>
        <v>0</v>
      </c>
    </row>
    <row r="44" spans="1:25" x14ac:dyDescent="0.2">
      <c r="A44" s="3">
        <v>37</v>
      </c>
      <c r="B44" s="14" t="s">
        <v>150</v>
      </c>
      <c r="C44" s="197">
        <f>SUM(C5:C43)</f>
        <v>100</v>
      </c>
      <c r="D44" s="92">
        <f>投入係数表!V44</f>
        <v>0.62</v>
      </c>
      <c r="E44" s="91">
        <f>SUM(E5:E43)</f>
        <v>62</v>
      </c>
      <c r="F44" s="92">
        <f>分析係数表!C47</f>
        <v>0.37257609531888036</v>
      </c>
      <c r="G44" s="91">
        <f>SUM(G5:G43)</f>
        <v>15.06091001285499</v>
      </c>
      <c r="H44" s="91">
        <f>SUM(H5:H43)</f>
        <v>17.689214816972768</v>
      </c>
      <c r="I44" s="91">
        <f>SUM(I5:I43)</f>
        <v>117.68921481697278</v>
      </c>
      <c r="J44" s="92">
        <f>分析係数表!G47</f>
        <v>0.28018721150013498</v>
      </c>
      <c r="K44" s="93">
        <f>SUM(K5:K43)</f>
        <v>22.454945955087261</v>
      </c>
      <c r="L44" s="94">
        <f>最終需要_まとめ!$L$33</f>
        <v>0.627</v>
      </c>
      <c r="M44" s="91">
        <f>K44*L44</f>
        <v>14.079251113839712</v>
      </c>
      <c r="N44" s="95">
        <f>分析係数表!H47</f>
        <v>1</v>
      </c>
      <c r="O44" s="96">
        <f>SUM(O5:O43)</f>
        <v>14.079251113839716</v>
      </c>
      <c r="P44" s="92">
        <f>分析係数表!C47</f>
        <v>0.37257609531888036</v>
      </c>
      <c r="Q44" s="96">
        <f>SUM(Q5:Q43)</f>
        <v>4.2971900457981258</v>
      </c>
      <c r="R44" s="91">
        <f>SUM(R7:R43)</f>
        <v>4.6621858474695363</v>
      </c>
      <c r="S44" s="97">
        <f>SUM(S5:S43)</f>
        <v>122.52825548060264</v>
      </c>
      <c r="T44" s="98">
        <f>分析係数表!F47</f>
        <v>0.48104097823151992</v>
      </c>
      <c r="U44" s="99">
        <f>SUM(U5:U43)</f>
        <v>44.570443404760738</v>
      </c>
      <c r="V44" s="100">
        <f>分析係数表!D47</f>
        <v>0.12544199143661683</v>
      </c>
      <c r="W44" s="101">
        <f>SUM(W5:W43)</f>
        <v>0</v>
      </c>
      <c r="X44" s="92">
        <f>分析係数表!E47</f>
        <v>9.6151620742417038E-2</v>
      </c>
      <c r="Y44" s="102">
        <f>SUM(Y5:Y43)</f>
        <v>0</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98" t="str">
        <f>取引基本表!$E$1</f>
        <v>2015年多可町産業連関表</v>
      </c>
      <c r="H1" s="401"/>
      <c r="I1" s="401"/>
    </row>
    <row r="2" spans="1:25" x14ac:dyDescent="0.2">
      <c r="B2" s="3" t="s">
        <v>206</v>
      </c>
      <c r="S2" s="3" t="s">
        <v>152</v>
      </c>
      <c r="U2" s="64" t="s">
        <v>209</v>
      </c>
      <c r="W2" s="3" t="s">
        <v>130</v>
      </c>
      <c r="Y2" s="3" t="s">
        <v>153</v>
      </c>
    </row>
    <row r="3" spans="1:25" ht="44" x14ac:dyDescent="0.2">
      <c r="B3" s="65"/>
      <c r="C3" s="66" t="s">
        <v>227</v>
      </c>
      <c r="D3" s="66" t="s">
        <v>236</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投入係数表!W5</f>
        <v>0</v>
      </c>
      <c r="E5" s="77">
        <f t="shared" ref="E5:E38" si="0">$C$25*D5</f>
        <v>0</v>
      </c>
      <c r="F5" s="76">
        <f>分析係数表!C8</f>
        <v>0.59892525647288708</v>
      </c>
      <c r="G5" s="77">
        <f t="shared" ref="G5:G38" si="1">E5*F5</f>
        <v>0</v>
      </c>
      <c r="H5" s="77">
        <f t="array" ref="H5:H43">MMULT(逆行列係数!C5:AO43,'21'!G5:G43)</f>
        <v>5.0812155326652455E-4</v>
      </c>
      <c r="I5" s="77">
        <f t="shared" ref="I5:I38" si="2">C5+H5</f>
        <v>5.0812155326652455E-4</v>
      </c>
      <c r="J5" s="76">
        <f>分析係数表!G8</f>
        <v>0.12001563721657545</v>
      </c>
      <c r="K5" s="78">
        <f t="shared" ref="K5:K38" si="3">I5*J5</f>
        <v>6.0982531998758028E-5</v>
      </c>
      <c r="L5" s="79" t="s">
        <v>183</v>
      </c>
      <c r="M5" s="80" t="s">
        <v>183</v>
      </c>
      <c r="N5" s="81">
        <f>分析係数表!H8</f>
        <v>1.3455901945110578E-2</v>
      </c>
      <c r="O5" s="82">
        <f t="shared" ref="O5:O43" si="4">$M$44*N5</f>
        <v>0.13197583604457294</v>
      </c>
      <c r="P5" s="76">
        <f>分析係数表!C8</f>
        <v>0.59892525647288708</v>
      </c>
      <c r="Q5" s="82">
        <f t="shared" ref="Q5:Q38" si="5">O5*P5</f>
        <v>7.9043661451219549E-2</v>
      </c>
      <c r="R5" s="83">
        <f t="array" ref="R5:R43">MMULT(逆行列係数!C5:AO43,'21'!Q5:Q43)</f>
        <v>0.11266355259021721</v>
      </c>
      <c r="S5" s="84">
        <f t="shared" ref="S5:S38" si="6">I5+R5</f>
        <v>0.11317167414348374</v>
      </c>
      <c r="T5" s="85">
        <f>分析係数表!F8</f>
        <v>0.45269741985926504</v>
      </c>
      <c r="U5" s="86">
        <f t="shared" ref="U5:U38" si="7">S5*T5</f>
        <v>5.1232524885908584E-2</v>
      </c>
      <c r="V5" s="87">
        <f>分析係数表!D8</f>
        <v>0.16301798279906177</v>
      </c>
      <c r="W5" s="167">
        <f t="shared" ref="W5:W38" si="8">ROUND(S5*V5,0)</f>
        <v>0</v>
      </c>
      <c r="X5" s="76">
        <f>分析係数表!E8</f>
        <v>0.12822517591868648</v>
      </c>
      <c r="Y5" s="166">
        <f t="shared" ref="Y5:Y38" si="9">ROUND(S5*X5,0)</f>
        <v>0</v>
      </c>
    </row>
    <row r="6" spans="1:25" x14ac:dyDescent="0.2">
      <c r="A6" s="6" t="s">
        <v>219</v>
      </c>
      <c r="B6" s="5" t="s">
        <v>265</v>
      </c>
      <c r="C6" s="90"/>
      <c r="D6" s="76">
        <f>投入係数表!W6</f>
        <v>0</v>
      </c>
      <c r="E6" s="77">
        <f t="shared" si="0"/>
        <v>0</v>
      </c>
      <c r="F6" s="76">
        <f>分析係数表!C9</f>
        <v>1</v>
      </c>
      <c r="G6" s="77">
        <f t="shared" si="1"/>
        <v>0</v>
      </c>
      <c r="H6" s="77">
        <v>1.4870298142718378E-2</v>
      </c>
      <c r="I6" s="77">
        <f t="shared" si="2"/>
        <v>1.4870298142718378E-2</v>
      </c>
      <c r="J6" s="76">
        <f>分析係数表!G9</f>
        <v>0.24649298597194388</v>
      </c>
      <c r="K6" s="78">
        <f t="shared" si="3"/>
        <v>3.665424191491704E-3</v>
      </c>
      <c r="L6" s="79"/>
      <c r="M6" s="80"/>
      <c r="N6" s="81">
        <f>分析係数表!H9</f>
        <v>6.9277911004529712E-4</v>
      </c>
      <c r="O6" s="82">
        <f t="shared" si="4"/>
        <v>6.7947955191265275E-3</v>
      </c>
      <c r="P6" s="76">
        <f>分析係数表!C9</f>
        <v>1</v>
      </c>
      <c r="Q6" s="82">
        <f t="shared" si="5"/>
        <v>6.7947955191265275E-3</v>
      </c>
      <c r="R6" s="83">
        <v>1.0538783951953659E-2</v>
      </c>
      <c r="S6" s="84">
        <f t="shared" si="6"/>
        <v>2.5409082094672037E-2</v>
      </c>
      <c r="T6" s="85">
        <f>分析係数表!F9</f>
        <v>0.67535070140280562</v>
      </c>
      <c r="U6" s="86">
        <f t="shared" si="7"/>
        <v>1.7160041414638231E-2</v>
      </c>
      <c r="V6" s="87">
        <f>分析係数表!D9</f>
        <v>0.18436873747494989</v>
      </c>
      <c r="W6" s="167">
        <f t="shared" si="8"/>
        <v>0</v>
      </c>
      <c r="X6" s="76">
        <f>分析係数表!E9</f>
        <v>0.11823647294589178</v>
      </c>
      <c r="Y6" s="166">
        <f t="shared" si="9"/>
        <v>0</v>
      </c>
    </row>
    <row r="7" spans="1:25" x14ac:dyDescent="0.2">
      <c r="A7" s="6" t="s">
        <v>220</v>
      </c>
      <c r="B7" s="5" t="s">
        <v>266</v>
      </c>
      <c r="C7" s="90"/>
      <c r="D7" s="76">
        <f>投入係数表!W7</f>
        <v>0</v>
      </c>
      <c r="E7" s="77">
        <f t="shared" si="0"/>
        <v>0</v>
      </c>
      <c r="F7" s="76">
        <f>分析係数表!C10</f>
        <v>0</v>
      </c>
      <c r="G7" s="77">
        <f t="shared" si="1"/>
        <v>0</v>
      </c>
      <c r="H7" s="77">
        <v>0</v>
      </c>
      <c r="I7" s="77">
        <f t="shared" si="2"/>
        <v>0</v>
      </c>
      <c r="J7" s="76">
        <f>分析係数表!G10</f>
        <v>0</v>
      </c>
      <c r="K7" s="78">
        <f t="shared" si="3"/>
        <v>0</v>
      </c>
      <c r="L7" s="79"/>
      <c r="M7" s="80"/>
      <c r="N7" s="81">
        <f>分析係数表!H10</f>
        <v>1.3855582200905942E-3</v>
      </c>
      <c r="O7" s="82">
        <f t="shared" si="4"/>
        <v>1.3589591038253055E-2</v>
      </c>
      <c r="P7" s="76">
        <f>分析係数表!C10</f>
        <v>0</v>
      </c>
      <c r="Q7" s="82">
        <f t="shared" si="5"/>
        <v>0</v>
      </c>
      <c r="R7" s="83">
        <v>0</v>
      </c>
      <c r="S7" s="84">
        <f t="shared" si="6"/>
        <v>0</v>
      </c>
      <c r="T7" s="85">
        <f>分析係数表!F10</f>
        <v>0</v>
      </c>
      <c r="U7" s="86">
        <f t="shared" si="7"/>
        <v>0</v>
      </c>
      <c r="V7" s="87">
        <f>分析係数表!D10</f>
        <v>0</v>
      </c>
      <c r="W7" s="167">
        <f t="shared" si="8"/>
        <v>0</v>
      </c>
      <c r="X7" s="76">
        <f>分析係数表!E10</f>
        <v>0</v>
      </c>
      <c r="Y7" s="166">
        <f t="shared" si="9"/>
        <v>0</v>
      </c>
    </row>
    <row r="8" spans="1:25" x14ac:dyDescent="0.2">
      <c r="A8" s="6" t="s">
        <v>221</v>
      </c>
      <c r="B8" s="5" t="s">
        <v>27</v>
      </c>
      <c r="C8" s="90"/>
      <c r="D8" s="76">
        <f>投入係数表!W8</f>
        <v>0</v>
      </c>
      <c r="E8" s="77">
        <f t="shared" si="0"/>
        <v>0</v>
      </c>
      <c r="F8" s="76">
        <f>分析係数表!C11</f>
        <v>0</v>
      </c>
      <c r="G8" s="77">
        <f t="shared" si="1"/>
        <v>0</v>
      </c>
      <c r="H8" s="77">
        <v>0</v>
      </c>
      <c r="I8" s="77">
        <f t="shared" si="2"/>
        <v>0</v>
      </c>
      <c r="J8" s="76">
        <f>分析係数表!G11</f>
        <v>1</v>
      </c>
      <c r="K8" s="78">
        <f t="shared" si="3"/>
        <v>0</v>
      </c>
      <c r="L8" s="79"/>
      <c r="M8" s="80"/>
      <c r="N8" s="81">
        <f>分析係数表!H11</f>
        <v>-2.6645350386357579E-5</v>
      </c>
      <c r="O8" s="82">
        <f t="shared" si="4"/>
        <v>-2.6133828919717414E-4</v>
      </c>
      <c r="P8" s="76">
        <f>分析係数表!C11</f>
        <v>0</v>
      </c>
      <c r="Q8" s="82">
        <f t="shared" si="5"/>
        <v>0</v>
      </c>
      <c r="R8" s="83">
        <v>0</v>
      </c>
      <c r="S8" s="84">
        <f t="shared" si="6"/>
        <v>0</v>
      </c>
      <c r="T8" s="85">
        <f>分析係数表!F11</f>
        <v>1</v>
      </c>
      <c r="U8" s="86">
        <f t="shared" si="7"/>
        <v>0</v>
      </c>
      <c r="V8" s="87">
        <f>分析係数表!D11</f>
        <v>1</v>
      </c>
      <c r="W8" s="167">
        <f t="shared" si="8"/>
        <v>0</v>
      </c>
      <c r="X8" s="76">
        <f>分析係数表!E11</f>
        <v>0</v>
      </c>
      <c r="Y8" s="166">
        <f t="shared" si="9"/>
        <v>0</v>
      </c>
    </row>
    <row r="9" spans="1:25" x14ac:dyDescent="0.2">
      <c r="A9" s="6" t="s">
        <v>222</v>
      </c>
      <c r="B9" s="5" t="s">
        <v>190</v>
      </c>
      <c r="C9" s="90"/>
      <c r="D9" s="76">
        <f>投入係数表!W9</f>
        <v>0</v>
      </c>
      <c r="E9" s="77">
        <f t="shared" si="0"/>
        <v>0</v>
      </c>
      <c r="F9" s="76">
        <f>分析係数表!C12</f>
        <v>0.12986565621770585</v>
      </c>
      <c r="G9" s="77">
        <f t="shared" si="1"/>
        <v>0</v>
      </c>
      <c r="H9" s="77">
        <v>2.1668764810232516E-4</v>
      </c>
      <c r="I9" s="77">
        <f t="shared" si="2"/>
        <v>2.1668764810232516E-4</v>
      </c>
      <c r="J9" s="76">
        <f>分析係数表!G12</f>
        <v>0.14484736734275763</v>
      </c>
      <c r="K9" s="78">
        <f t="shared" si="3"/>
        <v>3.1386635363315692E-5</v>
      </c>
      <c r="L9" s="79"/>
      <c r="M9" s="80"/>
      <c r="N9" s="81">
        <f>分析係数表!H12</f>
        <v>0.10226485478284039</v>
      </c>
      <c r="O9" s="82">
        <f t="shared" si="4"/>
        <v>1.0030163539387542</v>
      </c>
      <c r="P9" s="76">
        <f>分析係数表!C12</f>
        <v>0.12986565621770585</v>
      </c>
      <c r="Q9" s="82">
        <f t="shared" si="5"/>
        <v>0.13025737700134701</v>
      </c>
      <c r="R9" s="83">
        <v>0.14412716064471243</v>
      </c>
      <c r="S9" s="84">
        <f t="shared" si="6"/>
        <v>0.14434384829281474</v>
      </c>
      <c r="T9" s="85">
        <f>分析係数表!F12</f>
        <v>0.28354845318582256</v>
      </c>
      <c r="U9" s="86">
        <f t="shared" si="7"/>
        <v>4.0928474910316655E-2</v>
      </c>
      <c r="V9" s="87">
        <f>分析係数表!D12</f>
        <v>6.9862733046506864E-2</v>
      </c>
      <c r="W9" s="167">
        <f t="shared" si="8"/>
        <v>0</v>
      </c>
      <c r="X9" s="76">
        <f>分析係数表!E12</f>
        <v>7.0682237246465884E-2</v>
      </c>
      <c r="Y9" s="166">
        <f t="shared" si="9"/>
        <v>0</v>
      </c>
    </row>
    <row r="10" spans="1:25" x14ac:dyDescent="0.2">
      <c r="A10" s="6" t="s">
        <v>223</v>
      </c>
      <c r="B10" s="5" t="s">
        <v>28</v>
      </c>
      <c r="C10" s="90"/>
      <c r="D10" s="76">
        <f>投入係数表!W10</f>
        <v>1.38217000691085E-3</v>
      </c>
      <c r="E10" s="77">
        <f t="shared" si="0"/>
        <v>0.138217000691085</v>
      </c>
      <c r="F10" s="76">
        <f>分析係数表!C13</f>
        <v>0</v>
      </c>
      <c r="G10" s="77">
        <f t="shared" si="1"/>
        <v>0</v>
      </c>
      <c r="H10" s="77">
        <v>0</v>
      </c>
      <c r="I10" s="77">
        <f t="shared" si="2"/>
        <v>0</v>
      </c>
      <c r="J10" s="76">
        <f>分析係数表!G13</f>
        <v>0.244940107393639</v>
      </c>
      <c r="K10" s="78">
        <f t="shared" si="3"/>
        <v>0</v>
      </c>
      <c r="L10" s="79"/>
      <c r="M10" s="80"/>
      <c r="N10" s="81">
        <f>分析係数表!H13</f>
        <v>1.5560884625632827E-2</v>
      </c>
      <c r="O10" s="82">
        <f t="shared" si="4"/>
        <v>0.1526215608911497</v>
      </c>
      <c r="P10" s="76">
        <f>分析係数表!C13</f>
        <v>0</v>
      </c>
      <c r="Q10" s="82">
        <f t="shared" si="5"/>
        <v>0</v>
      </c>
      <c r="R10" s="83">
        <v>0</v>
      </c>
      <c r="S10" s="84">
        <f t="shared" si="6"/>
        <v>0</v>
      </c>
      <c r="T10" s="85">
        <f>分析係数表!F13</f>
        <v>0.38269310202395707</v>
      </c>
      <c r="U10" s="86">
        <f t="shared" si="7"/>
        <v>0</v>
      </c>
      <c r="V10" s="87">
        <f>分析係数表!D13</f>
        <v>0.20115654688145396</v>
      </c>
      <c r="W10" s="167">
        <f t="shared" si="8"/>
        <v>0</v>
      </c>
      <c r="X10" s="76">
        <f>分析係数表!E13</f>
        <v>0.12556794712928543</v>
      </c>
      <c r="Y10" s="166">
        <f t="shared" si="9"/>
        <v>0</v>
      </c>
    </row>
    <row r="11" spans="1:25" x14ac:dyDescent="0.2">
      <c r="A11" s="6" t="s">
        <v>224</v>
      </c>
      <c r="B11" s="5" t="s">
        <v>267</v>
      </c>
      <c r="C11" s="90"/>
      <c r="D11" s="76">
        <f>投入係数表!W11</f>
        <v>2.0732550103662751E-3</v>
      </c>
      <c r="E11" s="77">
        <f t="shared" si="0"/>
        <v>0.2073255010366275</v>
      </c>
      <c r="F11" s="76">
        <f>分析係数表!C14</f>
        <v>0.45829675153643545</v>
      </c>
      <c r="G11" s="77">
        <f t="shared" si="1"/>
        <v>9.5016603635750263E-2</v>
      </c>
      <c r="H11" s="77">
        <v>0.14768081852285408</v>
      </c>
      <c r="I11" s="77">
        <f t="shared" si="2"/>
        <v>0.14768081852285408</v>
      </c>
      <c r="J11" s="76">
        <f>分析係数表!G14</f>
        <v>0.19321533923303835</v>
      </c>
      <c r="K11" s="78">
        <f t="shared" si="3"/>
        <v>2.8534199449106026E-2</v>
      </c>
      <c r="L11" s="79"/>
      <c r="M11" s="80"/>
      <c r="N11" s="81">
        <f>分析係数表!H14</f>
        <v>1.278976818545164E-3</v>
      </c>
      <c r="O11" s="82">
        <f t="shared" si="4"/>
        <v>1.254423788146436E-2</v>
      </c>
      <c r="P11" s="76">
        <f>分析係数表!C14</f>
        <v>0.45829675153643545</v>
      </c>
      <c r="Q11" s="82">
        <f t="shared" si="5"/>
        <v>5.7489834715754133E-3</v>
      </c>
      <c r="R11" s="83">
        <v>2.0679539264404991E-2</v>
      </c>
      <c r="S11" s="84">
        <f t="shared" si="6"/>
        <v>0.16836035778725908</v>
      </c>
      <c r="T11" s="85">
        <f>分析係数表!F14</f>
        <v>0.37856440511307771</v>
      </c>
      <c r="U11" s="86">
        <f t="shared" si="7"/>
        <v>6.3735238690358659E-2</v>
      </c>
      <c r="V11" s="87">
        <f>分析係数表!D14</f>
        <v>5.6047197640117993E-2</v>
      </c>
      <c r="W11" s="167">
        <f t="shared" si="8"/>
        <v>0</v>
      </c>
      <c r="X11" s="76">
        <f>分析係数表!E14</f>
        <v>4.4739429695181909E-2</v>
      </c>
      <c r="Y11" s="166">
        <f t="shared" si="9"/>
        <v>0</v>
      </c>
    </row>
    <row r="12" spans="1:25" x14ac:dyDescent="0.2">
      <c r="A12" s="6" t="s">
        <v>225</v>
      </c>
      <c r="B12" s="5" t="s">
        <v>29</v>
      </c>
      <c r="C12" s="90"/>
      <c r="D12" s="76">
        <f>投入係数表!W12</f>
        <v>9.675190048375951E-3</v>
      </c>
      <c r="E12" s="77">
        <f t="shared" si="0"/>
        <v>0.96751900483759512</v>
      </c>
      <c r="F12" s="76">
        <f>分析係数表!C15</f>
        <v>0</v>
      </c>
      <c r="G12" s="77">
        <f t="shared" si="1"/>
        <v>0</v>
      </c>
      <c r="H12" s="77">
        <v>0</v>
      </c>
      <c r="I12" s="77">
        <f t="shared" si="2"/>
        <v>0</v>
      </c>
      <c r="J12" s="76">
        <f>分析係数表!G15</f>
        <v>9.420289855072464E-2</v>
      </c>
      <c r="K12" s="78">
        <f t="shared" si="3"/>
        <v>0</v>
      </c>
      <c r="L12" s="79"/>
      <c r="M12" s="80"/>
      <c r="N12" s="81">
        <f>分析係数表!H15</f>
        <v>9.4857447375432981E-3</v>
      </c>
      <c r="O12" s="82">
        <f t="shared" si="4"/>
        <v>9.3036430954193991E-2</v>
      </c>
      <c r="P12" s="76">
        <f>分析係数表!C15</f>
        <v>0</v>
      </c>
      <c r="Q12" s="82">
        <f t="shared" si="5"/>
        <v>0</v>
      </c>
      <c r="R12" s="83">
        <v>0</v>
      </c>
      <c r="S12" s="84">
        <f t="shared" si="6"/>
        <v>0</v>
      </c>
      <c r="T12" s="85">
        <f>分析係数表!F15</f>
        <v>0.29710144927536231</v>
      </c>
      <c r="U12" s="86">
        <f t="shared" si="7"/>
        <v>0</v>
      </c>
      <c r="V12" s="87">
        <f>分析係数表!D15</f>
        <v>2.1739130434782608E-2</v>
      </c>
      <c r="W12" s="167">
        <f t="shared" si="8"/>
        <v>0</v>
      </c>
      <c r="X12" s="76">
        <f>分析係数表!E15</f>
        <v>2.1739130434782608E-2</v>
      </c>
      <c r="Y12" s="166">
        <f t="shared" si="9"/>
        <v>0</v>
      </c>
    </row>
    <row r="13" spans="1:25" x14ac:dyDescent="0.2">
      <c r="A13" s="6" t="s">
        <v>226</v>
      </c>
      <c r="B13" s="5" t="s">
        <v>30</v>
      </c>
      <c r="C13" s="90"/>
      <c r="D13" s="76">
        <f>投入係数表!W13</f>
        <v>2.0732550103662751E-3</v>
      </c>
      <c r="E13" s="77">
        <f t="shared" si="0"/>
        <v>0.2073255010366275</v>
      </c>
      <c r="F13" s="76">
        <f>分析係数表!C16</f>
        <v>4.3478260869564966E-3</v>
      </c>
      <c r="G13" s="77">
        <f t="shared" si="1"/>
        <v>9.0141522189837525E-4</v>
      </c>
      <c r="H13" s="77">
        <v>1.2047868530986343E-3</v>
      </c>
      <c r="I13" s="77">
        <f t="shared" si="2"/>
        <v>1.2047868530986343E-3</v>
      </c>
      <c r="J13" s="76">
        <f>分析係数表!G16</f>
        <v>0.1</v>
      </c>
      <c r="K13" s="78">
        <f t="shared" si="3"/>
        <v>1.2047868530986343E-4</v>
      </c>
      <c r="L13" s="79"/>
      <c r="M13" s="80"/>
      <c r="N13" s="81">
        <f>分析係数表!H16</f>
        <v>1.859845456967759E-2</v>
      </c>
      <c r="O13" s="82">
        <f t="shared" si="4"/>
        <v>0.18241412585962755</v>
      </c>
      <c r="P13" s="76">
        <f>分析係数表!C16</f>
        <v>4.3478260869564966E-3</v>
      </c>
      <c r="Q13" s="82">
        <f t="shared" si="5"/>
        <v>7.9310489504185431E-4</v>
      </c>
      <c r="R13" s="83">
        <v>8.7647008827840896E-4</v>
      </c>
      <c r="S13" s="84">
        <f t="shared" si="6"/>
        <v>2.0812569413770432E-3</v>
      </c>
      <c r="T13" s="85">
        <f>分析係数表!F16</f>
        <v>0.3</v>
      </c>
      <c r="U13" s="86">
        <f t="shared" si="7"/>
        <v>6.2437708241311297E-4</v>
      </c>
      <c r="V13" s="87">
        <f>分析係数表!D16</f>
        <v>0</v>
      </c>
      <c r="W13" s="167">
        <f t="shared" si="8"/>
        <v>0</v>
      </c>
      <c r="X13" s="76">
        <f>分析係数表!E16</f>
        <v>0</v>
      </c>
      <c r="Y13" s="166">
        <f t="shared" si="9"/>
        <v>0</v>
      </c>
    </row>
    <row r="14" spans="1:25" x14ac:dyDescent="0.2">
      <c r="A14" s="6" t="s">
        <v>2</v>
      </c>
      <c r="B14" s="5" t="s">
        <v>364</v>
      </c>
      <c r="C14" s="90"/>
      <c r="D14" s="76">
        <f>投入係数表!W14</f>
        <v>3.8009675190048373E-2</v>
      </c>
      <c r="E14" s="77">
        <f t="shared" si="0"/>
        <v>3.8009675190048373</v>
      </c>
      <c r="F14" s="76">
        <f>分析係数表!C17</f>
        <v>0.37921478060046188</v>
      </c>
      <c r="G14" s="77">
        <f t="shared" si="1"/>
        <v>1.4413830637889014</v>
      </c>
      <c r="H14" s="77">
        <v>1.7202755046128173</v>
      </c>
      <c r="I14" s="77">
        <f t="shared" si="2"/>
        <v>1.7202755046128173</v>
      </c>
      <c r="J14" s="76">
        <f>分析係数表!G17</f>
        <v>0.21189120809614168</v>
      </c>
      <c r="K14" s="78">
        <f t="shared" si="3"/>
        <v>0.3645112549306096</v>
      </c>
      <c r="L14" s="79"/>
      <c r="M14" s="80"/>
      <c r="N14" s="81">
        <f>分析係数表!H17</f>
        <v>3.1175059952038369E-3</v>
      </c>
      <c r="O14" s="82">
        <f t="shared" si="4"/>
        <v>3.0576579836069373E-2</v>
      </c>
      <c r="P14" s="76">
        <f>分析係数表!C17</f>
        <v>0.37921478060046188</v>
      </c>
      <c r="Q14" s="82">
        <f t="shared" si="5"/>
        <v>1.1595091014047553E-2</v>
      </c>
      <c r="R14" s="83">
        <v>2.2506560741091232E-2</v>
      </c>
      <c r="S14" s="84">
        <f t="shared" si="6"/>
        <v>1.7427820653539086</v>
      </c>
      <c r="T14" s="85">
        <f>分析係数表!F17</f>
        <v>0.32152646004638413</v>
      </c>
      <c r="U14" s="86">
        <f t="shared" si="7"/>
        <v>0.56035054810556828</v>
      </c>
      <c r="V14" s="87">
        <f>分析係数表!D17</f>
        <v>5.2709255745308874E-2</v>
      </c>
      <c r="W14" s="167">
        <f t="shared" si="8"/>
        <v>0</v>
      </c>
      <c r="X14" s="76">
        <f>分析係数表!E17</f>
        <v>4.1113219481340925E-2</v>
      </c>
      <c r="Y14" s="166">
        <f t="shared" si="9"/>
        <v>0</v>
      </c>
    </row>
    <row r="15" spans="1:25" x14ac:dyDescent="0.2">
      <c r="A15" s="6" t="s">
        <v>3</v>
      </c>
      <c r="B15" s="5" t="s">
        <v>31</v>
      </c>
      <c r="C15" s="90"/>
      <c r="D15" s="76">
        <f>投入係数表!W15</f>
        <v>5.5286800276433999E-3</v>
      </c>
      <c r="E15" s="77">
        <f t="shared" si="0"/>
        <v>0.55286800276434001</v>
      </c>
      <c r="F15" s="76">
        <f>分析係数表!C18</f>
        <v>0.14940577249575548</v>
      </c>
      <c r="G15" s="77">
        <f t="shared" si="1"/>
        <v>8.260167104119169E-2</v>
      </c>
      <c r="H15" s="77">
        <v>9.5566066229014424E-2</v>
      </c>
      <c r="I15" s="77">
        <f t="shared" si="2"/>
        <v>9.5566066229014424E-2</v>
      </c>
      <c r="J15" s="76">
        <f>分析係数表!G18</f>
        <v>0.21511627906976744</v>
      </c>
      <c r="K15" s="78">
        <f t="shared" si="3"/>
        <v>2.0557816572520544E-2</v>
      </c>
      <c r="L15" s="79"/>
      <c r="M15" s="80"/>
      <c r="N15" s="81">
        <f>分析係数表!H18</f>
        <v>5.0626165734079403E-4</v>
      </c>
      <c r="O15" s="82">
        <f t="shared" si="4"/>
        <v>4.9654274947463087E-3</v>
      </c>
      <c r="P15" s="76">
        <f>分析係数表!C18</f>
        <v>0.14940577249575548</v>
      </c>
      <c r="Q15" s="82">
        <f t="shared" si="5"/>
        <v>7.4186353062423611E-4</v>
      </c>
      <c r="R15" s="83">
        <v>1.4884610592556891E-3</v>
      </c>
      <c r="S15" s="84">
        <f t="shared" si="6"/>
        <v>9.7054527288270118E-2</v>
      </c>
      <c r="T15" s="85">
        <f>分析係数表!F18</f>
        <v>0.45542635658914726</v>
      </c>
      <c r="U15" s="86">
        <f t="shared" si="7"/>
        <v>4.4201189753378833E-2</v>
      </c>
      <c r="V15" s="87">
        <f>分析係数表!D18</f>
        <v>8.1395348837209308E-2</v>
      </c>
      <c r="W15" s="167">
        <f t="shared" si="8"/>
        <v>0</v>
      </c>
      <c r="X15" s="76">
        <f>分析係数表!E18</f>
        <v>8.9147286821705432E-2</v>
      </c>
      <c r="Y15" s="166">
        <f t="shared" si="9"/>
        <v>0</v>
      </c>
    </row>
    <row r="16" spans="1:25" x14ac:dyDescent="0.2">
      <c r="A16" s="6" t="s">
        <v>4</v>
      </c>
      <c r="B16" s="5" t="s">
        <v>32</v>
      </c>
      <c r="C16" s="90"/>
      <c r="D16" s="76">
        <f>投入係数表!W16</f>
        <v>5.5286800276434005E-2</v>
      </c>
      <c r="E16" s="77">
        <f t="shared" si="0"/>
        <v>5.5286800276434001</v>
      </c>
      <c r="F16" s="76">
        <f>分析係数表!C19</f>
        <v>0.11115651818553329</v>
      </c>
      <c r="G16" s="77">
        <f t="shared" si="1"/>
        <v>0.61454882203473826</v>
      </c>
      <c r="H16" s="77">
        <v>0.7074753347568481</v>
      </c>
      <c r="I16" s="77">
        <f t="shared" si="2"/>
        <v>0.7074753347568481</v>
      </c>
      <c r="J16" s="76">
        <f>分析係数表!G19</f>
        <v>5.721393034825871E-2</v>
      </c>
      <c r="K16" s="78">
        <f t="shared" si="3"/>
        <v>4.047744452588932E-2</v>
      </c>
      <c r="L16" s="79"/>
      <c r="M16" s="80"/>
      <c r="N16" s="81">
        <f>分析係数表!H19</f>
        <v>-1.332267519317879E-4</v>
      </c>
      <c r="O16" s="82">
        <f t="shared" si="4"/>
        <v>-1.3066914459858706E-3</v>
      </c>
      <c r="P16" s="76">
        <f>分析係数表!C19</f>
        <v>0.11115651818553329</v>
      </c>
      <c r="Q16" s="82">
        <f t="shared" si="5"/>
        <v>-1.4524727147860922E-4</v>
      </c>
      <c r="R16" s="83">
        <v>6.2407206304199289E-4</v>
      </c>
      <c r="S16" s="84">
        <f t="shared" si="6"/>
        <v>0.70809940681989014</v>
      </c>
      <c r="T16" s="85">
        <f>分析係数表!F19</f>
        <v>0.24046434494195687</v>
      </c>
      <c r="U16" s="86">
        <f t="shared" si="7"/>
        <v>0.17027266001473312</v>
      </c>
      <c r="V16" s="87">
        <f>分析係数表!D19</f>
        <v>6.7993366500829183E-2</v>
      </c>
      <c r="W16" s="167">
        <f t="shared" si="8"/>
        <v>0</v>
      </c>
      <c r="X16" s="76">
        <f>分析係数表!E19</f>
        <v>7.4626865671641784E-2</v>
      </c>
      <c r="Y16" s="166">
        <f t="shared" si="9"/>
        <v>0</v>
      </c>
    </row>
    <row r="17" spans="1:25" x14ac:dyDescent="0.2">
      <c r="A17" s="6" t="s">
        <v>5</v>
      </c>
      <c r="B17" s="5" t="s">
        <v>33</v>
      </c>
      <c r="C17" s="90"/>
      <c r="D17" s="76">
        <f>投入係数表!W17</f>
        <v>2.4879060124395301E-2</v>
      </c>
      <c r="E17" s="77">
        <f t="shared" si="0"/>
        <v>2.48790601243953</v>
      </c>
      <c r="F17" s="76">
        <f>分析係数表!C20</f>
        <v>0.38497033618984844</v>
      </c>
      <c r="G17" s="77">
        <f t="shared" si="1"/>
        <v>0.9577700140175911</v>
      </c>
      <c r="H17" s="77">
        <v>1.2576122876021816</v>
      </c>
      <c r="I17" s="77">
        <f t="shared" si="2"/>
        <v>1.2576122876021816</v>
      </c>
      <c r="J17" s="76">
        <f>分析係数表!G20</f>
        <v>0.1000882612533098</v>
      </c>
      <c r="K17" s="78">
        <f t="shared" si="3"/>
        <v>0.12587222719689972</v>
      </c>
      <c r="L17" s="79"/>
      <c r="M17" s="80"/>
      <c r="N17" s="81">
        <f>分析係数表!H20</f>
        <v>6.1284305888622431E-4</v>
      </c>
      <c r="O17" s="82">
        <f t="shared" si="4"/>
        <v>6.0107806515350042E-3</v>
      </c>
      <c r="P17" s="76">
        <f>分析係数表!C20</f>
        <v>0.38497033618984844</v>
      </c>
      <c r="Q17" s="82">
        <f t="shared" si="5"/>
        <v>2.3139722481848668E-3</v>
      </c>
      <c r="R17" s="83">
        <v>5.2543362420091741E-3</v>
      </c>
      <c r="S17" s="84">
        <f t="shared" si="6"/>
        <v>1.2628666238441908</v>
      </c>
      <c r="T17" s="85">
        <f>分析係数表!F20</f>
        <v>0.22259488084730802</v>
      </c>
      <c r="U17" s="86">
        <f t="shared" si="7"/>
        <v>0.28110764566063984</v>
      </c>
      <c r="V17" s="87">
        <f>分析係数表!D20</f>
        <v>2.5772285966460723E-2</v>
      </c>
      <c r="W17" s="167">
        <f t="shared" si="8"/>
        <v>0</v>
      </c>
      <c r="X17" s="76">
        <f>分析係数表!E20</f>
        <v>2.7184466019417475E-2</v>
      </c>
      <c r="Y17" s="166">
        <f t="shared" si="9"/>
        <v>0</v>
      </c>
    </row>
    <row r="18" spans="1:25" x14ac:dyDescent="0.2">
      <c r="A18" s="6" t="s">
        <v>6</v>
      </c>
      <c r="B18" s="5" t="s">
        <v>34</v>
      </c>
      <c r="C18" s="90"/>
      <c r="D18" s="76">
        <f>投入係数表!W18</f>
        <v>9.675190048375951E-3</v>
      </c>
      <c r="E18" s="77">
        <f t="shared" si="0"/>
        <v>0.96751900483759512</v>
      </c>
      <c r="F18" s="76">
        <f>分析係数表!C21</f>
        <v>0.48253968253968249</v>
      </c>
      <c r="G18" s="77">
        <f t="shared" si="1"/>
        <v>0.46686631344544266</v>
      </c>
      <c r="H18" s="77">
        <v>0.53999923818341578</v>
      </c>
      <c r="I18" s="77">
        <f t="shared" si="2"/>
        <v>0.53999923818341578</v>
      </c>
      <c r="J18" s="76">
        <f>分析係数表!G21</f>
        <v>0.28533451484271155</v>
      </c>
      <c r="K18" s="78">
        <f t="shared" si="3"/>
        <v>0.15408042064249877</v>
      </c>
      <c r="L18" s="79"/>
      <c r="M18" s="80"/>
      <c r="N18" s="81">
        <f>分析係数表!H21</f>
        <v>1.0125233146815881E-3</v>
      </c>
      <c r="O18" s="82">
        <f t="shared" si="4"/>
        <v>9.9308549894926174E-3</v>
      </c>
      <c r="P18" s="76">
        <f>分析係数表!C21</f>
        <v>0.48253968253968249</v>
      </c>
      <c r="Q18" s="82">
        <f t="shared" si="5"/>
        <v>4.7920316139773893E-3</v>
      </c>
      <c r="R18" s="83">
        <v>9.2420852584369443E-3</v>
      </c>
      <c r="S18" s="84">
        <f t="shared" si="6"/>
        <v>0.54924132344185272</v>
      </c>
      <c r="T18" s="85">
        <f>分析係数表!F21</f>
        <v>0.42600797518830308</v>
      </c>
      <c r="U18" s="86">
        <f t="shared" si="7"/>
        <v>0.23398118408920754</v>
      </c>
      <c r="V18" s="87">
        <f>分析係数表!D21</f>
        <v>6.1586176340274704E-2</v>
      </c>
      <c r="W18" s="167">
        <f t="shared" si="8"/>
        <v>0</v>
      </c>
      <c r="X18" s="76">
        <f>分析係数表!E21</f>
        <v>5.2946389011962781E-2</v>
      </c>
      <c r="Y18" s="166">
        <f t="shared" si="9"/>
        <v>0</v>
      </c>
    </row>
    <row r="19" spans="1:25" x14ac:dyDescent="0.2">
      <c r="A19" s="6" t="s">
        <v>7</v>
      </c>
      <c r="B19" s="5" t="s">
        <v>268</v>
      </c>
      <c r="C19" s="90"/>
      <c r="D19" s="76">
        <f>投入係数表!W19</f>
        <v>7.601935038009675E-3</v>
      </c>
      <c r="E19" s="77">
        <f t="shared" si="0"/>
        <v>0.76019350380096751</v>
      </c>
      <c r="F19" s="76">
        <f>分析係数表!C22</f>
        <v>8.9572192513369009E-2</v>
      </c>
      <c r="G19" s="77">
        <f t="shared" si="1"/>
        <v>6.8092198869872778E-2</v>
      </c>
      <c r="H19" s="77">
        <v>7.4444333055237052E-2</v>
      </c>
      <c r="I19" s="77">
        <f t="shared" si="2"/>
        <v>7.4444333055237052E-2</v>
      </c>
      <c r="J19" s="76">
        <f>分析係数表!G22</f>
        <v>0.19457831325301206</v>
      </c>
      <c r="K19" s="78">
        <f t="shared" si="3"/>
        <v>1.4485252757133476E-2</v>
      </c>
      <c r="L19" s="79"/>
      <c r="M19" s="80"/>
      <c r="N19" s="81">
        <f>分析係数表!H22</f>
        <v>5.3290700772715159E-5</v>
      </c>
      <c r="O19" s="82">
        <f t="shared" si="4"/>
        <v>5.2267657839434828E-4</v>
      </c>
      <c r="P19" s="76">
        <f>分析係数表!C22</f>
        <v>8.9572192513369009E-2</v>
      </c>
      <c r="Q19" s="82">
        <f t="shared" si="5"/>
        <v>4.681728710216757E-5</v>
      </c>
      <c r="R19" s="83">
        <v>3.0759324352200936E-4</v>
      </c>
      <c r="S19" s="84">
        <f t="shared" si="6"/>
        <v>7.4751926298759055E-2</v>
      </c>
      <c r="T19" s="85">
        <f>分析係数表!F22</f>
        <v>0.41265060240963858</v>
      </c>
      <c r="U19" s="86">
        <f t="shared" si="7"/>
        <v>3.0846427418463829E-2</v>
      </c>
      <c r="V19" s="87">
        <f>分析係数表!D22</f>
        <v>5.903614457831325E-2</v>
      </c>
      <c r="W19" s="167">
        <f t="shared" si="8"/>
        <v>0</v>
      </c>
      <c r="X19" s="76">
        <f>分析係数表!E22</f>
        <v>6.2650602409638559E-2</v>
      </c>
      <c r="Y19" s="166">
        <f t="shared" si="9"/>
        <v>0</v>
      </c>
    </row>
    <row r="20" spans="1:25" x14ac:dyDescent="0.2">
      <c r="A20" s="6" t="s">
        <v>8</v>
      </c>
      <c r="B20" s="5" t="s">
        <v>269</v>
      </c>
      <c r="C20" s="90"/>
      <c r="D20" s="76">
        <f>投入係数表!W20</f>
        <v>6.9108500345542499E-4</v>
      </c>
      <c r="E20" s="77">
        <f t="shared" si="0"/>
        <v>6.9108500345542501E-2</v>
      </c>
      <c r="F20" s="76">
        <f>分析係数表!C23</f>
        <v>0</v>
      </c>
      <c r="G20" s="77">
        <f t="shared" si="1"/>
        <v>0</v>
      </c>
      <c r="H20" s="77">
        <v>0</v>
      </c>
      <c r="I20" s="77">
        <f t="shared" si="2"/>
        <v>0</v>
      </c>
      <c r="J20" s="76">
        <f>分析係数表!G23</f>
        <v>0.21617418351477449</v>
      </c>
      <c r="K20" s="78">
        <f t="shared" si="3"/>
        <v>0</v>
      </c>
      <c r="L20" s="79"/>
      <c r="M20" s="80"/>
      <c r="N20" s="81">
        <f>分析係数表!H23</f>
        <v>2.6645350386357579E-5</v>
      </c>
      <c r="O20" s="82">
        <f t="shared" si="4"/>
        <v>2.6133828919717414E-4</v>
      </c>
      <c r="P20" s="76">
        <f>分析係数表!C23</f>
        <v>0</v>
      </c>
      <c r="Q20" s="82">
        <f t="shared" si="5"/>
        <v>0</v>
      </c>
      <c r="R20" s="83">
        <v>0</v>
      </c>
      <c r="S20" s="84">
        <f t="shared" si="6"/>
        <v>0</v>
      </c>
      <c r="T20" s="85">
        <f>分析係数表!F23</f>
        <v>0.44116122343182995</v>
      </c>
      <c r="U20" s="86">
        <f t="shared" si="7"/>
        <v>0</v>
      </c>
      <c r="V20" s="87">
        <f>分析係数表!D23</f>
        <v>8.5018144116122338E-2</v>
      </c>
      <c r="W20" s="167">
        <f t="shared" si="8"/>
        <v>0</v>
      </c>
      <c r="X20" s="76">
        <f>分析係数表!E23</f>
        <v>8.138932089165371E-2</v>
      </c>
      <c r="Y20" s="166">
        <f t="shared" si="9"/>
        <v>0</v>
      </c>
    </row>
    <row r="21" spans="1:25" x14ac:dyDescent="0.2">
      <c r="A21" s="6" t="s">
        <v>9</v>
      </c>
      <c r="B21" s="5" t="s">
        <v>270</v>
      </c>
      <c r="C21" s="90"/>
      <c r="D21" s="76">
        <f>投入係数表!W21</f>
        <v>6.9108500345542499E-4</v>
      </c>
      <c r="E21" s="77">
        <f t="shared" si="0"/>
        <v>6.9108500345542501E-2</v>
      </c>
      <c r="F21" s="76">
        <f>分析係数表!C24</f>
        <v>0.22950819672131151</v>
      </c>
      <c r="G21" s="77">
        <f t="shared" si="1"/>
        <v>1.5860967292419592E-2</v>
      </c>
      <c r="H21" s="77">
        <v>1.8525061810929732E-2</v>
      </c>
      <c r="I21" s="77">
        <f t="shared" si="2"/>
        <v>1.8525061810929732E-2</v>
      </c>
      <c r="J21" s="76">
        <f>分析係数表!G24</f>
        <v>0.20952380952380953</v>
      </c>
      <c r="K21" s="78">
        <f t="shared" si="3"/>
        <v>3.8814415222900391E-3</v>
      </c>
      <c r="L21" s="79"/>
      <c r="M21" s="80"/>
      <c r="N21" s="81">
        <f>分析係数表!H24</f>
        <v>3.996802557953637E-4</v>
      </c>
      <c r="O21" s="82">
        <f t="shared" si="4"/>
        <v>3.9200743379576115E-3</v>
      </c>
      <c r="P21" s="76">
        <f>分析係数表!C24</f>
        <v>0.22950819672131151</v>
      </c>
      <c r="Q21" s="82">
        <f t="shared" si="5"/>
        <v>8.9968919231814043E-4</v>
      </c>
      <c r="R21" s="83">
        <v>2.2353479180744129E-3</v>
      </c>
      <c r="S21" s="84">
        <f t="shared" si="6"/>
        <v>2.0760409729004146E-2</v>
      </c>
      <c r="T21" s="85">
        <f>分析係数表!F24</f>
        <v>0.4</v>
      </c>
      <c r="U21" s="86">
        <f t="shared" si="7"/>
        <v>8.3041638916016586E-3</v>
      </c>
      <c r="V21" s="87">
        <f>分析係数表!D24</f>
        <v>1.1190476190476191</v>
      </c>
      <c r="W21" s="167">
        <f t="shared" si="8"/>
        <v>0</v>
      </c>
      <c r="X21" s="76">
        <f>分析係数表!E24</f>
        <v>1.1190476190476191</v>
      </c>
      <c r="Y21" s="166">
        <f t="shared" si="9"/>
        <v>0</v>
      </c>
    </row>
    <row r="22" spans="1:25" x14ac:dyDescent="0.2">
      <c r="A22" s="6" t="s">
        <v>10</v>
      </c>
      <c r="B22" s="5" t="s">
        <v>271</v>
      </c>
      <c r="C22" s="90"/>
      <c r="D22" s="76">
        <f>投入係数表!W22</f>
        <v>1.1748445058742226E-2</v>
      </c>
      <c r="E22" s="77">
        <f t="shared" si="0"/>
        <v>1.1748445058742225</v>
      </c>
      <c r="F22" s="76">
        <f>分析係数表!C25</f>
        <v>0.16129032258064513</v>
      </c>
      <c r="G22" s="77">
        <f t="shared" si="1"/>
        <v>0.18949104933455199</v>
      </c>
      <c r="H22" s="77">
        <v>0.23977991737079932</v>
      </c>
      <c r="I22" s="77">
        <f t="shared" si="2"/>
        <v>0.23977991737079932</v>
      </c>
      <c r="J22" s="76">
        <f>分析係数表!G25</f>
        <v>0.19679519278918378</v>
      </c>
      <c r="K22" s="78">
        <f t="shared" si="3"/>
        <v>4.718753506596101E-2</v>
      </c>
      <c r="L22" s="79"/>
      <c r="M22" s="80"/>
      <c r="N22" s="81">
        <f>分析係数表!H25</f>
        <v>5.5955235811350917E-4</v>
      </c>
      <c r="O22" s="82">
        <f t="shared" si="4"/>
        <v>5.4881040731406565E-3</v>
      </c>
      <c r="P22" s="76">
        <f>分析係数表!C25</f>
        <v>0.16129032258064513</v>
      </c>
      <c r="Q22" s="82">
        <f t="shared" si="5"/>
        <v>8.8517807631300889E-4</v>
      </c>
      <c r="R22" s="83">
        <v>2.66662161053032E-3</v>
      </c>
      <c r="S22" s="84">
        <f t="shared" si="6"/>
        <v>0.24244653898132965</v>
      </c>
      <c r="T22" s="85">
        <f>分析係数表!F25</f>
        <v>0.35002503755633452</v>
      </c>
      <c r="U22" s="86">
        <f t="shared" si="7"/>
        <v>8.4862358912343228E-2</v>
      </c>
      <c r="V22" s="87">
        <f>分析係数表!D25</f>
        <v>8.1622433650475709E-2</v>
      </c>
      <c r="W22" s="167">
        <f t="shared" si="8"/>
        <v>0</v>
      </c>
      <c r="X22" s="76">
        <f>分析係数表!E25</f>
        <v>8.0120180270405614E-2</v>
      </c>
      <c r="Y22" s="166">
        <f t="shared" si="9"/>
        <v>0</v>
      </c>
    </row>
    <row r="23" spans="1:25" x14ac:dyDescent="0.2">
      <c r="A23" s="6" t="s">
        <v>11</v>
      </c>
      <c r="B23" s="5" t="s">
        <v>35</v>
      </c>
      <c r="C23" s="90"/>
      <c r="D23" s="76">
        <f>投入係数表!W23</f>
        <v>3.3172080165860401E-2</v>
      </c>
      <c r="E23" s="77">
        <f t="shared" si="0"/>
        <v>3.31720801658604</v>
      </c>
      <c r="F23" s="76">
        <f>分析係数表!C26</f>
        <v>0.2892749244712991</v>
      </c>
      <c r="G23" s="77">
        <f t="shared" si="1"/>
        <v>0.95958509845351458</v>
      </c>
      <c r="H23" s="77">
        <v>1.0443796033524742</v>
      </c>
      <c r="I23" s="77">
        <f t="shared" si="2"/>
        <v>1.0443796033524742</v>
      </c>
      <c r="J23" s="76">
        <f>分析係数表!G26</f>
        <v>0.19654528478057889</v>
      </c>
      <c r="K23" s="78">
        <f t="shared" si="3"/>
        <v>0.20526788655994005</v>
      </c>
      <c r="L23" s="79"/>
      <c r="M23" s="80"/>
      <c r="N23" s="81">
        <f>分析係数表!H26</f>
        <v>1.2363442579269917E-2</v>
      </c>
      <c r="O23" s="82">
        <f t="shared" si="4"/>
        <v>0.1212609661874888</v>
      </c>
      <c r="P23" s="76">
        <f>分析係数表!C26</f>
        <v>0.2892749244712991</v>
      </c>
      <c r="Q23" s="82">
        <f t="shared" si="5"/>
        <v>3.5077756835202575E-2</v>
      </c>
      <c r="R23" s="83">
        <v>3.7105373786685117E-2</v>
      </c>
      <c r="S23" s="84">
        <f t="shared" si="6"/>
        <v>1.0814849771391593</v>
      </c>
      <c r="T23" s="85">
        <f>分析係数表!F26</f>
        <v>0.33426704014939307</v>
      </c>
      <c r="U23" s="86">
        <f t="shared" si="7"/>
        <v>0.3615047822743408</v>
      </c>
      <c r="V23" s="87">
        <f>分析係数表!D26</f>
        <v>5.3688141923436038E-2</v>
      </c>
      <c r="W23" s="167">
        <f t="shared" si="8"/>
        <v>0</v>
      </c>
      <c r="X23" s="76">
        <f>分析係数表!E26</f>
        <v>5.6489262371615313E-2</v>
      </c>
      <c r="Y23" s="166">
        <f t="shared" si="9"/>
        <v>0</v>
      </c>
    </row>
    <row r="24" spans="1:25" x14ac:dyDescent="0.2">
      <c r="A24" s="6" t="s">
        <v>12</v>
      </c>
      <c r="B24" s="5" t="s">
        <v>365</v>
      </c>
      <c r="C24" s="90"/>
      <c r="D24" s="76">
        <f>投入係数表!W24</f>
        <v>6.2197650310988253E-3</v>
      </c>
      <c r="E24" s="77">
        <f t="shared" si="0"/>
        <v>0.62197650310988251</v>
      </c>
      <c r="F24" s="76">
        <f>分析係数表!C27</f>
        <v>1.9108280254777066E-2</v>
      </c>
      <c r="G24" s="77">
        <f t="shared" si="1"/>
        <v>1.1884901333309853E-2</v>
      </c>
      <c r="H24" s="77">
        <v>1.2487653247850275E-2</v>
      </c>
      <c r="I24" s="77">
        <f t="shared" si="2"/>
        <v>1.2487653247850275E-2</v>
      </c>
      <c r="J24" s="76">
        <f>分析係数表!G27</f>
        <v>0.18</v>
      </c>
      <c r="K24" s="78">
        <f t="shared" si="3"/>
        <v>2.2477775846130492E-3</v>
      </c>
      <c r="L24" s="79"/>
      <c r="M24" s="80"/>
      <c r="N24" s="81">
        <f>分析係数表!H27</f>
        <v>1.2043698374633626E-2</v>
      </c>
      <c r="O24" s="82">
        <f t="shared" si="4"/>
        <v>0.11812490671712271</v>
      </c>
      <c r="P24" s="76">
        <f>分析係数表!C27</f>
        <v>1.9108280254777066E-2</v>
      </c>
      <c r="Q24" s="82">
        <f t="shared" si="5"/>
        <v>2.2571638226201785E-3</v>
      </c>
      <c r="R24" s="83">
        <v>2.271764907957251E-3</v>
      </c>
      <c r="S24" s="84">
        <f t="shared" si="6"/>
        <v>1.4759418155807526E-2</v>
      </c>
      <c r="T24" s="85">
        <f>分析係数表!F27</f>
        <v>0.34</v>
      </c>
      <c r="U24" s="86">
        <f t="shared" si="7"/>
        <v>5.0182021729745594E-3</v>
      </c>
      <c r="V24" s="87">
        <f>分析係数表!D27</f>
        <v>0</v>
      </c>
      <c r="W24" s="167">
        <f t="shared" si="8"/>
        <v>0</v>
      </c>
      <c r="X24" s="76">
        <f>分析係数表!E27</f>
        <v>0</v>
      </c>
      <c r="Y24" s="166">
        <f t="shared" si="9"/>
        <v>0</v>
      </c>
    </row>
    <row r="25" spans="1:25" x14ac:dyDescent="0.2">
      <c r="A25" s="6" t="s">
        <v>13</v>
      </c>
      <c r="B25" s="5" t="s">
        <v>191</v>
      </c>
      <c r="C25" s="75">
        <f>最終需要_まとめ!C26</f>
        <v>100</v>
      </c>
      <c r="D25" s="76">
        <f>投入係数表!W25</f>
        <v>0.46924671734623358</v>
      </c>
      <c r="E25" s="77">
        <f t="shared" si="0"/>
        <v>46.924671734623359</v>
      </c>
      <c r="F25" s="76">
        <f>分析係数表!C28</f>
        <v>9.4883720930232562E-2</v>
      </c>
      <c r="G25" s="77">
        <f t="shared" si="1"/>
        <v>4.4523874576107749</v>
      </c>
      <c r="H25" s="77">
        <v>4.6618475405827766</v>
      </c>
      <c r="I25" s="77">
        <f t="shared" si="2"/>
        <v>104.66184754058278</v>
      </c>
      <c r="J25" s="76">
        <f>分析係数表!G28</f>
        <v>0.12508638562543192</v>
      </c>
      <c r="K25" s="78">
        <f t="shared" si="3"/>
        <v>13.091772221731501</v>
      </c>
      <c r="L25" s="79"/>
      <c r="M25" s="80"/>
      <c r="N25" s="81">
        <f>分析係数表!H28</f>
        <v>2.3767652544630962E-2</v>
      </c>
      <c r="O25" s="82">
        <f t="shared" si="4"/>
        <v>0.23311375396387932</v>
      </c>
      <c r="P25" s="76">
        <f>分析係数表!C28</f>
        <v>9.4883720930232562E-2</v>
      </c>
      <c r="Q25" s="82">
        <f t="shared" si="5"/>
        <v>2.2118700376107619E-2</v>
      </c>
      <c r="R25" s="83">
        <v>2.3570643717266408E-2</v>
      </c>
      <c r="S25" s="84">
        <f t="shared" si="6"/>
        <v>104.68541818430005</v>
      </c>
      <c r="T25" s="85">
        <f>分析係数表!F28</f>
        <v>0.21354526606772634</v>
      </c>
      <c r="U25" s="86">
        <f t="shared" si="7"/>
        <v>22.35507547957755</v>
      </c>
      <c r="V25" s="87">
        <f>分析係数表!D28</f>
        <v>0.20525224602626124</v>
      </c>
      <c r="W25" s="167">
        <f t="shared" si="8"/>
        <v>21</v>
      </c>
      <c r="X25" s="76">
        <f>分析係数表!E28</f>
        <v>0.19765031098825156</v>
      </c>
      <c r="Y25" s="166">
        <f t="shared" si="9"/>
        <v>21</v>
      </c>
    </row>
    <row r="26" spans="1:25" x14ac:dyDescent="0.2">
      <c r="A26" s="6" t="s">
        <v>14</v>
      </c>
      <c r="B26" s="5" t="s">
        <v>50</v>
      </c>
      <c r="C26" s="90"/>
      <c r="D26" s="76">
        <f>投入係数表!W26</f>
        <v>1.38217000691085E-3</v>
      </c>
      <c r="E26" s="77">
        <f t="shared" si="0"/>
        <v>0.138217000691085</v>
      </c>
      <c r="F26" s="76">
        <f>分析係数表!C29</f>
        <v>0.10244286840031525</v>
      </c>
      <c r="G26" s="77">
        <f t="shared" si="1"/>
        <v>1.4159346012483103E-2</v>
      </c>
      <c r="H26" s="77">
        <v>2.410852913249735E-2</v>
      </c>
      <c r="I26" s="77">
        <f t="shared" si="2"/>
        <v>2.410852913249735E-2</v>
      </c>
      <c r="J26" s="76">
        <f>分析係数表!G29</f>
        <v>0.25477707006369427</v>
      </c>
      <c r="K26" s="78">
        <f t="shared" si="3"/>
        <v>6.1423004159228915E-3</v>
      </c>
      <c r="L26" s="79"/>
      <c r="M26" s="80"/>
      <c r="N26" s="81">
        <f>分析係数表!H29</f>
        <v>1.0897948308020251E-2</v>
      </c>
      <c r="O26" s="82">
        <f t="shared" si="4"/>
        <v>0.10688736028164422</v>
      </c>
      <c r="P26" s="76">
        <f>分析係数表!C29</f>
        <v>0.10244286840031525</v>
      </c>
      <c r="Q26" s="82">
        <f t="shared" si="5"/>
        <v>1.0949847782989562E-2</v>
      </c>
      <c r="R26" s="83">
        <v>1.3964013085213361E-2</v>
      </c>
      <c r="S26" s="84">
        <f t="shared" si="6"/>
        <v>3.8072542217710711E-2</v>
      </c>
      <c r="T26" s="85">
        <f>分析係数表!F29</f>
        <v>0.39278131634819535</v>
      </c>
      <c r="U26" s="86">
        <f t="shared" si="7"/>
        <v>1.4954183248994654E-2</v>
      </c>
      <c r="V26" s="87">
        <f>分析係数表!D29</f>
        <v>0.1932059447983015</v>
      </c>
      <c r="W26" s="167">
        <f t="shared" si="8"/>
        <v>0</v>
      </c>
      <c r="X26" s="76">
        <f>分析係数表!E29</f>
        <v>0.10191082802547771</v>
      </c>
      <c r="Y26" s="166">
        <f t="shared" si="9"/>
        <v>0</v>
      </c>
    </row>
    <row r="27" spans="1:25" x14ac:dyDescent="0.2">
      <c r="A27" s="6" t="s">
        <v>15</v>
      </c>
      <c r="B27" s="5" t="s">
        <v>36</v>
      </c>
      <c r="C27" s="90"/>
      <c r="D27" s="76">
        <f>投入係数表!W27</f>
        <v>6.9108500345542499E-4</v>
      </c>
      <c r="E27" s="77">
        <f t="shared" si="0"/>
        <v>6.9108500345542501E-2</v>
      </c>
      <c r="F27" s="76">
        <f>分析係数表!C30</f>
        <v>1</v>
      </c>
      <c r="G27" s="77">
        <f t="shared" si="1"/>
        <v>6.9108500345542501E-2</v>
      </c>
      <c r="H27" s="77">
        <v>0.10092364373429365</v>
      </c>
      <c r="I27" s="77">
        <f t="shared" si="2"/>
        <v>0.10092364373429365</v>
      </c>
      <c r="J27" s="76">
        <f>分析係数表!G30</f>
        <v>0.34465911614479239</v>
      </c>
      <c r="K27" s="78">
        <f t="shared" si="3"/>
        <v>3.4784253847573561E-2</v>
      </c>
      <c r="L27" s="79"/>
      <c r="M27" s="80"/>
      <c r="N27" s="81">
        <f>分析係数表!H30</f>
        <v>0</v>
      </c>
      <c r="O27" s="82">
        <f t="shared" si="4"/>
        <v>0</v>
      </c>
      <c r="P27" s="76">
        <f>分析係数表!C30</f>
        <v>1</v>
      </c>
      <c r="Q27" s="82">
        <f t="shared" si="5"/>
        <v>0</v>
      </c>
      <c r="R27" s="83">
        <v>1.5379336828598876E-2</v>
      </c>
      <c r="S27" s="84">
        <f t="shared" si="6"/>
        <v>0.11630298056289252</v>
      </c>
      <c r="T27" s="85">
        <f>分析係数表!F30</f>
        <v>0.43992893626471241</v>
      </c>
      <c r="U27" s="86">
        <f t="shared" si="7"/>
        <v>5.1165046523448832E-2</v>
      </c>
      <c r="V27" s="87">
        <f>分析係数表!D30</f>
        <v>0.13657561625582945</v>
      </c>
      <c r="W27" s="167">
        <f t="shared" si="8"/>
        <v>0</v>
      </c>
      <c r="X27" s="76">
        <f>分析係数表!E30</f>
        <v>6.395736175882745E-2</v>
      </c>
      <c r="Y27" s="166">
        <f t="shared" si="9"/>
        <v>0</v>
      </c>
    </row>
    <row r="28" spans="1:25" x14ac:dyDescent="0.2">
      <c r="A28" s="6" t="s">
        <v>16</v>
      </c>
      <c r="B28" s="5" t="s">
        <v>192</v>
      </c>
      <c r="C28" s="90"/>
      <c r="D28" s="76">
        <f>投入係数表!W28</f>
        <v>1.1748445058742226E-2</v>
      </c>
      <c r="E28" s="77">
        <f t="shared" si="0"/>
        <v>1.1748445058742225</v>
      </c>
      <c r="F28" s="76">
        <f>分析係数表!C31</f>
        <v>2.6671974522292974E-2</v>
      </c>
      <c r="G28" s="77">
        <f t="shared" si="1"/>
        <v>3.1335422728333139E-2</v>
      </c>
      <c r="H28" s="77">
        <v>3.8793301932484536E-2</v>
      </c>
      <c r="I28" s="77">
        <f t="shared" si="2"/>
        <v>3.8793301932484536E-2</v>
      </c>
      <c r="J28" s="76">
        <f>分析係数表!G31</f>
        <v>5.9701492537313432E-2</v>
      </c>
      <c r="K28" s="78">
        <f t="shared" si="3"/>
        <v>2.3160180258199724E-3</v>
      </c>
      <c r="L28" s="79"/>
      <c r="M28" s="80"/>
      <c r="N28" s="81">
        <f>分析係数表!H31</f>
        <v>2.5153210764721556E-2</v>
      </c>
      <c r="O28" s="82">
        <f t="shared" si="4"/>
        <v>0.24670334500213237</v>
      </c>
      <c r="P28" s="76">
        <f>分析係数表!C31</f>
        <v>2.6671974522292974E-2</v>
      </c>
      <c r="Q28" s="82">
        <f t="shared" si="5"/>
        <v>6.580065332461328E-3</v>
      </c>
      <c r="R28" s="83">
        <v>8.0503774470967199E-3</v>
      </c>
      <c r="S28" s="84">
        <f t="shared" si="6"/>
        <v>4.6843679379581254E-2</v>
      </c>
      <c r="T28" s="85">
        <f>分析係数表!F31</f>
        <v>0.34328358208955223</v>
      </c>
      <c r="U28" s="86">
        <f t="shared" si="7"/>
        <v>1.6080666055677147E-2</v>
      </c>
      <c r="V28" s="87">
        <f>分析係数表!D31</f>
        <v>0</v>
      </c>
      <c r="W28" s="167">
        <f t="shared" si="8"/>
        <v>0</v>
      </c>
      <c r="X28" s="76">
        <f>分析係数表!E31</f>
        <v>0</v>
      </c>
      <c r="Y28" s="166">
        <f t="shared" si="9"/>
        <v>0</v>
      </c>
    </row>
    <row r="29" spans="1:25" x14ac:dyDescent="0.2">
      <c r="A29" s="6" t="s">
        <v>17</v>
      </c>
      <c r="B29" s="5" t="s">
        <v>272</v>
      </c>
      <c r="C29" s="90"/>
      <c r="D29" s="76">
        <f>投入係数表!W29</f>
        <v>6.9108500345542499E-4</v>
      </c>
      <c r="E29" s="77">
        <f t="shared" si="0"/>
        <v>6.9108500345542501E-2</v>
      </c>
      <c r="F29" s="76">
        <f>分析係数表!C32</f>
        <v>1</v>
      </c>
      <c r="G29" s="77">
        <f t="shared" si="1"/>
        <v>6.9108500345542501E-2</v>
      </c>
      <c r="H29" s="77">
        <v>9.0890046255725915E-2</v>
      </c>
      <c r="I29" s="77">
        <f t="shared" si="2"/>
        <v>9.0890046255725915E-2</v>
      </c>
      <c r="J29" s="76">
        <f>分析係数表!G32</f>
        <v>0.14022140221402213</v>
      </c>
      <c r="K29" s="78">
        <f t="shared" si="3"/>
        <v>1.274472973327522E-2</v>
      </c>
      <c r="L29" s="79"/>
      <c r="M29" s="80"/>
      <c r="N29" s="81">
        <f>分析係数表!H32</f>
        <v>7.3807620570210501E-3</v>
      </c>
      <c r="O29" s="82">
        <f t="shared" si="4"/>
        <v>7.2390706107617234E-2</v>
      </c>
      <c r="P29" s="76">
        <f>分析係数表!C32</f>
        <v>1</v>
      </c>
      <c r="Q29" s="82">
        <f t="shared" si="5"/>
        <v>7.2390706107617234E-2</v>
      </c>
      <c r="R29" s="83">
        <v>9.1730260893067447E-2</v>
      </c>
      <c r="S29" s="84">
        <f t="shared" si="6"/>
        <v>0.18262030714879335</v>
      </c>
      <c r="T29" s="85">
        <f>分析係数表!F32</f>
        <v>0.48093480934809346</v>
      </c>
      <c r="U29" s="86">
        <f t="shared" si="7"/>
        <v>8.7828462601695204E-2</v>
      </c>
      <c r="V29" s="87">
        <f>分析係数表!D32</f>
        <v>1.7220172201722016E-2</v>
      </c>
      <c r="W29" s="167">
        <f t="shared" si="8"/>
        <v>0</v>
      </c>
      <c r="X29" s="76">
        <f>分析係数表!E32</f>
        <v>2.5830258302583026E-2</v>
      </c>
      <c r="Y29" s="166">
        <f t="shared" si="9"/>
        <v>0</v>
      </c>
    </row>
    <row r="30" spans="1:25" x14ac:dyDescent="0.2">
      <c r="A30" s="6" t="s">
        <v>18</v>
      </c>
      <c r="B30" s="5" t="s">
        <v>273</v>
      </c>
      <c r="C30" s="90"/>
      <c r="D30" s="76">
        <f>投入係数表!W30</f>
        <v>6.9108500345542499E-4</v>
      </c>
      <c r="E30" s="77">
        <f t="shared" si="0"/>
        <v>6.9108500345542501E-2</v>
      </c>
      <c r="F30" s="76">
        <f>分析係数表!C33</f>
        <v>0.66329113924050631</v>
      </c>
      <c r="G30" s="77">
        <f t="shared" si="1"/>
        <v>4.5839055925397811E-2</v>
      </c>
      <c r="H30" s="77">
        <v>5.1767435681949477E-2</v>
      </c>
      <c r="I30" s="77">
        <f t="shared" si="2"/>
        <v>5.1767435681949477E-2</v>
      </c>
      <c r="J30" s="76">
        <f>分析係数表!G33</f>
        <v>0.50381679389312972</v>
      </c>
      <c r="K30" s="78">
        <f t="shared" si="3"/>
        <v>2.608130347334859E-2</v>
      </c>
      <c r="L30" s="79"/>
      <c r="M30" s="80"/>
      <c r="N30" s="81">
        <f>分析係数表!H33</f>
        <v>1.0658140154543032E-3</v>
      </c>
      <c r="O30" s="82">
        <f t="shared" si="4"/>
        <v>1.0453531567886965E-2</v>
      </c>
      <c r="P30" s="76">
        <f>分析係数表!C33</f>
        <v>0.66329113924050631</v>
      </c>
      <c r="Q30" s="82">
        <f t="shared" si="5"/>
        <v>6.9337348627503412E-3</v>
      </c>
      <c r="R30" s="83">
        <v>1.7775948016631699E-2</v>
      </c>
      <c r="S30" s="84">
        <f t="shared" si="6"/>
        <v>6.9543383698581179E-2</v>
      </c>
      <c r="T30" s="85">
        <f>分析係数表!F33</f>
        <v>0.63740458015267176</v>
      </c>
      <c r="U30" s="86">
        <f t="shared" si="7"/>
        <v>4.4327271288790292E-2</v>
      </c>
      <c r="V30" s="87">
        <f>分析係数表!D33</f>
        <v>1.1450381679389313E-2</v>
      </c>
      <c r="W30" s="167">
        <f t="shared" si="8"/>
        <v>0</v>
      </c>
      <c r="X30" s="76">
        <f>分析係数表!E33</f>
        <v>0</v>
      </c>
      <c r="Y30" s="166">
        <f t="shared" si="9"/>
        <v>0</v>
      </c>
    </row>
    <row r="31" spans="1:25" x14ac:dyDescent="0.2">
      <c r="A31" s="6" t="s">
        <v>19</v>
      </c>
      <c r="B31" s="5" t="s">
        <v>274</v>
      </c>
      <c r="C31" s="90"/>
      <c r="D31" s="76">
        <f>投入係数表!W31</f>
        <v>4.0082930200414653E-2</v>
      </c>
      <c r="E31" s="77">
        <f t="shared" si="0"/>
        <v>4.0082930200414655</v>
      </c>
      <c r="F31" s="76">
        <f>分析係数表!C34</f>
        <v>0.21491587085038655</v>
      </c>
      <c r="G31" s="77">
        <f t="shared" si="1"/>
        <v>0.86144578502573743</v>
      </c>
      <c r="H31" s="77">
        <v>0.97734305150535339</v>
      </c>
      <c r="I31" s="77">
        <f t="shared" si="2"/>
        <v>0.97734305150535339</v>
      </c>
      <c r="J31" s="76">
        <f>分析係数表!G34</f>
        <v>0.42492917847025496</v>
      </c>
      <c r="K31" s="78">
        <f t="shared" si="3"/>
        <v>0.4153015799597819</v>
      </c>
      <c r="L31" s="79"/>
      <c r="M31" s="80"/>
      <c r="N31" s="81">
        <f>分析係数表!H34</f>
        <v>0.18094857447375434</v>
      </c>
      <c r="O31" s="82">
        <f t="shared" si="4"/>
        <v>1.7747483219380096</v>
      </c>
      <c r="P31" s="76">
        <f>分析係数表!C34</f>
        <v>0.21491587085038655</v>
      </c>
      <c r="Q31" s="82">
        <f t="shared" si="5"/>
        <v>0.38142158114956953</v>
      </c>
      <c r="R31" s="83">
        <v>0.40495150000082314</v>
      </c>
      <c r="S31" s="84">
        <f t="shared" si="6"/>
        <v>1.3822945515061766</v>
      </c>
      <c r="T31" s="85">
        <f>分析係数表!F34</f>
        <v>0.69842904970383723</v>
      </c>
      <c r="U31" s="86">
        <f t="shared" si="7"/>
        <v>0.96543467001925087</v>
      </c>
      <c r="V31" s="87">
        <f>分析係数表!D34</f>
        <v>0.29410249806850375</v>
      </c>
      <c r="W31" s="167">
        <f t="shared" si="8"/>
        <v>0</v>
      </c>
      <c r="X31" s="76">
        <f>分析係数表!E34</f>
        <v>0.18465104300798352</v>
      </c>
      <c r="Y31" s="166">
        <f t="shared" si="9"/>
        <v>0</v>
      </c>
    </row>
    <row r="32" spans="1:25" x14ac:dyDescent="0.2">
      <c r="A32" s="6" t="s">
        <v>20</v>
      </c>
      <c r="B32" s="5" t="s">
        <v>37</v>
      </c>
      <c r="C32" s="90"/>
      <c r="D32" s="76">
        <f>投入係数表!W32</f>
        <v>3.4554250172771253E-3</v>
      </c>
      <c r="E32" s="77">
        <f t="shared" si="0"/>
        <v>0.3455425017277125</v>
      </c>
      <c r="F32" s="76">
        <f>分析係数表!C35</f>
        <v>8.6412734508243272E-2</v>
      </c>
      <c r="G32" s="77">
        <f t="shared" si="1"/>
        <v>2.9859272463111014E-2</v>
      </c>
      <c r="H32" s="77">
        <v>3.8216834771476228E-2</v>
      </c>
      <c r="I32" s="77">
        <f t="shared" si="2"/>
        <v>3.8216834771476228E-2</v>
      </c>
      <c r="J32" s="76">
        <f>分析係数表!G35</f>
        <v>0.31692307692307692</v>
      </c>
      <c r="K32" s="78">
        <f t="shared" si="3"/>
        <v>1.2111796866037082E-2</v>
      </c>
      <c r="L32" s="79"/>
      <c r="M32" s="80"/>
      <c r="N32" s="81">
        <f>分析係数表!H35</f>
        <v>6.9118038902211562E-2</v>
      </c>
      <c r="O32" s="82">
        <f t="shared" si="4"/>
        <v>0.67791152217746964</v>
      </c>
      <c r="P32" s="76">
        <f>分析係数表!C35</f>
        <v>8.6412734508243272E-2</v>
      </c>
      <c r="Q32" s="82">
        <f t="shared" si="5"/>
        <v>5.8580188386000757E-2</v>
      </c>
      <c r="R32" s="83">
        <v>6.4849561218972451E-2</v>
      </c>
      <c r="S32" s="84">
        <f t="shared" si="6"/>
        <v>0.10306639599044867</v>
      </c>
      <c r="T32" s="85">
        <f>分析係数表!F35</f>
        <v>0.65230769230769226</v>
      </c>
      <c r="U32" s="86">
        <f t="shared" si="7"/>
        <v>6.7231002923000355E-2</v>
      </c>
      <c r="V32" s="87">
        <f>分析係数表!D35</f>
        <v>0.24307692307692308</v>
      </c>
      <c r="W32" s="167">
        <f t="shared" si="8"/>
        <v>0</v>
      </c>
      <c r="X32" s="76">
        <f>分析係数表!E35</f>
        <v>0.19384615384615383</v>
      </c>
      <c r="Y32" s="166">
        <f t="shared" si="9"/>
        <v>0</v>
      </c>
    </row>
    <row r="33" spans="1:25" x14ac:dyDescent="0.2">
      <c r="A33" s="6" t="s">
        <v>21</v>
      </c>
      <c r="B33" s="5" t="s">
        <v>38</v>
      </c>
      <c r="C33" s="90"/>
      <c r="D33" s="76">
        <f>投入係数表!W33</f>
        <v>6.9108500345542499E-4</v>
      </c>
      <c r="E33" s="77">
        <f t="shared" si="0"/>
        <v>6.9108500345542501E-2</v>
      </c>
      <c r="F33" s="76">
        <f>分析係数表!C36</f>
        <v>0.53995037220843667</v>
      </c>
      <c r="G33" s="77">
        <f t="shared" si="1"/>
        <v>3.7315160484342545E-2</v>
      </c>
      <c r="H33" s="77">
        <v>6.9281430870376984E-2</v>
      </c>
      <c r="I33" s="77">
        <f t="shared" si="2"/>
        <v>6.9281430870376984E-2</v>
      </c>
      <c r="J33" s="76">
        <f>分析係数表!G36</f>
        <v>4.5913682277318639E-3</v>
      </c>
      <c r="K33" s="78">
        <f t="shared" si="3"/>
        <v>3.1809656047005044E-4</v>
      </c>
      <c r="L33" s="79"/>
      <c r="M33" s="80"/>
      <c r="N33" s="81">
        <f>分析係数表!H36</f>
        <v>9.1953104183320006E-2</v>
      </c>
      <c r="O33" s="82">
        <f t="shared" si="4"/>
        <v>0.90187843601944784</v>
      </c>
      <c r="P33" s="76">
        <f>分析係数表!C36</f>
        <v>0.53995037220843667</v>
      </c>
      <c r="Q33" s="82">
        <f t="shared" si="5"/>
        <v>0.48696959721546362</v>
      </c>
      <c r="R33" s="83">
        <v>0.5065499483778807</v>
      </c>
      <c r="S33" s="84">
        <f t="shared" si="6"/>
        <v>0.57583137924825767</v>
      </c>
      <c r="T33" s="85">
        <f>分析係数表!F36</f>
        <v>0.90036730945821852</v>
      </c>
      <c r="U33" s="86">
        <f t="shared" si="7"/>
        <v>0.51845974963536878</v>
      </c>
      <c r="V33" s="87">
        <f>分析係数表!D36</f>
        <v>1.4692378328741965E-2</v>
      </c>
      <c r="W33" s="167">
        <f t="shared" si="8"/>
        <v>0</v>
      </c>
      <c r="X33" s="76">
        <f>分析係数表!E36</f>
        <v>5.5096418732782371E-3</v>
      </c>
      <c r="Y33" s="166">
        <f t="shared" si="9"/>
        <v>0</v>
      </c>
    </row>
    <row r="34" spans="1:25" x14ac:dyDescent="0.2">
      <c r="A34" s="6" t="s">
        <v>22</v>
      </c>
      <c r="B34" s="5" t="s">
        <v>377</v>
      </c>
      <c r="C34" s="90"/>
      <c r="D34" s="76">
        <f>投入係数表!W34</f>
        <v>1.3130615065653075E-2</v>
      </c>
      <c r="E34" s="77">
        <f t="shared" si="0"/>
        <v>1.3130615065653075</v>
      </c>
      <c r="F34" s="76">
        <f>分析係数表!C37</f>
        <v>0.27299231380864031</v>
      </c>
      <c r="G34" s="77">
        <f t="shared" si="1"/>
        <v>0.35845569885032247</v>
      </c>
      <c r="H34" s="77">
        <v>0.42977858104761185</v>
      </c>
      <c r="I34" s="77">
        <f t="shared" si="2"/>
        <v>0.42977858104761185</v>
      </c>
      <c r="J34" s="76">
        <f>分析係数表!G37</f>
        <v>0.4742113169754632</v>
      </c>
      <c r="K34" s="78">
        <f t="shared" si="3"/>
        <v>0.20380586692643388</v>
      </c>
      <c r="L34" s="79"/>
      <c r="M34" s="80"/>
      <c r="N34" s="81">
        <f>分析係数表!H37</f>
        <v>5.3477218225419662E-2</v>
      </c>
      <c r="O34" s="82">
        <f t="shared" si="4"/>
        <v>0.5245059464187285</v>
      </c>
      <c r="P34" s="76">
        <f>分析係数表!C37</f>
        <v>0.27299231380864031</v>
      </c>
      <c r="Q34" s="82">
        <f t="shared" si="5"/>
        <v>0.14318609191923942</v>
      </c>
      <c r="R34" s="83">
        <v>0.16115987521656647</v>
      </c>
      <c r="S34" s="84">
        <f t="shared" si="6"/>
        <v>0.59093845626417829</v>
      </c>
      <c r="T34" s="85">
        <f>分析係数表!F37</f>
        <v>0.7120681021532298</v>
      </c>
      <c r="U34" s="86">
        <f t="shared" si="7"/>
        <v>0.4207884250413928</v>
      </c>
      <c r="V34" s="87">
        <f>分析係数表!D37</f>
        <v>0.1457185778668002</v>
      </c>
      <c r="W34" s="167">
        <f t="shared" si="8"/>
        <v>0</v>
      </c>
      <c r="X34" s="76">
        <f>分析係数表!E37</f>
        <v>0.12719078617926891</v>
      </c>
      <c r="Y34" s="166">
        <f t="shared" si="9"/>
        <v>0</v>
      </c>
    </row>
    <row r="35" spans="1:25" x14ac:dyDescent="0.2">
      <c r="A35" s="6" t="s">
        <v>23</v>
      </c>
      <c r="B35" s="5" t="s">
        <v>193</v>
      </c>
      <c r="C35" s="90"/>
      <c r="D35" s="76">
        <f>投入係数表!W35</f>
        <v>2.0732550103662751E-3</v>
      </c>
      <c r="E35" s="77">
        <f t="shared" si="0"/>
        <v>0.2073255010366275</v>
      </c>
      <c r="F35" s="76">
        <f>分析係数表!C38</f>
        <v>9.8436595251881753E-3</v>
      </c>
      <c r="G35" s="77">
        <f t="shared" si="1"/>
        <v>2.040841643093609E-3</v>
      </c>
      <c r="H35" s="77">
        <v>3.517408486894762E-3</v>
      </c>
      <c r="I35" s="77">
        <f t="shared" si="2"/>
        <v>3.517408486894762E-3</v>
      </c>
      <c r="J35" s="76">
        <f>分析係数表!G38</f>
        <v>0.36842105263157893</v>
      </c>
      <c r="K35" s="78">
        <f t="shared" si="3"/>
        <v>1.2958873372770174E-3</v>
      </c>
      <c r="L35" s="79"/>
      <c r="M35" s="80"/>
      <c r="N35" s="81">
        <f>分析係数表!H38</f>
        <v>4.7135624833466561E-2</v>
      </c>
      <c r="O35" s="82">
        <f t="shared" si="4"/>
        <v>0.46230743358980103</v>
      </c>
      <c r="P35" s="76">
        <f>分析係数表!C38</f>
        <v>9.8436595251881753E-3</v>
      </c>
      <c r="Q35" s="82">
        <f t="shared" si="5"/>
        <v>4.5507969722215448E-3</v>
      </c>
      <c r="R35" s="83">
        <v>5.2792383595008973E-3</v>
      </c>
      <c r="S35" s="84">
        <f t="shared" si="6"/>
        <v>8.7966468463956601E-3</v>
      </c>
      <c r="T35" s="85">
        <f>分析係数表!F38</f>
        <v>0.57894736842105265</v>
      </c>
      <c r="U35" s="86">
        <f t="shared" si="7"/>
        <v>5.0927955426501191E-3</v>
      </c>
      <c r="V35" s="87">
        <f>分析係数表!D38</f>
        <v>0.19298245614035087</v>
      </c>
      <c r="W35" s="167">
        <f t="shared" si="8"/>
        <v>0</v>
      </c>
      <c r="X35" s="76">
        <f>分析係数表!E38</f>
        <v>0.17543859649122806</v>
      </c>
      <c r="Y35" s="166">
        <f t="shared" si="9"/>
        <v>0</v>
      </c>
    </row>
    <row r="36" spans="1:25" x14ac:dyDescent="0.2">
      <c r="A36" s="6" t="s">
        <v>24</v>
      </c>
      <c r="B36" s="5" t="s">
        <v>39</v>
      </c>
      <c r="C36" s="90"/>
      <c r="D36" s="76">
        <f>投入係数表!W36</f>
        <v>0</v>
      </c>
      <c r="E36" s="77">
        <f t="shared" si="0"/>
        <v>0</v>
      </c>
      <c r="F36" s="76">
        <f>分析係数表!C39</f>
        <v>1</v>
      </c>
      <c r="G36" s="77">
        <f t="shared" si="1"/>
        <v>0</v>
      </c>
      <c r="H36" s="77">
        <v>9.2618193018537878E-3</v>
      </c>
      <c r="I36" s="77">
        <f t="shared" si="2"/>
        <v>9.2618193018537878E-3</v>
      </c>
      <c r="J36" s="76">
        <f>分析係数表!G39</f>
        <v>0.35118219749652296</v>
      </c>
      <c r="K36" s="78">
        <f t="shared" si="3"/>
        <v>3.2525860552407252E-3</v>
      </c>
      <c r="L36" s="79"/>
      <c r="M36" s="80"/>
      <c r="N36" s="81">
        <f>分析係数表!H39</f>
        <v>4.2632560618172128E-3</v>
      </c>
      <c r="O36" s="82">
        <f t="shared" si="4"/>
        <v>4.1814126271547861E-2</v>
      </c>
      <c r="P36" s="76">
        <f>分析係数表!C39</f>
        <v>1</v>
      </c>
      <c r="Q36" s="82">
        <f t="shared" si="5"/>
        <v>4.1814126271547861E-2</v>
      </c>
      <c r="R36" s="83">
        <v>5.1055281072213868E-2</v>
      </c>
      <c r="S36" s="84">
        <f t="shared" si="6"/>
        <v>6.0317100374067657E-2</v>
      </c>
      <c r="T36" s="85">
        <f>分析係数表!F39</f>
        <v>0.70201668984700971</v>
      </c>
      <c r="U36" s="86">
        <f t="shared" si="7"/>
        <v>4.2343611145772807E-2</v>
      </c>
      <c r="V36" s="87">
        <f>分析係数表!D39</f>
        <v>8.2406119610570233E-2</v>
      </c>
      <c r="W36" s="167">
        <f t="shared" si="8"/>
        <v>0</v>
      </c>
      <c r="X36" s="76">
        <f>分析係数表!E39</f>
        <v>0.10361613351877608</v>
      </c>
      <c r="Y36" s="166">
        <f t="shared" si="9"/>
        <v>0</v>
      </c>
    </row>
    <row r="37" spans="1:25" x14ac:dyDescent="0.2">
      <c r="A37" s="6" t="s">
        <v>25</v>
      </c>
      <c r="B37" s="5" t="s">
        <v>40</v>
      </c>
      <c r="C37" s="90"/>
      <c r="D37" s="76">
        <f>投入係数表!W37</f>
        <v>0</v>
      </c>
      <c r="E37" s="77">
        <f t="shared" si="0"/>
        <v>0</v>
      </c>
      <c r="F37" s="76">
        <f>分析係数表!C40</f>
        <v>0.85246762338116899</v>
      </c>
      <c r="G37" s="77">
        <f t="shared" si="1"/>
        <v>0</v>
      </c>
      <c r="H37" s="77">
        <v>1.9086851340990331E-3</v>
      </c>
      <c r="I37" s="77">
        <f t="shared" si="2"/>
        <v>1.9086851340990331E-3</v>
      </c>
      <c r="J37" s="76">
        <f>分析係数表!G40</f>
        <v>0.56154833975417351</v>
      </c>
      <c r="K37" s="78">
        <f t="shared" si="3"/>
        <v>1.0718189681667841E-3</v>
      </c>
      <c r="L37" s="79"/>
      <c r="M37" s="80"/>
      <c r="N37" s="81">
        <f>分析係数表!H40</f>
        <v>3.4452438049560351E-2</v>
      </c>
      <c r="O37" s="82">
        <f t="shared" si="4"/>
        <v>0.33791040793194616</v>
      </c>
      <c r="P37" s="76">
        <f>分析係数表!C40</f>
        <v>0.85246762338116899</v>
      </c>
      <c r="Q37" s="82">
        <f t="shared" si="5"/>
        <v>0.28805768236550744</v>
      </c>
      <c r="R37" s="83">
        <v>0.28818517291802159</v>
      </c>
      <c r="S37" s="84">
        <f t="shared" si="6"/>
        <v>0.29009385805212062</v>
      </c>
      <c r="T37" s="85">
        <f>分析係数表!F40</f>
        <v>0.75619152449091909</v>
      </c>
      <c r="U37" s="86">
        <f t="shared" si="7"/>
        <v>0.21936651676588537</v>
      </c>
      <c r="V37" s="87">
        <f>分析係数表!D40</f>
        <v>0.11685929187305082</v>
      </c>
      <c r="W37" s="167">
        <f t="shared" si="8"/>
        <v>0</v>
      </c>
      <c r="X37" s="76">
        <f>分析係数表!E40</f>
        <v>7.2463768115942032E-2</v>
      </c>
      <c r="Y37" s="166">
        <f t="shared" si="9"/>
        <v>0</v>
      </c>
    </row>
    <row r="38" spans="1:25" x14ac:dyDescent="0.2">
      <c r="A38" s="6" t="s">
        <v>26</v>
      </c>
      <c r="B38" s="5" t="s">
        <v>276</v>
      </c>
      <c r="C38" s="90"/>
      <c r="D38" s="76">
        <f>投入係数表!W38</f>
        <v>0</v>
      </c>
      <c r="E38" s="77">
        <f t="shared" si="0"/>
        <v>0</v>
      </c>
      <c r="F38" s="76">
        <f>分析係数表!C41</f>
        <v>0.52194822470070601</v>
      </c>
      <c r="G38" s="77">
        <f t="shared" si="1"/>
        <v>0</v>
      </c>
      <c r="H38" s="77">
        <v>2.1128519073970178E-4</v>
      </c>
      <c r="I38" s="77">
        <f t="shared" si="2"/>
        <v>2.1128519073970178E-4</v>
      </c>
      <c r="J38" s="76">
        <f>分析係数表!G41</f>
        <v>0.47623592288604694</v>
      </c>
      <c r="K38" s="78">
        <f t="shared" si="3"/>
        <v>1.0062159780407634E-4</v>
      </c>
      <c r="L38" s="79"/>
      <c r="M38" s="80"/>
      <c r="N38" s="81">
        <f>分析係数表!H41</f>
        <v>5.4729549693578468E-2</v>
      </c>
      <c r="O38" s="82">
        <f t="shared" si="4"/>
        <v>0.53678884601099564</v>
      </c>
      <c r="P38" s="76">
        <f>分析係数表!C41</f>
        <v>0.52194822470070601</v>
      </c>
      <c r="Q38" s="82">
        <f t="shared" si="5"/>
        <v>0.28017598521457981</v>
      </c>
      <c r="R38" s="83">
        <v>0.28324410909855169</v>
      </c>
      <c r="S38" s="84">
        <f t="shared" si="6"/>
        <v>0.2834553942892914</v>
      </c>
      <c r="T38" s="85">
        <f>分析係数表!F41</f>
        <v>0.5754915060125978</v>
      </c>
      <c r="U38" s="86">
        <f t="shared" si="7"/>
        <v>0.16312617174693902</v>
      </c>
      <c r="V38" s="87">
        <f>分析係数表!D41</f>
        <v>0.21645352166443979</v>
      </c>
      <c r="W38" s="167">
        <f t="shared" si="8"/>
        <v>0</v>
      </c>
      <c r="X38" s="76">
        <f>分析係数表!E41</f>
        <v>0.20900935292994846</v>
      </c>
      <c r="Y38" s="166">
        <f t="shared" si="9"/>
        <v>0</v>
      </c>
    </row>
    <row r="39" spans="1:25" x14ac:dyDescent="0.2">
      <c r="A39" s="6" t="s">
        <v>51</v>
      </c>
      <c r="B39" s="5" t="s">
        <v>367</v>
      </c>
      <c r="C39" s="90"/>
      <c r="D39" s="76">
        <f>投入係数表!W39</f>
        <v>0</v>
      </c>
      <c r="E39" s="77">
        <f>$C$25*D39</f>
        <v>0</v>
      </c>
      <c r="F39" s="76">
        <f>分析係数表!C42</f>
        <v>1</v>
      </c>
      <c r="G39" s="77">
        <f>E39*F39</f>
        <v>0</v>
      </c>
      <c r="H39" s="77">
        <v>8.3220055575592266E-3</v>
      </c>
      <c r="I39" s="77">
        <f>C39+H39</f>
        <v>8.3220055575592266E-3</v>
      </c>
      <c r="J39" s="76">
        <f>分析係数表!G42</f>
        <v>0.48544520547945208</v>
      </c>
      <c r="K39" s="78">
        <f>I39*J39</f>
        <v>4.0398776978904805E-3</v>
      </c>
      <c r="L39" s="79"/>
      <c r="M39" s="80"/>
      <c r="N39" s="81">
        <f>分析係数表!H42</f>
        <v>1.4948041566746603E-2</v>
      </c>
      <c r="O39" s="82">
        <f t="shared" si="4"/>
        <v>0.14661078023961469</v>
      </c>
      <c r="P39" s="76">
        <f>分析係数表!C42</f>
        <v>1</v>
      </c>
      <c r="Q39" s="82">
        <f>O39*P39</f>
        <v>0.14661078023961469</v>
      </c>
      <c r="R39" s="83">
        <v>0.15123460782406778</v>
      </c>
      <c r="S39" s="84">
        <f>I39+R39</f>
        <v>0.15955661338162699</v>
      </c>
      <c r="T39" s="85">
        <f>分析係数表!F42</f>
        <v>0.5547945205479452</v>
      </c>
      <c r="U39" s="86">
        <f>S39*T39</f>
        <v>8.8521134821313602E-2</v>
      </c>
      <c r="V39" s="87">
        <f>分析係数表!D42</f>
        <v>0.17037671232876711</v>
      </c>
      <c r="W39" s="167">
        <f>ROUND(S39*V39,0)</f>
        <v>0</v>
      </c>
      <c r="X39" s="76">
        <f>分析係数表!E42</f>
        <v>0.12842465753424659</v>
      </c>
      <c r="Y39" s="166">
        <f>ROUND(S39*X39,0)</f>
        <v>0</v>
      </c>
    </row>
    <row r="40" spans="1:25" x14ac:dyDescent="0.2">
      <c r="A40" s="6" t="s">
        <v>194</v>
      </c>
      <c r="B40" s="5" t="s">
        <v>41</v>
      </c>
      <c r="C40" s="90"/>
      <c r="D40" s="76">
        <f>投入係数表!W40</f>
        <v>2.3496890117484452E-2</v>
      </c>
      <c r="E40" s="77">
        <f>$C$25*D40</f>
        <v>2.349689011748445</v>
      </c>
      <c r="F40" s="76">
        <f>分析係数表!C43</f>
        <v>0.62423588637180871</v>
      </c>
      <c r="G40" s="77">
        <f>E40*F40</f>
        <v>1.4667602029468898</v>
      </c>
      <c r="H40" s="77">
        <v>1.9228558728016374</v>
      </c>
      <c r="I40" s="77">
        <f>C40+H40</f>
        <v>1.9228558728016374</v>
      </c>
      <c r="J40" s="76">
        <f>分析係数表!G43</f>
        <v>0.42429149797570848</v>
      </c>
      <c r="K40" s="78">
        <f>I40*J40</f>
        <v>0.81585139866239509</v>
      </c>
      <c r="L40" s="79"/>
      <c r="M40" s="80"/>
      <c r="N40" s="81">
        <f>分析係数表!H43</f>
        <v>4.0607513988808956E-2</v>
      </c>
      <c r="O40" s="82">
        <f t="shared" si="4"/>
        <v>0.3982795527364934</v>
      </c>
      <c r="P40" s="76">
        <f>分析係数表!C43</f>
        <v>0.62423588637180871</v>
      </c>
      <c r="Q40" s="82">
        <f>O40*P40</f>
        <v>0.24862038962623248</v>
      </c>
      <c r="R40" s="83">
        <v>0.37802318913329169</v>
      </c>
      <c r="S40" s="84">
        <f>I40+R40</f>
        <v>2.3008790619349293</v>
      </c>
      <c r="T40" s="85">
        <f>分析係数表!F43</f>
        <v>0.69068825910931175</v>
      </c>
      <c r="U40" s="86">
        <f>S40*T40</f>
        <v>1.5891901537089026</v>
      </c>
      <c r="V40" s="87">
        <f>分析係数表!D43</f>
        <v>0.12442645074224022</v>
      </c>
      <c r="W40" s="167">
        <f>ROUND(S40*V40,0)</f>
        <v>0</v>
      </c>
      <c r="X40" s="76">
        <f>分析係数表!E43</f>
        <v>8.4750337381916327E-2</v>
      </c>
      <c r="Y40" s="166">
        <f>ROUND(S40*X40,0)</f>
        <v>0</v>
      </c>
    </row>
    <row r="41" spans="1:25" x14ac:dyDescent="0.2">
      <c r="A41" s="6" t="s">
        <v>340</v>
      </c>
      <c r="B41" s="5" t="s">
        <v>42</v>
      </c>
      <c r="C41" s="90"/>
      <c r="D41" s="76">
        <f>投入係数表!W41</f>
        <v>0</v>
      </c>
      <c r="E41" s="77">
        <f>$C$25*D41</f>
        <v>0</v>
      </c>
      <c r="F41" s="76">
        <f>分析係数表!C44</f>
        <v>0.39252164302818193</v>
      </c>
      <c r="G41" s="77">
        <f>E41*F41</f>
        <v>0</v>
      </c>
      <c r="H41" s="77">
        <v>9.7313688468973433E-4</v>
      </c>
      <c r="I41" s="77">
        <f>C41+H41</f>
        <v>9.7313688468973433E-4</v>
      </c>
      <c r="J41" s="76">
        <f>分析係数表!G44</f>
        <v>0.26417955717318775</v>
      </c>
      <c r="K41" s="78">
        <f>I41*J41</f>
        <v>2.5708287126622947E-4</v>
      </c>
      <c r="L41" s="79"/>
      <c r="M41" s="80"/>
      <c r="N41" s="81">
        <f>分析係数表!H44</f>
        <v>0.12190247801758593</v>
      </c>
      <c r="O41" s="82">
        <f t="shared" si="4"/>
        <v>1.1956226730770716</v>
      </c>
      <c r="P41" s="76">
        <f>分析係数表!C44</f>
        <v>0.39252164302818193</v>
      </c>
      <c r="Q41" s="82">
        <f>O41*P41</f>
        <v>0.46930777607795898</v>
      </c>
      <c r="R41" s="83">
        <v>0.47509991246580524</v>
      </c>
      <c r="S41" s="84">
        <f>I41+R41</f>
        <v>0.47607304935049499</v>
      </c>
      <c r="T41" s="85">
        <f>分析係数表!F44</f>
        <v>0.52714589020321501</v>
      </c>
      <c r="U41" s="86">
        <f>S41*T41</f>
        <v>0.2509599514016258</v>
      </c>
      <c r="V41" s="87">
        <f>分析係数表!D44</f>
        <v>0.30209281164695179</v>
      </c>
      <c r="W41" s="167">
        <f>ROUND(S41*V41,0)</f>
        <v>0</v>
      </c>
      <c r="X41" s="76">
        <f>分析係数表!E44</f>
        <v>0.17773733697300576</v>
      </c>
      <c r="Y41" s="166">
        <f>ROUND(S41*X41,0)</f>
        <v>0</v>
      </c>
    </row>
    <row r="42" spans="1:25" x14ac:dyDescent="0.2">
      <c r="A42" s="6" t="s">
        <v>341</v>
      </c>
      <c r="B42" s="5" t="s">
        <v>278</v>
      </c>
      <c r="C42" s="90"/>
      <c r="D42" s="76">
        <f>投入係数表!W42</f>
        <v>1.38217000691085E-3</v>
      </c>
      <c r="E42" s="77">
        <f>$C$25*D42</f>
        <v>0.138217000691085</v>
      </c>
      <c r="F42" s="76">
        <f>分析係数表!C45</f>
        <v>1</v>
      </c>
      <c r="G42" s="77">
        <f>E42*F42</f>
        <v>0.138217000691085</v>
      </c>
      <c r="H42" s="77">
        <v>0.16068427824202219</v>
      </c>
      <c r="I42" s="77">
        <f>C42+H42</f>
        <v>0.16068427824202219</v>
      </c>
      <c r="J42" s="76">
        <f>分析係数表!G45</f>
        <v>0</v>
      </c>
      <c r="K42" s="78">
        <f>I42*J42</f>
        <v>0</v>
      </c>
      <c r="L42" s="79"/>
      <c r="M42" s="80"/>
      <c r="N42" s="81">
        <f>分析係数表!H45</f>
        <v>0</v>
      </c>
      <c r="O42" s="82">
        <f t="shared" si="4"/>
        <v>0</v>
      </c>
      <c r="P42" s="76">
        <f>分析係数表!C45</f>
        <v>1</v>
      </c>
      <c r="Q42" s="82">
        <f>O42*P42</f>
        <v>0</v>
      </c>
      <c r="R42" s="83">
        <v>1.0275262116577151E-2</v>
      </c>
      <c r="S42" s="84">
        <f>I42+R42</f>
        <v>0.17095954035859934</v>
      </c>
      <c r="T42" s="85">
        <f>分析係数表!F45</f>
        <v>0</v>
      </c>
      <c r="U42" s="86">
        <f>S42*T42</f>
        <v>0</v>
      </c>
      <c r="V42" s="87">
        <f>分析係数表!D45</f>
        <v>0</v>
      </c>
      <c r="W42" s="167">
        <f>ROUND(S42*V42,0)</f>
        <v>0</v>
      </c>
      <c r="X42" s="76">
        <f>分析係数表!E45</f>
        <v>0</v>
      </c>
      <c r="Y42" s="166">
        <f>ROUND(S42*X42,0)</f>
        <v>0</v>
      </c>
    </row>
    <row r="43" spans="1:25" x14ac:dyDescent="0.2">
      <c r="A43" s="6" t="s">
        <v>342</v>
      </c>
      <c r="B43" s="5" t="s">
        <v>279</v>
      </c>
      <c r="C43" s="90"/>
      <c r="D43" s="76">
        <f>投入係数表!W43</f>
        <v>2.0732550103662751E-3</v>
      </c>
      <c r="E43" s="77">
        <f>$C$25*D43</f>
        <v>0.2073255010366275</v>
      </c>
      <c r="F43" s="76">
        <f>分析係数表!C46</f>
        <v>0.18061366806136681</v>
      </c>
      <c r="G43" s="77">
        <f>E43*F43</f>
        <v>3.7445819224885997E-2</v>
      </c>
      <c r="H43" s="77">
        <v>4.8161460369639697E-2</v>
      </c>
      <c r="I43" s="77">
        <f>C43+H43</f>
        <v>4.8161460369639697E-2</v>
      </c>
      <c r="J43" s="76">
        <f>分析係数表!G46</f>
        <v>1.1538461538461539E-2</v>
      </c>
      <c r="K43" s="78">
        <f>I43*J43</f>
        <v>5.5570915811122728E-4</v>
      </c>
      <c r="L43" s="79"/>
      <c r="M43" s="80"/>
      <c r="N43" s="81">
        <f>分析係数表!H46</f>
        <v>2.4940047961630695E-2</v>
      </c>
      <c r="O43" s="82">
        <f t="shared" si="4"/>
        <v>0.24461263868855498</v>
      </c>
      <c r="P43" s="76">
        <f>分析係数表!C46</f>
        <v>0.18061366806136681</v>
      </c>
      <c r="Q43" s="82">
        <f>O43*P43</f>
        <v>4.4180385927709724E-2</v>
      </c>
      <c r="R43" s="83">
        <v>4.8054004963463195E-2</v>
      </c>
      <c r="S43" s="84">
        <f>I43+R43</f>
        <v>9.6215465333102893E-2</v>
      </c>
      <c r="T43" s="85">
        <f>分析係数表!F46</f>
        <v>0.31538461538461537</v>
      </c>
      <c r="U43" s="86">
        <f>S43*T43</f>
        <v>3.034487752813245E-2</v>
      </c>
      <c r="V43" s="87">
        <f>分析係数表!D46</f>
        <v>7.6923076923076927E-3</v>
      </c>
      <c r="W43" s="167">
        <f>ROUND(S43*V43,0)</f>
        <v>0</v>
      </c>
      <c r="X43" s="76">
        <f>分析係数表!E46</f>
        <v>2.3076923076923078E-2</v>
      </c>
      <c r="Y43" s="166">
        <f>ROUND(S43*X43,0)</f>
        <v>0</v>
      </c>
    </row>
    <row r="44" spans="1:25" x14ac:dyDescent="0.2">
      <c r="A44" s="192">
        <v>40</v>
      </c>
      <c r="B44" s="14" t="s">
        <v>150</v>
      </c>
      <c r="C44" s="197">
        <f>SUM(C5:C43)</f>
        <v>100</v>
      </c>
      <c r="D44" s="92">
        <f>投入係数表!W44</f>
        <v>0.77954388389771945</v>
      </c>
      <c r="E44" s="91">
        <f>SUM(E5:E43)</f>
        <v>77.954388389771879</v>
      </c>
      <c r="F44" s="92">
        <f>分析係数表!C47</f>
        <v>0.37257609531888036</v>
      </c>
      <c r="G44" s="91">
        <f>SUM(G5:G43)</f>
        <v>12.517480182766723</v>
      </c>
      <c r="H44" s="91">
        <f>SUM(H5:H43)</f>
        <v>14.513872060425296</v>
      </c>
      <c r="I44" s="91">
        <f>SUM(I5:I43)</f>
        <v>114.5138720604253</v>
      </c>
      <c r="J44" s="92">
        <f>分析係数表!G47</f>
        <v>0.28018721150013498</v>
      </c>
      <c r="K44" s="93">
        <f>SUM(K5:K43)</f>
        <v>15.642784678739943</v>
      </c>
      <c r="L44" s="94">
        <f>最終需要_まとめ!$L$33</f>
        <v>0.627</v>
      </c>
      <c r="M44" s="91">
        <f>K44*L44</f>
        <v>9.8080259935699452</v>
      </c>
      <c r="N44" s="95">
        <f>分析係数表!H47</f>
        <v>1</v>
      </c>
      <c r="O44" s="96">
        <f>SUM(O5:O43)</f>
        <v>9.8080259935699452</v>
      </c>
      <c r="P44" s="92">
        <f>分析係数表!C47</f>
        <v>0.37257609531888036</v>
      </c>
      <c r="Q44" s="96">
        <f>SUM(Q5:Q43)</f>
        <v>2.9935506745147937</v>
      </c>
      <c r="R44" s="91">
        <f>SUM(R5:R43)</f>
        <v>3.3710199661237814</v>
      </c>
      <c r="S44" s="97">
        <f>SUM(S5:S43)</f>
        <v>117.88489202654907</v>
      </c>
      <c r="T44" s="98">
        <f>分析係数表!F47</f>
        <v>0.48104097823151992</v>
      </c>
      <c r="U44" s="99">
        <f>SUM(U5:U43)</f>
        <v>28.884419988853281</v>
      </c>
      <c r="V44" s="100">
        <f>分析係数表!D47</f>
        <v>0.12544199143661683</v>
      </c>
      <c r="W44" s="164">
        <f>SUM(W5:W43)</f>
        <v>21</v>
      </c>
      <c r="X44" s="92">
        <f>分析係数表!E47</f>
        <v>9.6151620742417038E-2</v>
      </c>
      <c r="Y44" s="165">
        <f>SUM(Y5:Y43)</f>
        <v>21</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98" t="str">
        <f>取引基本表!$E$1</f>
        <v>2015年多可町産業連関表</v>
      </c>
      <c r="H1" s="401"/>
      <c r="I1" s="401"/>
    </row>
    <row r="2" spans="1:25" x14ac:dyDescent="0.2">
      <c r="B2" s="3" t="s">
        <v>294</v>
      </c>
      <c r="S2" s="3" t="s">
        <v>152</v>
      </c>
      <c r="U2" s="64" t="s">
        <v>209</v>
      </c>
      <c r="W2" s="3" t="s">
        <v>130</v>
      </c>
      <c r="Y2" s="3" t="s">
        <v>153</v>
      </c>
    </row>
    <row r="3" spans="1:25" ht="44" x14ac:dyDescent="0.2">
      <c r="B3" s="65"/>
      <c r="C3" s="66" t="s">
        <v>227</v>
      </c>
      <c r="D3" s="66" t="s">
        <v>234</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投入係数表!X5</f>
        <v>6.369426751592357E-3</v>
      </c>
      <c r="E5" s="77">
        <f t="shared" ref="E5:E38" si="0">$C$26*D5</f>
        <v>0.63694267515923575</v>
      </c>
      <c r="F5" s="76">
        <f>分析係数表!C8</f>
        <v>0.59892525647288708</v>
      </c>
      <c r="G5" s="77">
        <f t="shared" ref="G5:G38" si="1">E5*F5</f>
        <v>0.38148105507827207</v>
      </c>
      <c r="H5" s="77">
        <f t="array" ref="H5:H43">MMULT(逆行列係数!C5:AO43,'22'!G5:G43)</f>
        <v>0.45526085455639226</v>
      </c>
      <c r="I5" s="77">
        <f t="shared" ref="I5:I38" si="2">C5+H5</f>
        <v>0.45526085455639226</v>
      </c>
      <c r="J5" s="76">
        <f>分析係数表!G8</f>
        <v>0.12001563721657545</v>
      </c>
      <c r="K5" s="78">
        <f t="shared" ref="K5:K38" si="3">I5*J5</f>
        <v>5.4638421559348095E-2</v>
      </c>
      <c r="L5" s="79" t="s">
        <v>183</v>
      </c>
      <c r="M5" s="80" t="s">
        <v>183</v>
      </c>
      <c r="N5" s="81">
        <f>分析係数表!H8</f>
        <v>1.3455901945110578E-2</v>
      </c>
      <c r="O5" s="82">
        <f t="shared" ref="O5:O43" si="4">$M$44*N5</f>
        <v>0.26038860599276736</v>
      </c>
      <c r="P5" s="76">
        <f>分析係数表!C8</f>
        <v>0.59892525647288708</v>
      </c>
      <c r="Q5" s="82">
        <f t="shared" ref="Q5:Q38" si="5">O5*P5</f>
        <v>0.15595331262683573</v>
      </c>
      <c r="R5" s="83">
        <f t="array" ref="R5:R43">MMULT(逆行列係数!C5:AO43,'22'!Q5:Q43)</f>
        <v>0.22228542954826663</v>
      </c>
      <c r="S5" s="84">
        <f t="shared" ref="S5:S38" si="6">I5+R5</f>
        <v>0.67754628410465889</v>
      </c>
      <c r="T5" s="85">
        <f>分析係数表!F8</f>
        <v>0.45269741985926504</v>
      </c>
      <c r="U5" s="86">
        <f t="shared" ref="U5:U38" si="7">S5*T5</f>
        <v>0.30672345464941164</v>
      </c>
      <c r="V5" s="87">
        <f>分析係数表!D8</f>
        <v>0.16301798279906177</v>
      </c>
      <c r="W5" s="88">
        <f t="shared" ref="W5:W38" si="8">ROUND(S5*V5,0)</f>
        <v>0</v>
      </c>
      <c r="X5" s="76">
        <f>分析係数表!E8</f>
        <v>0.12822517591868648</v>
      </c>
      <c r="Y5" s="89">
        <f t="shared" ref="Y5:Y38" si="9">ROUND(S5*X5,0)</f>
        <v>0</v>
      </c>
    </row>
    <row r="6" spans="1:25" x14ac:dyDescent="0.2">
      <c r="A6" s="6" t="s">
        <v>219</v>
      </c>
      <c r="B6" s="5" t="s">
        <v>265</v>
      </c>
      <c r="C6" s="90"/>
      <c r="D6" s="76">
        <f>投入係数表!X6</f>
        <v>2.1231422505307855E-3</v>
      </c>
      <c r="E6" s="77">
        <f t="shared" si="0"/>
        <v>0.21231422505307856</v>
      </c>
      <c r="F6" s="76">
        <f>分析係数表!C9</f>
        <v>1</v>
      </c>
      <c r="G6" s="77">
        <f t="shared" si="1"/>
        <v>0.21231422505307856</v>
      </c>
      <c r="H6" s="77">
        <v>0.5126850384314301</v>
      </c>
      <c r="I6" s="77">
        <f t="shared" si="2"/>
        <v>0.5126850384314301</v>
      </c>
      <c r="J6" s="76">
        <f>分析係数表!G9</f>
        <v>0.24649298597194388</v>
      </c>
      <c r="K6" s="78">
        <f t="shared" si="3"/>
        <v>0.12637326598610402</v>
      </c>
      <c r="L6" s="79"/>
      <c r="M6" s="80"/>
      <c r="N6" s="81">
        <f>分析係数表!H9</f>
        <v>6.9277911004529712E-4</v>
      </c>
      <c r="O6" s="82">
        <f t="shared" si="4"/>
        <v>1.3406146051112776E-2</v>
      </c>
      <c r="P6" s="76">
        <f>分析係数表!C9</f>
        <v>1</v>
      </c>
      <c r="Q6" s="82">
        <f t="shared" si="5"/>
        <v>1.3406146051112776E-2</v>
      </c>
      <c r="R6" s="83">
        <v>2.0793043214224125E-2</v>
      </c>
      <c r="S6" s="84">
        <f t="shared" si="6"/>
        <v>0.53347808164565425</v>
      </c>
      <c r="T6" s="85">
        <f>分析係数表!F9</f>
        <v>0.67535070140280562</v>
      </c>
      <c r="U6" s="86">
        <f t="shared" si="7"/>
        <v>0.3602847966224158</v>
      </c>
      <c r="V6" s="87">
        <f>分析係数表!D9</f>
        <v>0.18436873747494989</v>
      </c>
      <c r="W6" s="88">
        <f t="shared" si="8"/>
        <v>0</v>
      </c>
      <c r="X6" s="76">
        <f>分析係数表!E9</f>
        <v>0.11823647294589178</v>
      </c>
      <c r="Y6" s="89">
        <f t="shared" si="9"/>
        <v>0</v>
      </c>
    </row>
    <row r="7" spans="1:25" x14ac:dyDescent="0.2">
      <c r="A7" s="6" t="s">
        <v>220</v>
      </c>
      <c r="B7" s="5" t="s">
        <v>266</v>
      </c>
      <c r="C7" s="90"/>
      <c r="D7" s="76">
        <f>投入係数表!X7</f>
        <v>8.4925690021231421E-3</v>
      </c>
      <c r="E7" s="77">
        <f t="shared" si="0"/>
        <v>0.84925690021231426</v>
      </c>
      <c r="F7" s="76">
        <f>分析係数表!C10</f>
        <v>0</v>
      </c>
      <c r="G7" s="77">
        <f t="shared" si="1"/>
        <v>0</v>
      </c>
      <c r="H7" s="77">
        <v>0</v>
      </c>
      <c r="I7" s="77">
        <f t="shared" si="2"/>
        <v>0</v>
      </c>
      <c r="J7" s="76">
        <f>分析係数表!G10</f>
        <v>0</v>
      </c>
      <c r="K7" s="78">
        <f t="shared" si="3"/>
        <v>0</v>
      </c>
      <c r="L7" s="79"/>
      <c r="M7" s="80"/>
      <c r="N7" s="81">
        <f>分析係数表!H10</f>
        <v>1.3855582200905942E-3</v>
      </c>
      <c r="O7" s="82">
        <f t="shared" si="4"/>
        <v>2.6812292102225552E-2</v>
      </c>
      <c r="P7" s="76">
        <f>分析係数表!C10</f>
        <v>0</v>
      </c>
      <c r="Q7" s="82">
        <f t="shared" si="5"/>
        <v>0</v>
      </c>
      <c r="R7" s="83">
        <v>0</v>
      </c>
      <c r="S7" s="84">
        <f t="shared" si="6"/>
        <v>0</v>
      </c>
      <c r="T7" s="85">
        <f>分析係数表!F10</f>
        <v>0</v>
      </c>
      <c r="U7" s="86">
        <f t="shared" si="7"/>
        <v>0</v>
      </c>
      <c r="V7" s="87">
        <f>分析係数表!D10</f>
        <v>0</v>
      </c>
      <c r="W7" s="88">
        <f t="shared" si="8"/>
        <v>0</v>
      </c>
      <c r="X7" s="76">
        <f>分析係数表!E10</f>
        <v>0</v>
      </c>
      <c r="Y7" s="89">
        <f t="shared" si="9"/>
        <v>0</v>
      </c>
    </row>
    <row r="8" spans="1:25" x14ac:dyDescent="0.2">
      <c r="A8" s="6" t="s">
        <v>221</v>
      </c>
      <c r="B8" s="5" t="s">
        <v>27</v>
      </c>
      <c r="C8" s="90"/>
      <c r="D8" s="76">
        <f>投入係数表!X8</f>
        <v>0</v>
      </c>
      <c r="E8" s="77">
        <f t="shared" si="0"/>
        <v>0</v>
      </c>
      <c r="F8" s="76">
        <f>分析係数表!C11</f>
        <v>0</v>
      </c>
      <c r="G8" s="77">
        <f t="shared" si="1"/>
        <v>0</v>
      </c>
      <c r="H8" s="77">
        <v>0</v>
      </c>
      <c r="I8" s="77">
        <f t="shared" si="2"/>
        <v>0</v>
      </c>
      <c r="J8" s="76">
        <f>分析係数表!G11</f>
        <v>1</v>
      </c>
      <c r="K8" s="78">
        <f t="shared" si="3"/>
        <v>0</v>
      </c>
      <c r="L8" s="79"/>
      <c r="M8" s="80"/>
      <c r="N8" s="81">
        <f>分析係数表!H11</f>
        <v>-2.6645350386357579E-5</v>
      </c>
      <c r="O8" s="82">
        <f t="shared" si="4"/>
        <v>-5.1562100196587599E-4</v>
      </c>
      <c r="P8" s="76">
        <f>分析係数表!C11</f>
        <v>0</v>
      </c>
      <c r="Q8" s="82">
        <f t="shared" si="5"/>
        <v>0</v>
      </c>
      <c r="R8" s="83">
        <v>0</v>
      </c>
      <c r="S8" s="84">
        <f t="shared" si="6"/>
        <v>0</v>
      </c>
      <c r="T8" s="85">
        <f>分析係数表!F11</f>
        <v>1</v>
      </c>
      <c r="U8" s="86">
        <f t="shared" si="7"/>
        <v>0</v>
      </c>
      <c r="V8" s="87">
        <f>分析係数表!D11</f>
        <v>1</v>
      </c>
      <c r="W8" s="88">
        <f t="shared" si="8"/>
        <v>0</v>
      </c>
      <c r="X8" s="76">
        <f>分析係数表!E11</f>
        <v>0</v>
      </c>
      <c r="Y8" s="89">
        <f t="shared" si="9"/>
        <v>0</v>
      </c>
    </row>
    <row r="9" spans="1:25" x14ac:dyDescent="0.2">
      <c r="A9" s="6" t="s">
        <v>222</v>
      </c>
      <c r="B9" s="5" t="s">
        <v>190</v>
      </c>
      <c r="C9" s="90"/>
      <c r="D9" s="76">
        <f>投入係数表!X9</f>
        <v>1.6985138004246284E-2</v>
      </c>
      <c r="E9" s="77">
        <f t="shared" si="0"/>
        <v>1.6985138004246285</v>
      </c>
      <c r="F9" s="76">
        <f>分析係数表!C12</f>
        <v>0.12986565621770585</v>
      </c>
      <c r="G9" s="77">
        <f t="shared" si="1"/>
        <v>0.22057860928697384</v>
      </c>
      <c r="H9" s="77">
        <v>0.2392268532910205</v>
      </c>
      <c r="I9" s="77">
        <f t="shared" si="2"/>
        <v>0.2392268532910205</v>
      </c>
      <c r="J9" s="76">
        <f>分析係数表!G12</f>
        <v>0.14484736734275763</v>
      </c>
      <c r="K9" s="78">
        <f t="shared" si="3"/>
        <v>3.4651379896896435E-2</v>
      </c>
      <c r="L9" s="79"/>
      <c r="M9" s="80"/>
      <c r="N9" s="81">
        <f>分析係数表!H12</f>
        <v>0.10226485478284039</v>
      </c>
      <c r="O9" s="82">
        <f t="shared" si="4"/>
        <v>1.978953405545032</v>
      </c>
      <c r="P9" s="76">
        <f>分析係数表!C12</f>
        <v>0.12986565621770585</v>
      </c>
      <c r="Q9" s="82">
        <f t="shared" si="5"/>
        <v>0.25699808263536933</v>
      </c>
      <c r="R9" s="83">
        <v>0.2843631953450737</v>
      </c>
      <c r="S9" s="84">
        <f t="shared" si="6"/>
        <v>0.52359004863609426</v>
      </c>
      <c r="T9" s="85">
        <f>分析係数表!F12</f>
        <v>0.28354845318582256</v>
      </c>
      <c r="U9" s="86">
        <f t="shared" si="7"/>
        <v>0.14846314839425412</v>
      </c>
      <c r="V9" s="87">
        <f>分析係数表!D12</f>
        <v>6.9862733046506864E-2</v>
      </c>
      <c r="W9" s="88">
        <f t="shared" si="8"/>
        <v>0</v>
      </c>
      <c r="X9" s="76">
        <f>分析係数表!E12</f>
        <v>7.0682237246465884E-2</v>
      </c>
      <c r="Y9" s="89">
        <f t="shared" si="9"/>
        <v>0</v>
      </c>
    </row>
    <row r="10" spans="1:25" x14ac:dyDescent="0.2">
      <c r="A10" s="6" t="s">
        <v>223</v>
      </c>
      <c r="B10" s="5" t="s">
        <v>28</v>
      </c>
      <c r="C10" s="90"/>
      <c r="D10" s="76">
        <f>投入係数表!X10</f>
        <v>1.0615711252653927E-2</v>
      </c>
      <c r="E10" s="77">
        <f t="shared" si="0"/>
        <v>1.0615711252653928</v>
      </c>
      <c r="F10" s="76">
        <f>分析係数表!C13</f>
        <v>0</v>
      </c>
      <c r="G10" s="77">
        <f t="shared" si="1"/>
        <v>0</v>
      </c>
      <c r="H10" s="77">
        <v>0</v>
      </c>
      <c r="I10" s="77">
        <f t="shared" si="2"/>
        <v>0</v>
      </c>
      <c r="J10" s="76">
        <f>分析係数表!G13</f>
        <v>0.244940107393639</v>
      </c>
      <c r="K10" s="78">
        <f t="shared" si="3"/>
        <v>0</v>
      </c>
      <c r="L10" s="79"/>
      <c r="M10" s="80"/>
      <c r="N10" s="81">
        <f>分析係数表!H13</f>
        <v>1.5560884625632827E-2</v>
      </c>
      <c r="O10" s="82">
        <f t="shared" si="4"/>
        <v>0.30112266514807157</v>
      </c>
      <c r="P10" s="76">
        <f>分析係数表!C13</f>
        <v>0</v>
      </c>
      <c r="Q10" s="82">
        <f t="shared" si="5"/>
        <v>0</v>
      </c>
      <c r="R10" s="83">
        <v>0</v>
      </c>
      <c r="S10" s="84">
        <f t="shared" si="6"/>
        <v>0</v>
      </c>
      <c r="T10" s="85">
        <f>分析係数表!F13</f>
        <v>0.38269310202395707</v>
      </c>
      <c r="U10" s="86">
        <f t="shared" si="7"/>
        <v>0</v>
      </c>
      <c r="V10" s="87">
        <f>分析係数表!D13</f>
        <v>0.20115654688145396</v>
      </c>
      <c r="W10" s="88">
        <f t="shared" si="8"/>
        <v>0</v>
      </c>
      <c r="X10" s="76">
        <f>分析係数表!E13</f>
        <v>0.12556794712928543</v>
      </c>
      <c r="Y10" s="89">
        <f t="shared" si="9"/>
        <v>0</v>
      </c>
    </row>
    <row r="11" spans="1:25" x14ac:dyDescent="0.2">
      <c r="A11" s="6" t="s">
        <v>224</v>
      </c>
      <c r="B11" s="5" t="s">
        <v>267</v>
      </c>
      <c r="C11" s="90"/>
      <c r="D11" s="76">
        <f>投入係数表!X11</f>
        <v>5.0955414012738856E-2</v>
      </c>
      <c r="E11" s="77">
        <f t="shared" si="0"/>
        <v>5.095541401273886</v>
      </c>
      <c r="F11" s="76">
        <f>分析係数表!C14</f>
        <v>0.45829675153643545</v>
      </c>
      <c r="G11" s="77">
        <f t="shared" si="1"/>
        <v>2.3352700715232384</v>
      </c>
      <c r="H11" s="77">
        <v>2.6506633045126873</v>
      </c>
      <c r="I11" s="77">
        <f t="shared" si="2"/>
        <v>2.6506633045126873</v>
      </c>
      <c r="J11" s="76">
        <f>分析係数表!G14</f>
        <v>0.19321533923303835</v>
      </c>
      <c r="K11" s="78">
        <f t="shared" si="3"/>
        <v>0.51214880957398534</v>
      </c>
      <c r="L11" s="79"/>
      <c r="M11" s="80"/>
      <c r="N11" s="81">
        <f>分析係数表!H14</f>
        <v>1.278976818545164E-3</v>
      </c>
      <c r="O11" s="82">
        <f t="shared" si="4"/>
        <v>2.4749808094362048E-2</v>
      </c>
      <c r="P11" s="76">
        <f>分析係数表!C14</f>
        <v>0.45829675153643545</v>
      </c>
      <c r="Q11" s="82">
        <f t="shared" si="5"/>
        <v>1.1342756650796303E-2</v>
      </c>
      <c r="R11" s="83">
        <v>4.0800775073798368E-2</v>
      </c>
      <c r="S11" s="84">
        <f t="shared" si="6"/>
        <v>2.6914640795864857</v>
      </c>
      <c r="T11" s="85">
        <f>分析係数表!F14</f>
        <v>0.37856440511307771</v>
      </c>
      <c r="U11" s="86">
        <f t="shared" si="7"/>
        <v>1.0188924981718752</v>
      </c>
      <c r="V11" s="87">
        <f>分析係数表!D14</f>
        <v>5.6047197640117993E-2</v>
      </c>
      <c r="W11" s="88">
        <f t="shared" si="8"/>
        <v>0</v>
      </c>
      <c r="X11" s="76">
        <f>分析係数表!E14</f>
        <v>4.4739429695181909E-2</v>
      </c>
      <c r="Y11" s="89">
        <f t="shared" si="9"/>
        <v>0</v>
      </c>
    </row>
    <row r="12" spans="1:25" x14ac:dyDescent="0.2">
      <c r="A12" s="6" t="s">
        <v>225</v>
      </c>
      <c r="B12" s="5" t="s">
        <v>29</v>
      </c>
      <c r="C12" s="90"/>
      <c r="D12" s="76">
        <f>投入係数表!X12</f>
        <v>3.3970276008492568E-2</v>
      </c>
      <c r="E12" s="77">
        <f t="shared" si="0"/>
        <v>3.397027600849257</v>
      </c>
      <c r="F12" s="76">
        <f>分析係数表!C15</f>
        <v>0</v>
      </c>
      <c r="G12" s="77">
        <f t="shared" si="1"/>
        <v>0</v>
      </c>
      <c r="H12" s="77">
        <v>0</v>
      </c>
      <c r="I12" s="77">
        <f t="shared" si="2"/>
        <v>0</v>
      </c>
      <c r="J12" s="76">
        <f>分析係数表!G15</f>
        <v>9.420289855072464E-2</v>
      </c>
      <c r="K12" s="78">
        <f t="shared" si="3"/>
        <v>0</v>
      </c>
      <c r="L12" s="79"/>
      <c r="M12" s="80"/>
      <c r="N12" s="81">
        <f>分析係数表!H15</f>
        <v>9.4857447375432981E-3</v>
      </c>
      <c r="O12" s="82">
        <f t="shared" si="4"/>
        <v>0.18356107669985183</v>
      </c>
      <c r="P12" s="76">
        <f>分析係数表!C15</f>
        <v>0</v>
      </c>
      <c r="Q12" s="82">
        <f t="shared" si="5"/>
        <v>0</v>
      </c>
      <c r="R12" s="83">
        <v>0</v>
      </c>
      <c r="S12" s="84">
        <f t="shared" si="6"/>
        <v>0</v>
      </c>
      <c r="T12" s="85">
        <f>分析係数表!F15</f>
        <v>0.29710144927536231</v>
      </c>
      <c r="U12" s="86">
        <f t="shared" si="7"/>
        <v>0</v>
      </c>
      <c r="V12" s="87">
        <f>分析係数表!D15</f>
        <v>2.1739130434782608E-2</v>
      </c>
      <c r="W12" s="88">
        <f t="shared" si="8"/>
        <v>0</v>
      </c>
      <c r="X12" s="76">
        <f>分析係数表!E15</f>
        <v>2.1739130434782608E-2</v>
      </c>
      <c r="Y12" s="89">
        <f t="shared" si="9"/>
        <v>0</v>
      </c>
    </row>
    <row r="13" spans="1:25" x14ac:dyDescent="0.2">
      <c r="A13" s="6" t="s">
        <v>226</v>
      </c>
      <c r="B13" s="5" t="s">
        <v>30</v>
      </c>
      <c r="C13" s="90"/>
      <c r="D13" s="76">
        <f>投入係数表!X13</f>
        <v>2.1231422505307855E-3</v>
      </c>
      <c r="E13" s="77">
        <f t="shared" si="0"/>
        <v>0.21231422505307856</v>
      </c>
      <c r="F13" s="76">
        <f>分析係数表!C16</f>
        <v>4.3478260869564966E-3</v>
      </c>
      <c r="G13" s="77">
        <f t="shared" si="1"/>
        <v>9.2310532631772752E-4</v>
      </c>
      <c r="H13" s="77">
        <v>1.7199585203342628E-3</v>
      </c>
      <c r="I13" s="77">
        <f t="shared" si="2"/>
        <v>1.7199585203342628E-3</v>
      </c>
      <c r="J13" s="76">
        <f>分析係数表!G16</f>
        <v>0.1</v>
      </c>
      <c r="K13" s="78">
        <f t="shared" si="3"/>
        <v>1.719958520334263E-4</v>
      </c>
      <c r="L13" s="79"/>
      <c r="M13" s="80"/>
      <c r="N13" s="81">
        <f>分析係数表!H16</f>
        <v>1.859845456967759E-2</v>
      </c>
      <c r="O13" s="82">
        <f t="shared" si="4"/>
        <v>0.35990345937218143</v>
      </c>
      <c r="P13" s="76">
        <f>分析係数表!C16</f>
        <v>4.3478260869564966E-3</v>
      </c>
      <c r="Q13" s="82">
        <f t="shared" si="5"/>
        <v>1.5647976494442581E-3</v>
      </c>
      <c r="R13" s="83">
        <v>1.7292773535004826E-3</v>
      </c>
      <c r="S13" s="84">
        <f t="shared" si="6"/>
        <v>3.4492358738347452E-3</v>
      </c>
      <c r="T13" s="85">
        <f>分析係数表!F16</f>
        <v>0.3</v>
      </c>
      <c r="U13" s="86">
        <f t="shared" si="7"/>
        <v>1.0347707621504235E-3</v>
      </c>
      <c r="V13" s="87">
        <f>分析係数表!D16</f>
        <v>0</v>
      </c>
      <c r="W13" s="88">
        <f t="shared" si="8"/>
        <v>0</v>
      </c>
      <c r="X13" s="76">
        <f>分析係数表!E16</f>
        <v>0</v>
      </c>
      <c r="Y13" s="89">
        <f t="shared" si="9"/>
        <v>0</v>
      </c>
    </row>
    <row r="14" spans="1:25" x14ac:dyDescent="0.2">
      <c r="A14" s="6" t="s">
        <v>2</v>
      </c>
      <c r="B14" s="5" t="s">
        <v>364</v>
      </c>
      <c r="C14" s="90"/>
      <c r="D14" s="76">
        <f>投入係数表!X14</f>
        <v>7.2186836518046707E-2</v>
      </c>
      <c r="E14" s="77">
        <f t="shared" si="0"/>
        <v>7.2186836518046711</v>
      </c>
      <c r="F14" s="76">
        <f>分析係数表!C17</f>
        <v>0.37921478060046188</v>
      </c>
      <c r="G14" s="77">
        <f t="shared" si="1"/>
        <v>2.7374315372432494</v>
      </c>
      <c r="H14" s="77">
        <v>3.1159401226836136</v>
      </c>
      <c r="I14" s="77">
        <f t="shared" si="2"/>
        <v>3.1159401226836136</v>
      </c>
      <c r="J14" s="76">
        <f>分析係数表!G17</f>
        <v>0.21189120809614168</v>
      </c>
      <c r="K14" s="78">
        <f t="shared" si="3"/>
        <v>0.66024031695067076</v>
      </c>
      <c r="L14" s="79"/>
      <c r="M14" s="80"/>
      <c r="N14" s="81">
        <f>分析係数表!H17</f>
        <v>3.1175059952038369E-3</v>
      </c>
      <c r="O14" s="82">
        <f t="shared" si="4"/>
        <v>6.0327657230007485E-2</v>
      </c>
      <c r="P14" s="76">
        <f>分析係数表!C17</f>
        <v>0.37921478060046188</v>
      </c>
      <c r="Q14" s="82">
        <f t="shared" si="5"/>
        <v>2.2877139300617157E-2</v>
      </c>
      <c r="R14" s="83">
        <v>4.440549234395462E-2</v>
      </c>
      <c r="S14" s="84">
        <f t="shared" si="6"/>
        <v>3.1603456150275684</v>
      </c>
      <c r="T14" s="85">
        <f>分析係数表!F17</f>
        <v>0.32152646004638413</v>
      </c>
      <c r="U14" s="86">
        <f t="shared" si="7"/>
        <v>1.0161347381229267</v>
      </c>
      <c r="V14" s="87">
        <f>分析係数表!D17</f>
        <v>5.2709255745308874E-2</v>
      </c>
      <c r="W14" s="88">
        <f t="shared" si="8"/>
        <v>0</v>
      </c>
      <c r="X14" s="76">
        <f>分析係数表!E17</f>
        <v>4.1113219481340925E-2</v>
      </c>
      <c r="Y14" s="89">
        <f t="shared" si="9"/>
        <v>0</v>
      </c>
    </row>
    <row r="15" spans="1:25" x14ac:dyDescent="0.2">
      <c r="A15" s="6" t="s">
        <v>3</v>
      </c>
      <c r="B15" s="5" t="s">
        <v>31</v>
      </c>
      <c r="C15" s="90"/>
      <c r="D15" s="76">
        <f>投入係数表!X15</f>
        <v>6.369426751592357E-3</v>
      </c>
      <c r="E15" s="77">
        <f t="shared" si="0"/>
        <v>0.63694267515923575</v>
      </c>
      <c r="F15" s="76">
        <f>分析係数表!C18</f>
        <v>0.14940577249575548</v>
      </c>
      <c r="G15" s="77">
        <f t="shared" si="1"/>
        <v>9.5162912417678658E-2</v>
      </c>
      <c r="H15" s="77">
        <v>0.10523248294317872</v>
      </c>
      <c r="I15" s="77">
        <f t="shared" si="2"/>
        <v>0.10523248294317872</v>
      </c>
      <c r="J15" s="76">
        <f>分析係数表!G18</f>
        <v>0.21511627906976744</v>
      </c>
      <c r="K15" s="78">
        <f t="shared" si="3"/>
        <v>2.2637220168009373E-2</v>
      </c>
      <c r="L15" s="79"/>
      <c r="M15" s="80"/>
      <c r="N15" s="81">
        <f>分析係数表!H18</f>
        <v>5.0626165734079403E-4</v>
      </c>
      <c r="O15" s="82">
        <f t="shared" si="4"/>
        <v>9.7967990373516427E-3</v>
      </c>
      <c r="P15" s="76">
        <f>分析係数表!C18</f>
        <v>0.14940577249575548</v>
      </c>
      <c r="Q15" s="82">
        <f t="shared" si="5"/>
        <v>1.463698328161196E-3</v>
      </c>
      <c r="R15" s="83">
        <v>2.9367368444872576E-3</v>
      </c>
      <c r="S15" s="84">
        <f t="shared" si="6"/>
        <v>0.10816921978766597</v>
      </c>
      <c r="T15" s="85">
        <f>分析係数表!F18</f>
        <v>0.45542635658914726</v>
      </c>
      <c r="U15" s="86">
        <f t="shared" si="7"/>
        <v>4.9263113662987405E-2</v>
      </c>
      <c r="V15" s="87">
        <f>分析係数表!D18</f>
        <v>8.1395348837209308E-2</v>
      </c>
      <c r="W15" s="88">
        <f t="shared" si="8"/>
        <v>0</v>
      </c>
      <c r="X15" s="76">
        <f>分析係数表!E18</f>
        <v>8.9147286821705432E-2</v>
      </c>
      <c r="Y15" s="89">
        <f t="shared" si="9"/>
        <v>0</v>
      </c>
    </row>
    <row r="16" spans="1:25" x14ac:dyDescent="0.2">
      <c r="A16" s="6" t="s">
        <v>4</v>
      </c>
      <c r="B16" s="5" t="s">
        <v>32</v>
      </c>
      <c r="C16" s="90"/>
      <c r="D16" s="76">
        <f>投入係数表!X16</f>
        <v>6.369426751592357E-3</v>
      </c>
      <c r="E16" s="77">
        <f t="shared" si="0"/>
        <v>0.63694267515923575</v>
      </c>
      <c r="F16" s="76">
        <f>分析係数表!C19</f>
        <v>0.11115651818553329</v>
      </c>
      <c r="G16" s="77">
        <f t="shared" si="1"/>
        <v>7.0800330054479818E-2</v>
      </c>
      <c r="H16" s="77">
        <v>0.11037683720043395</v>
      </c>
      <c r="I16" s="77">
        <f t="shared" si="2"/>
        <v>0.11037683720043395</v>
      </c>
      <c r="J16" s="76">
        <f>分析係数表!G19</f>
        <v>5.721393034825871E-2</v>
      </c>
      <c r="K16" s="78">
        <f t="shared" si="3"/>
        <v>6.3150926756467187E-3</v>
      </c>
      <c r="L16" s="79"/>
      <c r="M16" s="80"/>
      <c r="N16" s="81">
        <f>分析係数表!H19</f>
        <v>-1.332267519317879E-4</v>
      </c>
      <c r="O16" s="82">
        <f t="shared" si="4"/>
        <v>-2.5781050098293797E-3</v>
      </c>
      <c r="P16" s="76">
        <f>分析係数表!C19</f>
        <v>0.11115651818553329</v>
      </c>
      <c r="Q16" s="82">
        <f t="shared" si="5"/>
        <v>-2.8657317640931395E-4</v>
      </c>
      <c r="R16" s="83">
        <v>1.2312955113968932E-3</v>
      </c>
      <c r="S16" s="84">
        <f t="shared" si="6"/>
        <v>0.11160813271183084</v>
      </c>
      <c r="T16" s="85">
        <f>分析係数表!F19</f>
        <v>0.24046434494195687</v>
      </c>
      <c r="U16" s="86">
        <f t="shared" si="7"/>
        <v>2.6837776522745393E-2</v>
      </c>
      <c r="V16" s="87">
        <f>分析係数表!D19</f>
        <v>6.7993366500829183E-2</v>
      </c>
      <c r="W16" s="88">
        <f t="shared" si="8"/>
        <v>0</v>
      </c>
      <c r="X16" s="76">
        <f>分析係数表!E19</f>
        <v>7.4626865671641784E-2</v>
      </c>
      <c r="Y16" s="89">
        <f t="shared" si="9"/>
        <v>0</v>
      </c>
    </row>
    <row r="17" spans="1:25" x14ac:dyDescent="0.2">
      <c r="A17" s="6" t="s">
        <v>5</v>
      </c>
      <c r="B17" s="5" t="s">
        <v>33</v>
      </c>
      <c r="C17" s="90"/>
      <c r="D17" s="76">
        <f>投入係数表!X17</f>
        <v>1.6985138004246284E-2</v>
      </c>
      <c r="E17" s="77">
        <f t="shared" si="0"/>
        <v>1.6985138004246285</v>
      </c>
      <c r="F17" s="76">
        <f>分析係数表!C20</f>
        <v>0.38497033618984844</v>
      </c>
      <c r="G17" s="77">
        <f t="shared" si="1"/>
        <v>0.65387742877256638</v>
      </c>
      <c r="H17" s="77">
        <v>0.83217151774757592</v>
      </c>
      <c r="I17" s="77">
        <f t="shared" si="2"/>
        <v>0.83217151774757592</v>
      </c>
      <c r="J17" s="76">
        <f>分析係数表!G20</f>
        <v>0.1000882612533098</v>
      </c>
      <c r="K17" s="78">
        <f t="shared" si="3"/>
        <v>8.3290600275882712E-2</v>
      </c>
      <c r="L17" s="79"/>
      <c r="M17" s="80"/>
      <c r="N17" s="81">
        <f>分析係数表!H20</f>
        <v>6.1284305888622431E-4</v>
      </c>
      <c r="O17" s="82">
        <f t="shared" si="4"/>
        <v>1.1859283045215146E-2</v>
      </c>
      <c r="P17" s="76">
        <f>分析係数表!C20</f>
        <v>0.38497033618984844</v>
      </c>
      <c r="Q17" s="82">
        <f t="shared" si="5"/>
        <v>4.5654721808870442E-3</v>
      </c>
      <c r="R17" s="83">
        <v>1.0366816611883146E-2</v>
      </c>
      <c r="S17" s="84">
        <f t="shared" si="6"/>
        <v>0.84253833435945902</v>
      </c>
      <c r="T17" s="85">
        <f>分析係数表!F20</f>
        <v>0.22259488084730802</v>
      </c>
      <c r="U17" s="86">
        <f t="shared" si="7"/>
        <v>0.18754472014603316</v>
      </c>
      <c r="V17" s="87">
        <f>分析係数表!D20</f>
        <v>2.5772285966460723E-2</v>
      </c>
      <c r="W17" s="88">
        <f t="shared" si="8"/>
        <v>0</v>
      </c>
      <c r="X17" s="76">
        <f>分析係数表!E20</f>
        <v>2.7184466019417475E-2</v>
      </c>
      <c r="Y17" s="89">
        <f t="shared" si="9"/>
        <v>0</v>
      </c>
    </row>
    <row r="18" spans="1:25" x14ac:dyDescent="0.2">
      <c r="A18" s="6" t="s">
        <v>6</v>
      </c>
      <c r="B18" s="5" t="s">
        <v>34</v>
      </c>
      <c r="C18" s="90"/>
      <c r="D18" s="76">
        <f>投入係数表!X18</f>
        <v>1.6985138004246284E-2</v>
      </c>
      <c r="E18" s="77">
        <f t="shared" si="0"/>
        <v>1.6985138004246285</v>
      </c>
      <c r="F18" s="76">
        <f>分析係数表!C21</f>
        <v>0.48253968253968249</v>
      </c>
      <c r="G18" s="77">
        <f t="shared" si="1"/>
        <v>0.81960031004616984</v>
      </c>
      <c r="H18" s="77">
        <v>0.91047560039561737</v>
      </c>
      <c r="I18" s="77">
        <f t="shared" si="2"/>
        <v>0.91047560039561737</v>
      </c>
      <c r="J18" s="76">
        <f>分析係数表!G21</f>
        <v>0.28533451484271155</v>
      </c>
      <c r="K18" s="78">
        <f t="shared" si="3"/>
        <v>0.25979011371500998</v>
      </c>
      <c r="L18" s="79"/>
      <c r="M18" s="80"/>
      <c r="N18" s="81">
        <f>分析係数表!H21</f>
        <v>1.0125233146815881E-3</v>
      </c>
      <c r="O18" s="82">
        <f t="shared" si="4"/>
        <v>1.9593598074703285E-2</v>
      </c>
      <c r="P18" s="76">
        <f>分析係数表!C21</f>
        <v>0.48253968253968249</v>
      </c>
      <c r="Q18" s="82">
        <f t="shared" si="5"/>
        <v>9.4546885947774575E-3</v>
      </c>
      <c r="R18" s="83">
        <v>1.8234653926328823E-2</v>
      </c>
      <c r="S18" s="84">
        <f t="shared" si="6"/>
        <v>0.9287102543219462</v>
      </c>
      <c r="T18" s="85">
        <f>分析係数表!F21</f>
        <v>0.42600797518830308</v>
      </c>
      <c r="U18" s="86">
        <f t="shared" si="7"/>
        <v>0.39563797498030628</v>
      </c>
      <c r="V18" s="87">
        <f>分析係数表!D21</f>
        <v>6.1586176340274704E-2</v>
      </c>
      <c r="W18" s="88">
        <f t="shared" si="8"/>
        <v>0</v>
      </c>
      <c r="X18" s="76">
        <f>分析係数表!E21</f>
        <v>5.2946389011962781E-2</v>
      </c>
      <c r="Y18" s="89">
        <f t="shared" si="9"/>
        <v>0</v>
      </c>
    </row>
    <row r="19" spans="1:25" x14ac:dyDescent="0.2">
      <c r="A19" s="6" t="s">
        <v>7</v>
      </c>
      <c r="B19" s="5" t="s">
        <v>268</v>
      </c>
      <c r="C19" s="90"/>
      <c r="D19" s="76">
        <f>投入係数表!X19</f>
        <v>0</v>
      </c>
      <c r="E19" s="77">
        <f t="shared" si="0"/>
        <v>0</v>
      </c>
      <c r="F19" s="76">
        <f>分析係数表!C22</f>
        <v>8.9572192513369009E-2</v>
      </c>
      <c r="G19" s="77">
        <f t="shared" si="1"/>
        <v>0</v>
      </c>
      <c r="H19" s="77">
        <v>1.7025535185023041E-3</v>
      </c>
      <c r="I19" s="77">
        <f t="shared" si="2"/>
        <v>1.7025535185023041E-3</v>
      </c>
      <c r="J19" s="76">
        <f>分析係数表!G22</f>
        <v>0.19457831325301206</v>
      </c>
      <c r="K19" s="78">
        <f t="shared" si="3"/>
        <v>3.312799918531592E-4</v>
      </c>
      <c r="L19" s="79"/>
      <c r="M19" s="80"/>
      <c r="N19" s="81">
        <f>分析係数表!H22</f>
        <v>5.3290700772715159E-5</v>
      </c>
      <c r="O19" s="82">
        <f t="shared" si="4"/>
        <v>1.031242003931752E-3</v>
      </c>
      <c r="P19" s="76">
        <f>分析係数表!C22</f>
        <v>8.9572192513369009E-2</v>
      </c>
      <c r="Q19" s="82">
        <f t="shared" si="5"/>
        <v>9.2370607304047327E-5</v>
      </c>
      <c r="R19" s="83">
        <v>6.0688212550090849E-4</v>
      </c>
      <c r="S19" s="84">
        <f t="shared" si="6"/>
        <v>2.3094356440032126E-3</v>
      </c>
      <c r="T19" s="85">
        <f>分析係数表!F22</f>
        <v>0.41265060240963858</v>
      </c>
      <c r="U19" s="86">
        <f t="shared" si="7"/>
        <v>9.5299000972421733E-4</v>
      </c>
      <c r="V19" s="87">
        <f>分析係数表!D22</f>
        <v>5.903614457831325E-2</v>
      </c>
      <c r="W19" s="88">
        <f t="shared" si="8"/>
        <v>0</v>
      </c>
      <c r="X19" s="76">
        <f>分析係数表!E22</f>
        <v>6.2650602409638559E-2</v>
      </c>
      <c r="Y19" s="89">
        <f t="shared" si="9"/>
        <v>0</v>
      </c>
    </row>
    <row r="20" spans="1:25" x14ac:dyDescent="0.2">
      <c r="A20" s="6" t="s">
        <v>8</v>
      </c>
      <c r="B20" s="5" t="s">
        <v>269</v>
      </c>
      <c r="C20" s="90"/>
      <c r="D20" s="76">
        <f>投入係数表!X20</f>
        <v>0</v>
      </c>
      <c r="E20" s="77">
        <f t="shared" si="0"/>
        <v>0</v>
      </c>
      <c r="F20" s="76">
        <f>分析係数表!C23</f>
        <v>0</v>
      </c>
      <c r="G20" s="77">
        <f t="shared" si="1"/>
        <v>0</v>
      </c>
      <c r="H20" s="77">
        <v>0</v>
      </c>
      <c r="I20" s="77">
        <f t="shared" si="2"/>
        <v>0</v>
      </c>
      <c r="J20" s="76">
        <f>分析係数表!G23</f>
        <v>0.21617418351477449</v>
      </c>
      <c r="K20" s="78">
        <f t="shared" si="3"/>
        <v>0</v>
      </c>
      <c r="L20" s="79"/>
      <c r="M20" s="80"/>
      <c r="N20" s="81">
        <f>分析係数表!H23</f>
        <v>2.6645350386357579E-5</v>
      </c>
      <c r="O20" s="82">
        <f t="shared" si="4"/>
        <v>5.1562100196587599E-4</v>
      </c>
      <c r="P20" s="76">
        <f>分析係数表!C23</f>
        <v>0</v>
      </c>
      <c r="Q20" s="82">
        <f t="shared" si="5"/>
        <v>0</v>
      </c>
      <c r="R20" s="83">
        <v>0</v>
      </c>
      <c r="S20" s="84">
        <f t="shared" si="6"/>
        <v>0</v>
      </c>
      <c r="T20" s="85">
        <f>分析係数表!F23</f>
        <v>0.44116122343182995</v>
      </c>
      <c r="U20" s="86">
        <f t="shared" si="7"/>
        <v>0</v>
      </c>
      <c r="V20" s="87">
        <f>分析係数表!D23</f>
        <v>8.5018144116122338E-2</v>
      </c>
      <c r="W20" s="88">
        <f t="shared" si="8"/>
        <v>0</v>
      </c>
      <c r="X20" s="76">
        <f>分析係数表!E23</f>
        <v>8.138932089165371E-2</v>
      </c>
      <c r="Y20" s="89">
        <f t="shared" si="9"/>
        <v>0</v>
      </c>
    </row>
    <row r="21" spans="1:25" x14ac:dyDescent="0.2">
      <c r="A21" s="6" t="s">
        <v>9</v>
      </c>
      <c r="B21" s="5" t="s">
        <v>270</v>
      </c>
      <c r="C21" s="90"/>
      <c r="D21" s="76">
        <f>投入係数表!X21</f>
        <v>0</v>
      </c>
      <c r="E21" s="77">
        <f t="shared" si="0"/>
        <v>0</v>
      </c>
      <c r="F21" s="76">
        <f>分析係数表!C24</f>
        <v>0.22950819672131151</v>
      </c>
      <c r="G21" s="77">
        <f t="shared" si="1"/>
        <v>0</v>
      </c>
      <c r="H21" s="77">
        <v>1.8009068972016458E-3</v>
      </c>
      <c r="I21" s="77">
        <f t="shared" si="2"/>
        <v>1.8009068972016458E-3</v>
      </c>
      <c r="J21" s="76">
        <f>分析係数表!G24</f>
        <v>0.20952380952380953</v>
      </c>
      <c r="K21" s="78">
        <f t="shared" si="3"/>
        <v>3.7733287369939248E-4</v>
      </c>
      <c r="L21" s="79"/>
      <c r="M21" s="80"/>
      <c r="N21" s="81">
        <f>分析係数表!H24</f>
        <v>3.996802557953637E-4</v>
      </c>
      <c r="O21" s="82">
        <f t="shared" si="4"/>
        <v>7.7343150294881396E-3</v>
      </c>
      <c r="P21" s="76">
        <f>分析係数表!C24</f>
        <v>0.22950819672131151</v>
      </c>
      <c r="Q21" s="82">
        <f t="shared" si="5"/>
        <v>1.7750886952923601E-3</v>
      </c>
      <c r="R21" s="83">
        <v>4.4103462098898849E-3</v>
      </c>
      <c r="S21" s="84">
        <f t="shared" si="6"/>
        <v>6.2112531070915309E-3</v>
      </c>
      <c r="T21" s="85">
        <f>分析係数表!F24</f>
        <v>0.4</v>
      </c>
      <c r="U21" s="86">
        <f t="shared" si="7"/>
        <v>2.4845012428366124E-3</v>
      </c>
      <c r="V21" s="87">
        <f>分析係数表!D24</f>
        <v>1.1190476190476191</v>
      </c>
      <c r="W21" s="88">
        <f t="shared" si="8"/>
        <v>0</v>
      </c>
      <c r="X21" s="76">
        <f>分析係数表!E24</f>
        <v>1.1190476190476191</v>
      </c>
      <c r="Y21" s="89">
        <f t="shared" si="9"/>
        <v>0</v>
      </c>
    </row>
    <row r="22" spans="1:25" x14ac:dyDescent="0.2">
      <c r="A22" s="6" t="s">
        <v>10</v>
      </c>
      <c r="B22" s="5" t="s">
        <v>271</v>
      </c>
      <c r="C22" s="90"/>
      <c r="D22" s="76">
        <f>投入係数表!X22</f>
        <v>8.4925690021231421E-3</v>
      </c>
      <c r="E22" s="77">
        <f t="shared" si="0"/>
        <v>0.84925690021231426</v>
      </c>
      <c r="F22" s="76">
        <f>分析係数表!C25</f>
        <v>0.16129032258064513</v>
      </c>
      <c r="G22" s="77">
        <f t="shared" si="1"/>
        <v>0.13697691938908291</v>
      </c>
      <c r="H22" s="77">
        <v>0.14968454271751658</v>
      </c>
      <c r="I22" s="77">
        <f t="shared" si="2"/>
        <v>0.14968454271751658</v>
      </c>
      <c r="J22" s="76">
        <f>分析係数表!G25</f>
        <v>0.19679519278918378</v>
      </c>
      <c r="K22" s="78">
        <f t="shared" si="3"/>
        <v>2.9457198441654491E-2</v>
      </c>
      <c r="L22" s="79"/>
      <c r="M22" s="80"/>
      <c r="N22" s="81">
        <f>分析係数表!H25</f>
        <v>5.5955235811350917E-4</v>
      </c>
      <c r="O22" s="82">
        <f t="shared" si="4"/>
        <v>1.0828041041283395E-2</v>
      </c>
      <c r="P22" s="76">
        <f>分析係数表!C25</f>
        <v>0.16129032258064513</v>
      </c>
      <c r="Q22" s="82">
        <f t="shared" si="5"/>
        <v>1.7464582324650635E-3</v>
      </c>
      <c r="R22" s="83">
        <v>5.2612501249218744E-3</v>
      </c>
      <c r="S22" s="84">
        <f t="shared" si="6"/>
        <v>0.15494579284243845</v>
      </c>
      <c r="T22" s="85">
        <f>分析係数表!F25</f>
        <v>0.35002503755633452</v>
      </c>
      <c r="U22" s="86">
        <f t="shared" si="7"/>
        <v>5.4234906958870545E-2</v>
      </c>
      <c r="V22" s="87">
        <f>分析係数表!D25</f>
        <v>8.1622433650475709E-2</v>
      </c>
      <c r="W22" s="88">
        <f t="shared" si="8"/>
        <v>0</v>
      </c>
      <c r="X22" s="76">
        <f>分析係数表!E25</f>
        <v>8.0120180270405614E-2</v>
      </c>
      <c r="Y22" s="89">
        <f t="shared" si="9"/>
        <v>0</v>
      </c>
    </row>
    <row r="23" spans="1:25" x14ac:dyDescent="0.2">
      <c r="A23" s="6" t="s">
        <v>11</v>
      </c>
      <c r="B23" s="5" t="s">
        <v>35</v>
      </c>
      <c r="C23" s="90"/>
      <c r="D23" s="76">
        <f>投入係数表!X23</f>
        <v>2.1231422505307855E-3</v>
      </c>
      <c r="E23" s="77">
        <f t="shared" si="0"/>
        <v>0.21231422505307856</v>
      </c>
      <c r="F23" s="76">
        <f>分析係数表!C26</f>
        <v>0.2892749244712991</v>
      </c>
      <c r="G23" s="77">
        <f t="shared" si="1"/>
        <v>6.1417181416411698E-2</v>
      </c>
      <c r="H23" s="77">
        <v>6.7975843096925753E-2</v>
      </c>
      <c r="I23" s="77">
        <f t="shared" si="2"/>
        <v>6.7975843096925753E-2</v>
      </c>
      <c r="J23" s="76">
        <f>分析係数表!G26</f>
        <v>0.19654528478057889</v>
      </c>
      <c r="K23" s="78">
        <f t="shared" si="3"/>
        <v>1.336033143968522E-2</v>
      </c>
      <c r="L23" s="79"/>
      <c r="M23" s="80"/>
      <c r="N23" s="81">
        <f>分析係数表!H26</f>
        <v>1.2363442579269917E-2</v>
      </c>
      <c r="O23" s="82">
        <f t="shared" si="4"/>
        <v>0.23924814491216645</v>
      </c>
      <c r="P23" s="76">
        <f>分析係数表!C26</f>
        <v>0.2892749244712991</v>
      </c>
      <c r="Q23" s="82">
        <f t="shared" si="5"/>
        <v>6.9208489049365371E-2</v>
      </c>
      <c r="R23" s="83">
        <v>7.3208981619122801E-2</v>
      </c>
      <c r="S23" s="84">
        <f t="shared" si="6"/>
        <v>0.14118482471604854</v>
      </c>
      <c r="T23" s="85">
        <f>分析係数表!F26</f>
        <v>0.33426704014939307</v>
      </c>
      <c r="U23" s="86">
        <f t="shared" si="7"/>
        <v>4.7193433471844418E-2</v>
      </c>
      <c r="V23" s="87">
        <f>分析係数表!D26</f>
        <v>5.3688141923436038E-2</v>
      </c>
      <c r="W23" s="88">
        <f t="shared" si="8"/>
        <v>0</v>
      </c>
      <c r="X23" s="76">
        <f>分析係数表!E26</f>
        <v>5.6489262371615313E-2</v>
      </c>
      <c r="Y23" s="89">
        <f t="shared" si="9"/>
        <v>0</v>
      </c>
    </row>
    <row r="24" spans="1:25" x14ac:dyDescent="0.2">
      <c r="A24" s="6" t="s">
        <v>12</v>
      </c>
      <c r="B24" s="5" t="s">
        <v>365</v>
      </c>
      <c r="C24" s="90"/>
      <c r="D24" s="76">
        <f>投入係数表!X24</f>
        <v>0</v>
      </c>
      <c r="E24" s="77">
        <f t="shared" si="0"/>
        <v>0</v>
      </c>
      <c r="F24" s="76">
        <f>分析係数表!C27</f>
        <v>1.9108280254777066E-2</v>
      </c>
      <c r="G24" s="77">
        <f t="shared" si="1"/>
        <v>0</v>
      </c>
      <c r="H24" s="77">
        <v>5.3183270053174839E-5</v>
      </c>
      <c r="I24" s="77">
        <f t="shared" si="2"/>
        <v>5.3183270053174839E-5</v>
      </c>
      <c r="J24" s="76">
        <f>分析係数表!G27</f>
        <v>0.18</v>
      </c>
      <c r="K24" s="78">
        <f t="shared" si="3"/>
        <v>9.5729886095714704E-6</v>
      </c>
      <c r="L24" s="79"/>
      <c r="M24" s="80"/>
      <c r="N24" s="81">
        <f>分析係数表!H27</f>
        <v>1.2043698374633626E-2</v>
      </c>
      <c r="O24" s="82">
        <f t="shared" si="4"/>
        <v>0.23306069288857595</v>
      </c>
      <c r="P24" s="76">
        <f>分析係数表!C27</f>
        <v>1.9108280254777066E-2</v>
      </c>
      <c r="Q24" s="82">
        <f t="shared" si="5"/>
        <v>4.4533890360874372E-3</v>
      </c>
      <c r="R24" s="83">
        <v>4.4821970085985379E-3</v>
      </c>
      <c r="S24" s="84">
        <f t="shared" si="6"/>
        <v>4.5353802786517131E-3</v>
      </c>
      <c r="T24" s="85">
        <f>分析係数表!F27</f>
        <v>0.34</v>
      </c>
      <c r="U24" s="86">
        <f t="shared" si="7"/>
        <v>1.5420292947415826E-3</v>
      </c>
      <c r="V24" s="87">
        <f>分析係数表!D27</f>
        <v>0</v>
      </c>
      <c r="W24" s="88">
        <f t="shared" si="8"/>
        <v>0</v>
      </c>
      <c r="X24" s="76">
        <f>分析係数表!E27</f>
        <v>0</v>
      </c>
      <c r="Y24" s="89">
        <f t="shared" si="9"/>
        <v>0</v>
      </c>
    </row>
    <row r="25" spans="1:25" x14ac:dyDescent="0.2">
      <c r="A25" s="6" t="s">
        <v>13</v>
      </c>
      <c r="B25" s="5" t="s">
        <v>191</v>
      </c>
      <c r="C25" s="90"/>
      <c r="D25" s="76">
        <f>投入係数表!X25</f>
        <v>0</v>
      </c>
      <c r="E25" s="77">
        <f t="shared" si="0"/>
        <v>0</v>
      </c>
      <c r="F25" s="76">
        <f>分析係数表!C28</f>
        <v>9.4883720930232562E-2</v>
      </c>
      <c r="G25" s="77">
        <f t="shared" si="1"/>
        <v>0</v>
      </c>
      <c r="H25" s="77">
        <v>2.8782306566286116E-3</v>
      </c>
      <c r="I25" s="77">
        <f t="shared" si="2"/>
        <v>2.8782306566286116E-3</v>
      </c>
      <c r="J25" s="76">
        <f>分析係数表!G28</f>
        <v>0.12508638562543192</v>
      </c>
      <c r="K25" s="78">
        <f t="shared" si="3"/>
        <v>3.6002746983398662E-4</v>
      </c>
      <c r="L25" s="79"/>
      <c r="M25" s="80"/>
      <c r="N25" s="81">
        <f>分析係数表!H28</f>
        <v>2.3767652544630962E-2</v>
      </c>
      <c r="O25" s="82">
        <f t="shared" si="4"/>
        <v>0.4599339337535614</v>
      </c>
      <c r="P25" s="76">
        <f>分析係数表!C28</f>
        <v>9.4883720930232562E-2</v>
      </c>
      <c r="Q25" s="82">
        <f t="shared" si="5"/>
        <v>4.3640243016616988E-2</v>
      </c>
      <c r="R25" s="83">
        <v>4.6504930325414411E-2</v>
      </c>
      <c r="S25" s="84">
        <f t="shared" si="6"/>
        <v>4.9383160982043026E-2</v>
      </c>
      <c r="T25" s="85">
        <f>分析係数表!F28</f>
        <v>0.21354526606772634</v>
      </c>
      <c r="U25" s="86">
        <f t="shared" si="7"/>
        <v>1.0545540251175739E-2</v>
      </c>
      <c r="V25" s="87">
        <f>分析係数表!D28</f>
        <v>0.20525224602626124</v>
      </c>
      <c r="W25" s="88">
        <f t="shared" si="8"/>
        <v>0</v>
      </c>
      <c r="X25" s="76">
        <f>分析係数表!E28</f>
        <v>0.19765031098825156</v>
      </c>
      <c r="Y25" s="89">
        <f t="shared" si="9"/>
        <v>0</v>
      </c>
    </row>
    <row r="26" spans="1:25" x14ac:dyDescent="0.2">
      <c r="A26" s="6" t="s">
        <v>14</v>
      </c>
      <c r="B26" s="5" t="s">
        <v>50</v>
      </c>
      <c r="C26" s="75">
        <f>最終需要_まとめ!C27</f>
        <v>100</v>
      </c>
      <c r="D26" s="76">
        <f>投入係数表!X26</f>
        <v>7.8556263269639062E-2</v>
      </c>
      <c r="E26" s="77">
        <f t="shared" si="0"/>
        <v>7.8556263269639066</v>
      </c>
      <c r="F26" s="76">
        <f>分析係数表!C29</f>
        <v>0.10244286840031525</v>
      </c>
      <c r="G26" s="77">
        <f t="shared" si="1"/>
        <v>0.80475289401521533</v>
      </c>
      <c r="H26" s="77">
        <v>0.82421819446334887</v>
      </c>
      <c r="I26" s="77">
        <f t="shared" si="2"/>
        <v>100.82421819446336</v>
      </c>
      <c r="J26" s="76">
        <f>分析係数表!G29</f>
        <v>0.25477707006369427</v>
      </c>
      <c r="K26" s="78">
        <f t="shared" si="3"/>
        <v>25.687698903047988</v>
      </c>
      <c r="L26" s="79"/>
      <c r="M26" s="80"/>
      <c r="N26" s="81">
        <f>分析係数表!H29</f>
        <v>1.0897948308020251E-2</v>
      </c>
      <c r="O26" s="82">
        <f t="shared" si="4"/>
        <v>0.21088898980404328</v>
      </c>
      <c r="P26" s="76">
        <f>分析係数表!C29</f>
        <v>0.10244286840031525</v>
      </c>
      <c r="Q26" s="82">
        <f t="shared" si="5"/>
        <v>2.1604073029571028E-2</v>
      </c>
      <c r="R26" s="83">
        <v>2.7551027599442064E-2</v>
      </c>
      <c r="S26" s="84">
        <f t="shared" si="6"/>
        <v>100.8517692220628</v>
      </c>
      <c r="T26" s="85">
        <f>分析係数表!F29</f>
        <v>0.39278131634819535</v>
      </c>
      <c r="U26" s="86">
        <f t="shared" si="7"/>
        <v>39.612690671086241</v>
      </c>
      <c r="V26" s="87">
        <f>分析係数表!D29</f>
        <v>0.1932059447983015</v>
      </c>
      <c r="W26" s="88">
        <f t="shared" si="8"/>
        <v>19</v>
      </c>
      <c r="X26" s="76">
        <f>分析係数表!E29</f>
        <v>0.10191082802547771</v>
      </c>
      <c r="Y26" s="89">
        <f t="shared" si="9"/>
        <v>10</v>
      </c>
    </row>
    <row r="27" spans="1:25" x14ac:dyDescent="0.2">
      <c r="A27" s="6" t="s">
        <v>15</v>
      </c>
      <c r="B27" s="5" t="s">
        <v>36</v>
      </c>
      <c r="C27" s="90"/>
      <c r="D27" s="76">
        <f>投入係数表!X27</f>
        <v>0</v>
      </c>
      <c r="E27" s="77">
        <f t="shared" si="0"/>
        <v>0</v>
      </c>
      <c r="F27" s="76">
        <f>分析係数表!C30</f>
        <v>1</v>
      </c>
      <c r="G27" s="77">
        <f t="shared" si="1"/>
        <v>0</v>
      </c>
      <c r="H27" s="77">
        <v>4.2198303709852149E-2</v>
      </c>
      <c r="I27" s="77">
        <f t="shared" si="2"/>
        <v>4.2198303709852149E-2</v>
      </c>
      <c r="J27" s="76">
        <f>分析係数表!G30</f>
        <v>0.34465911614479239</v>
      </c>
      <c r="K27" s="78">
        <f t="shared" si="3"/>
        <v>1.4544030059447155E-2</v>
      </c>
      <c r="L27" s="79"/>
      <c r="M27" s="80"/>
      <c r="N27" s="81">
        <f>分析係数表!H30</f>
        <v>0</v>
      </c>
      <c r="O27" s="82">
        <f t="shared" si="4"/>
        <v>0</v>
      </c>
      <c r="P27" s="76">
        <f>分析係数表!C30</f>
        <v>1</v>
      </c>
      <c r="Q27" s="82">
        <f t="shared" si="5"/>
        <v>0</v>
      </c>
      <c r="R27" s="83">
        <v>3.0343464363730886E-2</v>
      </c>
      <c r="S27" s="84">
        <f t="shared" si="6"/>
        <v>7.2541768073583035E-2</v>
      </c>
      <c r="T27" s="85">
        <f>分析係数表!F30</f>
        <v>0.43992893626471241</v>
      </c>
      <c r="U27" s="86">
        <f t="shared" si="7"/>
        <v>3.1913222863372857E-2</v>
      </c>
      <c r="V27" s="87">
        <f>分析係数表!D30</f>
        <v>0.13657561625582945</v>
      </c>
      <c r="W27" s="88">
        <f t="shared" si="8"/>
        <v>0</v>
      </c>
      <c r="X27" s="76">
        <f>分析係数表!E30</f>
        <v>6.395736175882745E-2</v>
      </c>
      <c r="Y27" s="89">
        <f t="shared" si="9"/>
        <v>0</v>
      </c>
    </row>
    <row r="28" spans="1:25" x14ac:dyDescent="0.2">
      <c r="A28" s="6" t="s">
        <v>16</v>
      </c>
      <c r="B28" s="5" t="s">
        <v>192</v>
      </c>
      <c r="C28" s="90"/>
      <c r="D28" s="76">
        <f>投入係数表!X28</f>
        <v>1.4861995753715499E-2</v>
      </c>
      <c r="E28" s="77">
        <f t="shared" si="0"/>
        <v>1.48619957537155</v>
      </c>
      <c r="F28" s="76">
        <f>分析係数表!C31</f>
        <v>2.6671974522292974E-2</v>
      </c>
      <c r="G28" s="77">
        <f t="shared" si="1"/>
        <v>3.9639877209352616E-2</v>
      </c>
      <c r="H28" s="77">
        <v>4.8604239016297061E-2</v>
      </c>
      <c r="I28" s="77">
        <f t="shared" si="2"/>
        <v>4.8604239016297061E-2</v>
      </c>
      <c r="J28" s="76">
        <f>分析係数表!G31</f>
        <v>5.9701492537313432E-2</v>
      </c>
      <c r="K28" s="78">
        <f t="shared" si="3"/>
        <v>2.9017456129132573E-3</v>
      </c>
      <c r="L28" s="79"/>
      <c r="M28" s="80"/>
      <c r="N28" s="81">
        <f>分析係数表!H31</f>
        <v>2.5153210764721556E-2</v>
      </c>
      <c r="O28" s="82">
        <f t="shared" si="4"/>
        <v>0.48674622585578692</v>
      </c>
      <c r="P28" s="76">
        <f>分析係数表!C31</f>
        <v>2.6671974522292974E-2</v>
      </c>
      <c r="Q28" s="82">
        <f t="shared" si="5"/>
        <v>1.298248293484781E-2</v>
      </c>
      <c r="R28" s="83">
        <v>1.5883411872891318E-2</v>
      </c>
      <c r="S28" s="84">
        <f t="shared" si="6"/>
        <v>6.4487650889188383E-2</v>
      </c>
      <c r="T28" s="85">
        <f>分析係数表!F31</f>
        <v>0.34328358208955223</v>
      </c>
      <c r="U28" s="86">
        <f t="shared" si="7"/>
        <v>2.2137551797781086E-2</v>
      </c>
      <c r="V28" s="87">
        <f>分析係数表!D31</f>
        <v>0</v>
      </c>
      <c r="W28" s="88">
        <f t="shared" si="8"/>
        <v>0</v>
      </c>
      <c r="X28" s="76">
        <f>分析係数表!E31</f>
        <v>0</v>
      </c>
      <c r="Y28" s="89">
        <f t="shared" si="9"/>
        <v>0</v>
      </c>
    </row>
    <row r="29" spans="1:25" x14ac:dyDescent="0.2">
      <c r="A29" s="6" t="s">
        <v>17</v>
      </c>
      <c r="B29" s="5" t="s">
        <v>272</v>
      </c>
      <c r="C29" s="90"/>
      <c r="D29" s="76">
        <f>投入係数表!X29</f>
        <v>0</v>
      </c>
      <c r="E29" s="77">
        <f t="shared" si="0"/>
        <v>0</v>
      </c>
      <c r="F29" s="76">
        <f>分析係数表!C32</f>
        <v>1</v>
      </c>
      <c r="G29" s="77">
        <f t="shared" si="1"/>
        <v>0</v>
      </c>
      <c r="H29" s="77">
        <v>2.1467867395437046E-2</v>
      </c>
      <c r="I29" s="77">
        <f t="shared" si="2"/>
        <v>2.1467867395437046E-2</v>
      </c>
      <c r="J29" s="76">
        <f>分析係数表!G32</f>
        <v>0.14022140221402213</v>
      </c>
      <c r="K29" s="78">
        <f t="shared" si="3"/>
        <v>3.0102544687328698E-3</v>
      </c>
      <c r="L29" s="79"/>
      <c r="M29" s="80"/>
      <c r="N29" s="81">
        <f>分析係数表!H32</f>
        <v>7.3807620570210501E-3</v>
      </c>
      <c r="O29" s="82">
        <f t="shared" si="4"/>
        <v>0.14282701754454766</v>
      </c>
      <c r="P29" s="76">
        <f>分析係数表!C32</f>
        <v>1</v>
      </c>
      <c r="Q29" s="82">
        <f t="shared" si="5"/>
        <v>0.14282701754454766</v>
      </c>
      <c r="R29" s="83">
        <v>0.18098400038346191</v>
      </c>
      <c r="S29" s="84">
        <f t="shared" si="6"/>
        <v>0.20245186777889895</v>
      </c>
      <c r="T29" s="85">
        <f>分析係数表!F32</f>
        <v>0.48093480934809346</v>
      </c>
      <c r="U29" s="86">
        <f t="shared" si="7"/>
        <v>9.736615043241019E-2</v>
      </c>
      <c r="V29" s="87">
        <f>分析係数表!D32</f>
        <v>1.7220172201722016E-2</v>
      </c>
      <c r="W29" s="88">
        <f t="shared" si="8"/>
        <v>0</v>
      </c>
      <c r="X29" s="76">
        <f>分析係数表!E32</f>
        <v>2.5830258302583026E-2</v>
      </c>
      <c r="Y29" s="89">
        <f t="shared" si="9"/>
        <v>0</v>
      </c>
    </row>
    <row r="30" spans="1:25" x14ac:dyDescent="0.2">
      <c r="A30" s="6" t="s">
        <v>18</v>
      </c>
      <c r="B30" s="5" t="s">
        <v>273</v>
      </c>
      <c r="C30" s="90"/>
      <c r="D30" s="76">
        <f>投入係数表!X30</f>
        <v>0</v>
      </c>
      <c r="E30" s="77">
        <f t="shared" si="0"/>
        <v>0</v>
      </c>
      <c r="F30" s="76">
        <f>分析係数表!C33</f>
        <v>0.66329113924050631</v>
      </c>
      <c r="G30" s="77">
        <f t="shared" si="1"/>
        <v>0</v>
      </c>
      <c r="H30" s="77">
        <v>9.7404311730813747E-3</v>
      </c>
      <c r="I30" s="77">
        <f t="shared" si="2"/>
        <v>9.7404311730813747E-3</v>
      </c>
      <c r="J30" s="76">
        <f>分析係数表!G33</f>
        <v>0.50381679389312972</v>
      </c>
      <c r="K30" s="78">
        <f t="shared" si="3"/>
        <v>4.9073928047585549E-3</v>
      </c>
      <c r="L30" s="79"/>
      <c r="M30" s="80"/>
      <c r="N30" s="81">
        <f>分析係数表!H33</f>
        <v>1.0658140154543032E-3</v>
      </c>
      <c r="O30" s="82">
        <f t="shared" si="4"/>
        <v>2.0624840078635038E-2</v>
      </c>
      <c r="P30" s="76">
        <f>分析係数表!C33</f>
        <v>0.66329113924050631</v>
      </c>
      <c r="Q30" s="82">
        <f t="shared" si="5"/>
        <v>1.3680273672411088E-2</v>
      </c>
      <c r="R30" s="83">
        <v>3.5071983349189498E-2</v>
      </c>
      <c r="S30" s="84">
        <f t="shared" si="6"/>
        <v>4.4812414522270874E-2</v>
      </c>
      <c r="T30" s="85">
        <f>分析係数表!F33</f>
        <v>0.63740458015267176</v>
      </c>
      <c r="U30" s="86">
        <f t="shared" si="7"/>
        <v>2.8563638264195557E-2</v>
      </c>
      <c r="V30" s="87">
        <f>分析係数表!D33</f>
        <v>1.1450381679389313E-2</v>
      </c>
      <c r="W30" s="88">
        <f t="shared" si="8"/>
        <v>0</v>
      </c>
      <c r="X30" s="76">
        <f>分析係数表!E33</f>
        <v>0</v>
      </c>
      <c r="Y30" s="89">
        <f t="shared" si="9"/>
        <v>0</v>
      </c>
    </row>
    <row r="31" spans="1:25" x14ac:dyDescent="0.2">
      <c r="A31" s="6" t="s">
        <v>19</v>
      </c>
      <c r="B31" s="5" t="s">
        <v>274</v>
      </c>
      <c r="C31" s="90"/>
      <c r="D31" s="76">
        <f>投入係数表!X31</f>
        <v>8.0679405520169847E-2</v>
      </c>
      <c r="E31" s="77">
        <f t="shared" si="0"/>
        <v>8.0679405520169851</v>
      </c>
      <c r="F31" s="76">
        <f>分析係数表!C34</f>
        <v>0.21491587085038655</v>
      </c>
      <c r="G31" s="77">
        <f t="shared" si="1"/>
        <v>1.7339284697058788</v>
      </c>
      <c r="H31" s="77">
        <v>1.8867640483837378</v>
      </c>
      <c r="I31" s="77">
        <f t="shared" si="2"/>
        <v>1.8867640483837378</v>
      </c>
      <c r="J31" s="76">
        <f>分析係数表!G34</f>
        <v>0.42492917847025496</v>
      </c>
      <c r="K31" s="78">
        <f t="shared" si="3"/>
        <v>0.8017410970469141</v>
      </c>
      <c r="L31" s="79"/>
      <c r="M31" s="80"/>
      <c r="N31" s="81">
        <f>分析係数表!H34</f>
        <v>0.18094857447375434</v>
      </c>
      <c r="O31" s="82">
        <f t="shared" si="4"/>
        <v>3.5015822243502641</v>
      </c>
      <c r="P31" s="76">
        <f>分析係数表!C34</f>
        <v>0.21491587085038655</v>
      </c>
      <c r="Q31" s="82">
        <f t="shared" si="5"/>
        <v>0.75254559310047064</v>
      </c>
      <c r="R31" s="83">
        <v>0.79897017317838426</v>
      </c>
      <c r="S31" s="84">
        <f t="shared" si="6"/>
        <v>2.685734221562122</v>
      </c>
      <c r="T31" s="85">
        <f>分析係数表!F34</f>
        <v>0.69842904970383723</v>
      </c>
      <c r="U31" s="86">
        <f t="shared" si="7"/>
        <v>1.8757948001227081</v>
      </c>
      <c r="V31" s="87">
        <f>分析係数表!D34</f>
        <v>0.29410249806850375</v>
      </c>
      <c r="W31" s="88">
        <f t="shared" si="8"/>
        <v>1</v>
      </c>
      <c r="X31" s="76">
        <f>分析係数表!E34</f>
        <v>0.18465104300798352</v>
      </c>
      <c r="Y31" s="89">
        <f t="shared" si="9"/>
        <v>0</v>
      </c>
    </row>
    <row r="32" spans="1:25" x14ac:dyDescent="0.2">
      <c r="A32" s="6" t="s">
        <v>20</v>
      </c>
      <c r="B32" s="5" t="s">
        <v>37</v>
      </c>
      <c r="C32" s="90"/>
      <c r="D32" s="76">
        <f>投入係数表!X32</f>
        <v>1.9108280254777069E-2</v>
      </c>
      <c r="E32" s="77">
        <f t="shared" si="0"/>
        <v>1.910828025477707</v>
      </c>
      <c r="F32" s="76">
        <f>分析係数表!C35</f>
        <v>8.6412734508243272E-2</v>
      </c>
      <c r="G32" s="77">
        <f t="shared" si="1"/>
        <v>0.1651198748565158</v>
      </c>
      <c r="H32" s="77">
        <v>0.18039989634403125</v>
      </c>
      <c r="I32" s="77">
        <f t="shared" si="2"/>
        <v>0.18039989634403125</v>
      </c>
      <c r="J32" s="76">
        <f>分析係数表!G35</f>
        <v>0.31692307692307692</v>
      </c>
      <c r="K32" s="78">
        <f t="shared" si="3"/>
        <v>5.7172890225954516E-2</v>
      </c>
      <c r="L32" s="79"/>
      <c r="M32" s="80"/>
      <c r="N32" s="81">
        <f>分析係数表!H35</f>
        <v>6.9118038902211562E-2</v>
      </c>
      <c r="O32" s="82">
        <f t="shared" si="4"/>
        <v>1.3375208790994821</v>
      </c>
      <c r="P32" s="76">
        <f>分析係数表!C35</f>
        <v>8.6412734508243272E-2</v>
      </c>
      <c r="Q32" s="82">
        <f t="shared" si="5"/>
        <v>0.1155788366248557</v>
      </c>
      <c r="R32" s="83">
        <v>0.12794832259556835</v>
      </c>
      <c r="S32" s="84">
        <f t="shared" si="6"/>
        <v>0.30834821893959963</v>
      </c>
      <c r="T32" s="85">
        <f>分析係数表!F35</f>
        <v>0.65230769230769226</v>
      </c>
      <c r="U32" s="86">
        <f t="shared" si="7"/>
        <v>0.20113791512367729</v>
      </c>
      <c r="V32" s="87">
        <f>分析係数表!D35</f>
        <v>0.24307692307692308</v>
      </c>
      <c r="W32" s="88">
        <f t="shared" si="8"/>
        <v>0</v>
      </c>
      <c r="X32" s="76">
        <f>分析係数表!E35</f>
        <v>0.19384615384615383</v>
      </c>
      <c r="Y32" s="89">
        <f t="shared" si="9"/>
        <v>0</v>
      </c>
    </row>
    <row r="33" spans="1:25" x14ac:dyDescent="0.2">
      <c r="A33" s="6" t="s">
        <v>21</v>
      </c>
      <c r="B33" s="5" t="s">
        <v>38</v>
      </c>
      <c r="C33" s="90"/>
      <c r="D33" s="76">
        <f>投入係数表!X33</f>
        <v>0</v>
      </c>
      <c r="E33" s="77">
        <f t="shared" si="0"/>
        <v>0</v>
      </c>
      <c r="F33" s="76">
        <f>分析係数表!C36</f>
        <v>0.53995037220843667</v>
      </c>
      <c r="G33" s="77">
        <f t="shared" si="1"/>
        <v>0</v>
      </c>
      <c r="H33" s="77">
        <v>7.2428823650481047E-2</v>
      </c>
      <c r="I33" s="77">
        <f t="shared" si="2"/>
        <v>7.2428823650481047E-2</v>
      </c>
      <c r="J33" s="76">
        <f>分析係数表!G36</f>
        <v>4.5913682277318639E-3</v>
      </c>
      <c r="K33" s="78">
        <f t="shared" si="3"/>
        <v>3.325473996808129E-4</v>
      </c>
      <c r="L33" s="79"/>
      <c r="M33" s="80"/>
      <c r="N33" s="81">
        <f>分析係数表!H36</f>
        <v>9.1953104183320006E-2</v>
      </c>
      <c r="O33" s="82">
        <f t="shared" si="4"/>
        <v>1.7794080777842378</v>
      </c>
      <c r="P33" s="76">
        <f>分析係数表!C36</f>
        <v>0.53995037220843667</v>
      </c>
      <c r="Q33" s="82">
        <f t="shared" si="5"/>
        <v>0.96079205391029798</v>
      </c>
      <c r="R33" s="83">
        <v>0.99942412851453621</v>
      </c>
      <c r="S33" s="84">
        <f t="shared" si="6"/>
        <v>1.0718529521650173</v>
      </c>
      <c r="T33" s="85">
        <f>分析係数表!F36</f>
        <v>0.90036730945821852</v>
      </c>
      <c r="U33" s="86">
        <f t="shared" si="7"/>
        <v>0.96506135867566523</v>
      </c>
      <c r="V33" s="87">
        <f>分析係数表!D36</f>
        <v>1.4692378328741965E-2</v>
      </c>
      <c r="W33" s="88">
        <f t="shared" si="8"/>
        <v>0</v>
      </c>
      <c r="X33" s="76">
        <f>分析係数表!E36</f>
        <v>5.5096418732782371E-3</v>
      </c>
      <c r="Y33" s="89">
        <f t="shared" si="9"/>
        <v>0</v>
      </c>
    </row>
    <row r="34" spans="1:25" x14ac:dyDescent="0.2">
      <c r="A34" s="6" t="s">
        <v>22</v>
      </c>
      <c r="B34" s="5" t="s">
        <v>377</v>
      </c>
      <c r="C34" s="90"/>
      <c r="D34" s="76">
        <f>投入係数表!X34</f>
        <v>9.7664543524416142E-2</v>
      </c>
      <c r="E34" s="77">
        <f t="shared" si="0"/>
        <v>9.766454352441615</v>
      </c>
      <c r="F34" s="76">
        <f>分析係数表!C37</f>
        <v>0.27299231380864031</v>
      </c>
      <c r="G34" s="77">
        <f t="shared" si="1"/>
        <v>2.6661669713795022</v>
      </c>
      <c r="H34" s="77">
        <v>2.8086918330882282</v>
      </c>
      <c r="I34" s="77">
        <f t="shared" si="2"/>
        <v>2.8086918330882282</v>
      </c>
      <c r="J34" s="76">
        <f>分析係数表!G37</f>
        <v>0.4742113169754632</v>
      </c>
      <c r="K34" s="78">
        <f t="shared" si="3"/>
        <v>1.3319134531469965</v>
      </c>
      <c r="L34" s="79"/>
      <c r="M34" s="80"/>
      <c r="N34" s="81">
        <f>分析係数表!H37</f>
        <v>5.3477218225419662E-2</v>
      </c>
      <c r="O34" s="82">
        <f t="shared" si="4"/>
        <v>1.0348513509455131</v>
      </c>
      <c r="P34" s="76">
        <f>分析係数表!C37</f>
        <v>0.27299231380864031</v>
      </c>
      <c r="Q34" s="82">
        <f t="shared" si="5"/>
        <v>0.28250646474261287</v>
      </c>
      <c r="R34" s="83">
        <v>0.31796877752255548</v>
      </c>
      <c r="S34" s="84">
        <f t="shared" si="6"/>
        <v>3.1266606106107835</v>
      </c>
      <c r="T34" s="85">
        <f>分析係数表!F37</f>
        <v>0.7120681021532298</v>
      </c>
      <c r="U34" s="86">
        <f t="shared" si="7"/>
        <v>2.2263952870748791</v>
      </c>
      <c r="V34" s="87">
        <f>分析係数表!D37</f>
        <v>0.1457185778668002</v>
      </c>
      <c r="W34" s="88">
        <f t="shared" si="8"/>
        <v>0</v>
      </c>
      <c r="X34" s="76">
        <f>分析係数表!E37</f>
        <v>0.12719078617926891</v>
      </c>
      <c r="Y34" s="89">
        <f t="shared" si="9"/>
        <v>0</v>
      </c>
    </row>
    <row r="35" spans="1:25" x14ac:dyDescent="0.2">
      <c r="A35" s="6" t="s">
        <v>23</v>
      </c>
      <c r="B35" s="5" t="s">
        <v>193</v>
      </c>
      <c r="C35" s="90"/>
      <c r="D35" s="76">
        <f>投入係数表!X35</f>
        <v>0</v>
      </c>
      <c r="E35" s="77">
        <f t="shared" si="0"/>
        <v>0</v>
      </c>
      <c r="F35" s="76">
        <f>分析係数表!C38</f>
        <v>9.8436595251881753E-3</v>
      </c>
      <c r="G35" s="77">
        <f t="shared" si="1"/>
        <v>0</v>
      </c>
      <c r="H35" s="77">
        <v>2.3611253677606253E-3</v>
      </c>
      <c r="I35" s="77">
        <f t="shared" si="2"/>
        <v>2.3611253677606253E-3</v>
      </c>
      <c r="J35" s="76">
        <f>分析係数表!G38</f>
        <v>0.36842105263157893</v>
      </c>
      <c r="K35" s="78">
        <f t="shared" si="3"/>
        <v>8.698882933854935E-4</v>
      </c>
      <c r="L35" s="79"/>
      <c r="M35" s="80"/>
      <c r="N35" s="81">
        <f>分析係数表!H38</f>
        <v>4.7135624833466561E-2</v>
      </c>
      <c r="O35" s="82">
        <f t="shared" si="4"/>
        <v>0.91213355247763461</v>
      </c>
      <c r="P35" s="76">
        <f>分析係数表!C38</f>
        <v>9.8436595251881753E-3</v>
      </c>
      <c r="Q35" s="82">
        <f t="shared" si="5"/>
        <v>8.9787321320901961E-3</v>
      </c>
      <c r="R35" s="83">
        <v>1.0415948542805314E-2</v>
      </c>
      <c r="S35" s="84">
        <f t="shared" si="6"/>
        <v>1.2777073910565939E-2</v>
      </c>
      <c r="T35" s="85">
        <f>分析係数表!F38</f>
        <v>0.57894736842105265</v>
      </c>
      <c r="U35" s="86">
        <f t="shared" si="7"/>
        <v>7.3972533166434384E-3</v>
      </c>
      <c r="V35" s="87">
        <f>分析係数表!D38</f>
        <v>0.19298245614035087</v>
      </c>
      <c r="W35" s="88">
        <f t="shared" si="8"/>
        <v>0</v>
      </c>
      <c r="X35" s="76">
        <f>分析係数表!E38</f>
        <v>0.17543859649122806</v>
      </c>
      <c r="Y35" s="89">
        <f t="shared" si="9"/>
        <v>0</v>
      </c>
    </row>
    <row r="36" spans="1:25" x14ac:dyDescent="0.2">
      <c r="A36" s="6" t="s">
        <v>24</v>
      </c>
      <c r="B36" s="5" t="s">
        <v>39</v>
      </c>
      <c r="C36" s="90"/>
      <c r="D36" s="76">
        <f>投入係数表!X36</f>
        <v>0</v>
      </c>
      <c r="E36" s="77">
        <f t="shared" si="0"/>
        <v>0</v>
      </c>
      <c r="F36" s="76">
        <f>分析係数表!C39</f>
        <v>1</v>
      </c>
      <c r="G36" s="77">
        <f t="shared" si="1"/>
        <v>0</v>
      </c>
      <c r="H36" s="77">
        <v>1.8609468950227449E-2</v>
      </c>
      <c r="I36" s="77">
        <f t="shared" si="2"/>
        <v>1.8609468950227449E-2</v>
      </c>
      <c r="J36" s="76">
        <f>分析係数表!G39</f>
        <v>0.35118219749652296</v>
      </c>
      <c r="K36" s="78">
        <f t="shared" si="3"/>
        <v>6.5353142001841882E-3</v>
      </c>
      <c r="L36" s="79"/>
      <c r="M36" s="80"/>
      <c r="N36" s="81">
        <f>分析係数表!H39</f>
        <v>4.2632560618172128E-3</v>
      </c>
      <c r="O36" s="82">
        <f t="shared" si="4"/>
        <v>8.2499360314540152E-2</v>
      </c>
      <c r="P36" s="76">
        <f>分析係数表!C39</f>
        <v>1</v>
      </c>
      <c r="Q36" s="82">
        <f t="shared" si="5"/>
        <v>8.2499360314540152E-2</v>
      </c>
      <c r="R36" s="83">
        <v>0.10073217844570244</v>
      </c>
      <c r="S36" s="84">
        <f t="shared" si="6"/>
        <v>0.1193416473959299</v>
      </c>
      <c r="T36" s="85">
        <f>分析係数表!F39</f>
        <v>0.70201668984700971</v>
      </c>
      <c r="U36" s="86">
        <f t="shared" si="7"/>
        <v>8.3779828265779718E-2</v>
      </c>
      <c r="V36" s="87">
        <f>分析係数表!D39</f>
        <v>8.2406119610570233E-2</v>
      </c>
      <c r="W36" s="88">
        <f t="shared" si="8"/>
        <v>0</v>
      </c>
      <c r="X36" s="76">
        <f>分析係数表!E39</f>
        <v>0.10361613351877608</v>
      </c>
      <c r="Y36" s="89">
        <f t="shared" si="9"/>
        <v>0</v>
      </c>
    </row>
    <row r="37" spans="1:25" x14ac:dyDescent="0.2">
      <c r="A37" s="6" t="s">
        <v>25</v>
      </c>
      <c r="B37" s="5" t="s">
        <v>40</v>
      </c>
      <c r="C37" s="90"/>
      <c r="D37" s="76">
        <f>投入係数表!X37</f>
        <v>0</v>
      </c>
      <c r="E37" s="77">
        <f t="shared" si="0"/>
        <v>0</v>
      </c>
      <c r="F37" s="76">
        <f>分析係数表!C40</f>
        <v>0.85246762338116899</v>
      </c>
      <c r="G37" s="77">
        <f t="shared" si="1"/>
        <v>0</v>
      </c>
      <c r="H37" s="77">
        <v>1.538191150824415E-3</v>
      </c>
      <c r="I37" s="77">
        <f t="shared" si="2"/>
        <v>1.538191150824415E-3</v>
      </c>
      <c r="J37" s="76">
        <f>分析係数表!G40</f>
        <v>0.56154833975417351</v>
      </c>
      <c r="K37" s="78">
        <f t="shared" si="3"/>
        <v>8.6376868697001169E-4</v>
      </c>
      <c r="L37" s="79"/>
      <c r="M37" s="80"/>
      <c r="N37" s="81">
        <f>分析係数表!H40</f>
        <v>3.4452438049560351E-2</v>
      </c>
      <c r="O37" s="82">
        <f t="shared" si="4"/>
        <v>0.66669795554187761</v>
      </c>
      <c r="P37" s="76">
        <f>分析係数表!C40</f>
        <v>0.85246762338116899</v>
      </c>
      <c r="Q37" s="82">
        <f t="shared" si="5"/>
        <v>0.56833842167386872</v>
      </c>
      <c r="R37" s="83">
        <v>0.56858996080588975</v>
      </c>
      <c r="S37" s="84">
        <f t="shared" si="6"/>
        <v>0.57012815195671418</v>
      </c>
      <c r="T37" s="85">
        <f>分析係数表!F40</f>
        <v>0.75619152449091909</v>
      </c>
      <c r="U37" s="86">
        <f t="shared" si="7"/>
        <v>0.43112607638333805</v>
      </c>
      <c r="V37" s="87">
        <f>分析係数表!D40</f>
        <v>0.11685929187305082</v>
      </c>
      <c r="W37" s="88">
        <f t="shared" si="8"/>
        <v>0</v>
      </c>
      <c r="X37" s="76">
        <f>分析係数表!E40</f>
        <v>7.2463768115942032E-2</v>
      </c>
      <c r="Y37" s="89">
        <f t="shared" si="9"/>
        <v>0</v>
      </c>
    </row>
    <row r="38" spans="1:25" x14ac:dyDescent="0.2">
      <c r="A38" s="6" t="s">
        <v>26</v>
      </c>
      <c r="B38" s="5" t="s">
        <v>276</v>
      </c>
      <c r="C38" s="90"/>
      <c r="D38" s="76">
        <f>投入係数表!X38</f>
        <v>0</v>
      </c>
      <c r="E38" s="77">
        <f t="shared" si="0"/>
        <v>0</v>
      </c>
      <c r="F38" s="76">
        <f>分析係数表!C41</f>
        <v>0.52194822470070601</v>
      </c>
      <c r="G38" s="77">
        <f t="shared" si="1"/>
        <v>0</v>
      </c>
      <c r="H38" s="77">
        <v>1.0318428759560818E-3</v>
      </c>
      <c r="I38" s="77">
        <f t="shared" si="2"/>
        <v>1.0318428759560818E-3</v>
      </c>
      <c r="J38" s="76">
        <f>分析係数表!G41</f>
        <v>0.47623592288604694</v>
      </c>
      <c r="K38" s="78">
        <f t="shared" si="3"/>
        <v>4.9140064430433744E-4</v>
      </c>
      <c r="L38" s="79"/>
      <c r="M38" s="80"/>
      <c r="N38" s="81">
        <f>分析係数表!H41</f>
        <v>5.4729549693578468E-2</v>
      </c>
      <c r="O38" s="82">
        <f t="shared" si="4"/>
        <v>1.0590855380379092</v>
      </c>
      <c r="P38" s="76">
        <f>分析係数表!C41</f>
        <v>0.52194822470070601</v>
      </c>
      <c r="Q38" s="82">
        <f t="shared" si="5"/>
        <v>0.55278781638507879</v>
      </c>
      <c r="R38" s="83">
        <v>0.55884123135182129</v>
      </c>
      <c r="S38" s="84">
        <f t="shared" si="6"/>
        <v>0.55987307422777732</v>
      </c>
      <c r="T38" s="85">
        <f>分析係数表!F41</f>
        <v>0.5754915060125978</v>
      </c>
      <c r="U38" s="86">
        <f t="shared" si="7"/>
        <v>0.32220219866324651</v>
      </c>
      <c r="V38" s="87">
        <f>分析係数表!D41</f>
        <v>0.21645352166443979</v>
      </c>
      <c r="W38" s="88">
        <f t="shared" si="8"/>
        <v>0</v>
      </c>
      <c r="X38" s="76">
        <f>分析係数表!E41</f>
        <v>0.20900935292994846</v>
      </c>
      <c r="Y38" s="89">
        <f t="shared" si="9"/>
        <v>0</v>
      </c>
    </row>
    <row r="39" spans="1:25" x14ac:dyDescent="0.2">
      <c r="A39" s="6" t="s">
        <v>51</v>
      </c>
      <c r="B39" s="5" t="s">
        <v>367</v>
      </c>
      <c r="C39" s="90"/>
      <c r="D39" s="76">
        <f>投入係数表!X39</f>
        <v>0</v>
      </c>
      <c r="E39" s="77">
        <f>$C$26*D39</f>
        <v>0</v>
      </c>
      <c r="F39" s="76">
        <f>分析係数表!C42</f>
        <v>1</v>
      </c>
      <c r="G39" s="77">
        <f>E39*F39</f>
        <v>0</v>
      </c>
      <c r="H39" s="77">
        <v>1.6596655658208705E-2</v>
      </c>
      <c r="I39" s="77">
        <f>C39+H39</f>
        <v>1.6596655658208705E-2</v>
      </c>
      <c r="J39" s="76">
        <f>分析係数表!G42</f>
        <v>0.48544520547945208</v>
      </c>
      <c r="K39" s="78">
        <f>I39*J39</f>
        <v>8.0567669162708352E-3</v>
      </c>
      <c r="L39" s="79"/>
      <c r="M39" s="80"/>
      <c r="N39" s="81">
        <f>分析係数表!H42</f>
        <v>1.4948041566746603E-2</v>
      </c>
      <c r="O39" s="82">
        <f t="shared" si="4"/>
        <v>0.2892633821028564</v>
      </c>
      <c r="P39" s="76">
        <f>分析係数表!C42</f>
        <v>1</v>
      </c>
      <c r="Q39" s="82">
        <f>O39*P39</f>
        <v>0.2892633821028564</v>
      </c>
      <c r="R39" s="83">
        <v>0.29838620378863839</v>
      </c>
      <c r="S39" s="84">
        <f>I39+R39</f>
        <v>0.31498285944684712</v>
      </c>
      <c r="T39" s="85">
        <f>分析係数表!F42</f>
        <v>0.5547945205479452</v>
      </c>
      <c r="U39" s="86">
        <f>S39*T39</f>
        <v>0.17475076448763435</v>
      </c>
      <c r="V39" s="87">
        <f>分析係数表!D42</f>
        <v>0.17037671232876711</v>
      </c>
      <c r="W39" s="88">
        <f>ROUND(S39*V39,0)</f>
        <v>0</v>
      </c>
      <c r="X39" s="76">
        <f>分析係数表!E42</f>
        <v>0.12842465753424659</v>
      </c>
      <c r="Y39" s="89">
        <f>ROUND(S39*X39,0)</f>
        <v>0</v>
      </c>
    </row>
    <row r="40" spans="1:25" x14ac:dyDescent="0.2">
      <c r="A40" s="6" t="s">
        <v>194</v>
      </c>
      <c r="B40" s="5" t="s">
        <v>41</v>
      </c>
      <c r="C40" s="90"/>
      <c r="D40" s="76">
        <f>投入係数表!X40</f>
        <v>3.1847133757961783E-2</v>
      </c>
      <c r="E40" s="77">
        <f>$C$26*D40</f>
        <v>3.1847133757961785</v>
      </c>
      <c r="F40" s="76">
        <f>分析係数表!C43</f>
        <v>0.62423588637180871</v>
      </c>
      <c r="G40" s="77">
        <f>E40*F40</f>
        <v>1.9880123769802827</v>
      </c>
      <c r="H40" s="77">
        <v>2.6786865366124721</v>
      </c>
      <c r="I40" s="77">
        <f>C40+H40</f>
        <v>2.6786865366124721</v>
      </c>
      <c r="J40" s="76">
        <f>分析係数表!G43</f>
        <v>0.42429149797570848</v>
      </c>
      <c r="K40" s="78">
        <f>I40*J40</f>
        <v>1.1365439232266683</v>
      </c>
      <c r="L40" s="79"/>
      <c r="M40" s="80"/>
      <c r="N40" s="81">
        <f>分析係数表!H43</f>
        <v>4.0607513988808956E-2</v>
      </c>
      <c r="O40" s="82">
        <f t="shared" si="4"/>
        <v>0.78580640699599502</v>
      </c>
      <c r="P40" s="76">
        <f>分析係数表!C43</f>
        <v>0.62423588637180871</v>
      </c>
      <c r="Q40" s="82">
        <f>O40*P40</f>
        <v>0.49052855898779124</v>
      </c>
      <c r="R40" s="83">
        <v>0.74584055840429586</v>
      </c>
      <c r="S40" s="84">
        <f>I40+R40</f>
        <v>3.4245270950167681</v>
      </c>
      <c r="T40" s="85">
        <f>分析係数表!F43</f>
        <v>0.69068825910931175</v>
      </c>
      <c r="U40" s="86">
        <f>S40*T40</f>
        <v>2.3652806575298002</v>
      </c>
      <c r="V40" s="87">
        <f>分析係数表!D43</f>
        <v>0.12442645074224022</v>
      </c>
      <c r="W40" s="88">
        <f>ROUND(S40*V40,0)</f>
        <v>0</v>
      </c>
      <c r="X40" s="76">
        <f>分析係数表!E43</f>
        <v>8.4750337381916327E-2</v>
      </c>
      <c r="Y40" s="89">
        <f>ROUND(S40*X40,0)</f>
        <v>0</v>
      </c>
    </row>
    <row r="41" spans="1:25" x14ac:dyDescent="0.2">
      <c r="A41" s="6" t="s">
        <v>340</v>
      </c>
      <c r="B41" s="5" t="s">
        <v>42</v>
      </c>
      <c r="C41" s="90"/>
      <c r="D41" s="76">
        <f>投入係数表!X41</f>
        <v>0</v>
      </c>
      <c r="E41" s="77">
        <f>$C$26*D41</f>
        <v>0</v>
      </c>
      <c r="F41" s="76">
        <f>分析係数表!C44</f>
        <v>0.39252164302818193</v>
      </c>
      <c r="G41" s="77">
        <f>E41*F41</f>
        <v>0</v>
      </c>
      <c r="H41" s="77">
        <v>1.4937952256244744E-3</v>
      </c>
      <c r="I41" s="77">
        <f>C41+H41</f>
        <v>1.4937952256244744E-3</v>
      </c>
      <c r="J41" s="76">
        <f>分析係数表!G44</f>
        <v>0.26417955717318775</v>
      </c>
      <c r="K41" s="78">
        <f>I41*J41</f>
        <v>3.9463016121289572E-4</v>
      </c>
      <c r="L41" s="79"/>
      <c r="M41" s="80"/>
      <c r="N41" s="81">
        <f>分析係数表!H44</f>
        <v>0.12190247801758593</v>
      </c>
      <c r="O41" s="82">
        <f t="shared" si="4"/>
        <v>2.3589660839938826</v>
      </c>
      <c r="P41" s="76">
        <f>分析係数表!C44</f>
        <v>0.39252164302818193</v>
      </c>
      <c r="Q41" s="82">
        <f>O41*P41</f>
        <v>0.92594524313703508</v>
      </c>
      <c r="R41" s="83">
        <v>0.93737314058366983</v>
      </c>
      <c r="S41" s="84">
        <f>I41+R41</f>
        <v>0.93886693580929426</v>
      </c>
      <c r="T41" s="85">
        <f>分析係数表!F44</f>
        <v>0.52714589020321501</v>
      </c>
      <c r="U41" s="86">
        <f>S41*T41</f>
        <v>0.49491984665955513</v>
      </c>
      <c r="V41" s="87">
        <f>分析係数表!D44</f>
        <v>0.30209281164695179</v>
      </c>
      <c r="W41" s="88">
        <f>ROUND(S41*V41,0)</f>
        <v>0</v>
      </c>
      <c r="X41" s="76">
        <f>分析係数表!E44</f>
        <v>0.17773733697300576</v>
      </c>
      <c r="Y41" s="89">
        <f>ROUND(S41*X41,0)</f>
        <v>0</v>
      </c>
    </row>
    <row r="42" spans="1:25" x14ac:dyDescent="0.2">
      <c r="A42" s="6" t="s">
        <v>341</v>
      </c>
      <c r="B42" s="5" t="s">
        <v>278</v>
      </c>
      <c r="C42" s="90"/>
      <c r="D42" s="76">
        <f>投入係数表!X42</f>
        <v>0</v>
      </c>
      <c r="E42" s="77">
        <f>$C$26*D42</f>
        <v>0</v>
      </c>
      <c r="F42" s="76">
        <f>分析係数表!C45</f>
        <v>1</v>
      </c>
      <c r="G42" s="77">
        <f>E42*F42</f>
        <v>0</v>
      </c>
      <c r="H42" s="77">
        <v>3.8273515529752611E-2</v>
      </c>
      <c r="I42" s="77">
        <f>C42+H42</f>
        <v>3.8273515529752611E-2</v>
      </c>
      <c r="J42" s="76">
        <f>分析係数表!G45</f>
        <v>0</v>
      </c>
      <c r="K42" s="78">
        <f>I42*J42</f>
        <v>0</v>
      </c>
      <c r="L42" s="79"/>
      <c r="M42" s="80"/>
      <c r="N42" s="81">
        <f>分析係数表!H45</f>
        <v>0</v>
      </c>
      <c r="O42" s="82">
        <f t="shared" si="4"/>
        <v>0</v>
      </c>
      <c r="P42" s="76">
        <f>分析係数表!C45</f>
        <v>1</v>
      </c>
      <c r="Q42" s="82">
        <f>O42*P42</f>
        <v>0</v>
      </c>
      <c r="R42" s="83">
        <v>2.0273114070989365E-2</v>
      </c>
      <c r="S42" s="84">
        <f>I42+R42</f>
        <v>5.8546629600741973E-2</v>
      </c>
      <c r="T42" s="85">
        <f>分析係数表!F45</f>
        <v>0</v>
      </c>
      <c r="U42" s="86">
        <f>S42*T42</f>
        <v>0</v>
      </c>
      <c r="V42" s="87">
        <f>分析係数表!D45</f>
        <v>0</v>
      </c>
      <c r="W42" s="88">
        <f>ROUND(S42*V42,0)</f>
        <v>0</v>
      </c>
      <c r="X42" s="76">
        <f>分析係数表!E45</f>
        <v>0</v>
      </c>
      <c r="Y42" s="89">
        <f>ROUND(S42*X42,0)</f>
        <v>0</v>
      </c>
    </row>
    <row r="43" spans="1:25" x14ac:dyDescent="0.2">
      <c r="A43" s="6" t="s">
        <v>342</v>
      </c>
      <c r="B43" s="5" t="s">
        <v>279</v>
      </c>
      <c r="C43" s="90"/>
      <c r="D43" s="76">
        <f>投入係数表!X43</f>
        <v>4.246284501061571E-3</v>
      </c>
      <c r="E43" s="77">
        <f>$C$26*D43</f>
        <v>0.42462845010615713</v>
      </c>
      <c r="F43" s="76">
        <f>分析係数表!C46</f>
        <v>0.18061366806136681</v>
      </c>
      <c r="G43" s="77">
        <f>E43*F43</f>
        <v>7.6693701936886113E-2</v>
      </c>
      <c r="H43" s="77">
        <v>9.6769238541182731E-2</v>
      </c>
      <c r="I43" s="77">
        <f>C43+H43</f>
        <v>9.6769238541182731E-2</v>
      </c>
      <c r="J43" s="76">
        <f>分析係数表!G46</f>
        <v>1.1538461538461539E-2</v>
      </c>
      <c r="K43" s="78">
        <f>I43*J43</f>
        <v>1.116568137013647E-3</v>
      </c>
      <c r="L43" s="79"/>
      <c r="M43" s="80"/>
      <c r="N43" s="81">
        <f>分析係数表!H46</f>
        <v>2.4940047961630695E-2</v>
      </c>
      <c r="O43" s="82">
        <f t="shared" si="4"/>
        <v>0.48262125784005988</v>
      </c>
      <c r="P43" s="76">
        <f>分析係数表!C46</f>
        <v>0.18061366806136681</v>
      </c>
      <c r="Q43" s="82">
        <f>O43*P43</f>
        <v>8.7167995662883899E-2</v>
      </c>
      <c r="R43" s="83">
        <v>9.4810654282043841E-2</v>
      </c>
      <c r="S43" s="84">
        <f>I43+R43</f>
        <v>0.19157989282322657</v>
      </c>
      <c r="T43" s="85">
        <f>分析係数表!F46</f>
        <v>0.31538461538461537</v>
      </c>
      <c r="U43" s="86">
        <f>S43*T43</f>
        <v>6.0421350813479151E-2</v>
      </c>
      <c r="V43" s="87">
        <f>分析係数表!D46</f>
        <v>7.6923076923076927E-3</v>
      </c>
      <c r="W43" s="88">
        <f>ROUND(S43*V43,0)</f>
        <v>0</v>
      </c>
      <c r="X43" s="76">
        <f>分析係数表!E46</f>
        <v>2.3076923076923078E-2</v>
      </c>
      <c r="Y43" s="89">
        <f>ROUND(S43*X43,0)</f>
        <v>0</v>
      </c>
    </row>
    <row r="44" spans="1:25" x14ac:dyDescent="0.2">
      <c r="A44" s="192">
        <v>40</v>
      </c>
      <c r="B44" s="14" t="s">
        <v>150</v>
      </c>
      <c r="C44" s="197">
        <f>SUM(C5:C43)</f>
        <v>100</v>
      </c>
      <c r="D44" s="92">
        <f>投入係数表!X44</f>
        <v>0.58811040339702758</v>
      </c>
      <c r="E44" s="91">
        <f>SUM(E5:E43)</f>
        <v>58.811040339702757</v>
      </c>
      <c r="F44" s="92">
        <f>分析係数表!C47</f>
        <v>0.37257609531888036</v>
      </c>
      <c r="G44" s="91">
        <f>SUM(G5:G43)</f>
        <v>15.200147851691153</v>
      </c>
      <c r="H44" s="91">
        <f>SUM(H5:H43)</f>
        <v>17.907721837575618</v>
      </c>
      <c r="I44" s="91">
        <f>SUM(I5:I43)</f>
        <v>117.90772183757565</v>
      </c>
      <c r="J44" s="92">
        <f>分析係数表!G47</f>
        <v>0.28018721150013498</v>
      </c>
      <c r="K44" s="93">
        <f>SUM(K5:K43)</f>
        <v>30.863247533938317</v>
      </c>
      <c r="L44" s="94">
        <f>最終需要_まとめ!$L$33</f>
        <v>0.627</v>
      </c>
      <c r="M44" s="91">
        <f>K44*L44</f>
        <v>19.351256203779325</v>
      </c>
      <c r="N44" s="95">
        <f>分析係数表!H47</f>
        <v>1</v>
      </c>
      <c r="O44" s="96">
        <f>SUM(O5:O43)</f>
        <v>19.351256203779322</v>
      </c>
      <c r="P44" s="92">
        <f>分析係数表!C47</f>
        <v>0.37257609531888036</v>
      </c>
      <c r="Q44" s="96">
        <f>SUM(Q5:Q43)</f>
        <v>5.9062818654344831</v>
      </c>
      <c r="R44" s="91">
        <f>SUM(R5:R43)</f>
        <v>6.6510295828419776</v>
      </c>
      <c r="S44" s="97">
        <f>SUM(S5:S43)</f>
        <v>124.55875142041762</v>
      </c>
      <c r="T44" s="98">
        <f>分析係数表!F47</f>
        <v>0.48104097823151992</v>
      </c>
      <c r="U44" s="99">
        <f>SUM(U5:U43)</f>
        <v>52.628708964824703</v>
      </c>
      <c r="V44" s="100">
        <f>分析係数表!D47</f>
        <v>0.12544199143661683</v>
      </c>
      <c r="W44" s="101">
        <f>SUM(W5:W43)</f>
        <v>20</v>
      </c>
      <c r="X44" s="92">
        <f>分析係数表!E47</f>
        <v>9.6151620742417038E-2</v>
      </c>
      <c r="Y44" s="102">
        <f>SUM(Y5:Y43)</f>
        <v>10</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98" t="str">
        <f>取引基本表!$E$1</f>
        <v>2015年多可町産業連関表</v>
      </c>
      <c r="H1" s="401"/>
      <c r="I1" s="401"/>
    </row>
    <row r="2" spans="1:25" x14ac:dyDescent="0.2">
      <c r="B2" s="3" t="s">
        <v>293</v>
      </c>
      <c r="S2" s="3" t="s">
        <v>152</v>
      </c>
      <c r="U2" s="64" t="s">
        <v>209</v>
      </c>
      <c r="W2" s="3" t="s">
        <v>130</v>
      </c>
      <c r="Y2" s="3" t="s">
        <v>153</v>
      </c>
    </row>
    <row r="3" spans="1:25" ht="44" x14ac:dyDescent="0.2">
      <c r="B3" s="65"/>
      <c r="C3" s="66" t="s">
        <v>227</v>
      </c>
      <c r="D3" s="66" t="s">
        <v>235</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投入係数表!Y5</f>
        <v>1.1103708638685321E-3</v>
      </c>
      <c r="E5" s="77">
        <f t="shared" ref="E5:E38" si="0">$C$27*D5</f>
        <v>0.11103708638685321</v>
      </c>
      <c r="F5" s="76">
        <f>分析係数表!C8</f>
        <v>0.59892525647288708</v>
      </c>
      <c r="G5" s="77">
        <f t="shared" ref="G5:G38" si="1">E5*F5</f>
        <v>6.6502915442248178E-2</v>
      </c>
      <c r="H5" s="77">
        <f t="array" ref="H5:H43">MMULT(逆行列係数!C5:AO43,'23'!G5:G43)</f>
        <v>7.4492142885379795E-2</v>
      </c>
      <c r="I5" s="77">
        <f t="shared" ref="I5:I38" si="2">C5+H5</f>
        <v>7.4492142885379795E-2</v>
      </c>
      <c r="J5" s="76">
        <f>分析係数表!G8</f>
        <v>0.12001563721657545</v>
      </c>
      <c r="K5" s="78">
        <f t="shared" ref="K5:K38" si="3">I5*J5</f>
        <v>8.9402219960170431E-3</v>
      </c>
      <c r="L5" s="79" t="s">
        <v>183</v>
      </c>
      <c r="M5" s="80" t="s">
        <v>183</v>
      </c>
      <c r="N5" s="81">
        <f>分析係数表!H8</f>
        <v>1.3455901945110578E-2</v>
      </c>
      <c r="O5" s="82">
        <f t="shared" ref="O5:O43" si="4">$M$44*N5</f>
        <v>0.34822972447545714</v>
      </c>
      <c r="P5" s="76">
        <f>分析係数表!C8</f>
        <v>0.59892525647288708</v>
      </c>
      <c r="Q5" s="82">
        <f t="shared" ref="Q5:Q38" si="5">O5*P5</f>
        <v>0.20856357704294598</v>
      </c>
      <c r="R5" s="83">
        <f t="array" ref="R5:R43">MMULT(逆行列係数!C5:AO43,'23'!Q5:Q43)</f>
        <v>0.29727258453333216</v>
      </c>
      <c r="S5" s="84">
        <f t="shared" ref="S5:S38" si="6">I5+R5</f>
        <v>0.37176472741871197</v>
      </c>
      <c r="T5" s="85">
        <f>分析係数表!F8</f>
        <v>0.45269741985926504</v>
      </c>
      <c r="U5" s="86">
        <f t="shared" ref="U5:U38" si="7">S5*T5</f>
        <v>0.16829693289713388</v>
      </c>
      <c r="V5" s="87">
        <f>分析係数表!D8</f>
        <v>0.16301798279906177</v>
      </c>
      <c r="W5" s="167">
        <f t="shared" ref="W5:W38" si="8">ROUND(S5*V5,0)</f>
        <v>0</v>
      </c>
      <c r="X5" s="76">
        <f>分析係数表!E8</f>
        <v>0.12822517591868648</v>
      </c>
      <c r="Y5" s="166">
        <f t="shared" ref="Y5:Y38" si="9">ROUND(S5*X5,0)</f>
        <v>0</v>
      </c>
    </row>
    <row r="6" spans="1:25" x14ac:dyDescent="0.2">
      <c r="A6" s="6" t="s">
        <v>219</v>
      </c>
      <c r="B6" s="5" t="s">
        <v>265</v>
      </c>
      <c r="C6" s="90"/>
      <c r="D6" s="76">
        <f>投入係数表!Y6</f>
        <v>0</v>
      </c>
      <c r="E6" s="77">
        <f t="shared" si="0"/>
        <v>0</v>
      </c>
      <c r="F6" s="76">
        <f>分析係数表!C9</f>
        <v>1</v>
      </c>
      <c r="G6" s="77">
        <f t="shared" si="1"/>
        <v>0</v>
      </c>
      <c r="H6" s="77">
        <v>0.26142957119799293</v>
      </c>
      <c r="I6" s="77">
        <f t="shared" si="2"/>
        <v>0.26142957119799293</v>
      </c>
      <c r="J6" s="76">
        <f>分析係数表!G9</f>
        <v>0.24649298597194388</v>
      </c>
      <c r="K6" s="78">
        <f t="shared" si="3"/>
        <v>6.4440555625958171E-2</v>
      </c>
      <c r="L6" s="79"/>
      <c r="M6" s="80"/>
      <c r="N6" s="81">
        <f>分析係数表!H9</f>
        <v>6.9277911004529712E-4</v>
      </c>
      <c r="O6" s="82">
        <f t="shared" si="4"/>
        <v>1.7928659081904726E-2</v>
      </c>
      <c r="P6" s="76">
        <f>分析係数表!C9</f>
        <v>1</v>
      </c>
      <c r="Q6" s="82">
        <f t="shared" si="5"/>
        <v>1.7928659081904726E-2</v>
      </c>
      <c r="R6" s="83">
        <v>2.7807498265483468E-2</v>
      </c>
      <c r="S6" s="84">
        <f t="shared" si="6"/>
        <v>0.28923706946347638</v>
      </c>
      <c r="T6" s="85">
        <f>分析係数表!F9</f>
        <v>0.67535070140280562</v>
      </c>
      <c r="U6" s="86">
        <f t="shared" si="7"/>
        <v>0.19533645773385078</v>
      </c>
      <c r="V6" s="87">
        <f>分析係数表!D9</f>
        <v>0.18436873747494989</v>
      </c>
      <c r="W6" s="167">
        <f t="shared" si="8"/>
        <v>0</v>
      </c>
      <c r="X6" s="76">
        <f>分析係数表!E9</f>
        <v>0.11823647294589178</v>
      </c>
      <c r="Y6" s="166">
        <f t="shared" si="9"/>
        <v>0</v>
      </c>
    </row>
    <row r="7" spans="1:25" x14ac:dyDescent="0.2">
      <c r="A7" s="6" t="s">
        <v>220</v>
      </c>
      <c r="B7" s="5" t="s">
        <v>266</v>
      </c>
      <c r="C7" s="90"/>
      <c r="D7" s="76">
        <f>投入係数表!Y7</f>
        <v>0</v>
      </c>
      <c r="E7" s="77">
        <f t="shared" si="0"/>
        <v>0</v>
      </c>
      <c r="F7" s="76">
        <f>分析係数表!C10</f>
        <v>0</v>
      </c>
      <c r="G7" s="77">
        <f t="shared" si="1"/>
        <v>0</v>
      </c>
      <c r="H7" s="77">
        <v>0</v>
      </c>
      <c r="I7" s="77">
        <f t="shared" si="2"/>
        <v>0</v>
      </c>
      <c r="J7" s="76">
        <f>分析係数表!G10</f>
        <v>0</v>
      </c>
      <c r="K7" s="78">
        <f t="shared" si="3"/>
        <v>0</v>
      </c>
      <c r="L7" s="79"/>
      <c r="M7" s="80"/>
      <c r="N7" s="81">
        <f>分析係数表!H10</f>
        <v>1.3855582200905942E-3</v>
      </c>
      <c r="O7" s="82">
        <f t="shared" si="4"/>
        <v>3.5857318163809451E-2</v>
      </c>
      <c r="P7" s="76">
        <f>分析係数表!C10</f>
        <v>0</v>
      </c>
      <c r="Q7" s="82">
        <f t="shared" si="5"/>
        <v>0</v>
      </c>
      <c r="R7" s="83">
        <v>0</v>
      </c>
      <c r="S7" s="84">
        <f t="shared" si="6"/>
        <v>0</v>
      </c>
      <c r="T7" s="85">
        <f>分析係数表!F10</f>
        <v>0</v>
      </c>
      <c r="U7" s="86">
        <f t="shared" si="7"/>
        <v>0</v>
      </c>
      <c r="V7" s="87">
        <f>分析係数表!D10</f>
        <v>0</v>
      </c>
      <c r="W7" s="167">
        <f t="shared" si="8"/>
        <v>0</v>
      </c>
      <c r="X7" s="76">
        <f>分析係数表!E10</f>
        <v>0</v>
      </c>
      <c r="Y7" s="166">
        <f t="shared" si="9"/>
        <v>0</v>
      </c>
    </row>
    <row r="8" spans="1:25" x14ac:dyDescent="0.2">
      <c r="A8" s="6" t="s">
        <v>221</v>
      </c>
      <c r="B8" s="5" t="s">
        <v>27</v>
      </c>
      <c r="C8" s="90"/>
      <c r="D8" s="76">
        <f>投入係数表!Y8</f>
        <v>6.4401510104374858E-3</v>
      </c>
      <c r="E8" s="77">
        <f t="shared" si="0"/>
        <v>0.64401510104374859</v>
      </c>
      <c r="F8" s="76">
        <f>分析係数表!C11</f>
        <v>0</v>
      </c>
      <c r="G8" s="77">
        <f t="shared" si="1"/>
        <v>0</v>
      </c>
      <c r="H8" s="77">
        <v>0</v>
      </c>
      <c r="I8" s="77">
        <f t="shared" si="2"/>
        <v>0</v>
      </c>
      <c r="J8" s="76">
        <f>分析係数表!G11</f>
        <v>1</v>
      </c>
      <c r="K8" s="78">
        <f t="shared" si="3"/>
        <v>0</v>
      </c>
      <c r="L8" s="79"/>
      <c r="M8" s="80"/>
      <c r="N8" s="81">
        <f>分析係数表!H11</f>
        <v>-2.6645350386357579E-5</v>
      </c>
      <c r="O8" s="82">
        <f t="shared" si="4"/>
        <v>-6.8956381084248942E-4</v>
      </c>
      <c r="P8" s="76">
        <f>分析係数表!C11</f>
        <v>0</v>
      </c>
      <c r="Q8" s="82">
        <f t="shared" si="5"/>
        <v>0</v>
      </c>
      <c r="R8" s="83">
        <v>0</v>
      </c>
      <c r="S8" s="84">
        <f t="shared" si="6"/>
        <v>0</v>
      </c>
      <c r="T8" s="85">
        <f>分析係数表!F11</f>
        <v>1</v>
      </c>
      <c r="U8" s="86">
        <f t="shared" si="7"/>
        <v>0</v>
      </c>
      <c r="V8" s="87">
        <f>分析係数表!D11</f>
        <v>1</v>
      </c>
      <c r="W8" s="167">
        <f t="shared" si="8"/>
        <v>0</v>
      </c>
      <c r="X8" s="76">
        <f>分析係数表!E11</f>
        <v>0</v>
      </c>
      <c r="Y8" s="166">
        <f t="shared" si="9"/>
        <v>0</v>
      </c>
    </row>
    <row r="9" spans="1:25" x14ac:dyDescent="0.2">
      <c r="A9" s="6" t="s">
        <v>222</v>
      </c>
      <c r="B9" s="5" t="s">
        <v>190</v>
      </c>
      <c r="C9" s="90"/>
      <c r="D9" s="76">
        <f>投入係数表!Y9</f>
        <v>0</v>
      </c>
      <c r="E9" s="77">
        <f t="shared" si="0"/>
        <v>0</v>
      </c>
      <c r="F9" s="76">
        <f>分析係数表!C12</f>
        <v>0.12986565621770585</v>
      </c>
      <c r="G9" s="77">
        <f t="shared" si="1"/>
        <v>0</v>
      </c>
      <c r="H9" s="77">
        <v>3.1807578657681215E-3</v>
      </c>
      <c r="I9" s="77">
        <f t="shared" si="2"/>
        <v>3.1807578657681215E-3</v>
      </c>
      <c r="J9" s="76">
        <f>分析係数表!G12</f>
        <v>0.14484736734275763</v>
      </c>
      <c r="K9" s="78">
        <f t="shared" si="3"/>
        <v>4.6072440301128084E-4</v>
      </c>
      <c r="L9" s="79"/>
      <c r="M9" s="80"/>
      <c r="N9" s="81">
        <f>分析係数表!H12</f>
        <v>0.10226485478284039</v>
      </c>
      <c r="O9" s="82">
        <f t="shared" si="4"/>
        <v>2.6465459060134742</v>
      </c>
      <c r="P9" s="76">
        <f>分析係数表!C12</f>
        <v>0.12986565621770585</v>
      </c>
      <c r="Q9" s="82">
        <f t="shared" si="5"/>
        <v>0.34369542079472271</v>
      </c>
      <c r="R9" s="83">
        <v>0.38029205152212425</v>
      </c>
      <c r="S9" s="84">
        <f t="shared" si="6"/>
        <v>0.38347280938789235</v>
      </c>
      <c r="T9" s="85">
        <f>分析係数表!F12</f>
        <v>0.28354845318582256</v>
      </c>
      <c r="U9" s="86">
        <f t="shared" si="7"/>
        <v>0.10873312194075865</v>
      </c>
      <c r="V9" s="87">
        <f>分析係数表!D12</f>
        <v>6.9862733046506864E-2</v>
      </c>
      <c r="W9" s="167">
        <f t="shared" si="8"/>
        <v>0</v>
      </c>
      <c r="X9" s="76">
        <f>分析係数表!E12</f>
        <v>7.0682237246465884E-2</v>
      </c>
      <c r="Y9" s="166">
        <f t="shared" si="9"/>
        <v>0</v>
      </c>
    </row>
    <row r="10" spans="1:25" x14ac:dyDescent="0.2">
      <c r="A10" s="6" t="s">
        <v>223</v>
      </c>
      <c r="B10" s="5" t="s">
        <v>28</v>
      </c>
      <c r="C10" s="90"/>
      <c r="D10" s="76">
        <f>投入係数表!Y10</f>
        <v>3.3311125916055963E-3</v>
      </c>
      <c r="E10" s="77">
        <f t="shared" si="0"/>
        <v>0.33311125916055961</v>
      </c>
      <c r="F10" s="76">
        <f>分析係数表!C13</f>
        <v>0</v>
      </c>
      <c r="G10" s="77">
        <f t="shared" si="1"/>
        <v>0</v>
      </c>
      <c r="H10" s="77">
        <v>0</v>
      </c>
      <c r="I10" s="77">
        <f t="shared" si="2"/>
        <v>0</v>
      </c>
      <c r="J10" s="76">
        <f>分析係数表!G13</f>
        <v>0.244940107393639</v>
      </c>
      <c r="K10" s="78">
        <f t="shared" si="3"/>
        <v>0</v>
      </c>
      <c r="L10" s="79"/>
      <c r="M10" s="80"/>
      <c r="N10" s="81">
        <f>分析係数表!H13</f>
        <v>1.5560884625632827E-2</v>
      </c>
      <c r="O10" s="82">
        <f t="shared" si="4"/>
        <v>0.4027052655320138</v>
      </c>
      <c r="P10" s="76">
        <f>分析係数表!C13</f>
        <v>0</v>
      </c>
      <c r="Q10" s="82">
        <f t="shared" si="5"/>
        <v>0</v>
      </c>
      <c r="R10" s="83">
        <v>0</v>
      </c>
      <c r="S10" s="84">
        <f t="shared" si="6"/>
        <v>0</v>
      </c>
      <c r="T10" s="85">
        <f>分析係数表!F13</f>
        <v>0.38269310202395707</v>
      </c>
      <c r="U10" s="86">
        <f t="shared" si="7"/>
        <v>0</v>
      </c>
      <c r="V10" s="87">
        <f>分析係数表!D13</f>
        <v>0.20115654688145396</v>
      </c>
      <c r="W10" s="167">
        <f t="shared" si="8"/>
        <v>0</v>
      </c>
      <c r="X10" s="76">
        <f>分析係数表!E13</f>
        <v>0.12556794712928543</v>
      </c>
      <c r="Y10" s="166">
        <f t="shared" si="9"/>
        <v>0</v>
      </c>
    </row>
    <row r="11" spans="1:25" x14ac:dyDescent="0.2">
      <c r="A11" s="6" t="s">
        <v>224</v>
      </c>
      <c r="B11" s="5" t="s">
        <v>267</v>
      </c>
      <c r="C11" s="90"/>
      <c r="D11" s="76">
        <f>投入係数表!Y11</f>
        <v>4.9966688874083946E-2</v>
      </c>
      <c r="E11" s="77">
        <f t="shared" si="0"/>
        <v>4.9966688874083944</v>
      </c>
      <c r="F11" s="76">
        <f>分析係数表!C14</f>
        <v>0.45829675153643545</v>
      </c>
      <c r="G11" s="77">
        <f t="shared" si="1"/>
        <v>2.2899571196024424</v>
      </c>
      <c r="H11" s="77">
        <v>2.6055304238445833</v>
      </c>
      <c r="I11" s="77">
        <f t="shared" si="2"/>
        <v>2.6055304238445833</v>
      </c>
      <c r="J11" s="76">
        <f>分析係数表!G14</f>
        <v>0.19321533923303835</v>
      </c>
      <c r="K11" s="78">
        <f t="shared" si="3"/>
        <v>0.50342844472513337</v>
      </c>
      <c r="L11" s="79"/>
      <c r="M11" s="80"/>
      <c r="N11" s="81">
        <f>分析係数表!H14</f>
        <v>1.278976818545164E-3</v>
      </c>
      <c r="O11" s="82">
        <f t="shared" si="4"/>
        <v>3.3099062920439494E-2</v>
      </c>
      <c r="P11" s="76">
        <f>分析係数表!C14</f>
        <v>0.45829675153643545</v>
      </c>
      <c r="Q11" s="82">
        <f t="shared" si="5"/>
        <v>1.5169193015337503E-2</v>
      </c>
      <c r="R11" s="83">
        <v>5.4564763339639187E-2</v>
      </c>
      <c r="S11" s="84">
        <f t="shared" si="6"/>
        <v>2.6600951871842224</v>
      </c>
      <c r="T11" s="85">
        <f>分析係数表!F14</f>
        <v>0.37856440511307771</v>
      </c>
      <c r="U11" s="86">
        <f t="shared" si="7"/>
        <v>1.0070173520805563</v>
      </c>
      <c r="V11" s="87">
        <f>分析係数表!D14</f>
        <v>5.6047197640117993E-2</v>
      </c>
      <c r="W11" s="167">
        <f t="shared" si="8"/>
        <v>0</v>
      </c>
      <c r="X11" s="76">
        <f>分析係数表!E14</f>
        <v>4.4739429695181909E-2</v>
      </c>
      <c r="Y11" s="166">
        <f t="shared" si="9"/>
        <v>0</v>
      </c>
    </row>
    <row r="12" spans="1:25" x14ac:dyDescent="0.2">
      <c r="A12" s="6" t="s">
        <v>225</v>
      </c>
      <c r="B12" s="5" t="s">
        <v>29</v>
      </c>
      <c r="C12" s="90"/>
      <c r="D12" s="76">
        <f>投入係数表!Y12</f>
        <v>5.5518543193426601E-3</v>
      </c>
      <c r="E12" s="77">
        <f t="shared" si="0"/>
        <v>0.55518543193426606</v>
      </c>
      <c r="F12" s="76">
        <f>分析係数表!C15</f>
        <v>0</v>
      </c>
      <c r="G12" s="77">
        <f t="shared" si="1"/>
        <v>0</v>
      </c>
      <c r="H12" s="77">
        <v>0</v>
      </c>
      <c r="I12" s="77">
        <f t="shared" si="2"/>
        <v>0</v>
      </c>
      <c r="J12" s="76">
        <f>分析係数表!G15</f>
        <v>9.420289855072464E-2</v>
      </c>
      <c r="K12" s="78">
        <f t="shared" si="3"/>
        <v>0</v>
      </c>
      <c r="L12" s="79"/>
      <c r="M12" s="80"/>
      <c r="N12" s="81">
        <f>分析係数表!H15</f>
        <v>9.4857447375432981E-3</v>
      </c>
      <c r="O12" s="82">
        <f t="shared" si="4"/>
        <v>0.24548471665992622</v>
      </c>
      <c r="P12" s="76">
        <f>分析係数表!C15</f>
        <v>0</v>
      </c>
      <c r="Q12" s="82">
        <f t="shared" si="5"/>
        <v>0</v>
      </c>
      <c r="R12" s="83">
        <v>0</v>
      </c>
      <c r="S12" s="84">
        <f t="shared" si="6"/>
        <v>0</v>
      </c>
      <c r="T12" s="85">
        <f>分析係数表!F15</f>
        <v>0.29710144927536231</v>
      </c>
      <c r="U12" s="86">
        <f t="shared" si="7"/>
        <v>0</v>
      </c>
      <c r="V12" s="87">
        <f>分析係数表!D15</f>
        <v>2.1739130434782608E-2</v>
      </c>
      <c r="W12" s="167">
        <f t="shared" si="8"/>
        <v>0</v>
      </c>
      <c r="X12" s="76">
        <f>分析係数表!E15</f>
        <v>2.1739130434782608E-2</v>
      </c>
      <c r="Y12" s="166">
        <f t="shared" si="9"/>
        <v>0</v>
      </c>
    </row>
    <row r="13" spans="1:25" x14ac:dyDescent="0.2">
      <c r="A13" s="6" t="s">
        <v>226</v>
      </c>
      <c r="B13" s="5" t="s">
        <v>30</v>
      </c>
      <c r="C13" s="90"/>
      <c r="D13" s="76">
        <f>投入係数表!Y13</f>
        <v>1.2880302020874972E-2</v>
      </c>
      <c r="E13" s="77">
        <f t="shared" si="0"/>
        <v>1.2880302020874972</v>
      </c>
      <c r="F13" s="76">
        <f>分析係数表!C16</f>
        <v>4.3478260869564966E-3</v>
      </c>
      <c r="G13" s="77">
        <f t="shared" si="1"/>
        <v>5.6001313134238688E-3</v>
      </c>
      <c r="H13" s="77">
        <v>6.1454469176886019E-3</v>
      </c>
      <c r="I13" s="77">
        <f t="shared" si="2"/>
        <v>6.1454469176886019E-3</v>
      </c>
      <c r="J13" s="76">
        <f>分析係数表!G16</f>
        <v>0.1</v>
      </c>
      <c r="K13" s="78">
        <f t="shared" si="3"/>
        <v>6.1454469176886026E-4</v>
      </c>
      <c r="L13" s="79"/>
      <c r="M13" s="80"/>
      <c r="N13" s="81">
        <f>分析係数表!H16</f>
        <v>1.859845456967759E-2</v>
      </c>
      <c r="O13" s="82">
        <f t="shared" si="4"/>
        <v>0.48131553996805759</v>
      </c>
      <c r="P13" s="76">
        <f>分析係数表!C16</f>
        <v>4.3478260869564966E-3</v>
      </c>
      <c r="Q13" s="82">
        <f t="shared" si="5"/>
        <v>2.0926762607306731E-3</v>
      </c>
      <c r="R13" s="83">
        <v>2.3126425753354483E-3</v>
      </c>
      <c r="S13" s="84">
        <f t="shared" si="6"/>
        <v>8.4580894930240506E-3</v>
      </c>
      <c r="T13" s="85">
        <f>分析係数表!F16</f>
        <v>0.3</v>
      </c>
      <c r="U13" s="86">
        <f t="shared" si="7"/>
        <v>2.5374268479072151E-3</v>
      </c>
      <c r="V13" s="87">
        <f>分析係数表!D16</f>
        <v>0</v>
      </c>
      <c r="W13" s="167">
        <f t="shared" si="8"/>
        <v>0</v>
      </c>
      <c r="X13" s="76">
        <f>分析係数表!E16</f>
        <v>0</v>
      </c>
      <c r="Y13" s="166">
        <f t="shared" si="9"/>
        <v>0</v>
      </c>
    </row>
    <row r="14" spans="1:25" x14ac:dyDescent="0.2">
      <c r="A14" s="6" t="s">
        <v>2</v>
      </c>
      <c r="B14" s="5" t="s">
        <v>364</v>
      </c>
      <c r="C14" s="90"/>
      <c r="D14" s="76">
        <f>投入係数表!Y14</f>
        <v>1.4434821230290917E-2</v>
      </c>
      <c r="E14" s="77">
        <f t="shared" si="0"/>
        <v>1.4434821230290917</v>
      </c>
      <c r="F14" s="76">
        <f>分析係数表!C17</f>
        <v>0.37921478060046188</v>
      </c>
      <c r="G14" s="77">
        <f t="shared" si="1"/>
        <v>0.54738975658516598</v>
      </c>
      <c r="H14" s="77">
        <v>0.68760700500863925</v>
      </c>
      <c r="I14" s="77">
        <f t="shared" si="2"/>
        <v>0.68760700500863925</v>
      </c>
      <c r="J14" s="76">
        <f>分析係数表!G17</f>
        <v>0.21189120809614168</v>
      </c>
      <c r="K14" s="78">
        <f t="shared" si="3"/>
        <v>0.14569787898665032</v>
      </c>
      <c r="L14" s="79"/>
      <c r="M14" s="80"/>
      <c r="N14" s="81">
        <f>分析係数表!H17</f>
        <v>3.1175059952038369E-3</v>
      </c>
      <c r="O14" s="82">
        <f t="shared" si="4"/>
        <v>8.0678965868571262E-2</v>
      </c>
      <c r="P14" s="76">
        <f>分析係数表!C17</f>
        <v>0.37921478060046188</v>
      </c>
      <c r="Q14" s="82">
        <f t="shared" si="5"/>
        <v>3.0594656340922403E-2</v>
      </c>
      <c r="R14" s="83">
        <v>5.9385518445311127E-2</v>
      </c>
      <c r="S14" s="84">
        <f t="shared" si="6"/>
        <v>0.7469925234539504</v>
      </c>
      <c r="T14" s="85">
        <f>分析係数表!F17</f>
        <v>0.32152646004638413</v>
      </c>
      <c r="U14" s="86">
        <f t="shared" si="7"/>
        <v>0.24017786174726424</v>
      </c>
      <c r="V14" s="87">
        <f>分析係数表!D17</f>
        <v>5.2709255745308874E-2</v>
      </c>
      <c r="W14" s="167">
        <f t="shared" si="8"/>
        <v>0</v>
      </c>
      <c r="X14" s="76">
        <f>分析係数表!E17</f>
        <v>4.1113219481340925E-2</v>
      </c>
      <c r="Y14" s="166">
        <f t="shared" si="9"/>
        <v>0</v>
      </c>
    </row>
    <row r="15" spans="1:25" x14ac:dyDescent="0.2">
      <c r="A15" s="6" t="s">
        <v>3</v>
      </c>
      <c r="B15" s="5" t="s">
        <v>31</v>
      </c>
      <c r="C15" s="90"/>
      <c r="D15" s="76">
        <f>投入係数表!Y15</f>
        <v>5.7073062402842552E-2</v>
      </c>
      <c r="E15" s="77">
        <f t="shared" si="0"/>
        <v>5.7073062402842556</v>
      </c>
      <c r="F15" s="76">
        <f>分析係数表!C18</f>
        <v>0.14940577249575548</v>
      </c>
      <c r="G15" s="77">
        <f t="shared" si="1"/>
        <v>0.85270449769951506</v>
      </c>
      <c r="H15" s="77">
        <v>0.87369476900221454</v>
      </c>
      <c r="I15" s="77">
        <f t="shared" si="2"/>
        <v>0.87369476900221454</v>
      </c>
      <c r="J15" s="76">
        <f>分析係数表!G18</f>
        <v>0.21511627906976744</v>
      </c>
      <c r="K15" s="78">
        <f t="shared" si="3"/>
        <v>0.18794596775047637</v>
      </c>
      <c r="L15" s="79"/>
      <c r="M15" s="80"/>
      <c r="N15" s="81">
        <f>分析係数表!H18</f>
        <v>5.0626165734079403E-4</v>
      </c>
      <c r="O15" s="82">
        <f t="shared" si="4"/>
        <v>1.3101712406007299E-2</v>
      </c>
      <c r="P15" s="76">
        <f>分析係数表!C18</f>
        <v>0.14940577249575548</v>
      </c>
      <c r="Q15" s="82">
        <f t="shared" si="5"/>
        <v>1.9574714630367436E-3</v>
      </c>
      <c r="R15" s="83">
        <v>3.9274339916437308E-3</v>
      </c>
      <c r="S15" s="84">
        <f t="shared" si="6"/>
        <v>0.87762220299385829</v>
      </c>
      <c r="T15" s="85">
        <f>分析係数表!F18</f>
        <v>0.45542635658914726</v>
      </c>
      <c r="U15" s="86">
        <f t="shared" si="7"/>
        <v>0.39969228237123389</v>
      </c>
      <c r="V15" s="87">
        <f>分析係数表!D18</f>
        <v>8.1395348837209308E-2</v>
      </c>
      <c r="W15" s="167">
        <f t="shared" si="8"/>
        <v>0</v>
      </c>
      <c r="X15" s="76">
        <f>分析係数表!E18</f>
        <v>8.9147286821705432E-2</v>
      </c>
      <c r="Y15" s="166">
        <f t="shared" si="9"/>
        <v>0</v>
      </c>
    </row>
    <row r="16" spans="1:25" x14ac:dyDescent="0.2">
      <c r="A16" s="6" t="s">
        <v>4</v>
      </c>
      <c r="B16" s="5" t="s">
        <v>32</v>
      </c>
      <c r="C16" s="90"/>
      <c r="D16" s="76">
        <f>投入係数表!Y16</f>
        <v>2.4872307350655119E-2</v>
      </c>
      <c r="E16" s="77">
        <f t="shared" si="0"/>
        <v>2.4872307350655118</v>
      </c>
      <c r="F16" s="76">
        <f>分析係数表!C19</f>
        <v>0.11115651818553329</v>
      </c>
      <c r="G16" s="77">
        <f t="shared" si="1"/>
        <v>0.27647190843392688</v>
      </c>
      <c r="H16" s="77">
        <v>0.44999402877828526</v>
      </c>
      <c r="I16" s="77">
        <f t="shared" si="2"/>
        <v>0.44999402877828526</v>
      </c>
      <c r="J16" s="76">
        <f>分析係数表!G19</f>
        <v>5.721393034825871E-2</v>
      </c>
      <c r="K16" s="78">
        <f t="shared" si="3"/>
        <v>2.5745927019653139E-2</v>
      </c>
      <c r="L16" s="79"/>
      <c r="M16" s="80"/>
      <c r="N16" s="81">
        <f>分析係数表!H19</f>
        <v>-1.332267519317879E-4</v>
      </c>
      <c r="O16" s="82">
        <f t="shared" si="4"/>
        <v>-3.447819054212447E-3</v>
      </c>
      <c r="P16" s="76">
        <f>分析係数表!C19</f>
        <v>0.11115651818553329</v>
      </c>
      <c r="Q16" s="82">
        <f t="shared" si="5"/>
        <v>-3.8324756139999406E-4</v>
      </c>
      <c r="R16" s="83">
        <v>1.6466684287004363E-3</v>
      </c>
      <c r="S16" s="84">
        <f t="shared" si="6"/>
        <v>0.45164069720698569</v>
      </c>
      <c r="T16" s="85">
        <f>分析係数表!F19</f>
        <v>0.24046434494195687</v>
      </c>
      <c r="U16" s="86">
        <f t="shared" si="7"/>
        <v>0.1086034844030065</v>
      </c>
      <c r="V16" s="87">
        <f>分析係数表!D19</f>
        <v>6.7993366500829183E-2</v>
      </c>
      <c r="W16" s="167">
        <f t="shared" si="8"/>
        <v>0</v>
      </c>
      <c r="X16" s="76">
        <f>分析係数表!E19</f>
        <v>7.4626865671641784E-2</v>
      </c>
      <c r="Y16" s="166">
        <f t="shared" si="9"/>
        <v>0</v>
      </c>
    </row>
    <row r="17" spans="1:25" x14ac:dyDescent="0.2">
      <c r="A17" s="6" t="s">
        <v>5</v>
      </c>
      <c r="B17" s="5" t="s">
        <v>33</v>
      </c>
      <c r="C17" s="90"/>
      <c r="D17" s="76">
        <f>投入係数表!Y17</f>
        <v>9.5491894292693766E-3</v>
      </c>
      <c r="E17" s="77">
        <f t="shared" si="0"/>
        <v>0.95491894292693769</v>
      </c>
      <c r="F17" s="76">
        <f>分析係数表!C20</f>
        <v>0.38497033618984844</v>
      </c>
      <c r="G17" s="77">
        <f t="shared" si="1"/>
        <v>0.36761546649263788</v>
      </c>
      <c r="H17" s="77">
        <v>0.62652242755421528</v>
      </c>
      <c r="I17" s="77">
        <f t="shared" si="2"/>
        <v>0.62652242755421528</v>
      </c>
      <c r="J17" s="76">
        <f>分析係数表!G20</f>
        <v>0.1000882612533098</v>
      </c>
      <c r="K17" s="78">
        <f t="shared" si="3"/>
        <v>6.2707540410104165E-2</v>
      </c>
      <c r="L17" s="79"/>
      <c r="M17" s="80"/>
      <c r="N17" s="81">
        <f>分析係数表!H20</f>
        <v>6.1284305888622431E-4</v>
      </c>
      <c r="O17" s="82">
        <f t="shared" si="4"/>
        <v>1.5859967649377256E-2</v>
      </c>
      <c r="P17" s="76">
        <f>分析係数表!C20</f>
        <v>0.38497033618984844</v>
      </c>
      <c r="Q17" s="82">
        <f t="shared" si="5"/>
        <v>6.1056170779408827E-3</v>
      </c>
      <c r="R17" s="83">
        <v>1.3864023268913436E-2</v>
      </c>
      <c r="S17" s="84">
        <f t="shared" si="6"/>
        <v>0.64038645082312873</v>
      </c>
      <c r="T17" s="85">
        <f>分析係数表!F20</f>
        <v>0.22259488084730802</v>
      </c>
      <c r="U17" s="86">
        <f t="shared" si="7"/>
        <v>0.14254674571720483</v>
      </c>
      <c r="V17" s="87">
        <f>分析係数表!D20</f>
        <v>2.5772285966460723E-2</v>
      </c>
      <c r="W17" s="167">
        <f t="shared" si="8"/>
        <v>0</v>
      </c>
      <c r="X17" s="76">
        <f>分析係数表!E20</f>
        <v>2.7184466019417475E-2</v>
      </c>
      <c r="Y17" s="166">
        <f t="shared" si="9"/>
        <v>0</v>
      </c>
    </row>
    <row r="18" spans="1:25" x14ac:dyDescent="0.2">
      <c r="A18" s="6" t="s">
        <v>6</v>
      </c>
      <c r="B18" s="5" t="s">
        <v>34</v>
      </c>
      <c r="C18" s="90"/>
      <c r="D18" s="76">
        <f>投入係数表!Y18</f>
        <v>0.10215411947590496</v>
      </c>
      <c r="E18" s="77">
        <f t="shared" si="0"/>
        <v>10.215411947590496</v>
      </c>
      <c r="F18" s="76">
        <f>分析係数表!C21</f>
        <v>0.48253968253968249</v>
      </c>
      <c r="G18" s="77">
        <f t="shared" si="1"/>
        <v>4.9293416382023976</v>
      </c>
      <c r="H18" s="77">
        <v>5.1726816266812241</v>
      </c>
      <c r="I18" s="77">
        <f t="shared" si="2"/>
        <v>5.1726816266812241</v>
      </c>
      <c r="J18" s="76">
        <f>分析係数表!G21</f>
        <v>0.28533451484271155</v>
      </c>
      <c r="K18" s="78">
        <f t="shared" si="3"/>
        <v>1.475944602384895</v>
      </c>
      <c r="L18" s="79"/>
      <c r="M18" s="80"/>
      <c r="N18" s="81">
        <f>分析係数表!H21</f>
        <v>1.0125233146815881E-3</v>
      </c>
      <c r="O18" s="82">
        <f t="shared" si="4"/>
        <v>2.6203424812014597E-2</v>
      </c>
      <c r="P18" s="76">
        <f>分析係数表!C21</f>
        <v>0.48253968253968249</v>
      </c>
      <c r="Q18" s="82">
        <f t="shared" si="5"/>
        <v>1.2644192290241963E-2</v>
      </c>
      <c r="R18" s="83">
        <v>2.4386045957967811E-2</v>
      </c>
      <c r="S18" s="84">
        <f t="shared" si="6"/>
        <v>5.197067672639192</v>
      </c>
      <c r="T18" s="85">
        <f>分析係数表!F21</f>
        <v>0.42600797518830308</v>
      </c>
      <c r="U18" s="86">
        <f t="shared" si="7"/>
        <v>2.213992276137609</v>
      </c>
      <c r="V18" s="87">
        <f>分析係数表!D21</f>
        <v>6.1586176340274704E-2</v>
      </c>
      <c r="W18" s="167">
        <f t="shared" si="8"/>
        <v>0</v>
      </c>
      <c r="X18" s="76">
        <f>分析係数表!E21</f>
        <v>5.2946389011962781E-2</v>
      </c>
      <c r="Y18" s="166">
        <f t="shared" si="9"/>
        <v>0</v>
      </c>
    </row>
    <row r="19" spans="1:25" x14ac:dyDescent="0.2">
      <c r="A19" s="6" t="s">
        <v>7</v>
      </c>
      <c r="B19" s="5" t="s">
        <v>268</v>
      </c>
      <c r="C19" s="90"/>
      <c r="D19" s="76">
        <f>投入係数表!Y19</f>
        <v>6.8842993559848987E-3</v>
      </c>
      <c r="E19" s="77">
        <f t="shared" si="0"/>
        <v>0.68842993559848986</v>
      </c>
      <c r="F19" s="76">
        <f>分析係数表!C22</f>
        <v>8.9572192513369009E-2</v>
      </c>
      <c r="G19" s="77">
        <f t="shared" si="1"/>
        <v>6.1664178723394164E-2</v>
      </c>
      <c r="H19" s="77">
        <v>6.6057401409009425E-2</v>
      </c>
      <c r="I19" s="77">
        <f t="shared" si="2"/>
        <v>6.6057401409009425E-2</v>
      </c>
      <c r="J19" s="76">
        <f>分析係数表!G22</f>
        <v>0.19457831325301206</v>
      </c>
      <c r="K19" s="78">
        <f t="shared" si="3"/>
        <v>1.2853337744042195E-2</v>
      </c>
      <c r="L19" s="79"/>
      <c r="M19" s="80"/>
      <c r="N19" s="81">
        <f>分析係数表!H22</f>
        <v>5.3290700772715159E-5</v>
      </c>
      <c r="O19" s="82">
        <f t="shared" si="4"/>
        <v>1.3791276216849788E-3</v>
      </c>
      <c r="P19" s="76">
        <f>分析係数表!C22</f>
        <v>8.9572192513369009E-2</v>
      </c>
      <c r="Q19" s="82">
        <f t="shared" si="5"/>
        <v>1.2353148483007167E-4</v>
      </c>
      <c r="R19" s="83">
        <v>8.1161153172013716E-4</v>
      </c>
      <c r="S19" s="84">
        <f t="shared" si="6"/>
        <v>6.6869012940729569E-2</v>
      </c>
      <c r="T19" s="85">
        <f>分析係数表!F22</f>
        <v>0.41265060240963858</v>
      </c>
      <c r="U19" s="86">
        <f t="shared" si="7"/>
        <v>2.7593538472529974E-2</v>
      </c>
      <c r="V19" s="87">
        <f>分析係数表!D22</f>
        <v>5.903614457831325E-2</v>
      </c>
      <c r="W19" s="167">
        <f t="shared" si="8"/>
        <v>0</v>
      </c>
      <c r="X19" s="76">
        <f>分析係数表!E22</f>
        <v>6.2650602409638559E-2</v>
      </c>
      <c r="Y19" s="166">
        <f t="shared" si="9"/>
        <v>0</v>
      </c>
    </row>
    <row r="20" spans="1:25" x14ac:dyDescent="0.2">
      <c r="A20" s="6" t="s">
        <v>8</v>
      </c>
      <c r="B20" s="5" t="s">
        <v>269</v>
      </c>
      <c r="C20" s="90"/>
      <c r="D20" s="76">
        <f>投入係数表!Y20</f>
        <v>0</v>
      </c>
      <c r="E20" s="77">
        <f t="shared" si="0"/>
        <v>0</v>
      </c>
      <c r="F20" s="76">
        <f>分析係数表!C23</f>
        <v>0</v>
      </c>
      <c r="G20" s="77">
        <f t="shared" si="1"/>
        <v>0</v>
      </c>
      <c r="H20" s="77">
        <v>0</v>
      </c>
      <c r="I20" s="77">
        <f t="shared" si="2"/>
        <v>0</v>
      </c>
      <c r="J20" s="76">
        <f>分析係数表!G23</f>
        <v>0.21617418351477449</v>
      </c>
      <c r="K20" s="78">
        <f t="shared" si="3"/>
        <v>0</v>
      </c>
      <c r="L20" s="79"/>
      <c r="M20" s="80"/>
      <c r="N20" s="81">
        <f>分析係数表!H23</f>
        <v>2.6645350386357579E-5</v>
      </c>
      <c r="O20" s="82">
        <f t="shared" si="4"/>
        <v>6.8956381084248942E-4</v>
      </c>
      <c r="P20" s="76">
        <f>分析係数表!C23</f>
        <v>0</v>
      </c>
      <c r="Q20" s="82">
        <f t="shared" si="5"/>
        <v>0</v>
      </c>
      <c r="R20" s="83">
        <v>0</v>
      </c>
      <c r="S20" s="84">
        <f t="shared" si="6"/>
        <v>0</v>
      </c>
      <c r="T20" s="85">
        <f>分析係数表!F23</f>
        <v>0.44116122343182995</v>
      </c>
      <c r="U20" s="86">
        <f t="shared" si="7"/>
        <v>0</v>
      </c>
      <c r="V20" s="87">
        <f>分析係数表!D23</f>
        <v>8.5018144116122338E-2</v>
      </c>
      <c r="W20" s="167">
        <f t="shared" si="8"/>
        <v>0</v>
      </c>
      <c r="X20" s="76">
        <f>分析係数表!E23</f>
        <v>8.138932089165371E-2</v>
      </c>
      <c r="Y20" s="166">
        <f t="shared" si="9"/>
        <v>0</v>
      </c>
    </row>
    <row r="21" spans="1:25" x14ac:dyDescent="0.2">
      <c r="A21" s="6" t="s">
        <v>9</v>
      </c>
      <c r="B21" s="5" t="s">
        <v>270</v>
      </c>
      <c r="C21" s="90"/>
      <c r="D21" s="76">
        <f>投入係数表!Y21</f>
        <v>2.2207417277370642E-4</v>
      </c>
      <c r="E21" s="77">
        <f t="shared" si="0"/>
        <v>2.220741727737064E-2</v>
      </c>
      <c r="F21" s="76">
        <f>分析係数表!C24</f>
        <v>0.22950819672131151</v>
      </c>
      <c r="G21" s="77">
        <f t="shared" si="1"/>
        <v>5.0967842931670332E-3</v>
      </c>
      <c r="H21" s="77">
        <v>9.0020427894739307E-3</v>
      </c>
      <c r="I21" s="77">
        <f t="shared" si="2"/>
        <v>9.0020427894739307E-3</v>
      </c>
      <c r="J21" s="76">
        <f>分析係数表!G24</f>
        <v>0.20952380952380953</v>
      </c>
      <c r="K21" s="78">
        <f t="shared" si="3"/>
        <v>1.8861422987469189E-3</v>
      </c>
      <c r="L21" s="79"/>
      <c r="M21" s="80"/>
      <c r="N21" s="81">
        <f>分析係数表!H24</f>
        <v>3.996802557953637E-4</v>
      </c>
      <c r="O21" s="82">
        <f t="shared" si="4"/>
        <v>1.0343457162637341E-2</v>
      </c>
      <c r="P21" s="76">
        <f>分析係数表!C24</f>
        <v>0.22950819672131151</v>
      </c>
      <c r="Q21" s="82">
        <f t="shared" si="5"/>
        <v>2.3739082012610296E-3</v>
      </c>
      <c r="R21" s="83">
        <v>5.8981599431197473E-3</v>
      </c>
      <c r="S21" s="84">
        <f t="shared" si="6"/>
        <v>1.4900202732593678E-2</v>
      </c>
      <c r="T21" s="85">
        <f>分析係数表!F24</f>
        <v>0.4</v>
      </c>
      <c r="U21" s="86">
        <f t="shared" si="7"/>
        <v>5.9600810930374717E-3</v>
      </c>
      <c r="V21" s="87">
        <f>分析係数表!D24</f>
        <v>1.1190476190476191</v>
      </c>
      <c r="W21" s="167">
        <f t="shared" si="8"/>
        <v>0</v>
      </c>
      <c r="X21" s="76">
        <f>分析係数表!E24</f>
        <v>1.1190476190476191</v>
      </c>
      <c r="Y21" s="166">
        <f t="shared" si="9"/>
        <v>0</v>
      </c>
    </row>
    <row r="22" spans="1:25" x14ac:dyDescent="0.2">
      <c r="A22" s="6" t="s">
        <v>10</v>
      </c>
      <c r="B22" s="5" t="s">
        <v>271</v>
      </c>
      <c r="C22" s="90"/>
      <c r="D22" s="76">
        <f>投入係数表!Y22</f>
        <v>2.2207417277370642E-4</v>
      </c>
      <c r="E22" s="77">
        <f t="shared" si="0"/>
        <v>2.220741727737064E-2</v>
      </c>
      <c r="F22" s="76">
        <f>分析係数表!C25</f>
        <v>0.16129032258064513</v>
      </c>
      <c r="G22" s="77">
        <f t="shared" si="1"/>
        <v>3.5818414963501026E-3</v>
      </c>
      <c r="H22" s="77">
        <v>2.1709979825610994E-2</v>
      </c>
      <c r="I22" s="77">
        <f t="shared" si="2"/>
        <v>2.1709979825610994E-2</v>
      </c>
      <c r="J22" s="76">
        <f>分析係数表!G25</f>
        <v>0.19679519278918378</v>
      </c>
      <c r="K22" s="78">
        <f t="shared" si="3"/>
        <v>4.2724196652304059E-3</v>
      </c>
      <c r="L22" s="79"/>
      <c r="M22" s="80"/>
      <c r="N22" s="81">
        <f>分析係数表!H25</f>
        <v>5.5955235811350917E-4</v>
      </c>
      <c r="O22" s="82">
        <f t="shared" si="4"/>
        <v>1.4480840027692277E-2</v>
      </c>
      <c r="P22" s="76">
        <f>分析係数表!C25</f>
        <v>0.16129032258064513</v>
      </c>
      <c r="Q22" s="82">
        <f t="shared" si="5"/>
        <v>2.3356193593052055E-3</v>
      </c>
      <c r="R22" s="83">
        <v>7.0361130987770569E-3</v>
      </c>
      <c r="S22" s="84">
        <f t="shared" si="6"/>
        <v>2.874609292438805E-2</v>
      </c>
      <c r="T22" s="85">
        <f>分析係数表!F25</f>
        <v>0.35002503755633452</v>
      </c>
      <c r="U22" s="86">
        <f t="shared" si="7"/>
        <v>1.006185225545681E-2</v>
      </c>
      <c r="V22" s="87">
        <f>分析係数表!D25</f>
        <v>8.1622433650475709E-2</v>
      </c>
      <c r="W22" s="167">
        <f t="shared" si="8"/>
        <v>0</v>
      </c>
      <c r="X22" s="76">
        <f>分析係数表!E25</f>
        <v>8.0120180270405614E-2</v>
      </c>
      <c r="Y22" s="166">
        <f t="shared" si="9"/>
        <v>0</v>
      </c>
    </row>
    <row r="23" spans="1:25" x14ac:dyDescent="0.2">
      <c r="A23" s="6" t="s">
        <v>11</v>
      </c>
      <c r="B23" s="5" t="s">
        <v>35</v>
      </c>
      <c r="C23" s="90"/>
      <c r="D23" s="76">
        <f>投入係数表!Y23</f>
        <v>8.6608927381745509E-3</v>
      </c>
      <c r="E23" s="77">
        <f t="shared" si="0"/>
        <v>0.86608927381745504</v>
      </c>
      <c r="F23" s="76">
        <f>分析係数表!C26</f>
        <v>0.2892749244712991</v>
      </c>
      <c r="G23" s="77">
        <f t="shared" si="1"/>
        <v>0.25053790926894659</v>
      </c>
      <c r="H23" s="77">
        <v>0.26762840238743529</v>
      </c>
      <c r="I23" s="77">
        <f t="shared" si="2"/>
        <v>0.26762840238743529</v>
      </c>
      <c r="J23" s="76">
        <f>分析係数表!G26</f>
        <v>0.19654528478057889</v>
      </c>
      <c r="K23" s="78">
        <f t="shared" si="3"/>
        <v>5.2601100562609832E-2</v>
      </c>
      <c r="L23" s="79"/>
      <c r="M23" s="80"/>
      <c r="N23" s="81">
        <f>分析係数表!H26</f>
        <v>1.2363442579269917E-2</v>
      </c>
      <c r="O23" s="82">
        <f t="shared" si="4"/>
        <v>0.31995760823091507</v>
      </c>
      <c r="P23" s="76">
        <f>分析係数表!C26</f>
        <v>0.2892749244712991</v>
      </c>
      <c r="Q23" s="82">
        <f t="shared" si="5"/>
        <v>9.2555712955015468E-2</v>
      </c>
      <c r="R23" s="83">
        <v>9.7905756671488417E-2</v>
      </c>
      <c r="S23" s="84">
        <f t="shared" si="6"/>
        <v>0.36553415905892372</v>
      </c>
      <c r="T23" s="85">
        <f>分析係数表!F26</f>
        <v>0.33426704014939307</v>
      </c>
      <c r="U23" s="86">
        <f t="shared" si="7"/>
        <v>0.12218602142212388</v>
      </c>
      <c r="V23" s="87">
        <f>分析係数表!D26</f>
        <v>5.3688141923436038E-2</v>
      </c>
      <c r="W23" s="167">
        <f t="shared" si="8"/>
        <v>0</v>
      </c>
      <c r="X23" s="76">
        <f>分析係数表!E26</f>
        <v>5.6489262371615313E-2</v>
      </c>
      <c r="Y23" s="166">
        <f t="shared" si="9"/>
        <v>0</v>
      </c>
    </row>
    <row r="24" spans="1:25" x14ac:dyDescent="0.2">
      <c r="A24" s="6" t="s">
        <v>12</v>
      </c>
      <c r="B24" s="5" t="s">
        <v>365</v>
      </c>
      <c r="C24" s="90"/>
      <c r="D24" s="76">
        <f>投入係数表!Y24</f>
        <v>1.7765933821896514E-3</v>
      </c>
      <c r="E24" s="77">
        <f t="shared" si="0"/>
        <v>0.17765933821896512</v>
      </c>
      <c r="F24" s="76">
        <f>分析係数表!C27</f>
        <v>1.9108280254777066E-2</v>
      </c>
      <c r="G24" s="77">
        <f t="shared" si="1"/>
        <v>3.3947644245662118E-3</v>
      </c>
      <c r="H24" s="77">
        <v>3.5207345416543262E-3</v>
      </c>
      <c r="I24" s="77">
        <f t="shared" si="2"/>
        <v>3.5207345416543262E-3</v>
      </c>
      <c r="J24" s="76">
        <f>分析係数表!G27</f>
        <v>0.18</v>
      </c>
      <c r="K24" s="78">
        <f t="shared" si="3"/>
        <v>6.3373221749777871E-4</v>
      </c>
      <c r="L24" s="79"/>
      <c r="M24" s="80"/>
      <c r="N24" s="81">
        <f>分析係数表!H27</f>
        <v>1.2043698374633626E-2</v>
      </c>
      <c r="O24" s="82">
        <f t="shared" si="4"/>
        <v>0.31168284250080519</v>
      </c>
      <c r="P24" s="76">
        <f>分析係数表!C27</f>
        <v>1.9108280254777066E-2</v>
      </c>
      <c r="Q24" s="82">
        <f t="shared" si="5"/>
        <v>5.9557231051109256E-3</v>
      </c>
      <c r="R24" s="83">
        <v>5.9942493389758449E-3</v>
      </c>
      <c r="S24" s="84">
        <f t="shared" si="6"/>
        <v>9.5149838806301706E-3</v>
      </c>
      <c r="T24" s="85">
        <f>分析係数表!F27</f>
        <v>0.34</v>
      </c>
      <c r="U24" s="86">
        <f t="shared" si="7"/>
        <v>3.2350945194142581E-3</v>
      </c>
      <c r="V24" s="87">
        <f>分析係数表!D27</f>
        <v>0</v>
      </c>
      <c r="W24" s="167">
        <f t="shared" si="8"/>
        <v>0</v>
      </c>
      <c r="X24" s="76">
        <f>分析係数表!E27</f>
        <v>0</v>
      </c>
      <c r="Y24" s="166">
        <f t="shared" si="9"/>
        <v>0</v>
      </c>
    </row>
    <row r="25" spans="1:25" x14ac:dyDescent="0.2">
      <c r="A25" s="6" t="s">
        <v>13</v>
      </c>
      <c r="B25" s="5" t="s">
        <v>191</v>
      </c>
      <c r="C25" s="90"/>
      <c r="D25" s="76">
        <f>投入係数表!Y25</f>
        <v>0</v>
      </c>
      <c r="E25" s="77">
        <f t="shared" si="0"/>
        <v>0</v>
      </c>
      <c r="F25" s="76">
        <f>分析係数表!C28</f>
        <v>9.4883720930232562E-2</v>
      </c>
      <c r="G25" s="77">
        <f t="shared" si="1"/>
        <v>0</v>
      </c>
      <c r="H25" s="77">
        <v>7.2170201182124808E-3</v>
      </c>
      <c r="I25" s="77">
        <f t="shared" si="2"/>
        <v>7.2170201182124808E-3</v>
      </c>
      <c r="J25" s="76">
        <f>分析係数表!G28</f>
        <v>0.12508638562543192</v>
      </c>
      <c r="K25" s="78">
        <f t="shared" si="3"/>
        <v>9.0275096157322666E-4</v>
      </c>
      <c r="L25" s="79"/>
      <c r="M25" s="80"/>
      <c r="N25" s="81">
        <f>分析係数表!H28</f>
        <v>2.3767652544630962E-2</v>
      </c>
      <c r="O25" s="82">
        <f t="shared" si="4"/>
        <v>0.61509091927150061</v>
      </c>
      <c r="P25" s="76">
        <f>分析係数表!C28</f>
        <v>9.4883720930232562E-2</v>
      </c>
      <c r="Q25" s="82">
        <f t="shared" si="5"/>
        <v>5.8362115130877273E-2</v>
      </c>
      <c r="R25" s="83">
        <v>6.2193193946509392E-2</v>
      </c>
      <c r="S25" s="84">
        <f t="shared" si="6"/>
        <v>6.9410214064721878E-2</v>
      </c>
      <c r="T25" s="85">
        <f>分析係数表!F28</f>
        <v>0.21354526606772634</v>
      </c>
      <c r="U25" s="86">
        <f t="shared" si="7"/>
        <v>1.4822222630268875E-2</v>
      </c>
      <c r="V25" s="87">
        <f>分析係数表!D28</f>
        <v>0.20525224602626124</v>
      </c>
      <c r="W25" s="167">
        <f t="shared" si="8"/>
        <v>0</v>
      </c>
      <c r="X25" s="76">
        <f>分析係数表!E28</f>
        <v>0.19765031098825156</v>
      </c>
      <c r="Y25" s="166">
        <f t="shared" si="9"/>
        <v>0</v>
      </c>
    </row>
    <row r="26" spans="1:25" x14ac:dyDescent="0.2">
      <c r="A26" s="6" t="s">
        <v>14</v>
      </c>
      <c r="B26" s="5" t="s">
        <v>50</v>
      </c>
      <c r="C26" s="90"/>
      <c r="D26" s="76">
        <f>投入係数表!Y26</f>
        <v>3.1090384188318899E-3</v>
      </c>
      <c r="E26" s="77">
        <f t="shared" si="0"/>
        <v>0.31090384188318898</v>
      </c>
      <c r="F26" s="76">
        <f>分析係数表!C29</f>
        <v>0.10244286840031525</v>
      </c>
      <c r="G26" s="77">
        <f t="shared" si="1"/>
        <v>3.1849881359191951E-2</v>
      </c>
      <c r="H26" s="77">
        <v>4.9047456314597296E-2</v>
      </c>
      <c r="I26" s="77">
        <f t="shared" si="2"/>
        <v>4.9047456314597296E-2</v>
      </c>
      <c r="J26" s="76">
        <f>分析係数表!G29</f>
        <v>0.25477707006369427</v>
      </c>
      <c r="K26" s="78">
        <f t="shared" si="3"/>
        <v>1.2496167213910139E-2</v>
      </c>
      <c r="L26" s="79"/>
      <c r="M26" s="80"/>
      <c r="N26" s="81">
        <f>分析係数表!H29</f>
        <v>1.0897948308020251E-2</v>
      </c>
      <c r="O26" s="82">
        <f t="shared" si="4"/>
        <v>0.28203159863457816</v>
      </c>
      <c r="P26" s="76">
        <f>分析係数表!C29</f>
        <v>0.10244286840031525</v>
      </c>
      <c r="Q26" s="82">
        <f t="shared" si="5"/>
        <v>2.8892125943652619E-2</v>
      </c>
      <c r="R26" s="83">
        <v>3.6845263307089239E-2</v>
      </c>
      <c r="S26" s="84">
        <f t="shared" si="6"/>
        <v>8.5892719621686542E-2</v>
      </c>
      <c r="T26" s="85">
        <f>分析係数表!F29</f>
        <v>0.39278131634819535</v>
      </c>
      <c r="U26" s="86">
        <f t="shared" si="7"/>
        <v>3.3737055477732508E-2</v>
      </c>
      <c r="V26" s="87">
        <f>分析係数表!D29</f>
        <v>0.1932059447983015</v>
      </c>
      <c r="W26" s="167">
        <f t="shared" si="8"/>
        <v>0</v>
      </c>
      <c r="X26" s="76">
        <f>分析係数表!E29</f>
        <v>0.10191082802547771</v>
      </c>
      <c r="Y26" s="166">
        <f t="shared" si="9"/>
        <v>0</v>
      </c>
    </row>
    <row r="27" spans="1:25" x14ac:dyDescent="0.2">
      <c r="A27" s="6" t="s">
        <v>15</v>
      </c>
      <c r="B27" s="5" t="s">
        <v>36</v>
      </c>
      <c r="C27" s="75">
        <f>最終需要_まとめ!C28</f>
        <v>100</v>
      </c>
      <c r="D27" s="76">
        <f>投入係数表!Y27</f>
        <v>6.6622251832111927E-4</v>
      </c>
      <c r="E27" s="77">
        <f t="shared" si="0"/>
        <v>6.6622251832111928E-2</v>
      </c>
      <c r="F27" s="76">
        <f>分析係数表!C30</f>
        <v>1</v>
      </c>
      <c r="G27" s="77">
        <f t="shared" si="1"/>
        <v>6.6622251832111928E-2</v>
      </c>
      <c r="H27" s="77">
        <v>0.12382821048017491</v>
      </c>
      <c r="I27" s="77">
        <f t="shared" si="2"/>
        <v>100.12382821048017</v>
      </c>
      <c r="J27" s="76">
        <f>分析係数表!G30</f>
        <v>0.34465911614479239</v>
      </c>
      <c r="K27" s="78">
        <f t="shared" si="3"/>
        <v>34.508590136057123</v>
      </c>
      <c r="L27" s="79"/>
      <c r="M27" s="80"/>
      <c r="N27" s="81">
        <f>分析係数表!H30</f>
        <v>0</v>
      </c>
      <c r="O27" s="82">
        <f t="shared" si="4"/>
        <v>0</v>
      </c>
      <c r="P27" s="76">
        <f>分析係数表!C30</f>
        <v>1</v>
      </c>
      <c r="Q27" s="82">
        <f t="shared" si="5"/>
        <v>0</v>
      </c>
      <c r="R27" s="83">
        <v>4.0579718128320702E-2</v>
      </c>
      <c r="S27" s="84">
        <f t="shared" si="6"/>
        <v>100.1644079286085</v>
      </c>
      <c r="T27" s="85">
        <f>分析係数表!F30</f>
        <v>0.43992893626471241</v>
      </c>
      <c r="U27" s="86">
        <f t="shared" si="7"/>
        <v>44.065221431617459</v>
      </c>
      <c r="V27" s="87">
        <f>分析係数表!D30</f>
        <v>0.13657561625582945</v>
      </c>
      <c r="W27" s="167">
        <f t="shared" si="8"/>
        <v>14</v>
      </c>
      <c r="X27" s="76">
        <f>分析係数表!E30</f>
        <v>6.395736175882745E-2</v>
      </c>
      <c r="Y27" s="166">
        <f t="shared" si="9"/>
        <v>6</v>
      </c>
    </row>
    <row r="28" spans="1:25" x14ac:dyDescent="0.2">
      <c r="A28" s="6" t="s">
        <v>16</v>
      </c>
      <c r="B28" s="5" t="s">
        <v>192</v>
      </c>
      <c r="C28" s="90"/>
      <c r="D28" s="76">
        <f>投入係数表!Y28</f>
        <v>3.3311125916055963E-3</v>
      </c>
      <c r="E28" s="77">
        <f t="shared" si="0"/>
        <v>0.33311125916055961</v>
      </c>
      <c r="F28" s="76">
        <f>分析係数表!C31</f>
        <v>2.6671974522292974E-2</v>
      </c>
      <c r="G28" s="77">
        <f t="shared" si="1"/>
        <v>8.8847350174193779E-3</v>
      </c>
      <c r="H28" s="77">
        <v>1.9522972156699205E-2</v>
      </c>
      <c r="I28" s="77">
        <f t="shared" si="2"/>
        <v>1.9522972156699205E-2</v>
      </c>
      <c r="J28" s="76">
        <f>分析係数表!G31</f>
        <v>5.9701492537313432E-2</v>
      </c>
      <c r="K28" s="78">
        <f t="shared" si="3"/>
        <v>1.1655505765193555E-3</v>
      </c>
      <c r="L28" s="79"/>
      <c r="M28" s="80"/>
      <c r="N28" s="81">
        <f>分析係数表!H31</f>
        <v>2.5153210764721556E-2</v>
      </c>
      <c r="O28" s="82">
        <f t="shared" si="4"/>
        <v>0.65094823743530994</v>
      </c>
      <c r="P28" s="76">
        <f>分析係数表!C31</f>
        <v>2.6671974522292974E-2</v>
      </c>
      <c r="Q28" s="82">
        <f t="shared" si="5"/>
        <v>1.7362074804206103E-2</v>
      </c>
      <c r="R28" s="83">
        <v>2.1241621226624562E-2</v>
      </c>
      <c r="S28" s="84">
        <f t="shared" si="6"/>
        <v>4.0764593383323763E-2</v>
      </c>
      <c r="T28" s="85">
        <f>分析係数表!F31</f>
        <v>0.34328358208955223</v>
      </c>
      <c r="U28" s="86">
        <f t="shared" si="7"/>
        <v>1.399381563905144E-2</v>
      </c>
      <c r="V28" s="87">
        <f>分析係数表!D31</f>
        <v>0</v>
      </c>
      <c r="W28" s="167">
        <f t="shared" si="8"/>
        <v>0</v>
      </c>
      <c r="X28" s="76">
        <f>分析係数表!E31</f>
        <v>0</v>
      </c>
      <c r="Y28" s="166">
        <f t="shared" si="9"/>
        <v>0</v>
      </c>
    </row>
    <row r="29" spans="1:25" x14ac:dyDescent="0.2">
      <c r="A29" s="6" t="s">
        <v>17</v>
      </c>
      <c r="B29" s="5" t="s">
        <v>272</v>
      </c>
      <c r="C29" s="90"/>
      <c r="D29" s="76">
        <f>投入係数表!Y29</f>
        <v>6.6622251832111927E-4</v>
      </c>
      <c r="E29" s="77">
        <f t="shared" si="0"/>
        <v>6.6622251832111928E-2</v>
      </c>
      <c r="F29" s="76">
        <f>分析係数表!C32</f>
        <v>1</v>
      </c>
      <c r="G29" s="77">
        <f t="shared" si="1"/>
        <v>6.6622251832111928E-2</v>
      </c>
      <c r="H29" s="77">
        <v>9.9008903592453124E-2</v>
      </c>
      <c r="I29" s="77">
        <f t="shared" si="2"/>
        <v>9.9008903592453124E-2</v>
      </c>
      <c r="J29" s="76">
        <f>分析係数表!G32</f>
        <v>0.14022140221402213</v>
      </c>
      <c r="K29" s="78">
        <f t="shared" si="3"/>
        <v>1.388316729340671E-2</v>
      </c>
      <c r="L29" s="79"/>
      <c r="M29" s="80"/>
      <c r="N29" s="81">
        <f>分析係数表!H32</f>
        <v>7.3807620570210501E-3</v>
      </c>
      <c r="O29" s="82">
        <f t="shared" si="4"/>
        <v>0.19100917560336958</v>
      </c>
      <c r="P29" s="76">
        <f>分析係数表!C32</f>
        <v>1</v>
      </c>
      <c r="Q29" s="82">
        <f t="shared" si="5"/>
        <v>0.19100917560336958</v>
      </c>
      <c r="R29" s="83">
        <v>0.24203827332502237</v>
      </c>
      <c r="S29" s="84">
        <f t="shared" si="6"/>
        <v>0.34104717691747549</v>
      </c>
      <c r="T29" s="85">
        <f>分析係数表!F32</f>
        <v>0.48093480934809346</v>
      </c>
      <c r="U29" s="86">
        <f t="shared" si="7"/>
        <v>0.16402145900951157</v>
      </c>
      <c r="V29" s="87">
        <f>分析係数表!D32</f>
        <v>1.7220172201722016E-2</v>
      </c>
      <c r="W29" s="167">
        <f t="shared" si="8"/>
        <v>0</v>
      </c>
      <c r="X29" s="76">
        <f>分析係数表!E32</f>
        <v>2.5830258302583026E-2</v>
      </c>
      <c r="Y29" s="166">
        <f t="shared" si="9"/>
        <v>0</v>
      </c>
    </row>
    <row r="30" spans="1:25" x14ac:dyDescent="0.2">
      <c r="A30" s="6" t="s">
        <v>18</v>
      </c>
      <c r="B30" s="5" t="s">
        <v>273</v>
      </c>
      <c r="C30" s="90"/>
      <c r="D30" s="76">
        <f>投入係数表!Y30</f>
        <v>1.9986675549633578E-3</v>
      </c>
      <c r="E30" s="77">
        <f t="shared" si="0"/>
        <v>0.19986675549633579</v>
      </c>
      <c r="F30" s="76">
        <f>分析係数表!C33</f>
        <v>0.66329113924050631</v>
      </c>
      <c r="G30" s="77">
        <f t="shared" si="1"/>
        <v>0.1325698479494683</v>
      </c>
      <c r="H30" s="77">
        <v>0.14235269801238193</v>
      </c>
      <c r="I30" s="77">
        <f t="shared" si="2"/>
        <v>0.14235269801238193</v>
      </c>
      <c r="J30" s="76">
        <f>分析係数表!G33</f>
        <v>0.50381679389312972</v>
      </c>
      <c r="K30" s="78">
        <f t="shared" si="3"/>
        <v>7.1719679914635168E-2</v>
      </c>
      <c r="L30" s="79"/>
      <c r="M30" s="80"/>
      <c r="N30" s="81">
        <f>分析係数表!H33</f>
        <v>1.0658140154543032E-3</v>
      </c>
      <c r="O30" s="82">
        <f t="shared" si="4"/>
        <v>2.7582552433699576E-2</v>
      </c>
      <c r="P30" s="76">
        <f>分析係数表!C33</f>
        <v>0.66329113924050631</v>
      </c>
      <c r="Q30" s="82">
        <f t="shared" si="5"/>
        <v>1.8295262626909593E-2</v>
      </c>
      <c r="R30" s="83">
        <v>4.6903385238121049E-2</v>
      </c>
      <c r="S30" s="84">
        <f t="shared" si="6"/>
        <v>0.18925608325050297</v>
      </c>
      <c r="T30" s="85">
        <f>分析係数表!F33</f>
        <v>0.63740458015267176</v>
      </c>
      <c r="U30" s="86">
        <f t="shared" si="7"/>
        <v>0.12063269428562594</v>
      </c>
      <c r="V30" s="87">
        <f>分析係数表!D33</f>
        <v>1.1450381679389313E-2</v>
      </c>
      <c r="W30" s="167">
        <f t="shared" si="8"/>
        <v>0</v>
      </c>
      <c r="X30" s="76">
        <f>分析係数表!E33</f>
        <v>0</v>
      </c>
      <c r="Y30" s="166">
        <f t="shared" si="9"/>
        <v>0</v>
      </c>
    </row>
    <row r="31" spans="1:25" x14ac:dyDescent="0.2">
      <c r="A31" s="6" t="s">
        <v>19</v>
      </c>
      <c r="B31" s="5" t="s">
        <v>274</v>
      </c>
      <c r="C31" s="90"/>
      <c r="D31" s="76">
        <f>投入係数表!Y31</f>
        <v>5.88496557850322E-2</v>
      </c>
      <c r="E31" s="77">
        <f t="shared" si="0"/>
        <v>5.8849655785032198</v>
      </c>
      <c r="F31" s="76">
        <f>分析係数表!C34</f>
        <v>0.21491587085038655</v>
      </c>
      <c r="G31" s="77">
        <f t="shared" si="1"/>
        <v>1.2647725022285683</v>
      </c>
      <c r="H31" s="77">
        <v>1.4271231476612753</v>
      </c>
      <c r="I31" s="77">
        <f t="shared" si="2"/>
        <v>1.4271231476612753</v>
      </c>
      <c r="J31" s="76">
        <f>分析係数表!G34</f>
        <v>0.42492917847025496</v>
      </c>
      <c r="K31" s="78">
        <f t="shared" si="3"/>
        <v>0.60642626671159006</v>
      </c>
      <c r="L31" s="79"/>
      <c r="M31" s="80"/>
      <c r="N31" s="81">
        <f>分析係数表!H34</f>
        <v>0.18094857447375434</v>
      </c>
      <c r="O31" s="82">
        <f t="shared" si="4"/>
        <v>4.6828278394313463</v>
      </c>
      <c r="P31" s="76">
        <f>分析係数表!C34</f>
        <v>0.21491587085038655</v>
      </c>
      <c r="Q31" s="82">
        <f t="shared" si="5"/>
        <v>1.0064140231538219</v>
      </c>
      <c r="R31" s="83">
        <v>1.0684997609985478</v>
      </c>
      <c r="S31" s="84">
        <f t="shared" si="6"/>
        <v>2.4956229086598229</v>
      </c>
      <c r="T31" s="85">
        <f>分析係数表!F34</f>
        <v>0.69842904970383723</v>
      </c>
      <c r="U31" s="86">
        <f t="shared" si="7"/>
        <v>1.7430155365144064</v>
      </c>
      <c r="V31" s="87">
        <f>分析係数表!D34</f>
        <v>0.29410249806850375</v>
      </c>
      <c r="W31" s="167">
        <f t="shared" si="8"/>
        <v>1</v>
      </c>
      <c r="X31" s="76">
        <f>分析係数表!E34</f>
        <v>0.18465104300798352</v>
      </c>
      <c r="Y31" s="166">
        <f t="shared" si="9"/>
        <v>0</v>
      </c>
    </row>
    <row r="32" spans="1:25" x14ac:dyDescent="0.2">
      <c r="A32" s="6" t="s">
        <v>20</v>
      </c>
      <c r="B32" s="5" t="s">
        <v>37</v>
      </c>
      <c r="C32" s="90"/>
      <c r="D32" s="76">
        <f>投入係数表!Y32</f>
        <v>1.2658227848101266E-2</v>
      </c>
      <c r="E32" s="77">
        <f t="shared" si="0"/>
        <v>1.2658227848101267</v>
      </c>
      <c r="F32" s="76">
        <f>分析係数表!C35</f>
        <v>8.6412734508243272E-2</v>
      </c>
      <c r="G32" s="77">
        <f t="shared" si="1"/>
        <v>0.10938320823828263</v>
      </c>
      <c r="H32" s="77">
        <v>0.12860042975981445</v>
      </c>
      <c r="I32" s="77">
        <f t="shared" si="2"/>
        <v>0.12860042975981445</v>
      </c>
      <c r="J32" s="76">
        <f>分析係数表!G35</f>
        <v>0.31692307692307692</v>
      </c>
      <c r="K32" s="78">
        <f t="shared" si="3"/>
        <v>4.0756443893110422E-2</v>
      </c>
      <c r="L32" s="79"/>
      <c r="M32" s="80"/>
      <c r="N32" s="81">
        <f>分析係数表!H35</f>
        <v>6.9118038902211562E-2</v>
      </c>
      <c r="O32" s="82">
        <f t="shared" si="4"/>
        <v>1.7887285253254175</v>
      </c>
      <c r="P32" s="76">
        <f>分析係数表!C35</f>
        <v>8.6412734508243272E-2</v>
      </c>
      <c r="Q32" s="82">
        <f t="shared" si="5"/>
        <v>0.1545689231662668</v>
      </c>
      <c r="R32" s="83">
        <v>0.17111120878226629</v>
      </c>
      <c r="S32" s="84">
        <f t="shared" si="6"/>
        <v>0.29971163854208072</v>
      </c>
      <c r="T32" s="85">
        <f>分析係数表!F35</f>
        <v>0.65230769230769226</v>
      </c>
      <c r="U32" s="86">
        <f t="shared" si="7"/>
        <v>0.19550420729514187</v>
      </c>
      <c r="V32" s="87">
        <f>分析係数表!D35</f>
        <v>0.24307692307692308</v>
      </c>
      <c r="W32" s="167">
        <f t="shared" si="8"/>
        <v>0</v>
      </c>
      <c r="X32" s="76">
        <f>分析係数表!E35</f>
        <v>0.19384615384615383</v>
      </c>
      <c r="Y32" s="166">
        <f t="shared" si="9"/>
        <v>0</v>
      </c>
    </row>
    <row r="33" spans="1:25" x14ac:dyDescent="0.2">
      <c r="A33" s="6" t="s">
        <v>21</v>
      </c>
      <c r="B33" s="5" t="s">
        <v>38</v>
      </c>
      <c r="C33" s="90"/>
      <c r="D33" s="76">
        <f>投入係数表!Y33</f>
        <v>3.3311125916055963E-3</v>
      </c>
      <c r="E33" s="77">
        <f t="shared" si="0"/>
        <v>0.33311125916055961</v>
      </c>
      <c r="F33" s="76">
        <f>分析係数表!C36</f>
        <v>0.53995037220843667</v>
      </c>
      <c r="G33" s="77">
        <f t="shared" si="1"/>
        <v>0.17986354837056517</v>
      </c>
      <c r="H33" s="77">
        <v>0.25381253166621315</v>
      </c>
      <c r="I33" s="77">
        <f t="shared" si="2"/>
        <v>0.25381253166621315</v>
      </c>
      <c r="J33" s="76">
        <f>分析係数表!G36</f>
        <v>4.5913682277318639E-3</v>
      </c>
      <c r="K33" s="78">
        <f t="shared" si="3"/>
        <v>1.1653467936924386E-3</v>
      </c>
      <c r="L33" s="79"/>
      <c r="M33" s="80"/>
      <c r="N33" s="81">
        <f>分析係数表!H36</f>
        <v>9.1953104183320006E-2</v>
      </c>
      <c r="O33" s="82">
        <f t="shared" si="4"/>
        <v>2.3796847112174309</v>
      </c>
      <c r="P33" s="76">
        <f>分析係数表!C36</f>
        <v>0.53995037220843667</v>
      </c>
      <c r="Q33" s="82">
        <f t="shared" si="5"/>
        <v>1.284911645560578</v>
      </c>
      <c r="R33" s="83">
        <v>1.3365761054706355</v>
      </c>
      <c r="S33" s="84">
        <f t="shared" si="6"/>
        <v>1.5903886371368487</v>
      </c>
      <c r="T33" s="85">
        <f>分析係数表!F36</f>
        <v>0.90036730945821852</v>
      </c>
      <c r="U33" s="86">
        <f t="shared" si="7"/>
        <v>1.4319339382118275</v>
      </c>
      <c r="V33" s="87">
        <f>分析係数表!D36</f>
        <v>1.4692378328741965E-2</v>
      </c>
      <c r="W33" s="167">
        <f t="shared" si="8"/>
        <v>0</v>
      </c>
      <c r="X33" s="76">
        <f>分析係数表!E36</f>
        <v>5.5096418732782371E-3</v>
      </c>
      <c r="Y33" s="166">
        <f t="shared" si="9"/>
        <v>0</v>
      </c>
    </row>
    <row r="34" spans="1:25" x14ac:dyDescent="0.2">
      <c r="A34" s="6" t="s">
        <v>22</v>
      </c>
      <c r="B34" s="5" t="s">
        <v>377</v>
      </c>
      <c r="C34" s="90"/>
      <c r="D34" s="76">
        <f>投入係数表!Y34</f>
        <v>2.6870974905618475E-2</v>
      </c>
      <c r="E34" s="77">
        <f t="shared" si="0"/>
        <v>2.6870974905618477</v>
      </c>
      <c r="F34" s="76">
        <f>分析係数表!C37</f>
        <v>0.27299231380864031</v>
      </c>
      <c r="G34" s="77">
        <f t="shared" si="1"/>
        <v>0.73355696137786985</v>
      </c>
      <c r="H34" s="77">
        <v>0.85735400687081009</v>
      </c>
      <c r="I34" s="77">
        <f t="shared" si="2"/>
        <v>0.85735400687081009</v>
      </c>
      <c r="J34" s="76">
        <f>分析係数表!G37</f>
        <v>0.4742113169754632</v>
      </c>
      <c r="K34" s="78">
        <f t="shared" si="3"/>
        <v>0.40656697271239717</v>
      </c>
      <c r="L34" s="79"/>
      <c r="M34" s="80"/>
      <c r="N34" s="81">
        <f>分析係数表!H37</f>
        <v>5.3477218225419662E-2</v>
      </c>
      <c r="O34" s="82">
        <f t="shared" si="4"/>
        <v>1.3839545683608763</v>
      </c>
      <c r="P34" s="76">
        <f>分析係数表!C37</f>
        <v>0.27299231380864031</v>
      </c>
      <c r="Q34" s="82">
        <f t="shared" si="5"/>
        <v>0.37780895982287366</v>
      </c>
      <c r="R34" s="83">
        <v>0.42523435065954074</v>
      </c>
      <c r="S34" s="84">
        <f t="shared" si="6"/>
        <v>1.2825883575303507</v>
      </c>
      <c r="T34" s="85">
        <f>分析係数表!F37</f>
        <v>0.7120681021532298</v>
      </c>
      <c r="U34" s="86">
        <f t="shared" si="7"/>
        <v>0.913290257590465</v>
      </c>
      <c r="V34" s="87">
        <f>分析係数表!D37</f>
        <v>0.1457185778668002</v>
      </c>
      <c r="W34" s="167">
        <f t="shared" si="8"/>
        <v>0</v>
      </c>
      <c r="X34" s="76">
        <f>分析係数表!E37</f>
        <v>0.12719078617926891</v>
      </c>
      <c r="Y34" s="166">
        <f t="shared" si="9"/>
        <v>0</v>
      </c>
    </row>
    <row r="35" spans="1:25" x14ac:dyDescent="0.2">
      <c r="A35" s="6" t="s">
        <v>23</v>
      </c>
      <c r="B35" s="5" t="s">
        <v>193</v>
      </c>
      <c r="C35" s="90"/>
      <c r="D35" s="76">
        <f>投入係数表!Y35</f>
        <v>8.2167443926271372E-3</v>
      </c>
      <c r="E35" s="77">
        <f t="shared" si="0"/>
        <v>0.82167443926271377</v>
      </c>
      <c r="F35" s="76">
        <f>分析係数表!C38</f>
        <v>9.8436595251881753E-3</v>
      </c>
      <c r="G35" s="77">
        <f t="shared" si="1"/>
        <v>8.0882834206520652E-3</v>
      </c>
      <c r="H35" s="77">
        <v>1.1778620680188987E-2</v>
      </c>
      <c r="I35" s="77">
        <f t="shared" si="2"/>
        <v>1.1778620680188987E-2</v>
      </c>
      <c r="J35" s="76">
        <f>分析係数表!G38</f>
        <v>0.36842105263157893</v>
      </c>
      <c r="K35" s="78">
        <f t="shared" si="3"/>
        <v>4.3394918295433108E-3</v>
      </c>
      <c r="L35" s="79"/>
      <c r="M35" s="80"/>
      <c r="N35" s="81">
        <f>分析係数表!H38</f>
        <v>4.7135624833466561E-2</v>
      </c>
      <c r="O35" s="82">
        <f t="shared" si="4"/>
        <v>1.2198383813803637</v>
      </c>
      <c r="P35" s="76">
        <f>分析係数表!C38</f>
        <v>9.8436595251881753E-3</v>
      </c>
      <c r="Q35" s="82">
        <f t="shared" si="5"/>
        <v>1.2007673702064943E-2</v>
      </c>
      <c r="R35" s="83">
        <v>1.3929729672243733E-2</v>
      </c>
      <c r="S35" s="84">
        <f t="shared" si="6"/>
        <v>2.570835035243272E-2</v>
      </c>
      <c r="T35" s="85">
        <f>分析係数表!F38</f>
        <v>0.57894736842105265</v>
      </c>
      <c r="U35" s="86">
        <f t="shared" si="7"/>
        <v>1.4883781782987365E-2</v>
      </c>
      <c r="V35" s="87">
        <f>分析係数表!D38</f>
        <v>0.19298245614035087</v>
      </c>
      <c r="W35" s="167">
        <f t="shared" si="8"/>
        <v>0</v>
      </c>
      <c r="X35" s="76">
        <f>分析係数表!E38</f>
        <v>0.17543859649122806</v>
      </c>
      <c r="Y35" s="166">
        <f t="shared" si="9"/>
        <v>0</v>
      </c>
    </row>
    <row r="36" spans="1:25" x14ac:dyDescent="0.2">
      <c r="A36" s="6" t="s">
        <v>24</v>
      </c>
      <c r="B36" s="5" t="s">
        <v>39</v>
      </c>
      <c r="C36" s="90"/>
      <c r="D36" s="76">
        <f>投入係数表!Y36</f>
        <v>0</v>
      </c>
      <c r="E36" s="77">
        <f t="shared" si="0"/>
        <v>0</v>
      </c>
      <c r="F36" s="76">
        <f>分析係数表!C39</f>
        <v>1</v>
      </c>
      <c r="G36" s="77">
        <f t="shared" si="1"/>
        <v>0</v>
      </c>
      <c r="H36" s="77">
        <v>5.8324357809820183E-2</v>
      </c>
      <c r="I36" s="77">
        <f t="shared" si="2"/>
        <v>5.8324357809820183E-2</v>
      </c>
      <c r="J36" s="76">
        <f>分析係数表!G39</f>
        <v>0.35118219749652296</v>
      </c>
      <c r="K36" s="78">
        <f t="shared" si="3"/>
        <v>2.0482476143226142E-2</v>
      </c>
      <c r="L36" s="79"/>
      <c r="M36" s="80"/>
      <c r="N36" s="81">
        <f>分析係数表!H39</f>
        <v>4.2632560618172128E-3</v>
      </c>
      <c r="O36" s="82">
        <f t="shared" si="4"/>
        <v>0.1103302097347983</v>
      </c>
      <c r="P36" s="76">
        <f>分析係数表!C39</f>
        <v>1</v>
      </c>
      <c r="Q36" s="82">
        <f t="shared" si="5"/>
        <v>0.1103302097347983</v>
      </c>
      <c r="R36" s="83">
        <v>0.13471380059899349</v>
      </c>
      <c r="S36" s="84">
        <f t="shared" si="6"/>
        <v>0.19303815840881366</v>
      </c>
      <c r="T36" s="85">
        <f>分析係数表!F39</f>
        <v>0.70201668984700971</v>
      </c>
      <c r="U36" s="86">
        <f t="shared" si="7"/>
        <v>0.13551600898031807</v>
      </c>
      <c r="V36" s="87">
        <f>分析係数表!D39</f>
        <v>8.2406119610570233E-2</v>
      </c>
      <c r="W36" s="167">
        <f t="shared" si="8"/>
        <v>0</v>
      </c>
      <c r="X36" s="76">
        <f>分析係数表!E39</f>
        <v>0.10361613351877608</v>
      </c>
      <c r="Y36" s="166">
        <f t="shared" si="9"/>
        <v>0</v>
      </c>
    </row>
    <row r="37" spans="1:25" x14ac:dyDescent="0.2">
      <c r="A37" s="6" t="s">
        <v>25</v>
      </c>
      <c r="B37" s="5" t="s">
        <v>40</v>
      </c>
      <c r="C37" s="90"/>
      <c r="D37" s="76">
        <f>投入係数表!Y37</f>
        <v>2.2207417277370642E-4</v>
      </c>
      <c r="E37" s="77">
        <f t="shared" si="0"/>
        <v>2.220741727737064E-2</v>
      </c>
      <c r="F37" s="76">
        <f>分析係数表!C40</f>
        <v>0.85246762338116899</v>
      </c>
      <c r="G37" s="77">
        <f t="shared" si="1"/>
        <v>1.8931104227874061E-2</v>
      </c>
      <c r="H37" s="77">
        <v>2.1899983455415033E-2</v>
      </c>
      <c r="I37" s="77">
        <f t="shared" si="2"/>
        <v>2.1899983455415033E-2</v>
      </c>
      <c r="J37" s="76">
        <f>分析係数表!G40</f>
        <v>0.56154833975417351</v>
      </c>
      <c r="K37" s="78">
        <f t="shared" si="3"/>
        <v>1.229789935003218E-2</v>
      </c>
      <c r="L37" s="79"/>
      <c r="M37" s="80"/>
      <c r="N37" s="81">
        <f>分析係数表!H40</f>
        <v>3.4452438049560351E-2</v>
      </c>
      <c r="O37" s="82">
        <f t="shared" si="4"/>
        <v>0.89160600741933882</v>
      </c>
      <c r="P37" s="76">
        <f>分析係数表!C40</f>
        <v>0.85246762338116899</v>
      </c>
      <c r="Q37" s="82">
        <f t="shared" si="5"/>
        <v>0.76006525413713666</v>
      </c>
      <c r="R37" s="83">
        <v>0.76040164905082552</v>
      </c>
      <c r="S37" s="84">
        <f t="shared" si="6"/>
        <v>0.78230163250624052</v>
      </c>
      <c r="T37" s="85">
        <f>分析係数表!F40</f>
        <v>0.75619152449091909</v>
      </c>
      <c r="U37" s="86">
        <f t="shared" si="7"/>
        <v>0.59156986409662871</v>
      </c>
      <c r="V37" s="87">
        <f>分析係数表!D40</f>
        <v>0.11685929187305082</v>
      </c>
      <c r="W37" s="167">
        <f t="shared" si="8"/>
        <v>0</v>
      </c>
      <c r="X37" s="76">
        <f>分析係数表!E40</f>
        <v>7.2463768115942032E-2</v>
      </c>
      <c r="Y37" s="166">
        <f t="shared" si="9"/>
        <v>0</v>
      </c>
    </row>
    <row r="38" spans="1:25" x14ac:dyDescent="0.2">
      <c r="A38" s="6" t="s">
        <v>26</v>
      </c>
      <c r="B38" s="5" t="s">
        <v>276</v>
      </c>
      <c r="C38" s="90"/>
      <c r="D38" s="76">
        <f>投入係数表!Y38</f>
        <v>0</v>
      </c>
      <c r="E38" s="77">
        <f t="shared" si="0"/>
        <v>0</v>
      </c>
      <c r="F38" s="76">
        <f>分析係数表!C41</f>
        <v>0.52194822470070601</v>
      </c>
      <c r="G38" s="77">
        <f t="shared" si="1"/>
        <v>0</v>
      </c>
      <c r="H38" s="77">
        <v>8.5692242682169082E-4</v>
      </c>
      <c r="I38" s="77">
        <f t="shared" si="2"/>
        <v>8.5692242682169082E-4</v>
      </c>
      <c r="J38" s="76">
        <f>分析係数表!G41</f>
        <v>0.47623592288604694</v>
      </c>
      <c r="K38" s="78">
        <f t="shared" si="3"/>
        <v>4.0809724277917893E-4</v>
      </c>
      <c r="L38" s="79"/>
      <c r="M38" s="80"/>
      <c r="N38" s="81">
        <f>分析係数表!H41</f>
        <v>5.4729549693578468E-2</v>
      </c>
      <c r="O38" s="82">
        <f t="shared" si="4"/>
        <v>1.4163640674704732</v>
      </c>
      <c r="P38" s="76">
        <f>分析係数表!C41</f>
        <v>0.52194822470070601</v>
      </c>
      <c r="Q38" s="82">
        <f t="shared" si="5"/>
        <v>0.73926871054608445</v>
      </c>
      <c r="R38" s="83">
        <v>0.74736422232152233</v>
      </c>
      <c r="S38" s="84">
        <f t="shared" si="6"/>
        <v>0.748221144748344</v>
      </c>
      <c r="T38" s="85">
        <f>分析係数表!F41</f>
        <v>0.5754915060125978</v>
      </c>
      <c r="U38" s="86">
        <f t="shared" si="7"/>
        <v>0.43059491342169443</v>
      </c>
      <c r="V38" s="87">
        <f>分析係数表!D41</f>
        <v>0.21645352166443979</v>
      </c>
      <c r="W38" s="167">
        <f t="shared" si="8"/>
        <v>0</v>
      </c>
      <c r="X38" s="76">
        <f>分析係数表!E41</f>
        <v>0.20900935292994846</v>
      </c>
      <c r="Y38" s="166">
        <f t="shared" si="9"/>
        <v>0</v>
      </c>
    </row>
    <row r="39" spans="1:25" x14ac:dyDescent="0.2">
      <c r="A39" s="6" t="s">
        <v>51</v>
      </c>
      <c r="B39" s="5" t="s">
        <v>367</v>
      </c>
      <c r="C39" s="90"/>
      <c r="D39" s="76">
        <f>投入係数表!Y39</f>
        <v>6.6622251832111927E-4</v>
      </c>
      <c r="E39" s="77">
        <f>$C$27*D39</f>
        <v>6.6622251832111928E-2</v>
      </c>
      <c r="F39" s="76">
        <f>分析係数表!C42</f>
        <v>1</v>
      </c>
      <c r="G39" s="77">
        <f>E39*F39</f>
        <v>6.6622251832111928E-2</v>
      </c>
      <c r="H39" s="77">
        <v>8.9819622829088314E-2</v>
      </c>
      <c r="I39" s="77">
        <f>C39+H39</f>
        <v>8.9819622829088314E-2</v>
      </c>
      <c r="J39" s="76">
        <f>分析係数表!G42</f>
        <v>0.48544520547945208</v>
      </c>
      <c r="K39" s="78">
        <f>I39*J39</f>
        <v>4.3602505260353662E-2</v>
      </c>
      <c r="L39" s="79"/>
      <c r="M39" s="80"/>
      <c r="N39" s="81">
        <f>分析係数表!H42</f>
        <v>1.4948041566746603E-2</v>
      </c>
      <c r="O39" s="82">
        <f t="shared" si="4"/>
        <v>0.38684529788263655</v>
      </c>
      <c r="P39" s="76">
        <f>分析係数表!C42</f>
        <v>1</v>
      </c>
      <c r="Q39" s="82">
        <f>O39*P39</f>
        <v>0.38684529788263655</v>
      </c>
      <c r="R39" s="83">
        <v>0.39904566920828061</v>
      </c>
      <c r="S39" s="84">
        <f>I39+R39</f>
        <v>0.48886529203736895</v>
      </c>
      <c r="T39" s="85">
        <f>分析係数表!F42</f>
        <v>0.5547945205479452</v>
      </c>
      <c r="U39" s="86">
        <f>S39*T39</f>
        <v>0.27121978530840329</v>
      </c>
      <c r="V39" s="87">
        <f>分析係数表!D42</f>
        <v>0.17037671232876711</v>
      </c>
      <c r="W39" s="167">
        <f>ROUND(S39*V39,0)</f>
        <v>0</v>
      </c>
      <c r="X39" s="76">
        <f>分析係数表!E42</f>
        <v>0.12842465753424659</v>
      </c>
      <c r="Y39" s="166">
        <f>ROUND(S39*X39,0)</f>
        <v>0</v>
      </c>
    </row>
    <row r="40" spans="1:25" x14ac:dyDescent="0.2">
      <c r="A40" s="6" t="s">
        <v>194</v>
      </c>
      <c r="B40" s="5" t="s">
        <v>41</v>
      </c>
      <c r="C40" s="90"/>
      <c r="D40" s="76">
        <f>投入係数表!Y40</f>
        <v>9.5491894292693766E-2</v>
      </c>
      <c r="E40" s="77">
        <f>$C$27*D40</f>
        <v>9.5491894292693758</v>
      </c>
      <c r="F40" s="76">
        <f>分析係数表!C43</f>
        <v>0.62423588637180871</v>
      </c>
      <c r="G40" s="77">
        <f>E40*F40</f>
        <v>5.9609467275122752</v>
      </c>
      <c r="H40" s="77">
        <v>7.0123338464421741</v>
      </c>
      <c r="I40" s="77">
        <f>C40+H40</f>
        <v>7.0123338464421741</v>
      </c>
      <c r="J40" s="76">
        <f>分析係数表!G43</f>
        <v>0.42429149797570848</v>
      </c>
      <c r="K40" s="78">
        <f>I40*J40</f>
        <v>2.9752736320127116</v>
      </c>
      <c r="L40" s="79"/>
      <c r="M40" s="80"/>
      <c r="N40" s="81">
        <f>分析係数表!H43</f>
        <v>4.0607513988808956E-2</v>
      </c>
      <c r="O40" s="82">
        <f t="shared" si="4"/>
        <v>1.0508952477239539</v>
      </c>
      <c r="P40" s="76">
        <f>分析係数表!C43</f>
        <v>0.62423588637180871</v>
      </c>
      <c r="Q40" s="82">
        <f>O40*P40</f>
        <v>0.65600652644688384</v>
      </c>
      <c r="R40" s="83">
        <v>0.99744707018003398</v>
      </c>
      <c r="S40" s="84">
        <f>I40+R40</f>
        <v>8.0097809166222085</v>
      </c>
      <c r="T40" s="85">
        <f>分析係数表!F43</f>
        <v>0.69068825910931175</v>
      </c>
      <c r="U40" s="86">
        <f>S40*T40</f>
        <v>5.5322616371487809</v>
      </c>
      <c r="V40" s="87">
        <f>分析係数表!D43</f>
        <v>0.12442645074224022</v>
      </c>
      <c r="W40" s="167">
        <f>ROUND(S40*V40,0)</f>
        <v>1</v>
      </c>
      <c r="X40" s="76">
        <f>分析係数表!E43</f>
        <v>8.4750337381916327E-2</v>
      </c>
      <c r="Y40" s="166">
        <f>ROUND(S40*X40,0)</f>
        <v>1</v>
      </c>
    </row>
    <row r="41" spans="1:25" x14ac:dyDescent="0.2">
      <c r="A41" s="6" t="s">
        <v>340</v>
      </c>
      <c r="B41" s="5" t="s">
        <v>42</v>
      </c>
      <c r="C41" s="90"/>
      <c r="D41" s="76">
        <f>投入係数表!Y41</f>
        <v>2.2207417277370642E-4</v>
      </c>
      <c r="E41" s="77">
        <f>$C$27*D41</f>
        <v>2.220741727737064E-2</v>
      </c>
      <c r="F41" s="76">
        <f>分析係数表!C44</f>
        <v>0.39252164302818193</v>
      </c>
      <c r="G41" s="77">
        <f>E41*F41</f>
        <v>8.7168919171259577E-3</v>
      </c>
      <c r="H41" s="77">
        <v>1.1730708266964384E-2</v>
      </c>
      <c r="I41" s="77">
        <f>C41+H41</f>
        <v>1.1730708266964384E-2</v>
      </c>
      <c r="J41" s="76">
        <f>分析係数表!G44</f>
        <v>0.26417955717318775</v>
      </c>
      <c r="K41" s="78">
        <f>I41*J41</f>
        <v>3.0990133152945039E-3</v>
      </c>
      <c r="L41" s="79"/>
      <c r="M41" s="80"/>
      <c r="N41" s="81">
        <f>分析係数表!H44</f>
        <v>0.12190247801758593</v>
      </c>
      <c r="O41" s="82">
        <f t="shared" si="4"/>
        <v>3.154754434604389</v>
      </c>
      <c r="P41" s="76">
        <f>分析係数表!C44</f>
        <v>0.39252164302818193</v>
      </c>
      <c r="Q41" s="82">
        <f>O41*P41</f>
        <v>1.2383093940213579</v>
      </c>
      <c r="R41" s="83">
        <v>1.2535924497603097</v>
      </c>
      <c r="S41" s="84">
        <f>I41+R41</f>
        <v>1.2653231580272741</v>
      </c>
      <c r="T41" s="85">
        <f>分析係数表!F44</f>
        <v>0.52714589020321501</v>
      </c>
      <c r="U41" s="86">
        <f>S41*T41</f>
        <v>0.66700990253303072</v>
      </c>
      <c r="V41" s="87">
        <f>分析係数表!D44</f>
        <v>0.30209281164695179</v>
      </c>
      <c r="W41" s="167">
        <f>ROUND(S41*V41,0)</f>
        <v>0</v>
      </c>
      <c r="X41" s="76">
        <f>分析係数表!E44</f>
        <v>0.17773733697300576</v>
      </c>
      <c r="Y41" s="166">
        <f>ROUND(S41*X41,0)</f>
        <v>0</v>
      </c>
    </row>
    <row r="42" spans="1:25" x14ac:dyDescent="0.2">
      <c r="A42" s="6" t="s">
        <v>341</v>
      </c>
      <c r="B42" s="5" t="s">
        <v>278</v>
      </c>
      <c r="C42" s="90"/>
      <c r="D42" s="76">
        <f>投入係数表!Y42</f>
        <v>1.554519209415945E-3</v>
      </c>
      <c r="E42" s="77">
        <f>$C$27*D42</f>
        <v>0.15545192094159449</v>
      </c>
      <c r="F42" s="76">
        <f>分析係数表!C45</f>
        <v>1</v>
      </c>
      <c r="G42" s="77">
        <f>E42*F42</f>
        <v>0.15545192094159449</v>
      </c>
      <c r="H42" s="77">
        <v>0.20113043711647022</v>
      </c>
      <c r="I42" s="77">
        <f>C42+H42</f>
        <v>0.20113043711647022</v>
      </c>
      <c r="J42" s="76">
        <f>分析係数表!G45</f>
        <v>0</v>
      </c>
      <c r="K42" s="78">
        <f>I42*J42</f>
        <v>0</v>
      </c>
      <c r="L42" s="79"/>
      <c r="M42" s="80"/>
      <c r="N42" s="81">
        <f>分析係数表!H45</f>
        <v>0</v>
      </c>
      <c r="O42" s="82">
        <f t="shared" si="4"/>
        <v>0</v>
      </c>
      <c r="P42" s="76">
        <f>分析係数表!C45</f>
        <v>1</v>
      </c>
      <c r="Q42" s="82">
        <f>O42*P42</f>
        <v>0</v>
      </c>
      <c r="R42" s="83">
        <v>2.7112172978091952E-2</v>
      </c>
      <c r="S42" s="84">
        <f>I42+R42</f>
        <v>0.22824261009456218</v>
      </c>
      <c r="T42" s="85">
        <f>分析係数表!F45</f>
        <v>0</v>
      </c>
      <c r="U42" s="86">
        <f>S42*T42</f>
        <v>0</v>
      </c>
      <c r="V42" s="87">
        <f>分析係数表!D45</f>
        <v>0</v>
      </c>
      <c r="W42" s="167">
        <f>ROUND(S42*V42,0)</f>
        <v>0</v>
      </c>
      <c r="X42" s="76">
        <f>分析係数表!E45</f>
        <v>0</v>
      </c>
      <c r="Y42" s="166">
        <f>ROUND(S42*X42,0)</f>
        <v>0</v>
      </c>
    </row>
    <row r="43" spans="1:25" x14ac:dyDescent="0.2">
      <c r="A43" s="6" t="s">
        <v>342</v>
      </c>
      <c r="B43" s="5" t="s">
        <v>279</v>
      </c>
      <c r="C43" s="90"/>
      <c r="D43" s="76">
        <f>投入係数表!Y43</f>
        <v>1.5545192094159449E-2</v>
      </c>
      <c r="E43" s="77">
        <f>$C$27*D43</f>
        <v>1.5545192094159448</v>
      </c>
      <c r="F43" s="76">
        <f>分析係数表!C46</f>
        <v>0.18061366806136681</v>
      </c>
      <c r="G43" s="77">
        <f>E43*F43</f>
        <v>0.28076741648446979</v>
      </c>
      <c r="H43" s="77">
        <v>0.30328666061106491</v>
      </c>
      <c r="I43" s="77">
        <f>C43+H43</f>
        <v>0.30328666061106491</v>
      </c>
      <c r="J43" s="76">
        <f>分析係数表!G46</f>
        <v>1.1538461538461539E-2</v>
      </c>
      <c r="K43" s="78">
        <f>I43*J43</f>
        <v>3.4994614685892106E-3</v>
      </c>
      <c r="L43" s="79"/>
      <c r="M43" s="80"/>
      <c r="N43" s="81">
        <f>分析係数表!H46</f>
        <v>2.4940047961630695E-2</v>
      </c>
      <c r="O43" s="82">
        <f t="shared" si="4"/>
        <v>0.64543172694857009</v>
      </c>
      <c r="P43" s="76">
        <f>分析係数表!C46</f>
        <v>0.18061366806136681</v>
      </c>
      <c r="Q43" s="82">
        <f>O43*P43</f>
        <v>0.11657379168736377</v>
      </c>
      <c r="R43" s="83">
        <v>0.1267946724938149</v>
      </c>
      <c r="S43" s="84">
        <f>I43+R43</f>
        <v>0.43008133310487984</v>
      </c>
      <c r="T43" s="85">
        <f>分析係数表!F46</f>
        <v>0.31538461538461537</v>
      </c>
      <c r="U43" s="86">
        <f>S43*T43</f>
        <v>0.13564103582538517</v>
      </c>
      <c r="V43" s="87">
        <f>分析係数表!D46</f>
        <v>7.6923076923076927E-3</v>
      </c>
      <c r="W43" s="167">
        <f>ROUND(S43*V43,0)</f>
        <v>0</v>
      </c>
      <c r="X43" s="76">
        <f>分析係数表!E46</f>
        <v>2.3076923076923078E-2</v>
      </c>
      <c r="Y43" s="166">
        <f>ROUND(S43*X43,0)</f>
        <v>0</v>
      </c>
    </row>
    <row r="44" spans="1:25" x14ac:dyDescent="0.2">
      <c r="A44" s="192">
        <v>40</v>
      </c>
      <c r="B44" s="14" t="s">
        <v>150</v>
      </c>
      <c r="C44" s="197">
        <f>SUM(C5:C43)</f>
        <v>100</v>
      </c>
      <c r="D44" s="92">
        <f>投入係数表!Y44</f>
        <v>0.53852986897623811</v>
      </c>
      <c r="E44" s="91">
        <f>SUM(E5:E43)</f>
        <v>53.852986897623808</v>
      </c>
      <c r="F44" s="92">
        <f>分析係数表!C47</f>
        <v>0.37257609531888036</v>
      </c>
      <c r="G44" s="91">
        <f>SUM(G5:G43)</f>
        <v>18.753508696519873</v>
      </c>
      <c r="H44" s="91">
        <f>SUM(H5:H43)</f>
        <v>21.948225296959812</v>
      </c>
      <c r="I44" s="91">
        <f>SUM(I5:I43)</f>
        <v>121.94822529695981</v>
      </c>
      <c r="J44" s="92">
        <f>分析係数表!G47</f>
        <v>0.28018721150013498</v>
      </c>
      <c r="K44" s="93">
        <f>SUM(K5:K43)</f>
        <v>41.27484819923226</v>
      </c>
      <c r="L44" s="94">
        <f>最終需要_まとめ!$L$33</f>
        <v>0.627</v>
      </c>
      <c r="M44" s="91">
        <f>K44*L44</f>
        <v>25.879329820918628</v>
      </c>
      <c r="N44" s="95">
        <f>分析係数表!H47</f>
        <v>1</v>
      </c>
      <c r="O44" s="96">
        <f>SUM(O5:O43)</f>
        <v>25.879329820918624</v>
      </c>
      <c r="P44" s="92">
        <f>分析係数表!C47</f>
        <v>0.37257609531888036</v>
      </c>
      <c r="Q44" s="96">
        <f>SUM(Q5:Q43)</f>
        <v>7.8987438748827881</v>
      </c>
      <c r="R44" s="91">
        <f>SUM(R5:R43)</f>
        <v>8.8947294382593274</v>
      </c>
      <c r="S44" s="97">
        <f>SUM(S5:S43)</f>
        <v>130.84295473521917</v>
      </c>
      <c r="T44" s="98">
        <f>分析係数表!F47</f>
        <v>0.48104097823151992</v>
      </c>
      <c r="U44" s="99">
        <f>SUM(U5:U43)</f>
        <v>61.230840077007805</v>
      </c>
      <c r="V44" s="100">
        <f>分析係数表!D47</f>
        <v>0.12544199143661683</v>
      </c>
      <c r="W44" s="164">
        <f>SUM(W5:W43)</f>
        <v>16</v>
      </c>
      <c r="X44" s="92">
        <f>分析係数表!E47</f>
        <v>9.6151620742417038E-2</v>
      </c>
      <c r="Y44" s="165">
        <f>SUM(Y5:Y43)</f>
        <v>7</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dimension ref="A1:Y46"/>
  <sheetViews>
    <sheetView showGridLines="0" workbookViewId="0">
      <pane xSplit="2" ySplit="4" topLeftCell="C5" activePane="bottomRight" state="frozen"/>
      <selection activeCell="A19" sqref="A19"/>
      <selection pane="topRight" activeCell="A19" sqref="A19"/>
      <selection pane="bottomLeft" activeCell="A19" sqref="A19"/>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98" t="s">
        <v>487</v>
      </c>
      <c r="H1" s="401"/>
      <c r="I1" s="401"/>
    </row>
    <row r="2" spans="1:25" x14ac:dyDescent="0.2">
      <c r="B2" s="3" t="s">
        <v>292</v>
      </c>
      <c r="S2" s="3" t="s">
        <v>152</v>
      </c>
      <c r="U2" s="64" t="s">
        <v>209</v>
      </c>
      <c r="W2" s="3" t="s">
        <v>130</v>
      </c>
      <c r="Y2" s="3" t="s">
        <v>153</v>
      </c>
    </row>
    <row r="3" spans="1:25" ht="44" x14ac:dyDescent="0.2">
      <c r="B3" s="65"/>
      <c r="C3" s="66" t="s">
        <v>227</v>
      </c>
      <c r="D3" s="66" t="s">
        <v>314</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投入係数表!Z5</f>
        <v>0</v>
      </c>
      <c r="E5" s="77">
        <f t="shared" ref="E5:E38" si="0">$C$28*D5</f>
        <v>0</v>
      </c>
      <c r="F5" s="76">
        <f>分析係数表!C8</f>
        <v>0.59892525647288708</v>
      </c>
      <c r="G5" s="77">
        <f t="shared" ref="G5:G38" si="1">E5*F5</f>
        <v>0</v>
      </c>
      <c r="H5" s="77">
        <f t="array" ref="H5:H43">MMULT(逆行列係数!C5:AO43,'24'!G5:G43)</f>
        <v>1.9029840465072032E-3</v>
      </c>
      <c r="I5" s="77">
        <f t="shared" ref="I5:I38" si="2">C5+H5</f>
        <v>1.9029840465072032E-3</v>
      </c>
      <c r="J5" s="76">
        <f>分析係数表!G8</f>
        <v>0.12001563721657545</v>
      </c>
      <c r="K5" s="78">
        <f t="shared" ref="K5:K38" si="3">I5*J5</f>
        <v>2.2838784295453924E-4</v>
      </c>
      <c r="L5" s="79" t="s">
        <v>183</v>
      </c>
      <c r="M5" s="80" t="s">
        <v>183</v>
      </c>
      <c r="N5" s="81">
        <f>分析係数表!H8</f>
        <v>1.3455901945110578E-2</v>
      </c>
      <c r="O5" s="82">
        <f t="shared" ref="O5:O43" si="4">$M$44*N5</f>
        <v>8.4681557372352168E-2</v>
      </c>
      <c r="P5" s="76">
        <f>分析係数表!C8</f>
        <v>0.59892525647288708</v>
      </c>
      <c r="Q5" s="82">
        <f t="shared" ref="Q5:Q38" si="5">O5*P5</f>
        <v>5.0717923467759524E-2</v>
      </c>
      <c r="R5" s="83">
        <f t="array" ref="R5:R43">MMULT(逆行列係数!C5:AO43,'24'!Q5:Q43)</f>
        <v>7.2289938661341938E-2</v>
      </c>
      <c r="S5" s="84">
        <f t="shared" ref="S5:S38" si="6">I5+R5</f>
        <v>7.4192922707849135E-2</v>
      </c>
      <c r="T5" s="85">
        <f>分析係数表!F8</f>
        <v>0.45269741985926504</v>
      </c>
      <c r="U5" s="86">
        <f t="shared" ref="U5:U38" si="7">S5*T5</f>
        <v>3.3586944681661179E-2</v>
      </c>
      <c r="V5" s="87">
        <f>分析係数表!D8</f>
        <v>0.16301798279906177</v>
      </c>
      <c r="W5" s="167">
        <f t="shared" ref="W5:W38" si="8">ROUND(S5*V5,0)</f>
        <v>0</v>
      </c>
      <c r="X5" s="76">
        <f>分析係数表!E8</f>
        <v>0.12822517591868648</v>
      </c>
      <c r="Y5" s="166">
        <f t="shared" ref="Y5:Y38" si="9">ROUND(S5*X5,0)</f>
        <v>0</v>
      </c>
    </row>
    <row r="6" spans="1:25" x14ac:dyDescent="0.2">
      <c r="A6" s="6" t="s">
        <v>219</v>
      </c>
      <c r="B6" s="5" t="s">
        <v>265</v>
      </c>
      <c r="C6" s="90"/>
      <c r="D6" s="76">
        <f>投入係数表!Z6</f>
        <v>0</v>
      </c>
      <c r="E6" s="77">
        <f t="shared" si="0"/>
        <v>0</v>
      </c>
      <c r="F6" s="76">
        <f>分析係数表!C9</f>
        <v>1</v>
      </c>
      <c r="G6" s="77">
        <f t="shared" si="1"/>
        <v>0</v>
      </c>
      <c r="H6" s="77">
        <v>6.7587074592094839E-3</v>
      </c>
      <c r="I6" s="77">
        <f t="shared" si="2"/>
        <v>6.7587074592094839E-3</v>
      </c>
      <c r="J6" s="76">
        <f>分析係数表!G9</f>
        <v>0.24649298597194388</v>
      </c>
      <c r="K6" s="78">
        <f t="shared" si="3"/>
        <v>1.6659739829313958E-3</v>
      </c>
      <c r="L6" s="79"/>
      <c r="M6" s="80"/>
      <c r="N6" s="81">
        <f>分析係数表!H9</f>
        <v>6.9277911004529712E-4</v>
      </c>
      <c r="O6" s="82">
        <f t="shared" si="4"/>
        <v>4.359842557784468E-3</v>
      </c>
      <c r="P6" s="76">
        <f>分析係数表!C9</f>
        <v>1</v>
      </c>
      <c r="Q6" s="82">
        <f t="shared" si="5"/>
        <v>4.359842557784468E-3</v>
      </c>
      <c r="R6" s="83">
        <v>6.7621518045226023E-3</v>
      </c>
      <c r="S6" s="84">
        <f t="shared" si="6"/>
        <v>1.3520859263732086E-2</v>
      </c>
      <c r="T6" s="85">
        <f>分析係数表!F9</f>
        <v>0.67535070140280562</v>
      </c>
      <c r="U6" s="86">
        <f t="shared" si="7"/>
        <v>9.1313217873300861E-3</v>
      </c>
      <c r="V6" s="87">
        <f>分析係数表!D9</f>
        <v>0.18436873747494989</v>
      </c>
      <c r="W6" s="167">
        <f t="shared" si="8"/>
        <v>0</v>
      </c>
      <c r="X6" s="76">
        <f>分析係数表!E9</f>
        <v>0.11823647294589178</v>
      </c>
      <c r="Y6" s="166">
        <f t="shared" si="9"/>
        <v>0</v>
      </c>
    </row>
    <row r="7" spans="1:25" x14ac:dyDescent="0.2">
      <c r="A7" s="6" t="s">
        <v>220</v>
      </c>
      <c r="B7" s="5" t="s">
        <v>266</v>
      </c>
      <c r="C7" s="90"/>
      <c r="D7" s="76">
        <f>投入係数表!Z7</f>
        <v>0</v>
      </c>
      <c r="E7" s="77">
        <f t="shared" si="0"/>
        <v>0</v>
      </c>
      <c r="F7" s="76">
        <f>分析係数表!C10</f>
        <v>0</v>
      </c>
      <c r="G7" s="77">
        <f t="shared" si="1"/>
        <v>0</v>
      </c>
      <c r="H7" s="77">
        <v>0</v>
      </c>
      <c r="I7" s="77">
        <f t="shared" si="2"/>
        <v>0</v>
      </c>
      <c r="J7" s="76">
        <f>分析係数表!G10</f>
        <v>0</v>
      </c>
      <c r="K7" s="78">
        <f t="shared" si="3"/>
        <v>0</v>
      </c>
      <c r="L7" s="79"/>
      <c r="M7" s="80"/>
      <c r="N7" s="81">
        <f>分析係数表!H10</f>
        <v>1.3855582200905942E-3</v>
      </c>
      <c r="O7" s="82">
        <f t="shared" si="4"/>
        <v>8.719685115568936E-3</v>
      </c>
      <c r="P7" s="76">
        <f>分析係数表!C10</f>
        <v>0</v>
      </c>
      <c r="Q7" s="82">
        <f t="shared" si="5"/>
        <v>0</v>
      </c>
      <c r="R7" s="83">
        <v>0</v>
      </c>
      <c r="S7" s="84">
        <f t="shared" si="6"/>
        <v>0</v>
      </c>
      <c r="T7" s="85">
        <f>分析係数表!F10</f>
        <v>0</v>
      </c>
      <c r="U7" s="86">
        <f t="shared" si="7"/>
        <v>0</v>
      </c>
      <c r="V7" s="87">
        <f>分析係数表!D10</f>
        <v>0</v>
      </c>
      <c r="W7" s="167">
        <f t="shared" si="8"/>
        <v>0</v>
      </c>
      <c r="X7" s="76">
        <f>分析係数表!E10</f>
        <v>0</v>
      </c>
      <c r="Y7" s="166">
        <f t="shared" si="9"/>
        <v>0</v>
      </c>
    </row>
    <row r="8" spans="1:25" x14ac:dyDescent="0.2">
      <c r="A8" s="6" t="s">
        <v>221</v>
      </c>
      <c r="B8" s="5" t="s">
        <v>27</v>
      </c>
      <c r="C8" s="90"/>
      <c r="D8" s="76">
        <f>投入係数表!Z8</f>
        <v>0.29850746268656714</v>
      </c>
      <c r="E8" s="77">
        <f t="shared" si="0"/>
        <v>29.850746268656714</v>
      </c>
      <c r="F8" s="76">
        <f>分析係数表!C11</f>
        <v>0</v>
      </c>
      <c r="G8" s="77">
        <f t="shared" si="1"/>
        <v>0</v>
      </c>
      <c r="H8" s="77">
        <v>0</v>
      </c>
      <c r="I8" s="77">
        <f t="shared" si="2"/>
        <v>0</v>
      </c>
      <c r="J8" s="76">
        <f>分析係数表!G11</f>
        <v>1</v>
      </c>
      <c r="K8" s="78">
        <f t="shared" si="3"/>
        <v>0</v>
      </c>
      <c r="L8" s="79"/>
      <c r="M8" s="80"/>
      <c r="N8" s="81">
        <f>分析係数表!H11</f>
        <v>-2.6645350386357579E-5</v>
      </c>
      <c r="O8" s="82">
        <f t="shared" si="4"/>
        <v>-1.6768625222247954E-4</v>
      </c>
      <c r="P8" s="76">
        <f>分析係数表!C11</f>
        <v>0</v>
      </c>
      <c r="Q8" s="82">
        <f t="shared" si="5"/>
        <v>0</v>
      </c>
      <c r="R8" s="83">
        <v>0</v>
      </c>
      <c r="S8" s="84">
        <f t="shared" si="6"/>
        <v>0</v>
      </c>
      <c r="T8" s="85">
        <f>分析係数表!F11</f>
        <v>1</v>
      </c>
      <c r="U8" s="86">
        <f t="shared" si="7"/>
        <v>0</v>
      </c>
      <c r="V8" s="87">
        <f>分析係数表!D11</f>
        <v>1</v>
      </c>
      <c r="W8" s="167">
        <f t="shared" si="8"/>
        <v>0</v>
      </c>
      <c r="X8" s="76">
        <f>分析係数表!E11</f>
        <v>0</v>
      </c>
      <c r="Y8" s="166">
        <f t="shared" si="9"/>
        <v>0</v>
      </c>
    </row>
    <row r="9" spans="1:25" x14ac:dyDescent="0.2">
      <c r="A9" s="6" t="s">
        <v>222</v>
      </c>
      <c r="B9" s="5" t="s">
        <v>190</v>
      </c>
      <c r="C9" s="90"/>
      <c r="D9" s="76">
        <f>投入係数表!Z9</f>
        <v>0</v>
      </c>
      <c r="E9" s="77">
        <f t="shared" si="0"/>
        <v>0</v>
      </c>
      <c r="F9" s="76">
        <f>分析係数表!C12</f>
        <v>0.12986565621770585</v>
      </c>
      <c r="G9" s="77">
        <f t="shared" si="1"/>
        <v>0</v>
      </c>
      <c r="H9" s="77">
        <v>4.8825698554679522E-4</v>
      </c>
      <c r="I9" s="77">
        <f t="shared" si="2"/>
        <v>4.8825698554679522E-4</v>
      </c>
      <c r="J9" s="76">
        <f>分析係数表!G12</f>
        <v>0.14484736734275763</v>
      </c>
      <c r="K9" s="78">
        <f t="shared" si="3"/>
        <v>7.072273894316415E-5</v>
      </c>
      <c r="L9" s="79"/>
      <c r="M9" s="80"/>
      <c r="N9" s="81">
        <f>分析係数表!H12</f>
        <v>0.10226485478284039</v>
      </c>
      <c r="O9" s="82">
        <f t="shared" si="4"/>
        <v>0.64357983602987645</v>
      </c>
      <c r="P9" s="76">
        <f>分析係数表!C12</f>
        <v>0.12986565621770585</v>
      </c>
      <c r="Q9" s="82">
        <f t="shared" si="5"/>
        <v>8.3578917734503433E-2</v>
      </c>
      <c r="R9" s="83">
        <v>9.2478386868694668E-2</v>
      </c>
      <c r="S9" s="84">
        <f t="shared" si="6"/>
        <v>9.2966643854241457E-2</v>
      </c>
      <c r="T9" s="85">
        <f>分析係数表!F12</f>
        <v>0.28354845318582256</v>
      </c>
      <c r="U9" s="86">
        <f t="shared" si="7"/>
        <v>2.6360548062747423E-2</v>
      </c>
      <c r="V9" s="87">
        <f>分析係数表!D12</f>
        <v>6.9862733046506864E-2</v>
      </c>
      <c r="W9" s="167">
        <f t="shared" si="8"/>
        <v>0</v>
      </c>
      <c r="X9" s="76">
        <f>分析係数表!E12</f>
        <v>7.0682237246465884E-2</v>
      </c>
      <c r="Y9" s="166">
        <f t="shared" si="9"/>
        <v>0</v>
      </c>
    </row>
    <row r="10" spans="1:25" x14ac:dyDescent="0.2">
      <c r="A10" s="6" t="s">
        <v>223</v>
      </c>
      <c r="B10" s="5" t="s">
        <v>28</v>
      </c>
      <c r="C10" s="90"/>
      <c r="D10" s="76">
        <f>投入係数表!Z10</f>
        <v>0</v>
      </c>
      <c r="E10" s="77">
        <f t="shared" si="0"/>
        <v>0</v>
      </c>
      <c r="F10" s="76">
        <f>分析係数表!C13</f>
        <v>0</v>
      </c>
      <c r="G10" s="77">
        <f t="shared" si="1"/>
        <v>0</v>
      </c>
      <c r="H10" s="77">
        <v>0</v>
      </c>
      <c r="I10" s="77">
        <f t="shared" si="2"/>
        <v>0</v>
      </c>
      <c r="J10" s="76">
        <f>分析係数表!G13</f>
        <v>0.244940107393639</v>
      </c>
      <c r="K10" s="78">
        <f t="shared" si="3"/>
        <v>0</v>
      </c>
      <c r="L10" s="79"/>
      <c r="M10" s="80"/>
      <c r="N10" s="81">
        <f>分析係数表!H13</f>
        <v>1.5560884625632827E-2</v>
      </c>
      <c r="O10" s="82">
        <f t="shared" si="4"/>
        <v>9.7928771297928055E-2</v>
      </c>
      <c r="P10" s="76">
        <f>分析係数表!C13</f>
        <v>0</v>
      </c>
      <c r="Q10" s="82">
        <f t="shared" si="5"/>
        <v>0</v>
      </c>
      <c r="R10" s="83">
        <v>0</v>
      </c>
      <c r="S10" s="84">
        <f t="shared" si="6"/>
        <v>0</v>
      </c>
      <c r="T10" s="85">
        <f>分析係数表!F13</f>
        <v>0.38269310202395707</v>
      </c>
      <c r="U10" s="86">
        <f t="shared" si="7"/>
        <v>0</v>
      </c>
      <c r="V10" s="87">
        <f>分析係数表!D13</f>
        <v>0.20115654688145396</v>
      </c>
      <c r="W10" s="167">
        <f t="shared" si="8"/>
        <v>0</v>
      </c>
      <c r="X10" s="76">
        <f>分析係数表!E13</f>
        <v>0.12556794712928543</v>
      </c>
      <c r="Y10" s="166">
        <f t="shared" si="9"/>
        <v>0</v>
      </c>
    </row>
    <row r="11" spans="1:25" x14ac:dyDescent="0.2">
      <c r="A11" s="6" t="s">
        <v>224</v>
      </c>
      <c r="B11" s="5" t="s">
        <v>267</v>
      </c>
      <c r="C11" s="90"/>
      <c r="D11" s="76">
        <f>投入係数表!Z11</f>
        <v>0</v>
      </c>
      <c r="E11" s="77">
        <f t="shared" si="0"/>
        <v>0</v>
      </c>
      <c r="F11" s="76">
        <f>分析係数表!C14</f>
        <v>0.45829675153643545</v>
      </c>
      <c r="G11" s="77">
        <f t="shared" si="1"/>
        <v>0</v>
      </c>
      <c r="H11" s="77">
        <v>6.3463460483670464E-2</v>
      </c>
      <c r="I11" s="77">
        <f t="shared" si="2"/>
        <v>6.3463460483670464E-2</v>
      </c>
      <c r="J11" s="76">
        <f>分析係数表!G14</f>
        <v>0.19321533923303835</v>
      </c>
      <c r="K11" s="78">
        <f t="shared" si="3"/>
        <v>1.2262114046254912E-2</v>
      </c>
      <c r="L11" s="79"/>
      <c r="M11" s="80"/>
      <c r="N11" s="81">
        <f>分析係数表!H14</f>
        <v>1.278976818545164E-3</v>
      </c>
      <c r="O11" s="82">
        <f t="shared" si="4"/>
        <v>8.048940106679019E-3</v>
      </c>
      <c r="P11" s="76">
        <f>分析係数表!C14</f>
        <v>0.45829675153643545</v>
      </c>
      <c r="Q11" s="82">
        <f t="shared" si="5"/>
        <v>3.6888031042023248E-3</v>
      </c>
      <c r="R11" s="83">
        <v>1.3268910757732092E-2</v>
      </c>
      <c r="S11" s="84">
        <f t="shared" si="6"/>
        <v>7.6732371241402558E-2</v>
      </c>
      <c r="T11" s="85">
        <f>分析係数表!F14</f>
        <v>0.37856440511307771</v>
      </c>
      <c r="U11" s="86">
        <f t="shared" si="7"/>
        <v>2.9048144471917392E-2</v>
      </c>
      <c r="V11" s="87">
        <f>分析係数表!D14</f>
        <v>5.6047197640117993E-2</v>
      </c>
      <c r="W11" s="167">
        <f t="shared" si="8"/>
        <v>0</v>
      </c>
      <c r="X11" s="76">
        <f>分析係数表!E14</f>
        <v>4.4739429695181909E-2</v>
      </c>
      <c r="Y11" s="166">
        <f t="shared" si="9"/>
        <v>0</v>
      </c>
    </row>
    <row r="12" spans="1:25" x14ac:dyDescent="0.2">
      <c r="A12" s="6" t="s">
        <v>225</v>
      </c>
      <c r="B12" s="5" t="s">
        <v>29</v>
      </c>
      <c r="C12" s="90"/>
      <c r="D12" s="76">
        <f>投入係数表!Z12</f>
        <v>0</v>
      </c>
      <c r="E12" s="77">
        <f t="shared" si="0"/>
        <v>0</v>
      </c>
      <c r="F12" s="76">
        <f>分析係数表!C15</f>
        <v>0</v>
      </c>
      <c r="G12" s="77">
        <f t="shared" si="1"/>
        <v>0</v>
      </c>
      <c r="H12" s="77">
        <v>0</v>
      </c>
      <c r="I12" s="77">
        <f t="shared" si="2"/>
        <v>0</v>
      </c>
      <c r="J12" s="76">
        <f>分析係数表!G15</f>
        <v>9.420289855072464E-2</v>
      </c>
      <c r="K12" s="78">
        <f t="shared" si="3"/>
        <v>0</v>
      </c>
      <c r="L12" s="79"/>
      <c r="M12" s="80"/>
      <c r="N12" s="81">
        <f>分析係数表!H15</f>
        <v>9.4857447375432981E-3</v>
      </c>
      <c r="O12" s="82">
        <f t="shared" si="4"/>
        <v>5.9696305791202713E-2</v>
      </c>
      <c r="P12" s="76">
        <f>分析係数表!C15</f>
        <v>0</v>
      </c>
      <c r="Q12" s="82">
        <f t="shared" si="5"/>
        <v>0</v>
      </c>
      <c r="R12" s="83">
        <v>0</v>
      </c>
      <c r="S12" s="84">
        <f t="shared" si="6"/>
        <v>0</v>
      </c>
      <c r="T12" s="85">
        <f>分析係数表!F15</f>
        <v>0.29710144927536231</v>
      </c>
      <c r="U12" s="86">
        <f t="shared" si="7"/>
        <v>0</v>
      </c>
      <c r="V12" s="87">
        <f>分析係数表!D15</f>
        <v>2.1739130434782608E-2</v>
      </c>
      <c r="W12" s="167">
        <f t="shared" si="8"/>
        <v>0</v>
      </c>
      <c r="X12" s="76">
        <f>分析係数表!E15</f>
        <v>2.1739130434782608E-2</v>
      </c>
      <c r="Y12" s="166">
        <f t="shared" si="9"/>
        <v>0</v>
      </c>
    </row>
    <row r="13" spans="1:25" x14ac:dyDescent="0.2">
      <c r="A13" s="6" t="s">
        <v>226</v>
      </c>
      <c r="B13" s="5" t="s">
        <v>30</v>
      </c>
      <c r="C13" s="90"/>
      <c r="D13" s="76">
        <f>投入係数表!Z13</f>
        <v>5.9701492537313432E-2</v>
      </c>
      <c r="E13" s="77">
        <f t="shared" si="0"/>
        <v>5.9701492537313428</v>
      </c>
      <c r="F13" s="76">
        <f>分析係数表!C16</f>
        <v>4.3478260869564966E-3</v>
      </c>
      <c r="G13" s="77">
        <f t="shared" si="1"/>
        <v>2.5957170668396992E-2</v>
      </c>
      <c r="H13" s="77">
        <v>2.6420547622748425E-2</v>
      </c>
      <c r="I13" s="77">
        <f t="shared" si="2"/>
        <v>2.6420547622748425E-2</v>
      </c>
      <c r="J13" s="76">
        <f>分析係数表!G16</f>
        <v>0.1</v>
      </c>
      <c r="K13" s="78">
        <f t="shared" si="3"/>
        <v>2.6420547622748427E-3</v>
      </c>
      <c r="L13" s="79"/>
      <c r="M13" s="80"/>
      <c r="N13" s="81">
        <f>分析係数表!H16</f>
        <v>1.859845456967759E-2</v>
      </c>
      <c r="O13" s="82">
        <f t="shared" si="4"/>
        <v>0.11704500405129072</v>
      </c>
      <c r="P13" s="76">
        <f>分析係数表!C16</f>
        <v>4.3478260869564966E-3</v>
      </c>
      <c r="Q13" s="82">
        <f t="shared" si="5"/>
        <v>5.088913219621306E-4</v>
      </c>
      <c r="R13" s="83">
        <v>5.6238213213994444E-4</v>
      </c>
      <c r="S13" s="84">
        <f t="shared" si="6"/>
        <v>2.698292975488837E-2</v>
      </c>
      <c r="T13" s="85">
        <f>分析係数表!F16</f>
        <v>0.3</v>
      </c>
      <c r="U13" s="86">
        <f t="shared" si="7"/>
        <v>8.0948789264665109E-3</v>
      </c>
      <c r="V13" s="87">
        <f>分析係数表!D16</f>
        <v>0</v>
      </c>
      <c r="W13" s="167">
        <f t="shared" si="8"/>
        <v>0</v>
      </c>
      <c r="X13" s="76">
        <f>分析係数表!E16</f>
        <v>0</v>
      </c>
      <c r="Y13" s="166">
        <f t="shared" si="9"/>
        <v>0</v>
      </c>
    </row>
    <row r="14" spans="1:25" x14ac:dyDescent="0.2">
      <c r="A14" s="6" t="s">
        <v>2</v>
      </c>
      <c r="B14" s="5" t="s">
        <v>364</v>
      </c>
      <c r="C14" s="90"/>
      <c r="D14" s="76">
        <f>投入係数表!Z14</f>
        <v>0</v>
      </c>
      <c r="E14" s="77">
        <f t="shared" si="0"/>
        <v>0</v>
      </c>
      <c r="F14" s="76">
        <f>分析係数表!C17</f>
        <v>0.37921478060046188</v>
      </c>
      <c r="G14" s="77">
        <f t="shared" si="1"/>
        <v>0</v>
      </c>
      <c r="H14" s="77">
        <v>3.698649725979429E-2</v>
      </c>
      <c r="I14" s="77">
        <f t="shared" si="2"/>
        <v>3.698649725979429E-2</v>
      </c>
      <c r="J14" s="76">
        <f>分析係数表!G17</f>
        <v>0.21189120809614168</v>
      </c>
      <c r="K14" s="78">
        <f t="shared" si="3"/>
        <v>7.8371135876224452E-3</v>
      </c>
      <c r="L14" s="79"/>
      <c r="M14" s="80"/>
      <c r="N14" s="81">
        <f>分析係数表!H17</f>
        <v>3.1175059952038369E-3</v>
      </c>
      <c r="O14" s="82">
        <f t="shared" si="4"/>
        <v>1.9619291510030105E-2</v>
      </c>
      <c r="P14" s="76">
        <f>分析係数表!C17</f>
        <v>0.37921478060046188</v>
      </c>
      <c r="Q14" s="82">
        <f t="shared" si="5"/>
        <v>7.4399253255125709E-3</v>
      </c>
      <c r="R14" s="83">
        <v>1.4441208874080248E-2</v>
      </c>
      <c r="S14" s="84">
        <f t="shared" si="6"/>
        <v>5.142770613387454E-2</v>
      </c>
      <c r="T14" s="85">
        <f>分析係数表!F17</f>
        <v>0.32152646004638413</v>
      </c>
      <c r="U14" s="86">
        <f t="shared" si="7"/>
        <v>1.6535368301530396E-2</v>
      </c>
      <c r="V14" s="87">
        <f>分析係数表!D17</f>
        <v>5.2709255745308874E-2</v>
      </c>
      <c r="W14" s="167">
        <f t="shared" si="8"/>
        <v>0</v>
      </c>
      <c r="X14" s="76">
        <f>分析係数表!E17</f>
        <v>4.1113219481340925E-2</v>
      </c>
      <c r="Y14" s="166">
        <f t="shared" si="9"/>
        <v>0</v>
      </c>
    </row>
    <row r="15" spans="1:25" x14ac:dyDescent="0.2">
      <c r="A15" s="6" t="s">
        <v>3</v>
      </c>
      <c r="B15" s="5" t="s">
        <v>31</v>
      </c>
      <c r="C15" s="90"/>
      <c r="D15" s="76">
        <f>投入係数表!Z15</f>
        <v>0</v>
      </c>
      <c r="E15" s="77">
        <f t="shared" si="0"/>
        <v>0</v>
      </c>
      <c r="F15" s="76">
        <f>分析係数表!C18</f>
        <v>0.14940577249575548</v>
      </c>
      <c r="G15" s="77">
        <f t="shared" si="1"/>
        <v>0</v>
      </c>
      <c r="H15" s="77">
        <v>1.3939153324036958E-2</v>
      </c>
      <c r="I15" s="77">
        <f t="shared" si="2"/>
        <v>1.3939153324036958E-2</v>
      </c>
      <c r="J15" s="76">
        <f>分析係数表!G18</f>
        <v>0.21511627906976744</v>
      </c>
      <c r="K15" s="78">
        <f t="shared" si="3"/>
        <v>2.9985387964498104E-3</v>
      </c>
      <c r="L15" s="79"/>
      <c r="M15" s="80"/>
      <c r="N15" s="81">
        <f>分析係数表!H18</f>
        <v>5.0626165734079403E-4</v>
      </c>
      <c r="O15" s="82">
        <f t="shared" si="4"/>
        <v>3.1860387922271111E-3</v>
      </c>
      <c r="P15" s="76">
        <f>分析係数表!C18</f>
        <v>0.14940577249575548</v>
      </c>
      <c r="Q15" s="82">
        <f t="shared" si="5"/>
        <v>4.7601258695413536E-4</v>
      </c>
      <c r="R15" s="83">
        <v>9.5506271726365668E-4</v>
      </c>
      <c r="S15" s="84">
        <f t="shared" si="6"/>
        <v>1.4894216041300614E-2</v>
      </c>
      <c r="T15" s="85">
        <f>分析係数表!F18</f>
        <v>0.45542635658914726</v>
      </c>
      <c r="U15" s="86">
        <f t="shared" si="7"/>
        <v>6.7832185459411705E-3</v>
      </c>
      <c r="V15" s="87">
        <f>分析係数表!D18</f>
        <v>8.1395348837209308E-2</v>
      </c>
      <c r="W15" s="167">
        <f t="shared" si="8"/>
        <v>0</v>
      </c>
      <c r="X15" s="76">
        <f>分析係数表!E18</f>
        <v>8.9147286821705432E-2</v>
      </c>
      <c r="Y15" s="166">
        <f t="shared" si="9"/>
        <v>0</v>
      </c>
    </row>
    <row r="16" spans="1:25" x14ac:dyDescent="0.2">
      <c r="A16" s="6" t="s">
        <v>4</v>
      </c>
      <c r="B16" s="5" t="s">
        <v>32</v>
      </c>
      <c r="C16" s="90"/>
      <c r="D16" s="76">
        <f>投入係数表!Z16</f>
        <v>0</v>
      </c>
      <c r="E16" s="77">
        <f t="shared" si="0"/>
        <v>0</v>
      </c>
      <c r="F16" s="76">
        <f>分析係数表!C19</f>
        <v>0.11115651818553329</v>
      </c>
      <c r="G16" s="77">
        <f t="shared" si="1"/>
        <v>0</v>
      </c>
      <c r="H16" s="77">
        <v>7.2770871069185216E-3</v>
      </c>
      <c r="I16" s="77">
        <f t="shared" si="2"/>
        <v>7.2770871069185216E-3</v>
      </c>
      <c r="J16" s="76">
        <f>分析係数表!G19</f>
        <v>5.721393034825871E-2</v>
      </c>
      <c r="K16" s="78">
        <f t="shared" si="3"/>
        <v>4.1635075487344778E-4</v>
      </c>
      <c r="L16" s="79"/>
      <c r="M16" s="80"/>
      <c r="N16" s="81">
        <f>分析係数表!H19</f>
        <v>-1.332267519317879E-4</v>
      </c>
      <c r="O16" s="82">
        <f t="shared" si="4"/>
        <v>-8.384312611123977E-4</v>
      </c>
      <c r="P16" s="76">
        <f>分析係数表!C19</f>
        <v>0.11115651818553329</v>
      </c>
      <c r="Q16" s="82">
        <f t="shared" si="5"/>
        <v>-9.3197099723159847E-5</v>
      </c>
      <c r="R16" s="83">
        <v>4.0043235030634133E-4</v>
      </c>
      <c r="S16" s="84">
        <f t="shared" si="6"/>
        <v>7.6775194572248628E-3</v>
      </c>
      <c r="T16" s="85">
        <f>分析係数表!F19</f>
        <v>0.24046434494195687</v>
      </c>
      <c r="U16" s="86">
        <f t="shared" si="7"/>
        <v>1.8461696870607049E-3</v>
      </c>
      <c r="V16" s="87">
        <f>分析係数表!D19</f>
        <v>6.7993366500829183E-2</v>
      </c>
      <c r="W16" s="167">
        <f t="shared" si="8"/>
        <v>0</v>
      </c>
      <c r="X16" s="76">
        <f>分析係数表!E19</f>
        <v>7.4626865671641784E-2</v>
      </c>
      <c r="Y16" s="166">
        <f t="shared" si="9"/>
        <v>0</v>
      </c>
    </row>
    <row r="17" spans="1:25" x14ac:dyDescent="0.2">
      <c r="A17" s="6" t="s">
        <v>5</v>
      </c>
      <c r="B17" s="5" t="s">
        <v>33</v>
      </c>
      <c r="C17" s="90"/>
      <c r="D17" s="76">
        <f>投入係数表!Z17</f>
        <v>0</v>
      </c>
      <c r="E17" s="77">
        <f t="shared" si="0"/>
        <v>0</v>
      </c>
      <c r="F17" s="76">
        <f>分析係数表!C20</f>
        <v>0.38497033618984844</v>
      </c>
      <c r="G17" s="77">
        <f t="shared" si="1"/>
        <v>0</v>
      </c>
      <c r="H17" s="77">
        <v>1.1416099022822432E-2</v>
      </c>
      <c r="I17" s="77">
        <f t="shared" si="2"/>
        <v>1.1416099022822432E-2</v>
      </c>
      <c r="J17" s="76">
        <f>分析係数表!G20</f>
        <v>0.1000882612533098</v>
      </c>
      <c r="K17" s="78">
        <f t="shared" si="3"/>
        <v>1.1426175014899063E-3</v>
      </c>
      <c r="L17" s="79"/>
      <c r="M17" s="80"/>
      <c r="N17" s="81">
        <f>分析係数表!H20</f>
        <v>6.1284305888622431E-4</v>
      </c>
      <c r="O17" s="82">
        <f t="shared" si="4"/>
        <v>3.8567838011170294E-3</v>
      </c>
      <c r="P17" s="76">
        <f>分析係数表!C20</f>
        <v>0.38497033618984844</v>
      </c>
      <c r="Q17" s="82">
        <f t="shared" si="5"/>
        <v>1.4847473565275844E-3</v>
      </c>
      <c r="R17" s="83">
        <v>3.371415474731717E-3</v>
      </c>
      <c r="S17" s="84">
        <f t="shared" si="6"/>
        <v>1.4787514497554149E-2</v>
      </c>
      <c r="T17" s="85">
        <f>分析係数表!F20</f>
        <v>0.22259488084730802</v>
      </c>
      <c r="U17" s="86">
        <f t="shared" si="7"/>
        <v>3.2916250276109056E-3</v>
      </c>
      <c r="V17" s="87">
        <f>分析係数表!D20</f>
        <v>2.5772285966460723E-2</v>
      </c>
      <c r="W17" s="167">
        <f t="shared" si="8"/>
        <v>0</v>
      </c>
      <c r="X17" s="76">
        <f>分析係数表!E20</f>
        <v>2.7184466019417475E-2</v>
      </c>
      <c r="Y17" s="166">
        <f t="shared" si="9"/>
        <v>0</v>
      </c>
    </row>
    <row r="18" spans="1:25" x14ac:dyDescent="0.2">
      <c r="A18" s="6" t="s">
        <v>6</v>
      </c>
      <c r="B18" s="5" t="s">
        <v>34</v>
      </c>
      <c r="C18" s="90"/>
      <c r="D18" s="76">
        <f>投入係数表!Z18</f>
        <v>0</v>
      </c>
      <c r="E18" s="77">
        <f t="shared" si="0"/>
        <v>0</v>
      </c>
      <c r="F18" s="76">
        <f>分析係数表!C21</f>
        <v>0.48253968253968249</v>
      </c>
      <c r="G18" s="77">
        <f t="shared" si="1"/>
        <v>0</v>
      </c>
      <c r="H18" s="77">
        <v>8.3291517153668268E-2</v>
      </c>
      <c r="I18" s="77">
        <f t="shared" si="2"/>
        <v>8.3291517153668268E-2</v>
      </c>
      <c r="J18" s="76">
        <f>分析係数表!G21</f>
        <v>0.28533451484271155</v>
      </c>
      <c r="K18" s="78">
        <f t="shared" si="3"/>
        <v>2.3765944637555322E-2</v>
      </c>
      <c r="L18" s="79"/>
      <c r="M18" s="80"/>
      <c r="N18" s="81">
        <f>分析係数表!H21</f>
        <v>1.0125233146815881E-3</v>
      </c>
      <c r="O18" s="82">
        <f t="shared" si="4"/>
        <v>6.3720775844542223E-3</v>
      </c>
      <c r="P18" s="76">
        <f>分析係数表!C21</f>
        <v>0.48253968253968249</v>
      </c>
      <c r="Q18" s="82">
        <f t="shared" si="5"/>
        <v>3.0747802947207674E-3</v>
      </c>
      <c r="R18" s="83">
        <v>5.9301323371664418E-3</v>
      </c>
      <c r="S18" s="84">
        <f t="shared" si="6"/>
        <v>8.9221649490834706E-2</v>
      </c>
      <c r="T18" s="85">
        <f>分析係数表!F21</f>
        <v>0.42600797518830308</v>
      </c>
      <c r="U18" s="86">
        <f t="shared" si="7"/>
        <v>3.8009134242550986E-2</v>
      </c>
      <c r="V18" s="87">
        <f>分析係数表!D21</f>
        <v>6.1586176340274704E-2</v>
      </c>
      <c r="W18" s="167">
        <f t="shared" si="8"/>
        <v>0</v>
      </c>
      <c r="X18" s="76">
        <f>分析係数表!E21</f>
        <v>5.2946389011962781E-2</v>
      </c>
      <c r="Y18" s="166">
        <f t="shared" si="9"/>
        <v>0</v>
      </c>
    </row>
    <row r="19" spans="1:25" x14ac:dyDescent="0.2">
      <c r="A19" s="6" t="s">
        <v>7</v>
      </c>
      <c r="B19" s="5" t="s">
        <v>268</v>
      </c>
      <c r="C19" s="90"/>
      <c r="D19" s="76">
        <f>投入係数表!Z19</f>
        <v>0</v>
      </c>
      <c r="E19" s="77">
        <f t="shared" si="0"/>
        <v>0</v>
      </c>
      <c r="F19" s="76">
        <f>分析係数表!C22</f>
        <v>8.9572192513369009E-2</v>
      </c>
      <c r="G19" s="77">
        <f t="shared" si="1"/>
        <v>0</v>
      </c>
      <c r="H19" s="77">
        <v>2.2119601171950989E-3</v>
      </c>
      <c r="I19" s="77">
        <f t="shared" si="2"/>
        <v>2.2119601171950989E-3</v>
      </c>
      <c r="J19" s="76">
        <f>分析係数表!G22</f>
        <v>0.19457831325301206</v>
      </c>
      <c r="K19" s="78">
        <f t="shared" si="3"/>
        <v>4.3039946858675722E-4</v>
      </c>
      <c r="L19" s="79"/>
      <c r="M19" s="80"/>
      <c r="N19" s="81">
        <f>分析係数表!H22</f>
        <v>5.3290700772715159E-5</v>
      </c>
      <c r="O19" s="82">
        <f t="shared" si="4"/>
        <v>3.3537250444495907E-4</v>
      </c>
      <c r="P19" s="76">
        <f>分析係数表!C22</f>
        <v>8.9572192513369009E-2</v>
      </c>
      <c r="Q19" s="82">
        <f t="shared" si="5"/>
        <v>3.0040050531834576E-5</v>
      </c>
      <c r="R19" s="83">
        <v>1.9736548507152301E-4</v>
      </c>
      <c r="S19" s="84">
        <f t="shared" si="6"/>
        <v>2.4093256022666219E-3</v>
      </c>
      <c r="T19" s="85">
        <f>分析係数表!F22</f>
        <v>0.41265060240963858</v>
      </c>
      <c r="U19" s="86">
        <f t="shared" si="7"/>
        <v>9.9420966117628692E-4</v>
      </c>
      <c r="V19" s="87">
        <f>分析係数表!D22</f>
        <v>5.903614457831325E-2</v>
      </c>
      <c r="W19" s="167">
        <f t="shared" si="8"/>
        <v>0</v>
      </c>
      <c r="X19" s="76">
        <f>分析係数表!E22</f>
        <v>6.2650602409638559E-2</v>
      </c>
      <c r="Y19" s="166">
        <f t="shared" si="9"/>
        <v>0</v>
      </c>
    </row>
    <row r="20" spans="1:25" x14ac:dyDescent="0.2">
      <c r="A20" s="6" t="s">
        <v>8</v>
      </c>
      <c r="B20" s="5" t="s">
        <v>269</v>
      </c>
      <c r="C20" s="90"/>
      <c r="D20" s="76">
        <f>投入係数表!Z20</f>
        <v>0</v>
      </c>
      <c r="E20" s="77">
        <f t="shared" si="0"/>
        <v>0</v>
      </c>
      <c r="F20" s="76">
        <f>分析係数表!C23</f>
        <v>0</v>
      </c>
      <c r="G20" s="77">
        <f t="shared" si="1"/>
        <v>0</v>
      </c>
      <c r="H20" s="77">
        <v>0</v>
      </c>
      <c r="I20" s="77">
        <f t="shared" si="2"/>
        <v>0</v>
      </c>
      <c r="J20" s="76">
        <f>分析係数表!G23</f>
        <v>0.21617418351477449</v>
      </c>
      <c r="K20" s="78">
        <f t="shared" si="3"/>
        <v>0</v>
      </c>
      <c r="L20" s="79"/>
      <c r="M20" s="80"/>
      <c r="N20" s="81">
        <f>分析係数表!H23</f>
        <v>2.6645350386357579E-5</v>
      </c>
      <c r="O20" s="82">
        <f t="shared" si="4"/>
        <v>1.6768625222247954E-4</v>
      </c>
      <c r="P20" s="76">
        <f>分析係数表!C23</f>
        <v>0</v>
      </c>
      <c r="Q20" s="82">
        <f t="shared" si="5"/>
        <v>0</v>
      </c>
      <c r="R20" s="83">
        <v>0</v>
      </c>
      <c r="S20" s="84">
        <f t="shared" si="6"/>
        <v>0</v>
      </c>
      <c r="T20" s="85">
        <f>分析係数表!F23</f>
        <v>0.44116122343182995</v>
      </c>
      <c r="U20" s="86">
        <f t="shared" si="7"/>
        <v>0</v>
      </c>
      <c r="V20" s="87">
        <f>分析係数表!D23</f>
        <v>8.5018144116122338E-2</v>
      </c>
      <c r="W20" s="167">
        <f t="shared" si="8"/>
        <v>0</v>
      </c>
      <c r="X20" s="76">
        <f>分析係数表!E23</f>
        <v>8.138932089165371E-2</v>
      </c>
      <c r="Y20" s="166">
        <f t="shared" si="9"/>
        <v>0</v>
      </c>
    </row>
    <row r="21" spans="1:25" x14ac:dyDescent="0.2">
      <c r="A21" s="6" t="s">
        <v>9</v>
      </c>
      <c r="B21" s="5" t="s">
        <v>270</v>
      </c>
      <c r="C21" s="90"/>
      <c r="D21" s="76">
        <f>投入係数表!Z21</f>
        <v>0</v>
      </c>
      <c r="E21" s="77">
        <f t="shared" si="0"/>
        <v>0</v>
      </c>
      <c r="F21" s="76">
        <f>分析係数表!C24</f>
        <v>0.22950819672131151</v>
      </c>
      <c r="G21" s="77">
        <f t="shared" si="1"/>
        <v>0</v>
      </c>
      <c r="H21" s="77">
        <v>2.3107804371474768E-3</v>
      </c>
      <c r="I21" s="77">
        <f t="shared" si="2"/>
        <v>2.3107804371474768E-3</v>
      </c>
      <c r="J21" s="76">
        <f>分析係数表!G24</f>
        <v>0.20952380952380953</v>
      </c>
      <c r="K21" s="78">
        <f t="shared" si="3"/>
        <v>4.8416352016423321E-4</v>
      </c>
      <c r="L21" s="79"/>
      <c r="M21" s="80"/>
      <c r="N21" s="81">
        <f>分析係数表!H24</f>
        <v>3.996802557953637E-4</v>
      </c>
      <c r="O21" s="82">
        <f t="shared" si="4"/>
        <v>2.5152937833371929E-3</v>
      </c>
      <c r="P21" s="76">
        <f>分析係数表!C24</f>
        <v>0.22950819672131151</v>
      </c>
      <c r="Q21" s="82">
        <f t="shared" si="5"/>
        <v>5.7728054043804436E-4</v>
      </c>
      <c r="R21" s="83">
        <v>1.4342984946703081E-3</v>
      </c>
      <c r="S21" s="84">
        <f t="shared" si="6"/>
        <v>3.745078931817785E-3</v>
      </c>
      <c r="T21" s="85">
        <f>分析係数表!F24</f>
        <v>0.4</v>
      </c>
      <c r="U21" s="86">
        <f t="shared" si="7"/>
        <v>1.4980315727271141E-3</v>
      </c>
      <c r="V21" s="87">
        <f>分析係数表!D24</f>
        <v>1.1190476190476191</v>
      </c>
      <c r="W21" s="167">
        <f t="shared" si="8"/>
        <v>0</v>
      </c>
      <c r="X21" s="76">
        <f>分析係数表!E24</f>
        <v>1.1190476190476191</v>
      </c>
      <c r="Y21" s="166">
        <f t="shared" si="9"/>
        <v>0</v>
      </c>
    </row>
    <row r="22" spans="1:25" x14ac:dyDescent="0.2">
      <c r="A22" s="6" t="s">
        <v>10</v>
      </c>
      <c r="B22" s="5" t="s">
        <v>271</v>
      </c>
      <c r="C22" s="90"/>
      <c r="D22" s="76">
        <f>投入係数表!Z22</f>
        <v>0</v>
      </c>
      <c r="E22" s="77">
        <f t="shared" si="0"/>
        <v>0</v>
      </c>
      <c r="F22" s="76">
        <f>分析係数表!C25</f>
        <v>0.16129032258064513</v>
      </c>
      <c r="G22" s="77">
        <f t="shared" si="1"/>
        <v>0</v>
      </c>
      <c r="H22" s="77">
        <v>4.9960514199976864E-3</v>
      </c>
      <c r="I22" s="77">
        <f t="shared" si="2"/>
        <v>4.9960514199976864E-3</v>
      </c>
      <c r="J22" s="76">
        <f>分析係数表!G25</f>
        <v>0.19679519278918378</v>
      </c>
      <c r="K22" s="78">
        <f t="shared" si="3"/>
        <v>9.8319890238312006E-4</v>
      </c>
      <c r="L22" s="79"/>
      <c r="M22" s="80"/>
      <c r="N22" s="81">
        <f>分析係数表!H25</f>
        <v>5.5955235811350917E-4</v>
      </c>
      <c r="O22" s="82">
        <f t="shared" si="4"/>
        <v>3.5214112966720705E-3</v>
      </c>
      <c r="P22" s="76">
        <f>分析係数表!C25</f>
        <v>0.16129032258064513</v>
      </c>
      <c r="Q22" s="82">
        <f t="shared" si="5"/>
        <v>5.6796956397936612E-4</v>
      </c>
      <c r="R22" s="83">
        <v>1.7110228483509064E-3</v>
      </c>
      <c r="S22" s="84">
        <f t="shared" si="6"/>
        <v>6.7070742683485928E-3</v>
      </c>
      <c r="T22" s="85">
        <f>分析係数表!F25</f>
        <v>0.35002503755633452</v>
      </c>
      <c r="U22" s="86">
        <f t="shared" si="7"/>
        <v>2.3476439226718412E-3</v>
      </c>
      <c r="V22" s="87">
        <f>分析係数表!D25</f>
        <v>8.1622433650475709E-2</v>
      </c>
      <c r="W22" s="167">
        <f t="shared" si="8"/>
        <v>0</v>
      </c>
      <c r="X22" s="76">
        <f>分析係数表!E25</f>
        <v>8.0120180270405614E-2</v>
      </c>
      <c r="Y22" s="166">
        <f t="shared" si="9"/>
        <v>0</v>
      </c>
    </row>
    <row r="23" spans="1:25" x14ac:dyDescent="0.2">
      <c r="A23" s="6" t="s">
        <v>11</v>
      </c>
      <c r="B23" s="5" t="s">
        <v>35</v>
      </c>
      <c r="C23" s="90"/>
      <c r="D23" s="76">
        <f>投入係数表!Z23</f>
        <v>0</v>
      </c>
      <c r="E23" s="77">
        <f t="shared" si="0"/>
        <v>0</v>
      </c>
      <c r="F23" s="76">
        <f>分析係数表!C26</f>
        <v>0.2892749244712991</v>
      </c>
      <c r="G23" s="77">
        <f t="shared" si="1"/>
        <v>0</v>
      </c>
      <c r="H23" s="77">
        <v>8.1525025180753871E-3</v>
      </c>
      <c r="I23" s="77">
        <f t="shared" si="2"/>
        <v>8.1525025180753871E-3</v>
      </c>
      <c r="J23" s="76">
        <f>分析係数表!G26</f>
        <v>0.19654528478057889</v>
      </c>
      <c r="K23" s="78">
        <f t="shared" si="3"/>
        <v>1.6023359290895135E-3</v>
      </c>
      <c r="L23" s="79"/>
      <c r="M23" s="80"/>
      <c r="N23" s="81">
        <f>分析係数表!H26</f>
        <v>1.2363442579269917E-2</v>
      </c>
      <c r="O23" s="82">
        <f t="shared" si="4"/>
        <v>7.7806421031230505E-2</v>
      </c>
      <c r="P23" s="76">
        <f>分析係数表!C26</f>
        <v>0.2892749244712991</v>
      </c>
      <c r="Q23" s="82">
        <f t="shared" si="5"/>
        <v>2.2507446567191301E-2</v>
      </c>
      <c r="R23" s="83">
        <v>2.3808455648491086E-2</v>
      </c>
      <c r="S23" s="84">
        <f t="shared" si="6"/>
        <v>3.1960958166566474E-2</v>
      </c>
      <c r="T23" s="85">
        <f>分析係数表!F26</f>
        <v>0.33426704014939307</v>
      </c>
      <c r="U23" s="86">
        <f t="shared" si="7"/>
        <v>1.0683494886676748E-2</v>
      </c>
      <c r="V23" s="87">
        <f>分析係数表!D26</f>
        <v>5.3688141923436038E-2</v>
      </c>
      <c r="W23" s="167">
        <f t="shared" si="8"/>
        <v>0</v>
      </c>
      <c r="X23" s="76">
        <f>分析係数表!E26</f>
        <v>5.6489262371615313E-2</v>
      </c>
      <c r="Y23" s="166">
        <f t="shared" si="9"/>
        <v>0</v>
      </c>
    </row>
    <row r="24" spans="1:25" x14ac:dyDescent="0.2">
      <c r="A24" s="6" t="s">
        <v>12</v>
      </c>
      <c r="B24" s="5" t="s">
        <v>365</v>
      </c>
      <c r="C24" s="90"/>
      <c r="D24" s="76">
        <f>投入係数表!Z24</f>
        <v>0</v>
      </c>
      <c r="E24" s="77">
        <f t="shared" si="0"/>
        <v>0</v>
      </c>
      <c r="F24" s="76">
        <f>分析係数表!C27</f>
        <v>1.9108280254777066E-2</v>
      </c>
      <c r="G24" s="77">
        <f t="shared" si="1"/>
        <v>0</v>
      </c>
      <c r="H24" s="77">
        <v>1.3794322795529702E-4</v>
      </c>
      <c r="I24" s="77">
        <f t="shared" si="2"/>
        <v>1.3794322795529702E-4</v>
      </c>
      <c r="J24" s="76">
        <f>分析係数表!G27</f>
        <v>0.18</v>
      </c>
      <c r="K24" s="78">
        <f t="shared" si="3"/>
        <v>2.4829781031953463E-5</v>
      </c>
      <c r="L24" s="79"/>
      <c r="M24" s="80"/>
      <c r="N24" s="81">
        <f>分析係数表!H27</f>
        <v>1.2043698374633626E-2</v>
      </c>
      <c r="O24" s="82">
        <f t="shared" si="4"/>
        <v>7.5794186004560754E-2</v>
      </c>
      <c r="P24" s="76">
        <f>分析係数表!C27</f>
        <v>1.9108280254777066E-2</v>
      </c>
      <c r="Q24" s="82">
        <f t="shared" si="5"/>
        <v>1.4482965478578485E-3</v>
      </c>
      <c r="R24" s="83">
        <v>1.457665252635383E-3</v>
      </c>
      <c r="S24" s="84">
        <f t="shared" si="6"/>
        <v>1.59560848059068E-3</v>
      </c>
      <c r="T24" s="85">
        <f>分析係数表!F27</f>
        <v>0.34</v>
      </c>
      <c r="U24" s="86">
        <f t="shared" si="7"/>
        <v>5.4250688340083122E-4</v>
      </c>
      <c r="V24" s="87">
        <f>分析係数表!D27</f>
        <v>0</v>
      </c>
      <c r="W24" s="167">
        <f t="shared" si="8"/>
        <v>0</v>
      </c>
      <c r="X24" s="76">
        <f>分析係数表!E27</f>
        <v>0</v>
      </c>
      <c r="Y24" s="166">
        <f t="shared" si="9"/>
        <v>0</v>
      </c>
    </row>
    <row r="25" spans="1:25" x14ac:dyDescent="0.2">
      <c r="A25" s="6" t="s">
        <v>13</v>
      </c>
      <c r="B25" s="5" t="s">
        <v>191</v>
      </c>
      <c r="C25" s="90"/>
      <c r="D25" s="76">
        <f>投入係数表!Z25</f>
        <v>0</v>
      </c>
      <c r="E25" s="77">
        <f t="shared" si="0"/>
        <v>0</v>
      </c>
      <c r="F25" s="76">
        <f>分析係数表!C28</f>
        <v>9.4883720930232562E-2</v>
      </c>
      <c r="G25" s="77">
        <f t="shared" si="1"/>
        <v>0</v>
      </c>
      <c r="H25" s="77">
        <v>5.5654031491994297E-3</v>
      </c>
      <c r="I25" s="77">
        <f t="shared" si="2"/>
        <v>5.5654031491994297E-3</v>
      </c>
      <c r="J25" s="76">
        <f>分析係数表!G28</f>
        <v>0.12508638562543192</v>
      </c>
      <c r="K25" s="78">
        <f t="shared" si="3"/>
        <v>6.9615616448175305E-4</v>
      </c>
      <c r="L25" s="79"/>
      <c r="M25" s="80"/>
      <c r="N25" s="81">
        <f>分析係数表!H28</f>
        <v>2.3767652544630962E-2</v>
      </c>
      <c r="O25" s="82">
        <f t="shared" si="4"/>
        <v>0.14957613698245176</v>
      </c>
      <c r="P25" s="76">
        <f>分析係数表!C28</f>
        <v>9.4883720930232562E-2</v>
      </c>
      <c r="Q25" s="82">
        <f t="shared" si="5"/>
        <v>1.4192340439265191E-2</v>
      </c>
      <c r="R25" s="83">
        <v>1.5123971766868357E-2</v>
      </c>
      <c r="S25" s="84">
        <f t="shared" si="6"/>
        <v>2.0689374916067788E-2</v>
      </c>
      <c r="T25" s="85">
        <f>分析係数表!F28</f>
        <v>0.21354526606772634</v>
      </c>
      <c r="U25" s="86">
        <f t="shared" si="7"/>
        <v>4.4181180712266387E-3</v>
      </c>
      <c r="V25" s="87">
        <f>分析係数表!D28</f>
        <v>0.20525224602626124</v>
      </c>
      <c r="W25" s="167">
        <f t="shared" si="8"/>
        <v>0</v>
      </c>
      <c r="X25" s="76">
        <f>分析係数表!E28</f>
        <v>0.19765031098825156</v>
      </c>
      <c r="Y25" s="166">
        <f t="shared" si="9"/>
        <v>0</v>
      </c>
    </row>
    <row r="26" spans="1:25" x14ac:dyDescent="0.2">
      <c r="A26" s="6" t="s">
        <v>14</v>
      </c>
      <c r="B26" s="5" t="s">
        <v>50</v>
      </c>
      <c r="C26" s="90"/>
      <c r="D26" s="76">
        <f>投入係数表!Z26</f>
        <v>1.4925373134328358E-2</v>
      </c>
      <c r="E26" s="77">
        <f t="shared" si="0"/>
        <v>1.4925373134328357</v>
      </c>
      <c r="F26" s="76">
        <f>分析係数表!C29</f>
        <v>0.10244286840031525</v>
      </c>
      <c r="G26" s="77">
        <f t="shared" si="1"/>
        <v>0.15289980358256006</v>
      </c>
      <c r="H26" s="77">
        <v>0.1601403515917724</v>
      </c>
      <c r="I26" s="77">
        <f t="shared" si="2"/>
        <v>0.1601403515917724</v>
      </c>
      <c r="J26" s="76">
        <f>分析係数表!G29</f>
        <v>0.25477707006369427</v>
      </c>
      <c r="K26" s="78">
        <f t="shared" si="3"/>
        <v>4.0800089577521632E-2</v>
      </c>
      <c r="L26" s="79"/>
      <c r="M26" s="80"/>
      <c r="N26" s="81">
        <f>分析係数表!H29</f>
        <v>1.0897948308020251E-2</v>
      </c>
      <c r="O26" s="82">
        <f t="shared" si="4"/>
        <v>6.8583677158994133E-2</v>
      </c>
      <c r="P26" s="76">
        <f>分析係数表!C29</f>
        <v>0.10244286840031525</v>
      </c>
      <c r="Q26" s="82">
        <f t="shared" si="5"/>
        <v>7.0259086136085424E-3</v>
      </c>
      <c r="R26" s="83">
        <v>8.9599309287527566E-3</v>
      </c>
      <c r="S26" s="84">
        <f t="shared" si="6"/>
        <v>0.16910028252052514</v>
      </c>
      <c r="T26" s="85">
        <f>分析係数表!F29</f>
        <v>0.39278131634819535</v>
      </c>
      <c r="U26" s="86">
        <f t="shared" si="7"/>
        <v>6.641943156326359E-2</v>
      </c>
      <c r="V26" s="87">
        <f>分析係数表!D29</f>
        <v>0.1932059447983015</v>
      </c>
      <c r="W26" s="167">
        <f t="shared" si="8"/>
        <v>0</v>
      </c>
      <c r="X26" s="76">
        <f>分析係数表!E29</f>
        <v>0.10191082802547771</v>
      </c>
      <c r="Y26" s="166">
        <f t="shared" si="9"/>
        <v>0</v>
      </c>
    </row>
    <row r="27" spans="1:25" x14ac:dyDescent="0.2">
      <c r="A27" s="6" t="s">
        <v>15</v>
      </c>
      <c r="B27" s="5" t="s">
        <v>36</v>
      </c>
      <c r="C27" s="90"/>
      <c r="D27" s="76">
        <f>投入係数表!Z27</f>
        <v>1.4925373134328358E-2</v>
      </c>
      <c r="E27" s="77">
        <f t="shared" si="0"/>
        <v>1.4925373134328357</v>
      </c>
      <c r="F27" s="76">
        <f>分析係数表!C30</f>
        <v>1</v>
      </c>
      <c r="G27" s="77">
        <f t="shared" si="1"/>
        <v>1.4925373134328357</v>
      </c>
      <c r="H27" s="77">
        <v>1.5129831248691801</v>
      </c>
      <c r="I27" s="77">
        <f t="shared" si="2"/>
        <v>1.5129831248691801</v>
      </c>
      <c r="J27" s="76">
        <f>分析係数表!G30</f>
        <v>0.34465911614479239</v>
      </c>
      <c r="K27" s="78">
        <f t="shared" si="3"/>
        <v>0.5214634265593977</v>
      </c>
      <c r="L27" s="79"/>
      <c r="M27" s="80"/>
      <c r="N27" s="81">
        <f>分析係数表!H30</f>
        <v>0</v>
      </c>
      <c r="O27" s="82">
        <f t="shared" si="4"/>
        <v>0</v>
      </c>
      <c r="P27" s="76">
        <f>分析係数表!C30</f>
        <v>1</v>
      </c>
      <c r="Q27" s="82">
        <f t="shared" si="5"/>
        <v>0</v>
      </c>
      <c r="R27" s="83">
        <v>9.8680654961706415E-3</v>
      </c>
      <c r="S27" s="84">
        <f t="shared" si="6"/>
        <v>1.5228511903653508</v>
      </c>
      <c r="T27" s="85">
        <f>分析係数表!F30</f>
        <v>0.43992893626471241</v>
      </c>
      <c r="U27" s="86">
        <f t="shared" si="7"/>
        <v>0.66994630426687984</v>
      </c>
      <c r="V27" s="87">
        <f>分析係数表!D30</f>
        <v>0.13657561625582945</v>
      </c>
      <c r="W27" s="167">
        <f t="shared" si="8"/>
        <v>0</v>
      </c>
      <c r="X27" s="76">
        <f>分析係数表!E30</f>
        <v>6.395736175882745E-2</v>
      </c>
      <c r="Y27" s="166">
        <f t="shared" si="9"/>
        <v>0</v>
      </c>
    </row>
    <row r="28" spans="1:25" x14ac:dyDescent="0.2">
      <c r="A28" s="6" t="s">
        <v>16</v>
      </c>
      <c r="B28" s="5" t="s">
        <v>192</v>
      </c>
      <c r="C28" s="75">
        <f>最終需要_まとめ!C29</f>
        <v>100</v>
      </c>
      <c r="D28" s="76">
        <f>投入係数表!Z28</f>
        <v>0.1044776119402985</v>
      </c>
      <c r="E28" s="77">
        <f t="shared" si="0"/>
        <v>10.44776119402985</v>
      </c>
      <c r="F28" s="76">
        <f>分析係数表!C31</f>
        <v>2.6671974522292974E-2</v>
      </c>
      <c r="G28" s="77">
        <f t="shared" si="1"/>
        <v>0.27866242038216538</v>
      </c>
      <c r="H28" s="77">
        <v>0.28299938781577039</v>
      </c>
      <c r="I28" s="77">
        <f t="shared" si="2"/>
        <v>100.28299938781576</v>
      </c>
      <c r="J28" s="76">
        <f>分析係数表!G31</f>
        <v>5.9701492537313432E-2</v>
      </c>
      <c r="K28" s="78">
        <f t="shared" si="3"/>
        <v>5.9870447395710906</v>
      </c>
      <c r="L28" s="79"/>
      <c r="M28" s="80"/>
      <c r="N28" s="81">
        <f>分析係数表!H31</f>
        <v>2.5153210764721556E-2</v>
      </c>
      <c r="O28" s="82">
        <f t="shared" si="4"/>
        <v>0.15829582209802068</v>
      </c>
      <c r="P28" s="76">
        <f>分析係数表!C31</f>
        <v>2.6671974522292974E-2</v>
      </c>
      <c r="Q28" s="82">
        <f t="shared" si="5"/>
        <v>4.2220621339838288E-3</v>
      </c>
      <c r="R28" s="83">
        <v>5.1654796823955712E-3</v>
      </c>
      <c r="S28" s="84">
        <f t="shared" si="6"/>
        <v>100.28816486749815</v>
      </c>
      <c r="T28" s="85">
        <f>分析係数表!F31</f>
        <v>0.34328358208955223</v>
      </c>
      <c r="U28" s="86">
        <f t="shared" si="7"/>
        <v>34.427280476902354</v>
      </c>
      <c r="V28" s="87">
        <f>分析係数表!D31</f>
        <v>0</v>
      </c>
      <c r="W28" s="167">
        <f t="shared" si="8"/>
        <v>0</v>
      </c>
      <c r="X28" s="76">
        <f>分析係数表!E31</f>
        <v>0</v>
      </c>
      <c r="Y28" s="166">
        <f t="shared" si="9"/>
        <v>0</v>
      </c>
    </row>
    <row r="29" spans="1:25" x14ac:dyDescent="0.2">
      <c r="A29" s="6" t="s">
        <v>17</v>
      </c>
      <c r="B29" s="5" t="s">
        <v>272</v>
      </c>
      <c r="C29" s="90"/>
      <c r="D29" s="76">
        <f>投入係数表!Z29</f>
        <v>0</v>
      </c>
      <c r="E29" s="77">
        <f t="shared" si="0"/>
        <v>0</v>
      </c>
      <c r="F29" s="76">
        <f>分析係数表!C32</f>
        <v>1</v>
      </c>
      <c r="G29" s="77">
        <f t="shared" si="1"/>
        <v>0</v>
      </c>
      <c r="H29" s="77">
        <v>2.0835371699770268E-2</v>
      </c>
      <c r="I29" s="77">
        <f t="shared" si="2"/>
        <v>2.0835371699770268E-2</v>
      </c>
      <c r="J29" s="76">
        <f>分析係数表!G32</f>
        <v>0.14022140221402213</v>
      </c>
      <c r="K29" s="78">
        <f t="shared" si="3"/>
        <v>2.9215650353921407E-3</v>
      </c>
      <c r="L29" s="79"/>
      <c r="M29" s="80"/>
      <c r="N29" s="81">
        <f>分析係数表!H32</f>
        <v>7.3807620570210501E-3</v>
      </c>
      <c r="O29" s="82">
        <f t="shared" si="4"/>
        <v>4.6449091865626839E-2</v>
      </c>
      <c r="P29" s="76">
        <f>分析係数表!C32</f>
        <v>1</v>
      </c>
      <c r="Q29" s="82">
        <f t="shared" si="5"/>
        <v>4.6449091865626839E-2</v>
      </c>
      <c r="R29" s="83">
        <v>5.8858209073770443E-2</v>
      </c>
      <c r="S29" s="84">
        <f t="shared" si="6"/>
        <v>7.9693580773540718E-2</v>
      </c>
      <c r="T29" s="85">
        <f>分析係数表!F32</f>
        <v>0.48093480934809346</v>
      </c>
      <c r="U29" s="86">
        <f t="shared" si="7"/>
        <v>3.832741707558969E-2</v>
      </c>
      <c r="V29" s="87">
        <f>分析係数表!D32</f>
        <v>1.7220172201722016E-2</v>
      </c>
      <c r="W29" s="167">
        <f t="shared" si="8"/>
        <v>0</v>
      </c>
      <c r="X29" s="76">
        <f>分析係数表!E32</f>
        <v>2.5830258302583026E-2</v>
      </c>
      <c r="Y29" s="166">
        <f t="shared" si="9"/>
        <v>0</v>
      </c>
    </row>
    <row r="30" spans="1:25" x14ac:dyDescent="0.2">
      <c r="A30" s="6" t="s">
        <v>18</v>
      </c>
      <c r="B30" s="5" t="s">
        <v>273</v>
      </c>
      <c r="C30" s="90"/>
      <c r="D30" s="76">
        <f>投入係数表!Z30</f>
        <v>1.4925373134328358E-2</v>
      </c>
      <c r="E30" s="77">
        <f t="shared" si="0"/>
        <v>1.4925373134328357</v>
      </c>
      <c r="F30" s="76">
        <f>分析係数表!C33</f>
        <v>0.66329113924050631</v>
      </c>
      <c r="G30" s="77">
        <f t="shared" si="1"/>
        <v>0.98998677498583021</v>
      </c>
      <c r="H30" s="77">
        <v>0.99815665583163216</v>
      </c>
      <c r="I30" s="77">
        <f t="shared" si="2"/>
        <v>0.99815665583163216</v>
      </c>
      <c r="J30" s="76">
        <f>分析係数表!G33</f>
        <v>0.50381679389312972</v>
      </c>
      <c r="K30" s="78">
        <f t="shared" si="3"/>
        <v>0.50288808614418101</v>
      </c>
      <c r="L30" s="79"/>
      <c r="M30" s="80"/>
      <c r="N30" s="81">
        <f>分析係数表!H33</f>
        <v>1.0658140154543032E-3</v>
      </c>
      <c r="O30" s="82">
        <f t="shared" si="4"/>
        <v>6.7074500888991816E-3</v>
      </c>
      <c r="P30" s="76">
        <f>分析係数表!C33</f>
        <v>0.66329113924050631</v>
      </c>
      <c r="Q30" s="82">
        <f t="shared" si="5"/>
        <v>4.4489922108647733E-3</v>
      </c>
      <c r="R30" s="83">
        <v>1.1405837666449451E-2</v>
      </c>
      <c r="S30" s="84">
        <f t="shared" si="6"/>
        <v>1.0095624934980816</v>
      </c>
      <c r="T30" s="85">
        <f>分析係数表!F33</f>
        <v>0.63740458015267176</v>
      </c>
      <c r="U30" s="86">
        <f t="shared" si="7"/>
        <v>0.64349975730602915</v>
      </c>
      <c r="V30" s="87">
        <f>分析係数表!D33</f>
        <v>1.1450381679389313E-2</v>
      </c>
      <c r="W30" s="167">
        <f t="shared" si="8"/>
        <v>0</v>
      </c>
      <c r="X30" s="76">
        <f>分析係数表!E33</f>
        <v>0</v>
      </c>
      <c r="Y30" s="166">
        <f t="shared" si="9"/>
        <v>0</v>
      </c>
    </row>
    <row r="31" spans="1:25" x14ac:dyDescent="0.2">
      <c r="A31" s="6" t="s">
        <v>19</v>
      </c>
      <c r="B31" s="5" t="s">
        <v>274</v>
      </c>
      <c r="C31" s="90"/>
      <c r="D31" s="76">
        <f>投入係数表!Z31</f>
        <v>1.4925373134328358E-2</v>
      </c>
      <c r="E31" s="77">
        <f t="shared" si="0"/>
        <v>1.4925373134328357</v>
      </c>
      <c r="F31" s="76">
        <f>分析係数表!C34</f>
        <v>0.21491587085038655</v>
      </c>
      <c r="G31" s="77">
        <f t="shared" si="1"/>
        <v>0.32076995649311424</v>
      </c>
      <c r="H31" s="77">
        <v>0.37061773342379584</v>
      </c>
      <c r="I31" s="77">
        <f t="shared" si="2"/>
        <v>0.37061773342379584</v>
      </c>
      <c r="J31" s="76">
        <f>分析係数表!G34</f>
        <v>0.42492917847025496</v>
      </c>
      <c r="K31" s="78">
        <f t="shared" si="3"/>
        <v>0.15748628899028153</v>
      </c>
      <c r="L31" s="79"/>
      <c r="M31" s="80"/>
      <c r="N31" s="81">
        <f>分析係数表!H34</f>
        <v>0.18094857447375434</v>
      </c>
      <c r="O31" s="82">
        <f t="shared" si="4"/>
        <v>1.1387573388428587</v>
      </c>
      <c r="P31" s="76">
        <f>分析係数表!C34</f>
        <v>0.21491587085038655</v>
      </c>
      <c r="Q31" s="82">
        <f t="shared" si="5"/>
        <v>0.24473702516468168</v>
      </c>
      <c r="R31" s="83">
        <v>0.25983486604894984</v>
      </c>
      <c r="S31" s="84">
        <f t="shared" si="6"/>
        <v>0.63045259947274568</v>
      </c>
      <c r="T31" s="85">
        <f>分析係数表!F34</f>
        <v>0.69842904970383723</v>
      </c>
      <c r="U31" s="86">
        <f t="shared" si="7"/>
        <v>0.44032640993306366</v>
      </c>
      <c r="V31" s="87">
        <f>分析係数表!D34</f>
        <v>0.29410249806850375</v>
      </c>
      <c r="W31" s="167">
        <f t="shared" si="8"/>
        <v>0</v>
      </c>
      <c r="X31" s="76">
        <f>分析係数表!E34</f>
        <v>0.18465104300798352</v>
      </c>
      <c r="Y31" s="166">
        <f t="shared" si="9"/>
        <v>0</v>
      </c>
    </row>
    <row r="32" spans="1:25" x14ac:dyDescent="0.2">
      <c r="A32" s="6" t="s">
        <v>20</v>
      </c>
      <c r="B32" s="5" t="s">
        <v>37</v>
      </c>
      <c r="C32" s="90"/>
      <c r="D32" s="76">
        <f>投入係数表!Z32</f>
        <v>1.4925373134328358E-2</v>
      </c>
      <c r="E32" s="77">
        <f t="shared" si="0"/>
        <v>1.4925373134328357</v>
      </c>
      <c r="F32" s="76">
        <f>分析係数表!C35</f>
        <v>8.6412734508243272E-2</v>
      </c>
      <c r="G32" s="77">
        <f t="shared" si="1"/>
        <v>0.12897423060931831</v>
      </c>
      <c r="H32" s="77">
        <v>0.13875782055982916</v>
      </c>
      <c r="I32" s="77">
        <f t="shared" si="2"/>
        <v>0.13875782055982916</v>
      </c>
      <c r="J32" s="76">
        <f>分析係数表!G35</f>
        <v>0.31692307692307692</v>
      </c>
      <c r="K32" s="78">
        <f t="shared" si="3"/>
        <v>4.3975555438961242E-2</v>
      </c>
      <c r="L32" s="79"/>
      <c r="M32" s="80"/>
      <c r="N32" s="81">
        <f>分析係数表!H35</f>
        <v>6.9118038902211562E-2</v>
      </c>
      <c r="O32" s="82">
        <f t="shared" si="4"/>
        <v>0.43497813826511195</v>
      </c>
      <c r="P32" s="76">
        <f>分析係数表!C35</f>
        <v>8.6412734508243272E-2</v>
      </c>
      <c r="Q32" s="82">
        <f t="shared" si="5"/>
        <v>3.7587650378793053E-2</v>
      </c>
      <c r="R32" s="83">
        <v>4.1610358407440463E-2</v>
      </c>
      <c r="S32" s="84">
        <f t="shared" si="6"/>
        <v>0.18036817896726962</v>
      </c>
      <c r="T32" s="85">
        <f>分析係数表!F35</f>
        <v>0.65230769230769226</v>
      </c>
      <c r="U32" s="86">
        <f t="shared" si="7"/>
        <v>0.11765555058788048</v>
      </c>
      <c r="V32" s="87">
        <f>分析係数表!D35</f>
        <v>0.24307692307692308</v>
      </c>
      <c r="W32" s="167">
        <f t="shared" si="8"/>
        <v>0</v>
      </c>
      <c r="X32" s="76">
        <f>分析係数表!E35</f>
        <v>0.19384615384615383</v>
      </c>
      <c r="Y32" s="166">
        <f t="shared" si="9"/>
        <v>0</v>
      </c>
    </row>
    <row r="33" spans="1:25" x14ac:dyDescent="0.2">
      <c r="A33" s="6" t="s">
        <v>21</v>
      </c>
      <c r="B33" s="5" t="s">
        <v>38</v>
      </c>
      <c r="C33" s="90"/>
      <c r="D33" s="76">
        <f>投入係数表!Z33</f>
        <v>0</v>
      </c>
      <c r="E33" s="77">
        <f t="shared" si="0"/>
        <v>0</v>
      </c>
      <c r="F33" s="76">
        <f>分析係数表!C36</f>
        <v>0.53995037220843667</v>
      </c>
      <c r="G33" s="77">
        <f t="shared" si="1"/>
        <v>0</v>
      </c>
      <c r="H33" s="77">
        <v>3.6864634698763075E-2</v>
      </c>
      <c r="I33" s="77">
        <f t="shared" si="2"/>
        <v>3.6864634698763075E-2</v>
      </c>
      <c r="J33" s="76">
        <f>分析係数表!G36</f>
        <v>4.5913682277318639E-3</v>
      </c>
      <c r="K33" s="78">
        <f t="shared" si="3"/>
        <v>1.692591124828424E-4</v>
      </c>
      <c r="L33" s="79"/>
      <c r="M33" s="80"/>
      <c r="N33" s="81">
        <f>分析係数表!H36</f>
        <v>9.1953104183320006E-2</v>
      </c>
      <c r="O33" s="82">
        <f t="shared" si="4"/>
        <v>0.57868525641977686</v>
      </c>
      <c r="P33" s="76">
        <f>分析係数表!C36</f>
        <v>0.53995037220843667</v>
      </c>
      <c r="Q33" s="82">
        <f t="shared" si="5"/>
        <v>0.31246131959539314</v>
      </c>
      <c r="R33" s="83">
        <v>0.32502494245261854</v>
      </c>
      <c r="S33" s="84">
        <f t="shared" si="6"/>
        <v>0.36188957715138159</v>
      </c>
      <c r="T33" s="85">
        <f>分析係数表!F36</f>
        <v>0.90036730945821852</v>
      </c>
      <c r="U33" s="86">
        <f t="shared" si="7"/>
        <v>0.32583354490076183</v>
      </c>
      <c r="V33" s="87">
        <f>分析係数表!D36</f>
        <v>1.4692378328741965E-2</v>
      </c>
      <c r="W33" s="167">
        <f t="shared" si="8"/>
        <v>0</v>
      </c>
      <c r="X33" s="76">
        <f>分析係数表!E36</f>
        <v>5.5096418732782371E-3</v>
      </c>
      <c r="Y33" s="166">
        <f t="shared" si="9"/>
        <v>0</v>
      </c>
    </row>
    <row r="34" spans="1:25" x14ac:dyDescent="0.2">
      <c r="A34" s="6" t="s">
        <v>22</v>
      </c>
      <c r="B34" s="5" t="s">
        <v>377</v>
      </c>
      <c r="C34" s="90"/>
      <c r="D34" s="76">
        <f>投入係数表!Z34</f>
        <v>2.9850746268656716E-2</v>
      </c>
      <c r="E34" s="77">
        <f t="shared" si="0"/>
        <v>2.9850746268656714</v>
      </c>
      <c r="F34" s="76">
        <f>分析係数表!C37</f>
        <v>0.27299231380864031</v>
      </c>
      <c r="G34" s="77">
        <f t="shared" si="1"/>
        <v>0.81490242927952328</v>
      </c>
      <c r="H34" s="77">
        <v>0.87251570780073018</v>
      </c>
      <c r="I34" s="77">
        <f t="shared" si="2"/>
        <v>0.87251570780073018</v>
      </c>
      <c r="J34" s="76">
        <f>分析係数表!G37</f>
        <v>0.4742113169754632</v>
      </c>
      <c r="K34" s="78">
        <f t="shared" si="3"/>
        <v>0.41375682287796267</v>
      </c>
      <c r="L34" s="79"/>
      <c r="M34" s="80"/>
      <c r="N34" s="81">
        <f>分析係数表!H37</f>
        <v>5.3477218225419662E-2</v>
      </c>
      <c r="O34" s="82">
        <f t="shared" si="4"/>
        <v>0.33654630821051645</v>
      </c>
      <c r="P34" s="76">
        <f>分析係数表!C37</f>
        <v>0.27299231380864031</v>
      </c>
      <c r="Q34" s="82">
        <f t="shared" si="5"/>
        <v>9.1874555382144688E-2</v>
      </c>
      <c r="R34" s="83">
        <v>0.10340733295043204</v>
      </c>
      <c r="S34" s="84">
        <f t="shared" si="6"/>
        <v>0.97592304075116221</v>
      </c>
      <c r="T34" s="85">
        <f>分析係数表!F37</f>
        <v>0.7120681021532298</v>
      </c>
      <c r="U34" s="86">
        <f t="shared" si="7"/>
        <v>0.69492366747528922</v>
      </c>
      <c r="V34" s="87">
        <f>分析係数表!D37</f>
        <v>0.1457185778668002</v>
      </c>
      <c r="W34" s="167">
        <f t="shared" si="8"/>
        <v>0</v>
      </c>
      <c r="X34" s="76">
        <f>分析係数表!E37</f>
        <v>0.12719078617926891</v>
      </c>
      <c r="Y34" s="166">
        <f t="shared" si="9"/>
        <v>0</v>
      </c>
    </row>
    <row r="35" spans="1:25" x14ac:dyDescent="0.2">
      <c r="A35" s="6" t="s">
        <v>23</v>
      </c>
      <c r="B35" s="5" t="s">
        <v>193</v>
      </c>
      <c r="C35" s="90"/>
      <c r="D35" s="76">
        <f>投入係数表!Z35</f>
        <v>0</v>
      </c>
      <c r="E35" s="77">
        <f t="shared" si="0"/>
        <v>0</v>
      </c>
      <c r="F35" s="76">
        <f>分析係数表!C38</f>
        <v>9.8436595251881753E-3</v>
      </c>
      <c r="G35" s="77">
        <f t="shared" si="1"/>
        <v>0</v>
      </c>
      <c r="H35" s="77">
        <v>2.2046197354188158E-3</v>
      </c>
      <c r="I35" s="77">
        <f t="shared" si="2"/>
        <v>2.2046197354188158E-3</v>
      </c>
      <c r="J35" s="76">
        <f>分析係数表!G38</f>
        <v>0.36842105263157893</v>
      </c>
      <c r="K35" s="78">
        <f t="shared" si="3"/>
        <v>8.1222832357535316E-4</v>
      </c>
      <c r="L35" s="79"/>
      <c r="M35" s="80"/>
      <c r="N35" s="81">
        <f>分析係数表!H38</f>
        <v>4.7135624833466561E-2</v>
      </c>
      <c r="O35" s="82">
        <f t="shared" si="4"/>
        <v>0.29663698018156631</v>
      </c>
      <c r="P35" s="76">
        <f>分析係数表!C38</f>
        <v>9.8436595251881753E-3</v>
      </c>
      <c r="Q35" s="82">
        <f t="shared" si="5"/>
        <v>2.9199934354873312E-3</v>
      </c>
      <c r="R35" s="83">
        <v>3.3873937792022134E-3</v>
      </c>
      <c r="S35" s="84">
        <f t="shared" si="6"/>
        <v>5.5920135146210297E-3</v>
      </c>
      <c r="T35" s="85">
        <f>分析係数表!F38</f>
        <v>0.57894736842105265</v>
      </c>
      <c r="U35" s="86">
        <f t="shared" si="7"/>
        <v>3.2374815084648067E-3</v>
      </c>
      <c r="V35" s="87">
        <f>分析係数表!D38</f>
        <v>0.19298245614035087</v>
      </c>
      <c r="W35" s="167">
        <f t="shared" si="8"/>
        <v>0</v>
      </c>
      <c r="X35" s="76">
        <f>分析係数表!E38</f>
        <v>0.17543859649122806</v>
      </c>
      <c r="Y35" s="166">
        <f t="shared" si="9"/>
        <v>0</v>
      </c>
    </row>
    <row r="36" spans="1:25" x14ac:dyDescent="0.2">
      <c r="A36" s="6" t="s">
        <v>24</v>
      </c>
      <c r="B36" s="5" t="s">
        <v>39</v>
      </c>
      <c r="C36" s="90"/>
      <c r="D36" s="76">
        <f>投入係数表!Z36</f>
        <v>0</v>
      </c>
      <c r="E36" s="77">
        <f t="shared" si="0"/>
        <v>0</v>
      </c>
      <c r="F36" s="76">
        <f>分析係数表!C39</f>
        <v>1</v>
      </c>
      <c r="G36" s="77">
        <f t="shared" si="1"/>
        <v>0</v>
      </c>
      <c r="H36" s="77">
        <v>3.2112444533161266E-3</v>
      </c>
      <c r="I36" s="77">
        <f t="shared" si="2"/>
        <v>3.2112444533161266E-3</v>
      </c>
      <c r="J36" s="76">
        <f>分析係数表!G39</f>
        <v>0.35118219749652296</v>
      </c>
      <c r="K36" s="78">
        <f t="shared" si="3"/>
        <v>1.127731883814078E-3</v>
      </c>
      <c r="L36" s="79"/>
      <c r="M36" s="80"/>
      <c r="N36" s="81">
        <f>分析係数表!H39</f>
        <v>4.2632560618172128E-3</v>
      </c>
      <c r="O36" s="82">
        <f t="shared" si="4"/>
        <v>2.6829800355596727E-2</v>
      </c>
      <c r="P36" s="76">
        <f>分析係数表!C39</f>
        <v>1</v>
      </c>
      <c r="Q36" s="82">
        <f t="shared" si="5"/>
        <v>2.6829800355596727E-2</v>
      </c>
      <c r="R36" s="83">
        <v>3.2759335669736267E-2</v>
      </c>
      <c r="S36" s="84">
        <f t="shared" si="6"/>
        <v>3.5970580123052397E-2</v>
      </c>
      <c r="T36" s="85">
        <f>分析係数表!F39</f>
        <v>0.70201668984700971</v>
      </c>
      <c r="U36" s="86">
        <f t="shared" si="7"/>
        <v>2.5251947589861885E-2</v>
      </c>
      <c r="V36" s="87">
        <f>分析係数表!D39</f>
        <v>8.2406119610570233E-2</v>
      </c>
      <c r="W36" s="167">
        <f t="shared" si="8"/>
        <v>0</v>
      </c>
      <c r="X36" s="76">
        <f>分析係数表!E39</f>
        <v>0.10361613351877608</v>
      </c>
      <c r="Y36" s="166">
        <f t="shared" si="9"/>
        <v>0</v>
      </c>
    </row>
    <row r="37" spans="1:25" x14ac:dyDescent="0.2">
      <c r="A37" s="6" t="s">
        <v>25</v>
      </c>
      <c r="B37" s="5" t="s">
        <v>40</v>
      </c>
      <c r="C37" s="90"/>
      <c r="D37" s="76">
        <f>投入係数表!Z37</f>
        <v>0</v>
      </c>
      <c r="E37" s="77">
        <f t="shared" si="0"/>
        <v>0</v>
      </c>
      <c r="F37" s="76">
        <f>分析係数表!C40</f>
        <v>0.85246762338116899</v>
      </c>
      <c r="G37" s="77">
        <f t="shared" si="1"/>
        <v>0</v>
      </c>
      <c r="H37" s="77">
        <v>1.5665963433832686E-3</v>
      </c>
      <c r="I37" s="77">
        <f t="shared" si="2"/>
        <v>1.5665963433832686E-3</v>
      </c>
      <c r="J37" s="76">
        <f>分析係数表!G40</f>
        <v>0.56154833975417351</v>
      </c>
      <c r="K37" s="78">
        <f t="shared" si="3"/>
        <v>8.7971957569183356E-4</v>
      </c>
      <c r="L37" s="79"/>
      <c r="M37" s="80"/>
      <c r="N37" s="81">
        <f>分析係数表!H40</f>
        <v>3.4452438049560351E-2</v>
      </c>
      <c r="O37" s="82">
        <f t="shared" si="4"/>
        <v>0.21681832412366606</v>
      </c>
      <c r="P37" s="76">
        <f>分析係数表!C40</f>
        <v>0.85246762338116899</v>
      </c>
      <c r="Q37" s="82">
        <f t="shared" si="5"/>
        <v>0.18483060147118957</v>
      </c>
      <c r="R37" s="83">
        <v>0.18491240507146012</v>
      </c>
      <c r="S37" s="84">
        <f t="shared" si="6"/>
        <v>0.18647900141484339</v>
      </c>
      <c r="T37" s="85">
        <f>分析係数表!F40</f>
        <v>0.75619152449091909</v>
      </c>
      <c r="U37" s="86">
        <f t="shared" si="7"/>
        <v>0.14101384036543468</v>
      </c>
      <c r="V37" s="87">
        <f>分析係数表!D40</f>
        <v>0.11685929187305082</v>
      </c>
      <c r="W37" s="167">
        <f t="shared" si="8"/>
        <v>0</v>
      </c>
      <c r="X37" s="76">
        <f>分析係数表!E40</f>
        <v>7.2463768115942032E-2</v>
      </c>
      <c r="Y37" s="166">
        <f t="shared" si="9"/>
        <v>0</v>
      </c>
    </row>
    <row r="38" spans="1:25" x14ac:dyDescent="0.2">
      <c r="A38" s="6" t="s">
        <v>26</v>
      </c>
      <c r="B38" s="5" t="s">
        <v>276</v>
      </c>
      <c r="C38" s="90"/>
      <c r="D38" s="76">
        <f>投入係数表!Z38</f>
        <v>0</v>
      </c>
      <c r="E38" s="77">
        <f t="shared" si="0"/>
        <v>0</v>
      </c>
      <c r="F38" s="76">
        <f>分析係数表!C41</f>
        <v>0.52194822470070601</v>
      </c>
      <c r="G38" s="77">
        <f t="shared" si="1"/>
        <v>0</v>
      </c>
      <c r="H38" s="77">
        <v>2.6467241326443009E-4</v>
      </c>
      <c r="I38" s="77">
        <f t="shared" si="2"/>
        <v>2.6467241326443009E-4</v>
      </c>
      <c r="J38" s="76">
        <f>分析係数表!G41</f>
        <v>0.47623592288604694</v>
      </c>
      <c r="K38" s="78">
        <f t="shared" si="3"/>
        <v>1.2604651099346308E-4</v>
      </c>
      <c r="L38" s="79"/>
      <c r="M38" s="80"/>
      <c r="N38" s="81">
        <f>分析係数表!H41</f>
        <v>5.4729549693578468E-2</v>
      </c>
      <c r="O38" s="82">
        <f t="shared" si="4"/>
        <v>0.34442756206497299</v>
      </c>
      <c r="P38" s="76">
        <f>分析係数表!C41</f>
        <v>0.52194822470070601</v>
      </c>
      <c r="Q38" s="82">
        <f t="shared" si="5"/>
        <v>0.17977335455780488</v>
      </c>
      <c r="R38" s="83">
        <v>0.18174199909526631</v>
      </c>
      <c r="S38" s="84">
        <f t="shared" si="6"/>
        <v>0.18200667150853073</v>
      </c>
      <c r="T38" s="85">
        <f>分析係数表!F41</f>
        <v>0.5754915060125978</v>
      </c>
      <c r="U38" s="86">
        <f t="shared" si="7"/>
        <v>0.10474329349078453</v>
      </c>
      <c r="V38" s="87">
        <f>分析係数表!D41</f>
        <v>0.21645352166443979</v>
      </c>
      <c r="W38" s="167">
        <f t="shared" si="8"/>
        <v>0</v>
      </c>
      <c r="X38" s="76">
        <f>分析係数表!E41</f>
        <v>0.20900935292994846</v>
      </c>
      <c r="Y38" s="166">
        <f t="shared" si="9"/>
        <v>0</v>
      </c>
    </row>
    <row r="39" spans="1:25" x14ac:dyDescent="0.2">
      <c r="A39" s="6" t="s">
        <v>51</v>
      </c>
      <c r="B39" s="5" t="s">
        <v>367</v>
      </c>
      <c r="C39" s="90"/>
      <c r="D39" s="76">
        <f>投入係数表!Z39</f>
        <v>0</v>
      </c>
      <c r="E39" s="77">
        <f>$C$28*D39</f>
        <v>0</v>
      </c>
      <c r="F39" s="76">
        <f>分析係数表!C42</f>
        <v>1</v>
      </c>
      <c r="G39" s="77">
        <f>E39*F39</f>
        <v>0</v>
      </c>
      <c r="H39" s="77">
        <v>1.248662741630303E-2</v>
      </c>
      <c r="I39" s="77">
        <f>C39+H39</f>
        <v>1.248662741630303E-2</v>
      </c>
      <c r="J39" s="76">
        <f>分析係数表!G42</f>
        <v>0.48544520547945208</v>
      </c>
      <c r="K39" s="78">
        <f>I39*J39</f>
        <v>6.0615734118525848E-3</v>
      </c>
      <c r="L39" s="79"/>
      <c r="M39" s="80"/>
      <c r="N39" s="81">
        <f>分析係数表!H42</f>
        <v>1.4948041566746603E-2</v>
      </c>
      <c r="O39" s="82">
        <f t="shared" si="4"/>
        <v>9.4071987496811033E-2</v>
      </c>
      <c r="P39" s="76">
        <f>分析係数表!C42</f>
        <v>1</v>
      </c>
      <c r="Q39" s="82">
        <f>O39*P39</f>
        <v>9.4071987496811033E-2</v>
      </c>
      <c r="R39" s="83">
        <v>9.703884061635093E-2</v>
      </c>
      <c r="S39" s="84">
        <f>I39+R39</f>
        <v>0.10952546803265396</v>
      </c>
      <c r="T39" s="85">
        <f>分析係数表!F42</f>
        <v>0.5547945205479452</v>
      </c>
      <c r="U39" s="86">
        <f>S39*T39</f>
        <v>6.0764129524965557E-2</v>
      </c>
      <c r="V39" s="87">
        <f>分析係数表!D42</f>
        <v>0.17037671232876711</v>
      </c>
      <c r="W39" s="167">
        <f>ROUND(S39*V39,0)</f>
        <v>0</v>
      </c>
      <c r="X39" s="76">
        <f>分析係数表!E42</f>
        <v>0.12842465753424659</v>
      </c>
      <c r="Y39" s="166">
        <f>ROUND(S39*X39,0)</f>
        <v>0</v>
      </c>
    </row>
    <row r="40" spans="1:25" x14ac:dyDescent="0.2">
      <c r="A40" s="6" t="s">
        <v>194</v>
      </c>
      <c r="B40" s="5" t="s">
        <v>41</v>
      </c>
      <c r="C40" s="90"/>
      <c r="D40" s="76">
        <f>投入係数表!Z40</f>
        <v>7.4626865671641784E-2</v>
      </c>
      <c r="E40" s="77">
        <f>$C$28*D40</f>
        <v>7.4626865671641784</v>
      </c>
      <c r="F40" s="76">
        <f>分析係数表!C43</f>
        <v>0.62423588637180871</v>
      </c>
      <c r="G40" s="77">
        <f>E40*F40</f>
        <v>4.6584767639687215</v>
      </c>
      <c r="H40" s="77">
        <v>5.4198942260514098</v>
      </c>
      <c r="I40" s="77">
        <f>C40+H40</f>
        <v>5.4198942260514098</v>
      </c>
      <c r="J40" s="76">
        <f>分析係数表!G43</f>
        <v>0.42429149797570848</v>
      </c>
      <c r="K40" s="78">
        <f>I40*J40</f>
        <v>2.2996150400412456</v>
      </c>
      <c r="L40" s="79"/>
      <c r="M40" s="80"/>
      <c r="N40" s="81">
        <f>分析係数表!H43</f>
        <v>4.0607513988808956E-2</v>
      </c>
      <c r="O40" s="82">
        <f t="shared" si="4"/>
        <v>0.25555384838705886</v>
      </c>
      <c r="P40" s="76">
        <f>分析係数表!C43</f>
        <v>0.62423588637180871</v>
      </c>
      <c r="Q40" s="82">
        <f>O40*P40</f>
        <v>0.1595258830636225</v>
      </c>
      <c r="R40" s="83">
        <v>0.24255646592652705</v>
      </c>
      <c r="S40" s="84">
        <f>I40+R40</f>
        <v>5.6624506919779369</v>
      </c>
      <c r="T40" s="85">
        <f>分析係数表!F43</f>
        <v>0.69068825910931175</v>
      </c>
      <c r="U40" s="86">
        <f>S40*T40</f>
        <v>3.9109882107345588</v>
      </c>
      <c r="V40" s="87">
        <f>分析係数表!D43</f>
        <v>0.12442645074224022</v>
      </c>
      <c r="W40" s="167">
        <f>ROUND(S40*V40,0)</f>
        <v>1</v>
      </c>
      <c r="X40" s="76">
        <f>分析係数表!E43</f>
        <v>8.4750337381916327E-2</v>
      </c>
      <c r="Y40" s="166">
        <f>ROUND(S40*X40,0)</f>
        <v>0</v>
      </c>
    </row>
    <row r="41" spans="1:25" x14ac:dyDescent="0.2">
      <c r="A41" s="6" t="s">
        <v>340</v>
      </c>
      <c r="B41" s="5" t="s">
        <v>42</v>
      </c>
      <c r="C41" s="90"/>
      <c r="D41" s="76">
        <f>投入係数表!Z41</f>
        <v>0</v>
      </c>
      <c r="E41" s="77">
        <f>$C$28*D41</f>
        <v>0</v>
      </c>
      <c r="F41" s="76">
        <f>分析係数表!C44</f>
        <v>0.39252164302818193</v>
      </c>
      <c r="G41" s="77">
        <f>E41*F41</f>
        <v>0</v>
      </c>
      <c r="H41" s="77">
        <v>2.0197862621095341E-3</v>
      </c>
      <c r="I41" s="77">
        <f>C41+H41</f>
        <v>2.0197862621095341E-3</v>
      </c>
      <c r="J41" s="76">
        <f>分析係数表!G44</f>
        <v>0.26417955717318775</v>
      </c>
      <c r="K41" s="78">
        <f>I41*J41</f>
        <v>5.3358624030858484E-4</v>
      </c>
      <c r="L41" s="79"/>
      <c r="M41" s="80"/>
      <c r="N41" s="81">
        <f>分析係数表!H44</f>
        <v>0.12190247801758593</v>
      </c>
      <c r="O41" s="82">
        <f t="shared" si="4"/>
        <v>0.76716460391784391</v>
      </c>
      <c r="P41" s="76">
        <f>分析係数表!C44</f>
        <v>0.39252164302818193</v>
      </c>
      <c r="Q41" s="82">
        <f>O41*P41</f>
        <v>0.30112871080289649</v>
      </c>
      <c r="R41" s="83">
        <v>0.30484520273457283</v>
      </c>
      <c r="S41" s="84">
        <f>I41+R41</f>
        <v>0.30686498899668235</v>
      </c>
      <c r="T41" s="85">
        <f>分析係数表!F44</f>
        <v>0.52714589020321501</v>
      </c>
      <c r="U41" s="86">
        <f>S41*T41</f>
        <v>0.16176261779685588</v>
      </c>
      <c r="V41" s="87">
        <f>分析係数表!D44</f>
        <v>0.30209281164695179</v>
      </c>
      <c r="W41" s="167">
        <f>ROUND(S41*V41,0)</f>
        <v>0</v>
      </c>
      <c r="X41" s="76">
        <f>分析係数表!E44</f>
        <v>0.17773733697300576</v>
      </c>
      <c r="Y41" s="166">
        <f>ROUND(S41*X41,0)</f>
        <v>0</v>
      </c>
    </row>
    <row r="42" spans="1:25" x14ac:dyDescent="0.2">
      <c r="A42" s="6" t="s">
        <v>341</v>
      </c>
      <c r="B42" s="5" t="s">
        <v>278</v>
      </c>
      <c r="C42" s="90"/>
      <c r="D42" s="76">
        <f>投入係数表!Z42</f>
        <v>0</v>
      </c>
      <c r="E42" s="77">
        <f>$C$28*D42</f>
        <v>0</v>
      </c>
      <c r="F42" s="76">
        <f>分析係数表!C45</f>
        <v>1</v>
      </c>
      <c r="G42" s="77">
        <f>E42*F42</f>
        <v>0</v>
      </c>
      <c r="H42" s="77">
        <v>3.0461452884823707E-2</v>
      </c>
      <c r="I42" s="77">
        <f>C42+H42</f>
        <v>3.0461452884823707E-2</v>
      </c>
      <c r="J42" s="76">
        <f>分析係数表!G45</f>
        <v>0</v>
      </c>
      <c r="K42" s="78">
        <f>I42*J42</f>
        <v>0</v>
      </c>
      <c r="L42" s="79"/>
      <c r="M42" s="80"/>
      <c r="N42" s="81">
        <f>分析係数表!H45</f>
        <v>0</v>
      </c>
      <c r="O42" s="82">
        <f t="shared" si="4"/>
        <v>0</v>
      </c>
      <c r="P42" s="76">
        <f>分析係数表!C45</f>
        <v>1</v>
      </c>
      <c r="Q42" s="82">
        <f>O42*P42</f>
        <v>0</v>
      </c>
      <c r="R42" s="83">
        <v>6.5930644921015124E-3</v>
      </c>
      <c r="S42" s="84">
        <f>I42+R42</f>
        <v>3.7054517376925222E-2</v>
      </c>
      <c r="T42" s="85">
        <f>分析係数表!F45</f>
        <v>0</v>
      </c>
      <c r="U42" s="86">
        <f>S42*T42</f>
        <v>0</v>
      </c>
      <c r="V42" s="87">
        <f>分析係数表!D45</f>
        <v>0</v>
      </c>
      <c r="W42" s="167">
        <f>ROUND(S42*V42,0)</f>
        <v>0</v>
      </c>
      <c r="X42" s="76">
        <f>分析係数表!E45</f>
        <v>0</v>
      </c>
      <c r="Y42" s="166">
        <f>ROUND(S42*X42,0)</f>
        <v>0</v>
      </c>
    </row>
    <row r="43" spans="1:25" x14ac:dyDescent="0.2">
      <c r="A43" s="6" t="s">
        <v>342</v>
      </c>
      <c r="B43" s="5" t="s">
        <v>279</v>
      </c>
      <c r="C43" s="90"/>
      <c r="D43" s="76">
        <f>投入係数表!Z43</f>
        <v>0</v>
      </c>
      <c r="E43" s="77">
        <f>$C$28*D43</f>
        <v>0</v>
      </c>
      <c r="F43" s="76">
        <f>分析係数表!C46</f>
        <v>0.18061366806136681</v>
      </c>
      <c r="G43" s="77">
        <f>E43*F43</f>
        <v>0</v>
      </c>
      <c r="H43" s="77">
        <v>1.669847115724386E-2</v>
      </c>
      <c r="I43" s="77">
        <f>C43+H43</f>
        <v>1.669847115724386E-2</v>
      </c>
      <c r="J43" s="76">
        <f>分析係数表!G46</f>
        <v>1.1538461538461539E-2</v>
      </c>
      <c r="K43" s="78">
        <f>I43*J43</f>
        <v>1.9267466719896762E-4</v>
      </c>
      <c r="L43" s="79"/>
      <c r="M43" s="80"/>
      <c r="N43" s="81">
        <f>分析係数表!H46</f>
        <v>2.4940047961630695E-2</v>
      </c>
      <c r="O43" s="82">
        <f t="shared" si="4"/>
        <v>0.15695433208024084</v>
      </c>
      <c r="P43" s="76">
        <f>分析係数表!C46</f>
        <v>0.18061366806136681</v>
      </c>
      <c r="Q43" s="82">
        <f>O43*P43</f>
        <v>2.8348097635134156E-2</v>
      </c>
      <c r="R43" s="83">
        <v>3.0833583633525619E-2</v>
      </c>
      <c r="S43" s="84">
        <f>I43+R43</f>
        <v>4.7532054790769482E-2</v>
      </c>
      <c r="T43" s="85">
        <f>分析係数表!F46</f>
        <v>0.31538461538461537</v>
      </c>
      <c r="U43" s="86">
        <f>S43*T43</f>
        <v>1.4990878818627297E-2</v>
      </c>
      <c r="V43" s="87">
        <f>分析係数表!D46</f>
        <v>7.6923076923076927E-3</v>
      </c>
      <c r="W43" s="167">
        <f>ROUND(S43*V43,0)</f>
        <v>0</v>
      </c>
      <c r="X43" s="76">
        <f>分析係数表!E46</f>
        <v>2.3076923076923078E-2</v>
      </c>
      <c r="Y43" s="166">
        <f>ROUND(S43*X43,0)</f>
        <v>0</v>
      </c>
    </row>
    <row r="44" spans="1:25" x14ac:dyDescent="0.2">
      <c r="A44" s="192">
        <v>40</v>
      </c>
      <c r="B44" s="14" t="s">
        <v>150</v>
      </c>
      <c r="C44" s="197">
        <f>SUM(C5:C43)</f>
        <v>100</v>
      </c>
      <c r="D44" s="92">
        <f>投入係数表!Z44</f>
        <v>0.64179104477611937</v>
      </c>
      <c r="E44" s="91">
        <f>SUM(E5:E43)</f>
        <v>64.179104477611929</v>
      </c>
      <c r="F44" s="92">
        <f>分析係数表!C47</f>
        <v>0.37257609531888036</v>
      </c>
      <c r="G44" s="91">
        <f>SUM(G5:G43)</f>
        <v>8.8631668634024656</v>
      </c>
      <c r="H44" s="91">
        <f>SUM(H5:H43)</f>
        <v>10.157997436343011</v>
      </c>
      <c r="I44" s="91">
        <f>SUM(I5:I43)</f>
        <v>110.15799743634301</v>
      </c>
      <c r="J44" s="92">
        <f>分析係数表!G47</f>
        <v>0.28018721150013498</v>
      </c>
      <c r="K44" s="93">
        <f>SUM(K5:K43)</f>
        <v>10.037105336379039</v>
      </c>
      <c r="L44" s="94">
        <f>最終需要_まとめ!$L$33</f>
        <v>0.627</v>
      </c>
      <c r="M44" s="91">
        <f>K44*L44</f>
        <v>6.2932650459096573</v>
      </c>
      <c r="N44" s="95">
        <f>分析係数表!H47</f>
        <v>1</v>
      </c>
      <c r="O44" s="96">
        <f>SUM(O5:O43)</f>
        <v>6.2932650459096564</v>
      </c>
      <c r="P44" s="92">
        <f>分析係数表!C47</f>
        <v>0.37257609531888036</v>
      </c>
      <c r="Q44" s="96">
        <f>SUM(Q5:Q43)</f>
        <v>1.9207950545231067</v>
      </c>
      <c r="R44" s="91">
        <f>SUM(R7:R43)</f>
        <v>2.0839440247339249</v>
      </c>
      <c r="S44" s="97">
        <f>SUM(S5:S43)</f>
        <v>112.32099355154277</v>
      </c>
      <c r="T44" s="98">
        <f>分析係数表!F47</f>
        <v>0.48104097823151992</v>
      </c>
      <c r="U44" s="99">
        <f>SUM(U5:U43)</f>
        <v>42.04013631857336</v>
      </c>
      <c r="V44" s="100">
        <f>分析係数表!D47</f>
        <v>0.12544199143661683</v>
      </c>
      <c r="W44" s="164">
        <f>SUM(W5:W43)</f>
        <v>1</v>
      </c>
      <c r="X44" s="92">
        <f>分析係数表!E47</f>
        <v>9.6151620742417038E-2</v>
      </c>
      <c r="Y44" s="165">
        <f>SUM(Y5:Y43)</f>
        <v>0</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dimension ref="A1:Y46"/>
  <sheetViews>
    <sheetView showGridLines="0" workbookViewId="0">
      <pane xSplit="2" ySplit="4" topLeftCell="C5" activePane="bottomRight" state="frozen"/>
      <selection activeCell="B1" sqref="B1:B65536"/>
      <selection pane="topRight" activeCell="B1" sqref="B1:B65536"/>
      <selection pane="bottomLeft" activeCell="B1" sqref="B1:B65536"/>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98" t="str">
        <f>取引基本表!$E$1</f>
        <v>2015年多可町産業連関表</v>
      </c>
      <c r="H1" s="401"/>
      <c r="I1" s="401"/>
    </row>
    <row r="2" spans="1:25" x14ac:dyDescent="0.2">
      <c r="B2" s="3" t="s">
        <v>285</v>
      </c>
      <c r="S2" s="3" t="s">
        <v>152</v>
      </c>
      <c r="U2" s="64" t="s">
        <v>209</v>
      </c>
      <c r="W2" s="3" t="s">
        <v>130</v>
      </c>
      <c r="Y2" s="3" t="s">
        <v>153</v>
      </c>
    </row>
    <row r="3" spans="1:25" ht="44" x14ac:dyDescent="0.2">
      <c r="B3" s="65"/>
      <c r="C3" s="66" t="s">
        <v>227</v>
      </c>
      <c r="D3" s="66" t="s">
        <v>315</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投入係数表!AA5</f>
        <v>0</v>
      </c>
      <c r="E5" s="77">
        <f t="shared" ref="E5:E38" si="0">$C$29*D5</f>
        <v>0</v>
      </c>
      <c r="F5" s="76">
        <f>分析係数表!C8</f>
        <v>0.59892525647288708</v>
      </c>
      <c r="G5" s="77">
        <f t="shared" ref="G5:G38" si="1">E5*F5</f>
        <v>0</v>
      </c>
      <c r="H5" s="77">
        <f t="array" ref="H5:H43">MMULT(逆行列係数!C5:AO43,'25'!G5:G43)</f>
        <v>5.0698795464453206E-3</v>
      </c>
      <c r="I5" s="77">
        <f t="shared" ref="I5:I38" si="2">C5+H5</f>
        <v>5.0698795464453206E-3</v>
      </c>
      <c r="J5" s="76">
        <f>分析係数表!G8</f>
        <v>0.12001563721657545</v>
      </c>
      <c r="K5" s="78">
        <f t="shared" ref="K5:K38" si="3">I5*J5</f>
        <v>6.0846482437791768E-4</v>
      </c>
      <c r="L5" s="79" t="s">
        <v>184</v>
      </c>
      <c r="M5" s="80" t="s">
        <v>184</v>
      </c>
      <c r="N5" s="81">
        <f>分析係数表!H8</f>
        <v>1.3455901945110578E-2</v>
      </c>
      <c r="O5" s="82">
        <f t="shared" ref="O5:O43" si="4">$M$44*N5</f>
        <v>0.19474376467356469</v>
      </c>
      <c r="P5" s="76">
        <f>分析係数表!C8</f>
        <v>0.59892525647288708</v>
      </c>
      <c r="Q5" s="82">
        <f t="shared" ref="Q5:Q38" si="5">O5*P5</f>
        <v>0.11663695920361029</v>
      </c>
      <c r="R5" s="83">
        <f t="array" ref="R5:R43">MMULT(逆行列係数!C5:AO43,'25'!Q5:Q43)</f>
        <v>0.16624652686804672</v>
      </c>
      <c r="S5" s="84">
        <f t="shared" ref="S5:S38" si="6">I5+R5</f>
        <v>0.17131640641449206</v>
      </c>
      <c r="T5" s="85">
        <f>分析係数表!F8</f>
        <v>0.45269741985926504</v>
      </c>
      <c r="U5" s="86">
        <f t="shared" ref="U5:U38" si="7">S5*T5</f>
        <v>7.7554495163401793E-2</v>
      </c>
      <c r="V5" s="87">
        <f>分析係数表!D8</f>
        <v>0.16301798279906177</v>
      </c>
      <c r="W5" s="167">
        <f t="shared" ref="W5:W38" si="8">ROUND(S5*V5,0)</f>
        <v>0</v>
      </c>
      <c r="X5" s="76">
        <f>分析係数表!E8</f>
        <v>0.12822517591868648</v>
      </c>
      <c r="Y5" s="166">
        <f t="shared" ref="Y5:Y38" si="9">ROUND(S5*X5,0)</f>
        <v>0</v>
      </c>
    </row>
    <row r="6" spans="1:25" x14ac:dyDescent="0.2">
      <c r="A6" s="6" t="s">
        <v>219</v>
      </c>
      <c r="B6" s="5" t="s">
        <v>265</v>
      </c>
      <c r="C6" s="90"/>
      <c r="D6" s="76">
        <f>投入係数表!AA6</f>
        <v>0</v>
      </c>
      <c r="E6" s="77">
        <f t="shared" si="0"/>
        <v>0</v>
      </c>
      <c r="F6" s="76">
        <f>分析係数表!C9</f>
        <v>1</v>
      </c>
      <c r="G6" s="77">
        <f t="shared" si="1"/>
        <v>0</v>
      </c>
      <c r="H6" s="77">
        <v>3.0493329931315476E-2</v>
      </c>
      <c r="I6" s="77">
        <f t="shared" si="2"/>
        <v>3.0493329931315476E-2</v>
      </c>
      <c r="J6" s="76">
        <f>分析係数表!G9</f>
        <v>0.24649298597194388</v>
      </c>
      <c r="K6" s="78">
        <f t="shared" si="3"/>
        <v>7.5163919469976017E-3</v>
      </c>
      <c r="L6" s="79"/>
      <c r="M6" s="80"/>
      <c r="N6" s="81">
        <f>分析係数表!H9</f>
        <v>6.9277911004529712E-4</v>
      </c>
      <c r="O6" s="82">
        <f t="shared" si="4"/>
        <v>1.0026411646559766E-2</v>
      </c>
      <c r="P6" s="76">
        <f>分析係数表!C9</f>
        <v>1</v>
      </c>
      <c r="Q6" s="82">
        <f t="shared" si="5"/>
        <v>1.0026411646559766E-2</v>
      </c>
      <c r="R6" s="83">
        <v>1.5551047247707141E-2</v>
      </c>
      <c r="S6" s="84">
        <f t="shared" si="6"/>
        <v>4.6044377179022614E-2</v>
      </c>
      <c r="T6" s="85">
        <f>分析係数表!F9</f>
        <v>0.67535070140280562</v>
      </c>
      <c r="U6" s="86">
        <f t="shared" si="7"/>
        <v>3.109610242350826E-2</v>
      </c>
      <c r="V6" s="87">
        <f>分析係数表!D9</f>
        <v>0.18436873747494989</v>
      </c>
      <c r="W6" s="167">
        <f t="shared" si="8"/>
        <v>0</v>
      </c>
      <c r="X6" s="76">
        <f>分析係数表!E9</f>
        <v>0.11823647294589178</v>
      </c>
      <c r="Y6" s="166">
        <f t="shared" si="9"/>
        <v>0</v>
      </c>
    </row>
    <row r="7" spans="1:25" x14ac:dyDescent="0.2">
      <c r="A7" s="6" t="s">
        <v>220</v>
      </c>
      <c r="B7" s="5" t="s">
        <v>266</v>
      </c>
      <c r="C7" s="90"/>
      <c r="D7" s="76">
        <f>投入係数表!AA7</f>
        <v>0</v>
      </c>
      <c r="E7" s="77">
        <f t="shared" si="0"/>
        <v>0</v>
      </c>
      <c r="F7" s="76">
        <f>分析係数表!C10</f>
        <v>0</v>
      </c>
      <c r="G7" s="77">
        <f t="shared" si="1"/>
        <v>0</v>
      </c>
      <c r="H7" s="77">
        <v>0</v>
      </c>
      <c r="I7" s="77">
        <f t="shared" si="2"/>
        <v>0</v>
      </c>
      <c r="J7" s="76">
        <f>分析係数表!G10</f>
        <v>0</v>
      </c>
      <c r="K7" s="78">
        <f t="shared" si="3"/>
        <v>0</v>
      </c>
      <c r="L7" s="79"/>
      <c r="M7" s="80"/>
      <c r="N7" s="81">
        <f>分析係数表!H10</f>
        <v>1.3855582200905942E-3</v>
      </c>
      <c r="O7" s="82">
        <f t="shared" si="4"/>
        <v>2.0052823293119533E-2</v>
      </c>
      <c r="P7" s="76">
        <f>分析係数表!C10</f>
        <v>0</v>
      </c>
      <c r="Q7" s="82">
        <f t="shared" si="5"/>
        <v>0</v>
      </c>
      <c r="R7" s="83">
        <v>0</v>
      </c>
      <c r="S7" s="84">
        <f t="shared" si="6"/>
        <v>0</v>
      </c>
      <c r="T7" s="85">
        <f>分析係数表!F10</f>
        <v>0</v>
      </c>
      <c r="U7" s="86">
        <f t="shared" si="7"/>
        <v>0</v>
      </c>
      <c r="V7" s="87">
        <f>分析係数表!D10</f>
        <v>0</v>
      </c>
      <c r="W7" s="167">
        <f t="shared" si="8"/>
        <v>0</v>
      </c>
      <c r="X7" s="76">
        <f>分析係数表!E10</f>
        <v>0</v>
      </c>
      <c r="Y7" s="166">
        <f t="shared" si="9"/>
        <v>0</v>
      </c>
    </row>
    <row r="8" spans="1:25" x14ac:dyDescent="0.2">
      <c r="A8" s="6" t="s">
        <v>221</v>
      </c>
      <c r="B8" s="5" t="s">
        <v>27</v>
      </c>
      <c r="C8" s="90"/>
      <c r="D8" s="76">
        <f>投入係数表!AA8</f>
        <v>0</v>
      </c>
      <c r="E8" s="77">
        <f t="shared" si="0"/>
        <v>0</v>
      </c>
      <c r="F8" s="76">
        <f>分析係数表!C11</f>
        <v>0</v>
      </c>
      <c r="G8" s="77">
        <f t="shared" si="1"/>
        <v>0</v>
      </c>
      <c r="H8" s="77">
        <v>0</v>
      </c>
      <c r="I8" s="77">
        <f t="shared" si="2"/>
        <v>0</v>
      </c>
      <c r="J8" s="76">
        <f>分析係数表!G11</f>
        <v>1</v>
      </c>
      <c r="K8" s="78">
        <f t="shared" si="3"/>
        <v>0</v>
      </c>
      <c r="L8" s="79"/>
      <c r="M8" s="80"/>
      <c r="N8" s="81">
        <f>分析係数表!H11</f>
        <v>-2.6645350386357579E-5</v>
      </c>
      <c r="O8" s="82">
        <f t="shared" si="4"/>
        <v>-3.8563121717537561E-4</v>
      </c>
      <c r="P8" s="76">
        <f>分析係数表!C11</f>
        <v>0</v>
      </c>
      <c r="Q8" s="82">
        <f t="shared" si="5"/>
        <v>0</v>
      </c>
      <c r="R8" s="83">
        <v>0</v>
      </c>
      <c r="S8" s="84">
        <f t="shared" si="6"/>
        <v>0</v>
      </c>
      <c r="T8" s="85">
        <f>分析係数表!F11</f>
        <v>1</v>
      </c>
      <c r="U8" s="86">
        <f t="shared" si="7"/>
        <v>0</v>
      </c>
      <c r="V8" s="87">
        <f>分析係数表!D11</f>
        <v>1</v>
      </c>
      <c r="W8" s="167">
        <f t="shared" si="8"/>
        <v>0</v>
      </c>
      <c r="X8" s="76">
        <f>分析係数表!E11</f>
        <v>0</v>
      </c>
      <c r="Y8" s="166">
        <f t="shared" si="9"/>
        <v>0</v>
      </c>
    </row>
    <row r="9" spans="1:25" x14ac:dyDescent="0.2">
      <c r="A9" s="6" t="s">
        <v>222</v>
      </c>
      <c r="B9" s="5" t="s">
        <v>190</v>
      </c>
      <c r="C9" s="90"/>
      <c r="D9" s="76">
        <f>投入係数表!AA9</f>
        <v>0</v>
      </c>
      <c r="E9" s="77">
        <f t="shared" si="0"/>
        <v>0</v>
      </c>
      <c r="F9" s="76">
        <f>分析係数表!C12</f>
        <v>0.12986565621770585</v>
      </c>
      <c r="G9" s="77">
        <f t="shared" si="1"/>
        <v>0</v>
      </c>
      <c r="H9" s="77">
        <v>8.3946350891200134E-4</v>
      </c>
      <c r="I9" s="77">
        <f t="shared" si="2"/>
        <v>8.3946350891200134E-4</v>
      </c>
      <c r="J9" s="76">
        <f>分析係数表!G12</f>
        <v>0.14484736734275763</v>
      </c>
      <c r="K9" s="78">
        <f t="shared" si="3"/>
        <v>1.2159407924621696E-4</v>
      </c>
      <c r="L9" s="79"/>
      <c r="M9" s="80"/>
      <c r="N9" s="81">
        <f>分析係数表!H12</f>
        <v>0.10226485478284039</v>
      </c>
      <c r="O9" s="82">
        <f t="shared" si="4"/>
        <v>1.4800526115190917</v>
      </c>
      <c r="P9" s="76">
        <f>分析係数表!C12</f>
        <v>0.12986565621770585</v>
      </c>
      <c r="Q9" s="82">
        <f t="shared" si="5"/>
        <v>0.1922080036316561</v>
      </c>
      <c r="R9" s="83">
        <v>0.21267427960208873</v>
      </c>
      <c r="S9" s="84">
        <f t="shared" si="6"/>
        <v>0.21351374311100074</v>
      </c>
      <c r="T9" s="85">
        <f>分析係数表!F12</f>
        <v>0.28354845318582256</v>
      </c>
      <c r="U9" s="86">
        <f t="shared" si="7"/>
        <v>6.0541491593039336E-2</v>
      </c>
      <c r="V9" s="87">
        <f>分析係数表!D12</f>
        <v>6.9862733046506864E-2</v>
      </c>
      <c r="W9" s="167">
        <f t="shared" si="8"/>
        <v>0</v>
      </c>
      <c r="X9" s="76">
        <f>分析係数表!E12</f>
        <v>7.0682237246465884E-2</v>
      </c>
      <c r="Y9" s="166">
        <f t="shared" si="9"/>
        <v>0</v>
      </c>
    </row>
    <row r="10" spans="1:25" x14ac:dyDescent="0.2">
      <c r="A10" s="6" t="s">
        <v>223</v>
      </c>
      <c r="B10" s="5" t="s">
        <v>28</v>
      </c>
      <c r="C10" s="90"/>
      <c r="D10" s="76">
        <f>投入係数表!AA10</f>
        <v>1.2300123001230013E-3</v>
      </c>
      <c r="E10" s="77">
        <f t="shared" si="0"/>
        <v>0.12300123001230012</v>
      </c>
      <c r="F10" s="76">
        <f>分析係数表!C13</f>
        <v>0</v>
      </c>
      <c r="G10" s="77">
        <f t="shared" si="1"/>
        <v>0</v>
      </c>
      <c r="H10" s="77">
        <v>0</v>
      </c>
      <c r="I10" s="77">
        <f t="shared" si="2"/>
        <v>0</v>
      </c>
      <c r="J10" s="76">
        <f>分析係数表!G13</f>
        <v>0.244940107393639</v>
      </c>
      <c r="K10" s="78">
        <f t="shared" si="3"/>
        <v>0</v>
      </c>
      <c r="L10" s="79"/>
      <c r="M10" s="80"/>
      <c r="N10" s="81">
        <f>分析係数表!H13</f>
        <v>1.5560884625632827E-2</v>
      </c>
      <c r="O10" s="82">
        <f t="shared" si="4"/>
        <v>0.22520863083041937</v>
      </c>
      <c r="P10" s="76">
        <f>分析係数表!C13</f>
        <v>0</v>
      </c>
      <c r="Q10" s="82">
        <f t="shared" si="5"/>
        <v>0</v>
      </c>
      <c r="R10" s="83">
        <v>0</v>
      </c>
      <c r="S10" s="84">
        <f t="shared" si="6"/>
        <v>0</v>
      </c>
      <c r="T10" s="85">
        <f>分析係数表!F13</f>
        <v>0.38269310202395707</v>
      </c>
      <c r="U10" s="86">
        <f t="shared" si="7"/>
        <v>0</v>
      </c>
      <c r="V10" s="87">
        <f>分析係数表!D13</f>
        <v>0.20115654688145396</v>
      </c>
      <c r="W10" s="167">
        <f t="shared" si="8"/>
        <v>0</v>
      </c>
      <c r="X10" s="76">
        <f>分析係数表!E13</f>
        <v>0.12556794712928543</v>
      </c>
      <c r="Y10" s="166">
        <f t="shared" si="9"/>
        <v>0</v>
      </c>
    </row>
    <row r="11" spans="1:25" x14ac:dyDescent="0.2">
      <c r="A11" s="6" t="s">
        <v>224</v>
      </c>
      <c r="B11" s="5" t="s">
        <v>267</v>
      </c>
      <c r="C11" s="90"/>
      <c r="D11" s="76">
        <f>投入係数表!AA11</f>
        <v>2.4600246002460025E-3</v>
      </c>
      <c r="E11" s="77">
        <f t="shared" si="0"/>
        <v>0.24600246002460024</v>
      </c>
      <c r="F11" s="76">
        <f>分析係数表!C14</f>
        <v>0.45829675153643545</v>
      </c>
      <c r="G11" s="77">
        <f t="shared" si="1"/>
        <v>0.11274212829924611</v>
      </c>
      <c r="H11" s="77">
        <v>0.30288197726441118</v>
      </c>
      <c r="I11" s="77">
        <f t="shared" si="2"/>
        <v>0.30288197726441118</v>
      </c>
      <c r="J11" s="76">
        <f>分析係数表!G14</f>
        <v>0.19321533923303835</v>
      </c>
      <c r="K11" s="78">
        <f t="shared" si="3"/>
        <v>5.8521443984716613E-2</v>
      </c>
      <c r="L11" s="79"/>
      <c r="M11" s="80"/>
      <c r="N11" s="81">
        <f>分析係数表!H14</f>
        <v>1.278976818545164E-3</v>
      </c>
      <c r="O11" s="82">
        <f t="shared" si="4"/>
        <v>1.851029842441803E-2</v>
      </c>
      <c r="P11" s="76">
        <f>分析係数表!C14</f>
        <v>0.45829675153643545</v>
      </c>
      <c r="Q11" s="82">
        <f t="shared" si="5"/>
        <v>8.4832096378807832E-3</v>
      </c>
      <c r="R11" s="83">
        <v>3.0514762768427496E-2</v>
      </c>
      <c r="S11" s="84">
        <f t="shared" si="6"/>
        <v>0.3333967400328387</v>
      </c>
      <c r="T11" s="85">
        <f>分析係数表!F14</f>
        <v>0.37856440511307771</v>
      </c>
      <c r="U11" s="86">
        <f t="shared" si="7"/>
        <v>0.12621213855717101</v>
      </c>
      <c r="V11" s="87">
        <f>分析係数表!D14</f>
        <v>5.6047197640117993E-2</v>
      </c>
      <c r="W11" s="167">
        <f t="shared" si="8"/>
        <v>0</v>
      </c>
      <c r="X11" s="76">
        <f>分析係数表!E14</f>
        <v>4.4739429695181909E-2</v>
      </c>
      <c r="Y11" s="166">
        <f t="shared" si="9"/>
        <v>0</v>
      </c>
    </row>
    <row r="12" spans="1:25" x14ac:dyDescent="0.2">
      <c r="A12" s="6" t="s">
        <v>225</v>
      </c>
      <c r="B12" s="5" t="s">
        <v>29</v>
      </c>
      <c r="C12" s="90"/>
      <c r="D12" s="76">
        <f>投入係数表!AA12</f>
        <v>9.8400984009840101E-3</v>
      </c>
      <c r="E12" s="77">
        <f t="shared" si="0"/>
        <v>0.98400984009840098</v>
      </c>
      <c r="F12" s="76">
        <f>分析係数表!C15</f>
        <v>0</v>
      </c>
      <c r="G12" s="77">
        <f t="shared" si="1"/>
        <v>0</v>
      </c>
      <c r="H12" s="77">
        <v>0</v>
      </c>
      <c r="I12" s="77">
        <f t="shared" si="2"/>
        <v>0</v>
      </c>
      <c r="J12" s="76">
        <f>分析係数表!G15</f>
        <v>9.420289855072464E-2</v>
      </c>
      <c r="K12" s="78">
        <f t="shared" si="3"/>
        <v>0</v>
      </c>
      <c r="L12" s="79"/>
      <c r="M12" s="80"/>
      <c r="N12" s="81">
        <f>分析係数表!H15</f>
        <v>9.4857447375432981E-3</v>
      </c>
      <c r="O12" s="82">
        <f t="shared" si="4"/>
        <v>0.1372847133144337</v>
      </c>
      <c r="P12" s="76">
        <f>分析係数表!C15</f>
        <v>0</v>
      </c>
      <c r="Q12" s="82">
        <f t="shared" si="5"/>
        <v>0</v>
      </c>
      <c r="R12" s="83">
        <v>0</v>
      </c>
      <c r="S12" s="84">
        <f t="shared" si="6"/>
        <v>0</v>
      </c>
      <c r="T12" s="85">
        <f>分析係数表!F15</f>
        <v>0.29710144927536231</v>
      </c>
      <c r="U12" s="86">
        <f t="shared" si="7"/>
        <v>0</v>
      </c>
      <c r="V12" s="87">
        <f>分析係数表!D15</f>
        <v>2.1739130434782608E-2</v>
      </c>
      <c r="W12" s="167">
        <f t="shared" si="8"/>
        <v>0</v>
      </c>
      <c r="X12" s="76">
        <f>分析係数表!E15</f>
        <v>2.1739130434782608E-2</v>
      </c>
      <c r="Y12" s="166">
        <f t="shared" si="9"/>
        <v>0</v>
      </c>
    </row>
    <row r="13" spans="1:25" x14ac:dyDescent="0.2">
      <c r="A13" s="6" t="s">
        <v>226</v>
      </c>
      <c r="B13" s="5" t="s">
        <v>30</v>
      </c>
      <c r="C13" s="90"/>
      <c r="D13" s="76">
        <f>投入係数表!AA13</f>
        <v>1.2300123001230012E-2</v>
      </c>
      <c r="E13" s="77">
        <f t="shared" si="0"/>
        <v>1.2300123001230012</v>
      </c>
      <c r="F13" s="76">
        <f>分析係数表!C16</f>
        <v>4.3478260869564966E-3</v>
      </c>
      <c r="G13" s="77">
        <f t="shared" si="1"/>
        <v>5.3478795657521481E-3</v>
      </c>
      <c r="H13" s="77">
        <v>6.3976859556187215E-3</v>
      </c>
      <c r="I13" s="77">
        <f t="shared" si="2"/>
        <v>6.3976859556187215E-3</v>
      </c>
      <c r="J13" s="76">
        <f>分析係数表!G16</f>
        <v>0.1</v>
      </c>
      <c r="K13" s="78">
        <f t="shared" si="3"/>
        <v>6.3976859556187215E-4</v>
      </c>
      <c r="L13" s="79"/>
      <c r="M13" s="80"/>
      <c r="N13" s="81">
        <f>分析係数表!H16</f>
        <v>1.859845456967759E-2</v>
      </c>
      <c r="O13" s="82">
        <f t="shared" si="4"/>
        <v>0.26917058958841217</v>
      </c>
      <c r="P13" s="76">
        <f>分析係数表!C16</f>
        <v>4.3478260869564966E-3</v>
      </c>
      <c r="Q13" s="82">
        <f t="shared" si="5"/>
        <v>1.1703069112539591E-3</v>
      </c>
      <c r="R13" s="83">
        <v>1.2933207299968296E-3</v>
      </c>
      <c r="S13" s="84">
        <f t="shared" si="6"/>
        <v>7.6910066856155507E-3</v>
      </c>
      <c r="T13" s="85">
        <f>分析係数表!F16</f>
        <v>0.3</v>
      </c>
      <c r="U13" s="86">
        <f t="shared" si="7"/>
        <v>2.3073020056846652E-3</v>
      </c>
      <c r="V13" s="87">
        <f>分析係数表!D16</f>
        <v>0</v>
      </c>
      <c r="W13" s="167">
        <f t="shared" si="8"/>
        <v>0</v>
      </c>
      <c r="X13" s="76">
        <f>分析係数表!E16</f>
        <v>0</v>
      </c>
      <c r="Y13" s="166">
        <f t="shared" si="9"/>
        <v>0</v>
      </c>
    </row>
    <row r="14" spans="1:25" x14ac:dyDescent="0.2">
      <c r="A14" s="6" t="s">
        <v>2</v>
      </c>
      <c r="B14" s="5" t="s">
        <v>364</v>
      </c>
      <c r="C14" s="90"/>
      <c r="D14" s="76">
        <f>投入係数表!AA14</f>
        <v>3.9360393603936041E-2</v>
      </c>
      <c r="E14" s="77">
        <f t="shared" si="0"/>
        <v>3.9360393603936039</v>
      </c>
      <c r="F14" s="76">
        <f>分析係数表!C17</f>
        <v>0.37921478060046188</v>
      </c>
      <c r="G14" s="77">
        <f t="shared" si="1"/>
        <v>1.4926043024864428</v>
      </c>
      <c r="H14" s="77">
        <v>1.9021622746408917</v>
      </c>
      <c r="I14" s="77">
        <f t="shared" si="2"/>
        <v>1.9021622746408917</v>
      </c>
      <c r="J14" s="76">
        <f>分析係数表!G17</f>
        <v>0.21189120809614168</v>
      </c>
      <c r="K14" s="78">
        <f t="shared" si="3"/>
        <v>0.40305146236856337</v>
      </c>
      <c r="L14" s="79"/>
      <c r="M14" s="80"/>
      <c r="N14" s="81">
        <f>分析係数表!H17</f>
        <v>3.1175059952038369E-3</v>
      </c>
      <c r="O14" s="82">
        <f t="shared" si="4"/>
        <v>4.5118852409518947E-2</v>
      </c>
      <c r="P14" s="76">
        <f>分析係数表!C17</f>
        <v>0.37921478060046188</v>
      </c>
      <c r="Q14" s="82">
        <f t="shared" si="5"/>
        <v>1.710973571742035E-2</v>
      </c>
      <c r="R14" s="83">
        <v>3.3210718718948387E-2</v>
      </c>
      <c r="S14" s="84">
        <f t="shared" si="6"/>
        <v>1.93537299335984</v>
      </c>
      <c r="T14" s="85">
        <f>分析係数表!F17</f>
        <v>0.32152646004638413</v>
      </c>
      <c r="U14" s="86">
        <f t="shared" si="7"/>
        <v>0.62227362742436343</v>
      </c>
      <c r="V14" s="87">
        <f>分析係数表!D17</f>
        <v>5.2709255745308874E-2</v>
      </c>
      <c r="W14" s="167">
        <f t="shared" si="8"/>
        <v>0</v>
      </c>
      <c r="X14" s="76">
        <f>分析係数表!E17</f>
        <v>4.1113219481340925E-2</v>
      </c>
      <c r="Y14" s="166">
        <f t="shared" si="9"/>
        <v>0</v>
      </c>
    </row>
    <row r="15" spans="1:25" x14ac:dyDescent="0.2">
      <c r="A15" s="6" t="s">
        <v>3</v>
      </c>
      <c r="B15" s="5" t="s">
        <v>31</v>
      </c>
      <c r="C15" s="90"/>
      <c r="D15" s="76">
        <f>投入係数表!AA15</f>
        <v>4.9200492004920051E-3</v>
      </c>
      <c r="E15" s="77">
        <f t="shared" si="0"/>
        <v>0.49200492004920049</v>
      </c>
      <c r="F15" s="76">
        <f>分析係数表!C18</f>
        <v>0.14940577249575548</v>
      </c>
      <c r="G15" s="77">
        <f t="shared" si="1"/>
        <v>7.3508375151663211E-2</v>
      </c>
      <c r="H15" s="77">
        <v>0.11511520064771874</v>
      </c>
      <c r="I15" s="77">
        <f t="shared" si="2"/>
        <v>0.11511520064771874</v>
      </c>
      <c r="J15" s="76">
        <f>分析係数表!G18</f>
        <v>0.21511627906976744</v>
      </c>
      <c r="K15" s="78">
        <f t="shared" si="3"/>
        <v>2.4763153627706938E-2</v>
      </c>
      <c r="L15" s="79"/>
      <c r="M15" s="80"/>
      <c r="N15" s="81">
        <f>分析係数表!H18</f>
        <v>5.0626165734079403E-4</v>
      </c>
      <c r="O15" s="82">
        <f t="shared" si="4"/>
        <v>7.326993126332137E-3</v>
      </c>
      <c r="P15" s="76">
        <f>分析係数表!C18</f>
        <v>0.14940577249575548</v>
      </c>
      <c r="Q15" s="82">
        <f t="shared" si="5"/>
        <v>1.0946950681107435E-3</v>
      </c>
      <c r="R15" s="83">
        <v>2.1963756316084695E-3</v>
      </c>
      <c r="S15" s="84">
        <f t="shared" si="6"/>
        <v>0.11731157627932721</v>
      </c>
      <c r="T15" s="85">
        <f>分析係数表!F18</f>
        <v>0.45542635658914726</v>
      </c>
      <c r="U15" s="86">
        <f t="shared" si="7"/>
        <v>5.3426783770623827E-2</v>
      </c>
      <c r="V15" s="87">
        <f>分析係数表!D18</f>
        <v>8.1395348837209308E-2</v>
      </c>
      <c r="W15" s="167">
        <f t="shared" si="8"/>
        <v>0</v>
      </c>
      <c r="X15" s="76">
        <f>分析係数表!E18</f>
        <v>8.9147286821705432E-2</v>
      </c>
      <c r="Y15" s="166">
        <f t="shared" si="9"/>
        <v>0</v>
      </c>
    </row>
    <row r="16" spans="1:25" x14ac:dyDescent="0.2">
      <c r="A16" s="6" t="s">
        <v>4</v>
      </c>
      <c r="B16" s="5" t="s">
        <v>32</v>
      </c>
      <c r="C16" s="90"/>
      <c r="D16" s="76">
        <f>投入係数表!AA16</f>
        <v>0</v>
      </c>
      <c r="E16" s="77">
        <f t="shared" si="0"/>
        <v>0</v>
      </c>
      <c r="F16" s="76">
        <f>分析係数表!C19</f>
        <v>0.11115651818553329</v>
      </c>
      <c r="G16" s="77">
        <f t="shared" si="1"/>
        <v>0</v>
      </c>
      <c r="H16" s="77">
        <v>2.0663255131054263E-2</v>
      </c>
      <c r="I16" s="77">
        <f t="shared" si="2"/>
        <v>2.0663255131054263E-2</v>
      </c>
      <c r="J16" s="76">
        <f>分析係数表!G19</f>
        <v>5.721393034825871E-2</v>
      </c>
      <c r="K16" s="78">
        <f t="shared" si="3"/>
        <v>1.1822260398364379E-3</v>
      </c>
      <c r="L16" s="79"/>
      <c r="M16" s="80"/>
      <c r="N16" s="81">
        <f>分析係数表!H19</f>
        <v>-1.332267519317879E-4</v>
      </c>
      <c r="O16" s="82">
        <f t="shared" si="4"/>
        <v>-1.9281560858768782E-3</v>
      </c>
      <c r="P16" s="76">
        <f>分析係数表!C19</f>
        <v>0.11115651818553329</v>
      </c>
      <c r="Q16" s="82">
        <f t="shared" si="5"/>
        <v>-2.1432711702431989E-4</v>
      </c>
      <c r="R16" s="83">
        <v>9.2088178129327771E-4</v>
      </c>
      <c r="S16" s="84">
        <f t="shared" si="6"/>
        <v>2.1584136912347542E-2</v>
      </c>
      <c r="T16" s="85">
        <f>分析係数表!F19</f>
        <v>0.24046434494195687</v>
      </c>
      <c r="U16" s="86">
        <f t="shared" si="7"/>
        <v>5.1902153437651628E-3</v>
      </c>
      <c r="V16" s="87">
        <f>分析係数表!D19</f>
        <v>6.7993366500829183E-2</v>
      </c>
      <c r="W16" s="167">
        <f t="shared" si="8"/>
        <v>0</v>
      </c>
      <c r="X16" s="76">
        <f>分析係数表!E19</f>
        <v>7.4626865671641784E-2</v>
      </c>
      <c r="Y16" s="166">
        <f t="shared" si="9"/>
        <v>0</v>
      </c>
    </row>
    <row r="17" spans="1:25" x14ac:dyDescent="0.2">
      <c r="A17" s="6" t="s">
        <v>5</v>
      </c>
      <c r="B17" s="5" t="s">
        <v>33</v>
      </c>
      <c r="C17" s="90"/>
      <c r="D17" s="76">
        <f>投入係数表!AA17</f>
        <v>0</v>
      </c>
      <c r="E17" s="77">
        <f t="shared" si="0"/>
        <v>0</v>
      </c>
      <c r="F17" s="76">
        <f>分析係数表!C20</f>
        <v>0.38497033618984844</v>
      </c>
      <c r="G17" s="77">
        <f t="shared" si="1"/>
        <v>0</v>
      </c>
      <c r="H17" s="77">
        <v>3.1680807838783402E-2</v>
      </c>
      <c r="I17" s="77">
        <f t="shared" si="2"/>
        <v>3.1680807838783402E-2</v>
      </c>
      <c r="J17" s="76">
        <f>分析係数表!G20</f>
        <v>0.1000882612533098</v>
      </c>
      <c r="K17" s="78">
        <f t="shared" si="3"/>
        <v>3.1708769716840583E-3</v>
      </c>
      <c r="L17" s="79"/>
      <c r="M17" s="80"/>
      <c r="N17" s="81">
        <f>分析係数表!H20</f>
        <v>6.1284305888622431E-4</v>
      </c>
      <c r="O17" s="82">
        <f t="shared" si="4"/>
        <v>8.8695179950336392E-3</v>
      </c>
      <c r="P17" s="76">
        <f>分析係数表!C20</f>
        <v>0.38497033618984844</v>
      </c>
      <c r="Q17" s="82">
        <f t="shared" si="5"/>
        <v>3.4145013243900104E-3</v>
      </c>
      <c r="R17" s="83">
        <v>7.7533073575986227E-3</v>
      </c>
      <c r="S17" s="84">
        <f t="shared" si="6"/>
        <v>3.9434115196382027E-2</v>
      </c>
      <c r="T17" s="85">
        <f>分析係数表!F20</f>
        <v>0.22259488084730802</v>
      </c>
      <c r="U17" s="86">
        <f t="shared" si="7"/>
        <v>8.7778321734576763E-3</v>
      </c>
      <c r="V17" s="87">
        <f>分析係数表!D20</f>
        <v>2.5772285966460723E-2</v>
      </c>
      <c r="W17" s="167">
        <f t="shared" si="8"/>
        <v>0</v>
      </c>
      <c r="X17" s="76">
        <f>分析係数表!E20</f>
        <v>2.7184466019417475E-2</v>
      </c>
      <c r="Y17" s="166">
        <f t="shared" si="9"/>
        <v>0</v>
      </c>
    </row>
    <row r="18" spans="1:25" x14ac:dyDescent="0.2">
      <c r="A18" s="6" t="s">
        <v>6</v>
      </c>
      <c r="B18" s="5" t="s">
        <v>34</v>
      </c>
      <c r="C18" s="90"/>
      <c r="D18" s="76">
        <f>投入係数表!AA18</f>
        <v>1.2300123001230013E-3</v>
      </c>
      <c r="E18" s="77">
        <f t="shared" si="0"/>
        <v>0.12300123001230012</v>
      </c>
      <c r="F18" s="76">
        <f>分析係数表!C21</f>
        <v>0.48253968253968249</v>
      </c>
      <c r="G18" s="77">
        <f t="shared" si="1"/>
        <v>5.9352974482125766E-2</v>
      </c>
      <c r="H18" s="77">
        <v>0.26062160039146881</v>
      </c>
      <c r="I18" s="77">
        <f t="shared" si="2"/>
        <v>0.26062160039146881</v>
      </c>
      <c r="J18" s="76">
        <f>分析係数表!G21</f>
        <v>0.28533451484271155</v>
      </c>
      <c r="K18" s="78">
        <f t="shared" si="3"/>
        <v>7.4364337905230796E-2</v>
      </c>
      <c r="L18" s="79"/>
      <c r="M18" s="80"/>
      <c r="N18" s="81">
        <f>分析係数表!H21</f>
        <v>1.0125233146815881E-3</v>
      </c>
      <c r="O18" s="82">
        <f t="shared" si="4"/>
        <v>1.4653986252664274E-2</v>
      </c>
      <c r="P18" s="76">
        <f>分析係数表!C21</f>
        <v>0.48253968253968249</v>
      </c>
      <c r="Q18" s="82">
        <f t="shared" si="5"/>
        <v>7.0711298743014904E-3</v>
      </c>
      <c r="R18" s="83">
        <v>1.3637636484107563E-2</v>
      </c>
      <c r="S18" s="84">
        <f t="shared" si="6"/>
        <v>0.27425923687557635</v>
      </c>
      <c r="T18" s="85">
        <f>分析係数表!F21</f>
        <v>0.42600797518830308</v>
      </c>
      <c r="U18" s="86">
        <f t="shared" si="7"/>
        <v>0.11683662217805346</v>
      </c>
      <c r="V18" s="87">
        <f>分析係数表!D21</f>
        <v>6.1586176340274704E-2</v>
      </c>
      <c r="W18" s="167">
        <f t="shared" si="8"/>
        <v>0</v>
      </c>
      <c r="X18" s="76">
        <f>分析係数表!E21</f>
        <v>5.2946389011962781E-2</v>
      </c>
      <c r="Y18" s="166">
        <f t="shared" si="9"/>
        <v>0</v>
      </c>
    </row>
    <row r="19" spans="1:25" x14ac:dyDescent="0.2">
      <c r="A19" s="6" t="s">
        <v>7</v>
      </c>
      <c r="B19" s="5" t="s">
        <v>268</v>
      </c>
      <c r="C19" s="90"/>
      <c r="D19" s="76">
        <f>投入係数表!AA19</f>
        <v>1.107011070110701E-2</v>
      </c>
      <c r="E19" s="77">
        <f t="shared" si="0"/>
        <v>1.107011070110701</v>
      </c>
      <c r="F19" s="76">
        <f>分析係数表!C22</f>
        <v>8.9572192513369009E-2</v>
      </c>
      <c r="G19" s="77">
        <f t="shared" si="1"/>
        <v>9.9157408686386353E-2</v>
      </c>
      <c r="H19" s="77">
        <v>0.11580280527905895</v>
      </c>
      <c r="I19" s="77">
        <f t="shared" si="2"/>
        <v>0.11580280527905895</v>
      </c>
      <c r="J19" s="76">
        <f>分析係数表!G22</f>
        <v>0.19457831325301206</v>
      </c>
      <c r="K19" s="78">
        <f t="shared" si="3"/>
        <v>2.253271452116629E-2</v>
      </c>
      <c r="L19" s="79"/>
      <c r="M19" s="80"/>
      <c r="N19" s="81">
        <f>分析係数表!H22</f>
        <v>5.3290700772715159E-5</v>
      </c>
      <c r="O19" s="82">
        <f t="shared" si="4"/>
        <v>7.7126243435075121E-4</v>
      </c>
      <c r="P19" s="76">
        <f>分析係数表!C22</f>
        <v>8.9572192513369009E-2</v>
      </c>
      <c r="Q19" s="82">
        <f t="shared" si="5"/>
        <v>6.9083667247995113E-5</v>
      </c>
      <c r="R19" s="83">
        <v>4.5388510523545903E-4</v>
      </c>
      <c r="S19" s="84">
        <f t="shared" si="6"/>
        <v>0.11625669038429441</v>
      </c>
      <c r="T19" s="85">
        <f>分析係数表!F22</f>
        <v>0.41265060240963858</v>
      </c>
      <c r="U19" s="86">
        <f t="shared" si="7"/>
        <v>4.7973393321229928E-2</v>
      </c>
      <c r="V19" s="87">
        <f>分析係数表!D22</f>
        <v>5.903614457831325E-2</v>
      </c>
      <c r="W19" s="167">
        <f t="shared" si="8"/>
        <v>0</v>
      </c>
      <c r="X19" s="76">
        <f>分析係数表!E22</f>
        <v>6.2650602409638559E-2</v>
      </c>
      <c r="Y19" s="166">
        <f t="shared" si="9"/>
        <v>0</v>
      </c>
    </row>
    <row r="20" spans="1:25" x14ac:dyDescent="0.2">
      <c r="A20" s="6" t="s">
        <v>8</v>
      </c>
      <c r="B20" s="5" t="s">
        <v>269</v>
      </c>
      <c r="C20" s="90"/>
      <c r="D20" s="76">
        <f>投入係数表!AA20</f>
        <v>0</v>
      </c>
      <c r="E20" s="77">
        <f t="shared" si="0"/>
        <v>0</v>
      </c>
      <c r="F20" s="76">
        <f>分析係数表!C23</f>
        <v>0</v>
      </c>
      <c r="G20" s="77">
        <f t="shared" si="1"/>
        <v>0</v>
      </c>
      <c r="H20" s="77">
        <v>0</v>
      </c>
      <c r="I20" s="77">
        <f t="shared" si="2"/>
        <v>0</v>
      </c>
      <c r="J20" s="76">
        <f>分析係数表!G23</f>
        <v>0.21617418351477449</v>
      </c>
      <c r="K20" s="78">
        <f t="shared" si="3"/>
        <v>0</v>
      </c>
      <c r="L20" s="79"/>
      <c r="M20" s="80"/>
      <c r="N20" s="81">
        <f>分析係数表!H23</f>
        <v>2.6645350386357579E-5</v>
      </c>
      <c r="O20" s="82">
        <f t="shared" si="4"/>
        <v>3.8563121717537561E-4</v>
      </c>
      <c r="P20" s="76">
        <f>分析係数表!C23</f>
        <v>0</v>
      </c>
      <c r="Q20" s="82">
        <f t="shared" si="5"/>
        <v>0</v>
      </c>
      <c r="R20" s="83">
        <v>0</v>
      </c>
      <c r="S20" s="84">
        <f t="shared" si="6"/>
        <v>0</v>
      </c>
      <c r="T20" s="85">
        <f>分析係数表!F23</f>
        <v>0.44116122343182995</v>
      </c>
      <c r="U20" s="86">
        <f t="shared" si="7"/>
        <v>0</v>
      </c>
      <c r="V20" s="87">
        <f>分析係数表!D23</f>
        <v>8.5018144116122338E-2</v>
      </c>
      <c r="W20" s="167">
        <f t="shared" si="8"/>
        <v>0</v>
      </c>
      <c r="X20" s="76">
        <f>分析係数表!E23</f>
        <v>8.138932089165371E-2</v>
      </c>
      <c r="Y20" s="166">
        <f t="shared" si="9"/>
        <v>0</v>
      </c>
    </row>
    <row r="21" spans="1:25" x14ac:dyDescent="0.2">
      <c r="A21" s="6" t="s">
        <v>9</v>
      </c>
      <c r="B21" s="5" t="s">
        <v>270</v>
      </c>
      <c r="C21" s="90"/>
      <c r="D21" s="76">
        <f>投入係数表!AA21</f>
        <v>0</v>
      </c>
      <c r="E21" s="77">
        <f t="shared" si="0"/>
        <v>0</v>
      </c>
      <c r="F21" s="76">
        <f>分析係数表!C24</f>
        <v>0.22950819672131151</v>
      </c>
      <c r="G21" s="77">
        <f t="shared" si="1"/>
        <v>0</v>
      </c>
      <c r="H21" s="77">
        <v>5.2305109104720266E-3</v>
      </c>
      <c r="I21" s="77">
        <f t="shared" si="2"/>
        <v>5.2305109104720266E-3</v>
      </c>
      <c r="J21" s="76">
        <f>分析係数表!G24</f>
        <v>0.20952380952380953</v>
      </c>
      <c r="K21" s="78">
        <f t="shared" si="3"/>
        <v>1.0959165717179485E-3</v>
      </c>
      <c r="L21" s="79"/>
      <c r="M21" s="80"/>
      <c r="N21" s="81">
        <f>分析係数表!H24</f>
        <v>3.996802557953637E-4</v>
      </c>
      <c r="O21" s="82">
        <f t="shared" si="4"/>
        <v>5.7844682576306339E-3</v>
      </c>
      <c r="P21" s="76">
        <f>分析係数表!C24</f>
        <v>0.22950819672131151</v>
      </c>
      <c r="Q21" s="82">
        <f t="shared" si="5"/>
        <v>1.3275828788004735E-3</v>
      </c>
      <c r="R21" s="83">
        <v>3.2984831312150441E-3</v>
      </c>
      <c r="S21" s="84">
        <f t="shared" si="6"/>
        <v>8.5289940416870703E-3</v>
      </c>
      <c r="T21" s="85">
        <f>分析係数表!F24</f>
        <v>0.4</v>
      </c>
      <c r="U21" s="86">
        <f t="shared" si="7"/>
        <v>3.4115976166748281E-3</v>
      </c>
      <c r="V21" s="87">
        <f>分析係数表!D24</f>
        <v>1.1190476190476191</v>
      </c>
      <c r="W21" s="167">
        <f t="shared" si="8"/>
        <v>0</v>
      </c>
      <c r="X21" s="76">
        <f>分析係数表!E24</f>
        <v>1.1190476190476191</v>
      </c>
      <c r="Y21" s="166">
        <f t="shared" si="9"/>
        <v>0</v>
      </c>
    </row>
    <row r="22" spans="1:25" x14ac:dyDescent="0.2">
      <c r="A22" s="6" t="s">
        <v>10</v>
      </c>
      <c r="B22" s="5" t="s">
        <v>271</v>
      </c>
      <c r="C22" s="90"/>
      <c r="D22" s="76">
        <f>投入係数表!AA22</f>
        <v>0</v>
      </c>
      <c r="E22" s="77">
        <f t="shared" si="0"/>
        <v>0</v>
      </c>
      <c r="F22" s="76">
        <f>分析係数表!C25</f>
        <v>0.16129032258064513</v>
      </c>
      <c r="G22" s="77">
        <f t="shared" si="1"/>
        <v>0</v>
      </c>
      <c r="H22" s="77">
        <v>1.3630972130726834E-2</v>
      </c>
      <c r="I22" s="77">
        <f t="shared" si="2"/>
        <v>1.3630972130726834E-2</v>
      </c>
      <c r="J22" s="76">
        <f>分析係数表!G25</f>
        <v>0.19679519278918378</v>
      </c>
      <c r="K22" s="78">
        <f t="shared" si="3"/>
        <v>2.6825097883703785E-3</v>
      </c>
      <c r="L22" s="79"/>
      <c r="M22" s="80"/>
      <c r="N22" s="81">
        <f>分析係数表!H25</f>
        <v>5.5955235811350917E-4</v>
      </c>
      <c r="O22" s="82">
        <f t="shared" si="4"/>
        <v>8.0982555606828877E-3</v>
      </c>
      <c r="P22" s="76">
        <f>分析係数表!C25</f>
        <v>0.16129032258064513</v>
      </c>
      <c r="Q22" s="82">
        <f t="shared" si="5"/>
        <v>1.3061702517230462E-3</v>
      </c>
      <c r="R22" s="83">
        <v>3.9348713140121344E-3</v>
      </c>
      <c r="S22" s="84">
        <f t="shared" si="6"/>
        <v>1.7565843444738969E-2</v>
      </c>
      <c r="T22" s="85">
        <f>分析係数表!F25</f>
        <v>0.35002503755633452</v>
      </c>
      <c r="U22" s="86">
        <f t="shared" si="7"/>
        <v>6.1484850114534497E-3</v>
      </c>
      <c r="V22" s="87">
        <f>分析係数表!D25</f>
        <v>8.1622433650475709E-2</v>
      </c>
      <c r="W22" s="167">
        <f t="shared" si="8"/>
        <v>0</v>
      </c>
      <c r="X22" s="76">
        <f>分析係数表!E25</f>
        <v>8.0120180270405614E-2</v>
      </c>
      <c r="Y22" s="166">
        <f t="shared" si="9"/>
        <v>0</v>
      </c>
    </row>
    <row r="23" spans="1:25" x14ac:dyDescent="0.2">
      <c r="A23" s="6" t="s">
        <v>11</v>
      </c>
      <c r="B23" s="5" t="s">
        <v>35</v>
      </c>
      <c r="C23" s="90"/>
      <c r="D23" s="76">
        <f>投入係数表!AA23</f>
        <v>0</v>
      </c>
      <c r="E23" s="77">
        <f t="shared" si="0"/>
        <v>0</v>
      </c>
      <c r="F23" s="76">
        <f>分析係数表!C26</f>
        <v>0.2892749244712991</v>
      </c>
      <c r="G23" s="77">
        <f t="shared" si="1"/>
        <v>0</v>
      </c>
      <c r="H23" s="77">
        <v>1.8062309430105162E-2</v>
      </c>
      <c r="I23" s="77">
        <f t="shared" si="2"/>
        <v>1.8062309430105162E-2</v>
      </c>
      <c r="J23" s="76">
        <f>分析係数表!G26</f>
        <v>0.19654528478057889</v>
      </c>
      <c r="K23" s="78">
        <f t="shared" si="3"/>
        <v>3.5500617507349549E-3</v>
      </c>
      <c r="L23" s="79"/>
      <c r="M23" s="80"/>
      <c r="N23" s="81">
        <f>分析係数表!H26</f>
        <v>1.2363442579269917E-2</v>
      </c>
      <c r="O23" s="82">
        <f t="shared" si="4"/>
        <v>0.1789328847693743</v>
      </c>
      <c r="P23" s="76">
        <f>分析係数表!C26</f>
        <v>0.2892749244712991</v>
      </c>
      <c r="Q23" s="82">
        <f t="shared" si="5"/>
        <v>5.1760796727092419E-2</v>
      </c>
      <c r="R23" s="83">
        <v>5.4752751696139065E-2</v>
      </c>
      <c r="S23" s="84">
        <f t="shared" si="6"/>
        <v>7.2815061126244224E-2</v>
      </c>
      <c r="T23" s="85">
        <f>分析係数表!F26</f>
        <v>0.33426704014939307</v>
      </c>
      <c r="U23" s="86">
        <f t="shared" si="7"/>
        <v>2.4339674960966787E-2</v>
      </c>
      <c r="V23" s="87">
        <f>分析係数表!D26</f>
        <v>5.3688141923436038E-2</v>
      </c>
      <c r="W23" s="167">
        <f t="shared" si="8"/>
        <v>0</v>
      </c>
      <c r="X23" s="76">
        <f>分析係数表!E26</f>
        <v>5.6489262371615313E-2</v>
      </c>
      <c r="Y23" s="166">
        <f t="shared" si="9"/>
        <v>0</v>
      </c>
    </row>
    <row r="24" spans="1:25" x14ac:dyDescent="0.2">
      <c r="A24" s="6" t="s">
        <v>12</v>
      </c>
      <c r="B24" s="5" t="s">
        <v>365</v>
      </c>
      <c r="C24" s="90"/>
      <c r="D24" s="76">
        <f>投入係数表!AA24</f>
        <v>0</v>
      </c>
      <c r="E24" s="77">
        <f t="shared" si="0"/>
        <v>0</v>
      </c>
      <c r="F24" s="76">
        <f>分析係数表!C27</f>
        <v>1.9108280254777066E-2</v>
      </c>
      <c r="G24" s="77">
        <f t="shared" si="1"/>
        <v>0</v>
      </c>
      <c r="H24" s="77">
        <v>2.9088206322743556E-4</v>
      </c>
      <c r="I24" s="77">
        <f t="shared" si="2"/>
        <v>2.9088206322743556E-4</v>
      </c>
      <c r="J24" s="76">
        <f>分析係数表!G27</f>
        <v>0.18</v>
      </c>
      <c r="K24" s="78">
        <f t="shared" si="3"/>
        <v>5.2358771380938396E-5</v>
      </c>
      <c r="L24" s="79"/>
      <c r="M24" s="80"/>
      <c r="N24" s="81">
        <f>分析係数表!H27</f>
        <v>1.2043698374633626E-2</v>
      </c>
      <c r="O24" s="82">
        <f t="shared" si="4"/>
        <v>0.17430531016326978</v>
      </c>
      <c r="P24" s="76">
        <f>分析係数表!C27</f>
        <v>1.9108280254777066E-2</v>
      </c>
      <c r="Q24" s="82">
        <f t="shared" si="5"/>
        <v>3.3306747164956003E-3</v>
      </c>
      <c r="R24" s="83">
        <v>3.3522201024699023E-3</v>
      </c>
      <c r="S24" s="84">
        <f t="shared" si="6"/>
        <v>3.6431021656973379E-3</v>
      </c>
      <c r="T24" s="85">
        <f>分析係数表!F27</f>
        <v>0.34</v>
      </c>
      <c r="U24" s="86">
        <f t="shared" si="7"/>
        <v>1.2386547363370949E-3</v>
      </c>
      <c r="V24" s="87">
        <f>分析係数表!D27</f>
        <v>0</v>
      </c>
      <c r="W24" s="167">
        <f t="shared" si="8"/>
        <v>0</v>
      </c>
      <c r="X24" s="76">
        <f>分析係数表!E27</f>
        <v>0</v>
      </c>
      <c r="Y24" s="166">
        <f t="shared" si="9"/>
        <v>0</v>
      </c>
    </row>
    <row r="25" spans="1:25" x14ac:dyDescent="0.2">
      <c r="A25" s="6" t="s">
        <v>13</v>
      </c>
      <c r="B25" s="5" t="s">
        <v>191</v>
      </c>
      <c r="C25" s="90"/>
      <c r="D25" s="76">
        <f>投入係数表!AA25</f>
        <v>0</v>
      </c>
      <c r="E25" s="77">
        <f t="shared" si="0"/>
        <v>0</v>
      </c>
      <c r="F25" s="76">
        <f>分析係数表!C28</f>
        <v>9.4883720930232562E-2</v>
      </c>
      <c r="G25" s="77">
        <f t="shared" si="1"/>
        <v>0</v>
      </c>
      <c r="H25" s="77">
        <v>1.1064533927301055E-2</v>
      </c>
      <c r="I25" s="77">
        <f t="shared" si="2"/>
        <v>1.1064533927301055E-2</v>
      </c>
      <c r="J25" s="76">
        <f>分析係数表!G28</f>
        <v>0.12508638562543192</v>
      </c>
      <c r="K25" s="78">
        <f t="shared" si="3"/>
        <v>1.3840225575960546E-3</v>
      </c>
      <c r="L25" s="79"/>
      <c r="M25" s="80"/>
      <c r="N25" s="81">
        <f>分析係数表!H28</f>
        <v>2.3767652544630962E-2</v>
      </c>
      <c r="O25" s="82">
        <f t="shared" si="4"/>
        <v>0.34398304572043509</v>
      </c>
      <c r="P25" s="76">
        <f>分析係数表!C28</f>
        <v>9.4883720930232562E-2</v>
      </c>
      <c r="Q25" s="82">
        <f t="shared" si="5"/>
        <v>3.2638391314869189E-2</v>
      </c>
      <c r="R25" s="83">
        <v>3.478088134050146E-2</v>
      </c>
      <c r="S25" s="84">
        <f t="shared" si="6"/>
        <v>4.5845415267802517E-2</v>
      </c>
      <c r="T25" s="85">
        <f>分析係数表!F28</f>
        <v>0.21354526606772634</v>
      </c>
      <c r="U25" s="86">
        <f t="shared" si="7"/>
        <v>9.7900714013482923E-3</v>
      </c>
      <c r="V25" s="87">
        <f>分析係数表!D28</f>
        <v>0.20525224602626124</v>
      </c>
      <c r="W25" s="167">
        <f t="shared" si="8"/>
        <v>0</v>
      </c>
      <c r="X25" s="76">
        <f>分析係数表!E28</f>
        <v>0.19765031098825156</v>
      </c>
      <c r="Y25" s="166">
        <f t="shared" si="9"/>
        <v>0</v>
      </c>
    </row>
    <row r="26" spans="1:25" x14ac:dyDescent="0.2">
      <c r="A26" s="6" t="s">
        <v>14</v>
      </c>
      <c r="B26" s="5" t="s">
        <v>50</v>
      </c>
      <c r="C26" s="90"/>
      <c r="D26" s="76">
        <f>投入係数表!AA26</f>
        <v>2.4600246002460025E-3</v>
      </c>
      <c r="E26" s="77">
        <f t="shared" si="0"/>
        <v>0.24600246002460024</v>
      </c>
      <c r="F26" s="76">
        <f>分析係数表!C29</f>
        <v>0.10244286840031525</v>
      </c>
      <c r="G26" s="77">
        <f t="shared" si="1"/>
        <v>2.5201197638453934E-2</v>
      </c>
      <c r="H26" s="77">
        <v>4.6019388100504842E-2</v>
      </c>
      <c r="I26" s="77">
        <f t="shared" si="2"/>
        <v>4.6019388100504842E-2</v>
      </c>
      <c r="J26" s="76">
        <f>分析係数表!G29</f>
        <v>0.25477707006369427</v>
      </c>
      <c r="K26" s="78">
        <f t="shared" si="3"/>
        <v>1.172468486637066E-2</v>
      </c>
      <c r="L26" s="79"/>
      <c r="M26" s="80"/>
      <c r="N26" s="81">
        <f>分析係数表!H29</f>
        <v>1.0897948308020251E-2</v>
      </c>
      <c r="O26" s="82">
        <f t="shared" si="4"/>
        <v>0.15772316782472864</v>
      </c>
      <c r="P26" s="76">
        <f>分析係数表!C29</f>
        <v>0.10244286840031525</v>
      </c>
      <c r="Q26" s="82">
        <f t="shared" si="5"/>
        <v>1.6157613725149511E-2</v>
      </c>
      <c r="R26" s="83">
        <v>2.0605321092619783E-2</v>
      </c>
      <c r="S26" s="84">
        <f t="shared" si="6"/>
        <v>6.6624709193124632E-2</v>
      </c>
      <c r="T26" s="85">
        <f>分析係数表!F29</f>
        <v>0.39278131634819535</v>
      </c>
      <c r="U26" s="86">
        <f t="shared" si="7"/>
        <v>2.6168940978191207E-2</v>
      </c>
      <c r="V26" s="87">
        <f>分析係数表!D29</f>
        <v>0.1932059447983015</v>
      </c>
      <c r="W26" s="167">
        <f t="shared" si="8"/>
        <v>0</v>
      </c>
      <c r="X26" s="76">
        <f>分析係数表!E29</f>
        <v>0.10191082802547771</v>
      </c>
      <c r="Y26" s="166">
        <f t="shared" si="9"/>
        <v>0</v>
      </c>
    </row>
    <row r="27" spans="1:25" x14ac:dyDescent="0.2">
      <c r="A27" s="6" t="s">
        <v>15</v>
      </c>
      <c r="B27" s="5" t="s">
        <v>36</v>
      </c>
      <c r="C27" s="90"/>
      <c r="D27" s="76">
        <f>投入係数表!AA27</f>
        <v>3.0750307503075031E-2</v>
      </c>
      <c r="E27" s="77">
        <f t="shared" si="0"/>
        <v>3.0750307503075032</v>
      </c>
      <c r="F27" s="76">
        <f>分析係数表!C30</f>
        <v>1</v>
      </c>
      <c r="G27" s="77">
        <f t="shared" si="1"/>
        <v>3.0750307503075032</v>
      </c>
      <c r="H27" s="77">
        <v>3.4252054027586802</v>
      </c>
      <c r="I27" s="77">
        <f t="shared" si="2"/>
        <v>3.4252054027586802</v>
      </c>
      <c r="J27" s="76">
        <f>分析係数表!G30</f>
        <v>0.34465911614479239</v>
      </c>
      <c r="K27" s="78">
        <f t="shared" si="3"/>
        <v>1.1805282667291743</v>
      </c>
      <c r="L27" s="79"/>
      <c r="M27" s="80"/>
      <c r="N27" s="81">
        <f>分析係数表!H30</f>
        <v>0</v>
      </c>
      <c r="O27" s="82">
        <f t="shared" si="4"/>
        <v>0</v>
      </c>
      <c r="P27" s="76">
        <f>分析係数表!C30</f>
        <v>1</v>
      </c>
      <c r="Q27" s="82">
        <f t="shared" si="5"/>
        <v>0</v>
      </c>
      <c r="R27" s="83">
        <v>2.2693775178454771E-2</v>
      </c>
      <c r="S27" s="84">
        <f t="shared" si="6"/>
        <v>3.4478991779371349</v>
      </c>
      <c r="T27" s="85">
        <f>分析係数表!F30</f>
        <v>0.43992893626471241</v>
      </c>
      <c r="U27" s="86">
        <f t="shared" si="7"/>
        <v>1.5168306176978601</v>
      </c>
      <c r="V27" s="87">
        <f>分析係数表!D30</f>
        <v>0.13657561625582945</v>
      </c>
      <c r="W27" s="167">
        <f t="shared" si="8"/>
        <v>0</v>
      </c>
      <c r="X27" s="76">
        <f>分析係数表!E30</f>
        <v>6.395736175882745E-2</v>
      </c>
      <c r="Y27" s="166">
        <f t="shared" si="9"/>
        <v>0</v>
      </c>
    </row>
    <row r="28" spans="1:25" x14ac:dyDescent="0.2">
      <c r="A28" s="6" t="s">
        <v>16</v>
      </c>
      <c r="B28" s="5" t="s">
        <v>192</v>
      </c>
      <c r="C28" s="90"/>
      <c r="D28" s="76">
        <f>投入係数表!AA28</f>
        <v>4.1820418204182044E-2</v>
      </c>
      <c r="E28" s="77">
        <f t="shared" si="0"/>
        <v>4.1820418204182044</v>
      </c>
      <c r="F28" s="76">
        <f>分析係数表!C31</f>
        <v>2.6671974522292974E-2</v>
      </c>
      <c r="G28" s="77">
        <f t="shared" si="1"/>
        <v>0.11154331288535807</v>
      </c>
      <c r="H28" s="77">
        <v>0.12864039545101519</v>
      </c>
      <c r="I28" s="77">
        <f t="shared" si="2"/>
        <v>0.12864039545101519</v>
      </c>
      <c r="J28" s="76">
        <f>分析係数表!G31</f>
        <v>5.9701492537313432E-2</v>
      </c>
      <c r="K28" s="78">
        <f t="shared" si="3"/>
        <v>7.6800236090158319E-3</v>
      </c>
      <c r="L28" s="79"/>
      <c r="M28" s="80"/>
      <c r="N28" s="81">
        <f>分析係数表!H31</f>
        <v>2.5153210764721556E-2</v>
      </c>
      <c r="O28" s="82">
        <f t="shared" si="4"/>
        <v>0.36403586901355456</v>
      </c>
      <c r="P28" s="76">
        <f>分析係数表!C31</f>
        <v>2.6671974522292974E-2</v>
      </c>
      <c r="Q28" s="82">
        <f t="shared" si="5"/>
        <v>9.7095554235303097E-3</v>
      </c>
      <c r="R28" s="83">
        <v>1.1879150442064917E-2</v>
      </c>
      <c r="S28" s="84">
        <f t="shared" si="6"/>
        <v>0.14051954589308011</v>
      </c>
      <c r="T28" s="85">
        <f>分析係数表!F31</f>
        <v>0.34328358208955223</v>
      </c>
      <c r="U28" s="86">
        <f t="shared" si="7"/>
        <v>4.8238053067773769E-2</v>
      </c>
      <c r="V28" s="87">
        <f>分析係数表!D31</f>
        <v>0</v>
      </c>
      <c r="W28" s="167">
        <f t="shared" si="8"/>
        <v>0</v>
      </c>
      <c r="X28" s="76">
        <f>分析係数表!E31</f>
        <v>0</v>
      </c>
      <c r="Y28" s="166">
        <f t="shared" si="9"/>
        <v>0</v>
      </c>
    </row>
    <row r="29" spans="1:25" x14ac:dyDescent="0.2">
      <c r="A29" s="6" t="s">
        <v>17</v>
      </c>
      <c r="B29" s="5" t="s">
        <v>272</v>
      </c>
      <c r="C29" s="75">
        <f>最終需要_まとめ!C30</f>
        <v>100</v>
      </c>
      <c r="D29" s="76">
        <f>投入係数表!AA29</f>
        <v>9.348093480934809E-2</v>
      </c>
      <c r="E29" s="77">
        <f t="shared" si="0"/>
        <v>9.3480934809348089</v>
      </c>
      <c r="F29" s="76">
        <f>分析係数表!C32</f>
        <v>1</v>
      </c>
      <c r="G29" s="77">
        <f t="shared" si="1"/>
        <v>9.3480934809348089</v>
      </c>
      <c r="H29" s="77">
        <v>10.33543837888165</v>
      </c>
      <c r="I29" s="77">
        <f t="shared" si="2"/>
        <v>110.33543837888165</v>
      </c>
      <c r="J29" s="76">
        <f>分析係数表!G32</f>
        <v>0.14022140221402213</v>
      </c>
      <c r="K29" s="78">
        <f t="shared" si="3"/>
        <v>15.471389883385617</v>
      </c>
      <c r="L29" s="79"/>
      <c r="M29" s="80"/>
      <c r="N29" s="81">
        <f>分析係数表!H32</f>
        <v>7.3807620570210501E-3</v>
      </c>
      <c r="O29" s="82">
        <f t="shared" si="4"/>
        <v>0.10681984715757906</v>
      </c>
      <c r="P29" s="76">
        <f>分析係数表!C32</f>
        <v>1</v>
      </c>
      <c r="Q29" s="82">
        <f t="shared" si="5"/>
        <v>0.10681984715757906</v>
      </c>
      <c r="R29" s="83">
        <v>0.13535732658492836</v>
      </c>
      <c r="S29" s="84">
        <f t="shared" si="6"/>
        <v>110.47079570546657</v>
      </c>
      <c r="T29" s="85">
        <f>分析係数表!F32</f>
        <v>0.48093480934809346</v>
      </c>
      <c r="U29" s="86">
        <f t="shared" si="7"/>
        <v>53.12925107114075</v>
      </c>
      <c r="V29" s="87">
        <f>分析係数表!D32</f>
        <v>1.7220172201722016E-2</v>
      </c>
      <c r="W29" s="167">
        <f t="shared" si="8"/>
        <v>2</v>
      </c>
      <c r="X29" s="76">
        <f>分析係数表!E32</f>
        <v>2.5830258302583026E-2</v>
      </c>
      <c r="Y29" s="166">
        <f t="shared" si="9"/>
        <v>3</v>
      </c>
    </row>
    <row r="30" spans="1:25" x14ac:dyDescent="0.2">
      <c r="A30" s="6" t="s">
        <v>18</v>
      </c>
      <c r="B30" s="5" t="s">
        <v>273</v>
      </c>
      <c r="C30" s="90"/>
      <c r="D30" s="76">
        <f>投入係数表!AA30</f>
        <v>2.4600246002460025E-3</v>
      </c>
      <c r="E30" s="77">
        <f t="shared" si="0"/>
        <v>0.24600246002460024</v>
      </c>
      <c r="F30" s="76">
        <f>分析係数表!C33</f>
        <v>0.66329113924050631</v>
      </c>
      <c r="G30" s="77">
        <f t="shared" si="1"/>
        <v>0.16317125196568422</v>
      </c>
      <c r="H30" s="77">
        <v>0.1926467043236138</v>
      </c>
      <c r="I30" s="77">
        <f t="shared" si="2"/>
        <v>0.1926467043236138</v>
      </c>
      <c r="J30" s="76">
        <f>分析係数表!G33</f>
        <v>0.50381679389312972</v>
      </c>
      <c r="K30" s="78">
        <f t="shared" si="3"/>
        <v>9.7058644926400844E-2</v>
      </c>
      <c r="L30" s="79"/>
      <c r="M30" s="80"/>
      <c r="N30" s="81">
        <f>分析係数表!H33</f>
        <v>1.0658140154543032E-3</v>
      </c>
      <c r="O30" s="82">
        <f t="shared" si="4"/>
        <v>1.5425248687015026E-2</v>
      </c>
      <c r="P30" s="76">
        <f>分析係数表!C33</f>
        <v>0.66329113924050631</v>
      </c>
      <c r="Q30" s="82">
        <f t="shared" si="5"/>
        <v>1.0231430774678321E-2</v>
      </c>
      <c r="R30" s="83">
        <v>2.623021866087126E-2</v>
      </c>
      <c r="S30" s="84">
        <f t="shared" si="6"/>
        <v>0.21887692298448508</v>
      </c>
      <c r="T30" s="85">
        <f>分析係数表!F33</f>
        <v>0.63740458015267176</v>
      </c>
      <c r="U30" s="86">
        <f t="shared" si="7"/>
        <v>0.13951315320003438</v>
      </c>
      <c r="V30" s="87">
        <f>分析係数表!D33</f>
        <v>1.1450381679389313E-2</v>
      </c>
      <c r="W30" s="167">
        <f t="shared" si="8"/>
        <v>0</v>
      </c>
      <c r="X30" s="76">
        <f>分析係数表!E33</f>
        <v>0</v>
      </c>
      <c r="Y30" s="166">
        <f t="shared" si="9"/>
        <v>0</v>
      </c>
    </row>
    <row r="31" spans="1:25" x14ac:dyDescent="0.2">
      <c r="A31" s="6" t="s">
        <v>19</v>
      </c>
      <c r="B31" s="5" t="s">
        <v>274</v>
      </c>
      <c r="C31" s="90"/>
      <c r="D31" s="76">
        <f>投入係数表!AA31</f>
        <v>1.8450184501845018E-2</v>
      </c>
      <c r="E31" s="77">
        <f t="shared" si="0"/>
        <v>1.8450184501845017</v>
      </c>
      <c r="F31" s="76">
        <f>分析係数表!C34</f>
        <v>0.21491587085038655</v>
      </c>
      <c r="G31" s="77">
        <f t="shared" si="1"/>
        <v>0.39652374695643272</v>
      </c>
      <c r="H31" s="77">
        <v>0.57394547896748249</v>
      </c>
      <c r="I31" s="77">
        <f t="shared" si="2"/>
        <v>0.57394547896748249</v>
      </c>
      <c r="J31" s="76">
        <f>分析係数表!G34</f>
        <v>0.42492917847025496</v>
      </c>
      <c r="K31" s="78">
        <f t="shared" si="3"/>
        <v>0.24388618086436933</v>
      </c>
      <c r="L31" s="79"/>
      <c r="M31" s="80"/>
      <c r="N31" s="81">
        <f>分析係数表!H34</f>
        <v>0.18094857447375434</v>
      </c>
      <c r="O31" s="82">
        <f t="shared" si="4"/>
        <v>2.6188215958379759</v>
      </c>
      <c r="P31" s="76">
        <f>分析係数表!C34</f>
        <v>0.21491587085038655</v>
      </c>
      <c r="Q31" s="82">
        <f t="shared" si="5"/>
        <v>0.56282632387131759</v>
      </c>
      <c r="R31" s="83">
        <v>0.59754711153133278</v>
      </c>
      <c r="S31" s="84">
        <f t="shared" si="6"/>
        <v>1.1714925904988154</v>
      </c>
      <c r="T31" s="85">
        <f>分析係数表!F34</f>
        <v>0.69842904970383723</v>
      </c>
      <c r="U31" s="86">
        <f t="shared" si="7"/>
        <v>0.81820445671717412</v>
      </c>
      <c r="V31" s="87">
        <f>分析係数表!D34</f>
        <v>0.29410249806850375</v>
      </c>
      <c r="W31" s="167">
        <f t="shared" si="8"/>
        <v>0</v>
      </c>
      <c r="X31" s="76">
        <f>分析係数表!E34</f>
        <v>0.18465104300798352</v>
      </c>
      <c r="Y31" s="166">
        <f t="shared" si="9"/>
        <v>0</v>
      </c>
    </row>
    <row r="32" spans="1:25" x14ac:dyDescent="0.2">
      <c r="A32" s="6" t="s">
        <v>20</v>
      </c>
      <c r="B32" s="5" t="s">
        <v>37</v>
      </c>
      <c r="C32" s="90"/>
      <c r="D32" s="76">
        <f>投入係数表!AA32</f>
        <v>2.3370233702337023E-2</v>
      </c>
      <c r="E32" s="77">
        <f t="shared" si="0"/>
        <v>2.3370233702337022</v>
      </c>
      <c r="F32" s="76">
        <f>分析係数表!C35</f>
        <v>8.6412734508243272E-2</v>
      </c>
      <c r="G32" s="77">
        <f t="shared" si="1"/>
        <v>0.20194858003156482</v>
      </c>
      <c r="H32" s="77">
        <v>0.23933124864439048</v>
      </c>
      <c r="I32" s="77">
        <f t="shared" si="2"/>
        <v>0.23933124864439048</v>
      </c>
      <c r="J32" s="76">
        <f>分析係数表!G35</f>
        <v>0.31692307692307692</v>
      </c>
      <c r="K32" s="78">
        <f t="shared" si="3"/>
        <v>7.5849595724222216E-2</v>
      </c>
      <c r="L32" s="79"/>
      <c r="M32" s="80"/>
      <c r="N32" s="81">
        <f>分析係数表!H35</f>
        <v>6.9118038902211562E-2</v>
      </c>
      <c r="O32" s="82">
        <f t="shared" si="4"/>
        <v>1.0003273773529244</v>
      </c>
      <c r="P32" s="76">
        <f>分析係数表!C35</f>
        <v>8.6412734508243272E-2</v>
      </c>
      <c r="Q32" s="82">
        <f t="shared" si="5"/>
        <v>8.6441024080525536E-2</v>
      </c>
      <c r="R32" s="83">
        <v>9.5692121131524546E-2</v>
      </c>
      <c r="S32" s="84">
        <f t="shared" si="6"/>
        <v>0.33502336977591501</v>
      </c>
      <c r="T32" s="85">
        <f>分析係数表!F35</f>
        <v>0.65230769230769226</v>
      </c>
      <c r="U32" s="86">
        <f t="shared" si="7"/>
        <v>0.21853832120767377</v>
      </c>
      <c r="V32" s="87">
        <f>分析係数表!D35</f>
        <v>0.24307692307692308</v>
      </c>
      <c r="W32" s="167">
        <f t="shared" si="8"/>
        <v>0</v>
      </c>
      <c r="X32" s="76">
        <f>分析係数表!E35</f>
        <v>0.19384615384615383</v>
      </c>
      <c r="Y32" s="166">
        <f t="shared" si="9"/>
        <v>0</v>
      </c>
    </row>
    <row r="33" spans="1:25" x14ac:dyDescent="0.2">
      <c r="A33" s="6" t="s">
        <v>21</v>
      </c>
      <c r="B33" s="5" t="s">
        <v>38</v>
      </c>
      <c r="C33" s="90"/>
      <c r="D33" s="76">
        <f>投入係数表!AA33</f>
        <v>0</v>
      </c>
      <c r="E33" s="77">
        <f t="shared" si="0"/>
        <v>0</v>
      </c>
      <c r="F33" s="76">
        <f>分析係数表!C36</f>
        <v>0.53995037220843667</v>
      </c>
      <c r="G33" s="77">
        <f t="shared" si="1"/>
        <v>0</v>
      </c>
      <c r="H33" s="77">
        <v>7.2988469217561053E-2</v>
      </c>
      <c r="I33" s="77">
        <f t="shared" si="2"/>
        <v>7.2988469217561053E-2</v>
      </c>
      <c r="J33" s="76">
        <f>分析係数表!G36</f>
        <v>4.5913682277318639E-3</v>
      </c>
      <c r="K33" s="78">
        <f t="shared" si="3"/>
        <v>3.3511693855629501E-4</v>
      </c>
      <c r="L33" s="79"/>
      <c r="M33" s="80"/>
      <c r="N33" s="81">
        <f>分析係数表!H36</f>
        <v>9.1953104183320006E-2</v>
      </c>
      <c r="O33" s="82">
        <f t="shared" si="4"/>
        <v>1.3308133304722212</v>
      </c>
      <c r="P33" s="76">
        <f>分析係数表!C36</f>
        <v>0.53995037220843667</v>
      </c>
      <c r="Q33" s="82">
        <f t="shared" si="5"/>
        <v>0.71857315312842507</v>
      </c>
      <c r="R33" s="83">
        <v>0.74746595209286348</v>
      </c>
      <c r="S33" s="84">
        <f t="shared" si="6"/>
        <v>0.82045442131042456</v>
      </c>
      <c r="T33" s="85">
        <f>分析係数表!F36</f>
        <v>0.90036730945821852</v>
      </c>
      <c r="U33" s="86">
        <f t="shared" si="7"/>
        <v>0.73871033984836665</v>
      </c>
      <c r="V33" s="87">
        <f>分析係数表!D36</f>
        <v>1.4692378328741965E-2</v>
      </c>
      <c r="W33" s="167">
        <f t="shared" si="8"/>
        <v>0</v>
      </c>
      <c r="X33" s="76">
        <f>分析係数表!E36</f>
        <v>5.5096418732782371E-3</v>
      </c>
      <c r="Y33" s="166">
        <f t="shared" si="9"/>
        <v>0</v>
      </c>
    </row>
    <row r="34" spans="1:25" x14ac:dyDescent="0.2">
      <c r="A34" s="6" t="s">
        <v>22</v>
      </c>
      <c r="B34" s="5" t="s">
        <v>377</v>
      </c>
      <c r="C34" s="90"/>
      <c r="D34" s="76">
        <f>投入係数表!AA34</f>
        <v>1.2300123001230012E-2</v>
      </c>
      <c r="E34" s="77">
        <f t="shared" si="0"/>
        <v>1.2300123001230012</v>
      </c>
      <c r="F34" s="76">
        <f>分析係数表!C37</f>
        <v>0.27299231380864031</v>
      </c>
      <c r="G34" s="77">
        <f t="shared" si="1"/>
        <v>0.3357839038236658</v>
      </c>
      <c r="H34" s="77">
        <v>0.46498083648089639</v>
      </c>
      <c r="I34" s="77">
        <f t="shared" si="2"/>
        <v>0.46498083648089639</v>
      </c>
      <c r="J34" s="76">
        <f>分析係数表!G37</f>
        <v>0.4742113169754632</v>
      </c>
      <c r="K34" s="78">
        <f t="shared" si="3"/>
        <v>0.22049917483595838</v>
      </c>
      <c r="L34" s="79"/>
      <c r="M34" s="80"/>
      <c r="N34" s="81">
        <f>分析係数表!H37</f>
        <v>5.3477218225419662E-2</v>
      </c>
      <c r="O34" s="82">
        <f t="shared" si="4"/>
        <v>0.77396185287097885</v>
      </c>
      <c r="P34" s="76">
        <f>分析係数表!C37</f>
        <v>0.27299231380864031</v>
      </c>
      <c r="Q34" s="82">
        <f t="shared" si="5"/>
        <v>0.21128563701487096</v>
      </c>
      <c r="R34" s="83">
        <v>0.23780778174723038</v>
      </c>
      <c r="S34" s="84">
        <f t="shared" si="6"/>
        <v>0.70278861822812677</v>
      </c>
      <c r="T34" s="85">
        <f>分析係数表!F37</f>
        <v>0.7120681021532298</v>
      </c>
      <c r="U34" s="86">
        <f t="shared" si="7"/>
        <v>0.50043335759659302</v>
      </c>
      <c r="V34" s="87">
        <f>分析係数表!D37</f>
        <v>0.1457185778668002</v>
      </c>
      <c r="W34" s="167">
        <f t="shared" si="8"/>
        <v>0</v>
      </c>
      <c r="X34" s="76">
        <f>分析係数表!E37</f>
        <v>0.12719078617926891</v>
      </c>
      <c r="Y34" s="166">
        <f t="shared" si="9"/>
        <v>0</v>
      </c>
    </row>
    <row r="35" spans="1:25" x14ac:dyDescent="0.2">
      <c r="A35" s="6" t="s">
        <v>23</v>
      </c>
      <c r="B35" s="5" t="s">
        <v>193</v>
      </c>
      <c r="C35" s="90"/>
      <c r="D35" s="76">
        <f>投入係数表!AA35</f>
        <v>3.9360393603936041E-2</v>
      </c>
      <c r="E35" s="77">
        <f t="shared" si="0"/>
        <v>3.9360393603936039</v>
      </c>
      <c r="F35" s="76">
        <f>分析係数表!C38</f>
        <v>9.8436595251881753E-3</v>
      </c>
      <c r="G35" s="77">
        <f t="shared" si="1"/>
        <v>3.8745031341454073E-2</v>
      </c>
      <c r="H35" s="77">
        <v>4.7769773056462274E-2</v>
      </c>
      <c r="I35" s="77">
        <f t="shared" si="2"/>
        <v>4.7769773056462274E-2</v>
      </c>
      <c r="J35" s="76">
        <f>分析係数表!G38</f>
        <v>0.36842105263157893</v>
      </c>
      <c r="K35" s="78">
        <f t="shared" si="3"/>
        <v>1.7599390073433467E-2</v>
      </c>
      <c r="L35" s="79"/>
      <c r="M35" s="80"/>
      <c r="N35" s="81">
        <f>分析係数表!H38</f>
        <v>4.7135624833466561E-2</v>
      </c>
      <c r="O35" s="82">
        <f t="shared" si="4"/>
        <v>0.68218162318323949</v>
      </c>
      <c r="P35" s="76">
        <f>分析係数表!C38</f>
        <v>9.8436595251881753E-3</v>
      </c>
      <c r="Q35" s="82">
        <f t="shared" si="5"/>
        <v>6.7151636329560258E-3</v>
      </c>
      <c r="R35" s="83">
        <v>7.7900529638703937E-3</v>
      </c>
      <c r="S35" s="84">
        <f t="shared" si="6"/>
        <v>5.5559826020332666E-2</v>
      </c>
      <c r="T35" s="85">
        <f>分析係数表!F38</f>
        <v>0.57894736842105265</v>
      </c>
      <c r="U35" s="86">
        <f t="shared" si="7"/>
        <v>3.2166215064403127E-2</v>
      </c>
      <c r="V35" s="87">
        <f>分析係数表!D38</f>
        <v>0.19298245614035087</v>
      </c>
      <c r="W35" s="167">
        <f t="shared" si="8"/>
        <v>0</v>
      </c>
      <c r="X35" s="76">
        <f>分析係数表!E38</f>
        <v>0.17543859649122806</v>
      </c>
      <c r="Y35" s="166">
        <f t="shared" si="9"/>
        <v>0</v>
      </c>
    </row>
    <row r="36" spans="1:25" x14ac:dyDescent="0.2">
      <c r="A36" s="6" t="s">
        <v>24</v>
      </c>
      <c r="B36" s="5" t="s">
        <v>39</v>
      </c>
      <c r="C36" s="90"/>
      <c r="D36" s="76">
        <f>投入係数表!AA36</f>
        <v>0</v>
      </c>
      <c r="E36" s="77">
        <f t="shared" si="0"/>
        <v>0</v>
      </c>
      <c r="F36" s="76">
        <f>分析係数表!C39</f>
        <v>1</v>
      </c>
      <c r="G36" s="77">
        <f t="shared" si="1"/>
        <v>0</v>
      </c>
      <c r="H36" s="77">
        <v>4.7494734416299839E-2</v>
      </c>
      <c r="I36" s="77">
        <f t="shared" si="2"/>
        <v>4.7494734416299839E-2</v>
      </c>
      <c r="J36" s="76">
        <f>分析係数表!G39</f>
        <v>0.35118219749652296</v>
      </c>
      <c r="K36" s="78">
        <f t="shared" si="3"/>
        <v>1.6679305201829916E-2</v>
      </c>
      <c r="L36" s="79"/>
      <c r="M36" s="80"/>
      <c r="N36" s="81">
        <f>分析係数表!H39</f>
        <v>4.2632560618172128E-3</v>
      </c>
      <c r="O36" s="82">
        <f t="shared" si="4"/>
        <v>6.1700994748060102E-2</v>
      </c>
      <c r="P36" s="76">
        <f>分析係数表!C39</f>
        <v>1</v>
      </c>
      <c r="Q36" s="82">
        <f t="shared" si="5"/>
        <v>6.1700994748060102E-2</v>
      </c>
      <c r="R36" s="83">
        <v>7.5337258247122729E-2</v>
      </c>
      <c r="S36" s="84">
        <f t="shared" si="6"/>
        <v>0.12283199266342257</v>
      </c>
      <c r="T36" s="85">
        <f>分析係数表!F39</f>
        <v>0.70201668984700971</v>
      </c>
      <c r="U36" s="86">
        <f t="shared" si="7"/>
        <v>8.6230108896888091E-2</v>
      </c>
      <c r="V36" s="87">
        <f>分析係数表!D39</f>
        <v>8.2406119610570233E-2</v>
      </c>
      <c r="W36" s="167">
        <f t="shared" si="8"/>
        <v>0</v>
      </c>
      <c r="X36" s="76">
        <f>分析係数表!E39</f>
        <v>0.10361613351877608</v>
      </c>
      <c r="Y36" s="166">
        <f t="shared" si="9"/>
        <v>0</v>
      </c>
    </row>
    <row r="37" spans="1:25" x14ac:dyDescent="0.2">
      <c r="A37" s="6" t="s">
        <v>25</v>
      </c>
      <c r="B37" s="5" t="s">
        <v>40</v>
      </c>
      <c r="C37" s="90"/>
      <c r="D37" s="76">
        <f>投入係数表!AA37</f>
        <v>0</v>
      </c>
      <c r="E37" s="77">
        <f t="shared" si="0"/>
        <v>0</v>
      </c>
      <c r="F37" s="76">
        <f>分析係数表!C40</f>
        <v>0.85246762338116899</v>
      </c>
      <c r="G37" s="77">
        <f t="shared" si="1"/>
        <v>0</v>
      </c>
      <c r="H37" s="77">
        <v>3.553903669470742E-3</v>
      </c>
      <c r="I37" s="77">
        <f t="shared" si="2"/>
        <v>3.553903669470742E-3</v>
      </c>
      <c r="J37" s="76">
        <f>分析係数表!G40</f>
        <v>0.56154833975417351</v>
      </c>
      <c r="K37" s="78">
        <f t="shared" si="3"/>
        <v>1.99568870523756E-3</v>
      </c>
      <c r="L37" s="79"/>
      <c r="M37" s="80"/>
      <c r="N37" s="81">
        <f>分析係数表!H40</f>
        <v>3.4452438049560351E-2</v>
      </c>
      <c r="O37" s="82">
        <f t="shared" si="4"/>
        <v>0.49862116380776067</v>
      </c>
      <c r="P37" s="76">
        <f>分析係数表!C40</f>
        <v>0.85246762338116899</v>
      </c>
      <c r="Q37" s="82">
        <f t="shared" si="5"/>
        <v>0.42505839847875432</v>
      </c>
      <c r="R37" s="83">
        <v>0.42524652375153932</v>
      </c>
      <c r="S37" s="84">
        <f t="shared" si="6"/>
        <v>0.42880042742101004</v>
      </c>
      <c r="T37" s="85">
        <f>分析係数表!F40</f>
        <v>0.75619152449091909</v>
      </c>
      <c r="U37" s="86">
        <f t="shared" si="7"/>
        <v>0.32425524891385127</v>
      </c>
      <c r="V37" s="87">
        <f>分析係数表!D40</f>
        <v>0.11685929187305082</v>
      </c>
      <c r="W37" s="167">
        <f t="shared" si="8"/>
        <v>0</v>
      </c>
      <c r="X37" s="76">
        <f>分析係数表!E40</f>
        <v>7.2463768115942032E-2</v>
      </c>
      <c r="Y37" s="166">
        <f t="shared" si="9"/>
        <v>0</v>
      </c>
    </row>
    <row r="38" spans="1:25" x14ac:dyDescent="0.2">
      <c r="A38" s="6" t="s">
        <v>26</v>
      </c>
      <c r="B38" s="5" t="s">
        <v>276</v>
      </c>
      <c r="C38" s="90"/>
      <c r="D38" s="76">
        <f>投入係数表!AA38</f>
        <v>0</v>
      </c>
      <c r="E38" s="77">
        <f t="shared" si="0"/>
        <v>0</v>
      </c>
      <c r="F38" s="76">
        <f>分析係数表!C41</f>
        <v>0.52194822470070601</v>
      </c>
      <c r="G38" s="77">
        <f t="shared" si="1"/>
        <v>0</v>
      </c>
      <c r="H38" s="77">
        <v>6.2477176364204899E-4</v>
      </c>
      <c r="I38" s="77">
        <f t="shared" si="2"/>
        <v>6.2477176364204899E-4</v>
      </c>
      <c r="J38" s="76">
        <f>分析係数表!G41</f>
        <v>0.47623592288604694</v>
      </c>
      <c r="K38" s="78">
        <f t="shared" si="3"/>
        <v>2.975387574512144E-4</v>
      </c>
      <c r="L38" s="79"/>
      <c r="M38" s="80"/>
      <c r="N38" s="81">
        <f>分析係数表!H41</f>
        <v>5.4729549693578468E-2</v>
      </c>
      <c r="O38" s="82">
        <f t="shared" si="4"/>
        <v>0.79208652007822145</v>
      </c>
      <c r="P38" s="76">
        <f>分析係数表!C41</f>
        <v>0.52194822470070601</v>
      </c>
      <c r="Q38" s="82">
        <f t="shared" si="5"/>
        <v>0.41342815296418783</v>
      </c>
      <c r="R38" s="83">
        <v>0.41795548170524444</v>
      </c>
      <c r="S38" s="84">
        <f t="shared" si="6"/>
        <v>0.4185802534688865</v>
      </c>
      <c r="T38" s="85">
        <f>分析係数表!F41</f>
        <v>0.5754915060125978</v>
      </c>
      <c r="U38" s="86">
        <f t="shared" si="7"/>
        <v>0.24088938045594441</v>
      </c>
      <c r="V38" s="87">
        <f>分析係数表!D41</f>
        <v>0.21645352166443979</v>
      </c>
      <c r="W38" s="167">
        <f t="shared" si="8"/>
        <v>0</v>
      </c>
      <c r="X38" s="76">
        <f>分析係数表!E41</f>
        <v>0.20900935292994846</v>
      </c>
      <c r="Y38" s="166">
        <f t="shared" si="9"/>
        <v>0</v>
      </c>
    </row>
    <row r="39" spans="1:25" x14ac:dyDescent="0.2">
      <c r="A39" s="6" t="s">
        <v>51</v>
      </c>
      <c r="B39" s="5" t="s">
        <v>367</v>
      </c>
      <c r="C39" s="90"/>
      <c r="D39" s="76">
        <f>投入係数表!AA39</f>
        <v>9.8400984009840101E-3</v>
      </c>
      <c r="E39" s="77">
        <f>$C$29*D39</f>
        <v>0.98400984009840098</v>
      </c>
      <c r="F39" s="76">
        <f>分析係数表!C42</f>
        <v>1</v>
      </c>
      <c r="G39" s="77">
        <f>E39*F39</f>
        <v>0.98400984009840098</v>
      </c>
      <c r="H39" s="77">
        <v>1.1098866888135892</v>
      </c>
      <c r="I39" s="77">
        <f>C39+H39</f>
        <v>1.1098866888135892</v>
      </c>
      <c r="J39" s="76">
        <f>分析係数表!G42</f>
        <v>0.48544520547945208</v>
      </c>
      <c r="K39" s="78">
        <f>I39*J39</f>
        <v>0.5387891717100215</v>
      </c>
      <c r="L39" s="79"/>
      <c r="M39" s="80"/>
      <c r="N39" s="81">
        <f>分析係数表!H42</f>
        <v>1.4948041566746603E-2</v>
      </c>
      <c r="O39" s="82">
        <f t="shared" si="4"/>
        <v>0.21633911283538573</v>
      </c>
      <c r="P39" s="76">
        <f>分析係数表!C42</f>
        <v>1</v>
      </c>
      <c r="Q39" s="82">
        <f>O39*P39</f>
        <v>0.21633911283538573</v>
      </c>
      <c r="R39" s="83">
        <v>0.22316204056204733</v>
      </c>
      <c r="S39" s="84">
        <f>I39+R39</f>
        <v>1.3330487293756366</v>
      </c>
      <c r="T39" s="85">
        <f>分析係数表!F42</f>
        <v>0.5547945205479452</v>
      </c>
      <c r="U39" s="86">
        <f>S39*T39</f>
        <v>0.7395681306810038</v>
      </c>
      <c r="V39" s="87">
        <f>分析係数表!D42</f>
        <v>0.17037671232876711</v>
      </c>
      <c r="W39" s="167">
        <f>ROUND(S39*V39,0)</f>
        <v>0</v>
      </c>
      <c r="X39" s="76">
        <f>分析係数表!E42</f>
        <v>0.12842465753424659</v>
      </c>
      <c r="Y39" s="166">
        <f>ROUND(S39*X39,0)</f>
        <v>0</v>
      </c>
    </row>
    <row r="40" spans="1:25" x14ac:dyDescent="0.2">
      <c r="A40" s="6" t="s">
        <v>194</v>
      </c>
      <c r="B40" s="5" t="s">
        <v>41</v>
      </c>
      <c r="C40" s="90"/>
      <c r="D40" s="76">
        <f>投入係数表!AA40</f>
        <v>0.13530135301353013</v>
      </c>
      <c r="E40" s="77">
        <f>$C$29*D40</f>
        <v>13.530135301353013</v>
      </c>
      <c r="F40" s="76">
        <f>分析係数表!C43</f>
        <v>0.62423588637180871</v>
      </c>
      <c r="G40" s="77">
        <f>E40*F40</f>
        <v>8.4459960025705971</v>
      </c>
      <c r="H40" s="77">
        <v>10.814938583354094</v>
      </c>
      <c r="I40" s="77">
        <f>C40+H40</f>
        <v>10.814938583354094</v>
      </c>
      <c r="J40" s="76">
        <f>分析係数表!G43</f>
        <v>0.42429149797570848</v>
      </c>
      <c r="K40" s="78">
        <f>I40*J40</f>
        <v>4.5886864920465946</v>
      </c>
      <c r="L40" s="79"/>
      <c r="M40" s="80"/>
      <c r="N40" s="81">
        <f>分析係数表!H43</f>
        <v>4.0607513988808956E-2</v>
      </c>
      <c r="O40" s="82">
        <f t="shared" si="4"/>
        <v>0.58770197497527255</v>
      </c>
      <c r="P40" s="76">
        <f>分析係数表!C43</f>
        <v>0.62423588637180871</v>
      </c>
      <c r="Q40" s="82">
        <f>O40*P40</f>
        <v>0.3668646632711518</v>
      </c>
      <c r="R40" s="83">
        <v>0.5578116509211648</v>
      </c>
      <c r="S40" s="84">
        <f>I40+R40</f>
        <v>11.372750234275259</v>
      </c>
      <c r="T40" s="85">
        <f>分析係数表!F43</f>
        <v>0.69068825910931175</v>
      </c>
      <c r="U40" s="86">
        <f>S40*T40</f>
        <v>7.8550250605965957</v>
      </c>
      <c r="V40" s="87">
        <f>分析係数表!D43</f>
        <v>0.12442645074224022</v>
      </c>
      <c r="W40" s="167">
        <f>ROUND(S40*V40,0)</f>
        <v>1</v>
      </c>
      <c r="X40" s="76">
        <f>分析係数表!E43</f>
        <v>8.4750337381916327E-2</v>
      </c>
      <c r="Y40" s="166">
        <f>ROUND(S40*X40,0)</f>
        <v>1</v>
      </c>
    </row>
    <row r="41" spans="1:25" x14ac:dyDescent="0.2">
      <c r="A41" s="6" t="s">
        <v>340</v>
      </c>
      <c r="B41" s="5" t="s">
        <v>42</v>
      </c>
      <c r="C41" s="90"/>
      <c r="D41" s="76">
        <f>投入係数表!AA41</f>
        <v>0</v>
      </c>
      <c r="E41" s="77">
        <f>$C$29*D41</f>
        <v>0</v>
      </c>
      <c r="F41" s="76">
        <f>分析係数表!C44</f>
        <v>0.39252164302818193</v>
      </c>
      <c r="G41" s="77">
        <f>E41*F41</f>
        <v>0</v>
      </c>
      <c r="H41" s="77">
        <v>5.4247972963730002E-3</v>
      </c>
      <c r="I41" s="77">
        <f>C41+H41</f>
        <v>5.4247972963730002E-3</v>
      </c>
      <c r="J41" s="76">
        <f>分析係数表!G44</f>
        <v>0.26417955717318775</v>
      </c>
      <c r="K41" s="78">
        <f>I41*J41</f>
        <v>1.4331205475101253E-3</v>
      </c>
      <c r="L41" s="79"/>
      <c r="M41" s="80"/>
      <c r="N41" s="81">
        <f>分析係数表!H44</f>
        <v>0.12190247801758593</v>
      </c>
      <c r="O41" s="82">
        <f t="shared" si="4"/>
        <v>1.7642628185773435</v>
      </c>
      <c r="P41" s="76">
        <f>分析係数表!C44</f>
        <v>0.39252164302818193</v>
      </c>
      <c r="Q41" s="82">
        <f>O41*P41</f>
        <v>0.69251134028151007</v>
      </c>
      <c r="R41" s="83">
        <v>0.7010582264349039</v>
      </c>
      <c r="S41" s="84">
        <f>I41+R41</f>
        <v>0.70648302373127692</v>
      </c>
      <c r="T41" s="85">
        <f>分析係数表!F44</f>
        <v>0.52714589020321501</v>
      </c>
      <c r="U41" s="86">
        <f>S41*T41</f>
        <v>0.37241962245828303</v>
      </c>
      <c r="V41" s="87">
        <f>分析係数表!D44</f>
        <v>0.30209281164695179</v>
      </c>
      <c r="W41" s="167">
        <f>ROUND(S41*V41,0)</f>
        <v>0</v>
      </c>
      <c r="X41" s="76">
        <f>分析係数表!E44</f>
        <v>0.17773733697300576</v>
      </c>
      <c r="Y41" s="166">
        <f>ROUND(S41*X41,0)</f>
        <v>0</v>
      </c>
    </row>
    <row r="42" spans="1:25" x14ac:dyDescent="0.2">
      <c r="A42" s="6" t="s">
        <v>341</v>
      </c>
      <c r="B42" s="5" t="s">
        <v>278</v>
      </c>
      <c r="C42" s="90"/>
      <c r="D42" s="76">
        <f>投入係数表!AA42</f>
        <v>2.4600246002460025E-3</v>
      </c>
      <c r="E42" s="77">
        <f>$C$29*D42</f>
        <v>0.24600246002460024</v>
      </c>
      <c r="F42" s="76">
        <f>分析係数表!C45</f>
        <v>1</v>
      </c>
      <c r="G42" s="77">
        <f>E42*F42</f>
        <v>0.24600246002460024</v>
      </c>
      <c r="H42" s="77">
        <v>0.32491428228131486</v>
      </c>
      <c r="I42" s="77">
        <f>C42+H42</f>
        <v>0.32491428228131486</v>
      </c>
      <c r="J42" s="76">
        <f>分析係数表!G45</f>
        <v>0</v>
      </c>
      <c r="K42" s="78">
        <f>I42*J42</f>
        <v>0</v>
      </c>
      <c r="L42" s="79"/>
      <c r="M42" s="80"/>
      <c r="N42" s="81">
        <f>分析係数表!H45</f>
        <v>0</v>
      </c>
      <c r="O42" s="82">
        <f t="shared" si="4"/>
        <v>0</v>
      </c>
      <c r="P42" s="76">
        <f>分析係数表!C45</f>
        <v>1</v>
      </c>
      <c r="Q42" s="82">
        <f>O42*P42</f>
        <v>0</v>
      </c>
      <c r="R42" s="83">
        <v>1.5162193986132973E-2</v>
      </c>
      <c r="S42" s="84">
        <f>I42+R42</f>
        <v>0.34007647626744786</v>
      </c>
      <c r="T42" s="85">
        <f>分析係数表!F45</f>
        <v>0</v>
      </c>
      <c r="U42" s="86">
        <f>S42*T42</f>
        <v>0</v>
      </c>
      <c r="V42" s="87">
        <f>分析係数表!D45</f>
        <v>0</v>
      </c>
      <c r="W42" s="167">
        <f>ROUND(S42*V42,0)</f>
        <v>0</v>
      </c>
      <c r="X42" s="76">
        <f>分析係数表!E45</f>
        <v>0</v>
      </c>
      <c r="Y42" s="166">
        <f>ROUND(S42*X42,0)</f>
        <v>0</v>
      </c>
    </row>
    <row r="43" spans="1:25" x14ac:dyDescent="0.2">
      <c r="A43" s="6" t="s">
        <v>342</v>
      </c>
      <c r="B43" s="5" t="s">
        <v>279</v>
      </c>
      <c r="C43" s="90"/>
      <c r="D43" s="76">
        <f>投入係数表!AA43</f>
        <v>1.107011070110701E-2</v>
      </c>
      <c r="E43" s="77">
        <f>$C$29*D43</f>
        <v>1.107011070110701</v>
      </c>
      <c r="F43" s="76">
        <f>分析係数表!C46</f>
        <v>0.18061366806136681</v>
      </c>
      <c r="G43" s="77">
        <f>E43*F43</f>
        <v>0.1999413299572326</v>
      </c>
      <c r="H43" s="77">
        <v>0.24697261896475914</v>
      </c>
      <c r="I43" s="77">
        <f>C43+H43</f>
        <v>0.24697261896475914</v>
      </c>
      <c r="J43" s="76">
        <f>分析係数表!G46</f>
        <v>1.1538461538461539E-2</v>
      </c>
      <c r="K43" s="78">
        <f>I43*J43</f>
        <v>2.8496840649779903E-3</v>
      </c>
      <c r="L43" s="79"/>
      <c r="M43" s="80"/>
      <c r="N43" s="81">
        <f>分析係数表!H46</f>
        <v>2.4940047961630695E-2</v>
      </c>
      <c r="O43" s="82">
        <f t="shared" si="4"/>
        <v>0.36095081927615158</v>
      </c>
      <c r="P43" s="76">
        <f>分析係数表!C46</f>
        <v>0.18061366806136681</v>
      </c>
      <c r="Q43" s="82">
        <f>O43*P43</f>
        <v>6.5192651459221235E-2</v>
      </c>
      <c r="R43" s="83">
        <v>7.0908570195125573E-2</v>
      </c>
      <c r="S43" s="84">
        <f>I43+R43</f>
        <v>0.31788118915988473</v>
      </c>
      <c r="T43" s="85">
        <f>分析係数表!F46</f>
        <v>0.31538461538461537</v>
      </c>
      <c r="U43" s="86">
        <f>S43*T43</f>
        <v>0.10025483658119441</v>
      </c>
      <c r="V43" s="87">
        <f>分析係数表!D46</f>
        <v>7.6923076923076927E-3</v>
      </c>
      <c r="W43" s="167">
        <f>ROUND(S43*V43,0)</f>
        <v>0</v>
      </c>
      <c r="X43" s="76">
        <f>分析係数表!E46</f>
        <v>2.3076923076923078E-2</v>
      </c>
      <c r="Y43" s="166">
        <f>ROUND(S43*X43,0)</f>
        <v>0</v>
      </c>
    </row>
    <row r="44" spans="1:25" x14ac:dyDescent="0.2">
      <c r="A44" s="192">
        <v>40</v>
      </c>
      <c r="B44" s="14" t="s">
        <v>150</v>
      </c>
      <c r="C44" s="197">
        <f>SUM(C5:C43)</f>
        <v>100</v>
      </c>
      <c r="D44" s="92">
        <f>投入係数表!AA44</f>
        <v>0.50553505535055354</v>
      </c>
      <c r="E44" s="91">
        <f>SUM(E5:E43)</f>
        <v>50.553505535055344</v>
      </c>
      <c r="F44" s="92">
        <f>分析係数表!C47</f>
        <v>0.37257609531888036</v>
      </c>
      <c r="G44" s="91">
        <f>SUM(G5:G43)</f>
        <v>25.414703957207372</v>
      </c>
      <c r="H44" s="91">
        <f>SUM(H5:H43)</f>
        <v>30.920783945039307</v>
      </c>
      <c r="I44" s="91">
        <f>SUM(I5:I43)</f>
        <v>130.92078394503929</v>
      </c>
      <c r="J44" s="92">
        <f>分析係数表!G47</f>
        <v>0.28018721150013498</v>
      </c>
      <c r="K44" s="93">
        <f>SUM(K5:K43)</f>
        <v>23.082519267291623</v>
      </c>
      <c r="L44" s="94">
        <f>最終需要_まとめ!$L$33</f>
        <v>0.627</v>
      </c>
      <c r="M44" s="91">
        <f>K44*L44</f>
        <v>14.472739580591847</v>
      </c>
      <c r="N44" s="95">
        <f>分析係数表!H47</f>
        <v>1</v>
      </c>
      <c r="O44" s="96">
        <f>SUM(O5:O43)</f>
        <v>14.472739580591847</v>
      </c>
      <c r="P44" s="92">
        <f>分析係数表!C47</f>
        <v>0.37257609531888036</v>
      </c>
      <c r="Q44" s="96">
        <f>SUM(Q5:Q43)</f>
        <v>4.4172883883016905</v>
      </c>
      <c r="R44" s="91">
        <f>SUM(R5:R43)</f>
        <v>4.974282707108439</v>
      </c>
      <c r="S44" s="97">
        <f>SUM(S5:S43)</f>
        <v>135.89506665214773</v>
      </c>
      <c r="T44" s="98">
        <f>分析係数表!F47</f>
        <v>0.48104097823151992</v>
      </c>
      <c r="U44" s="99">
        <f>SUM(U5:U43)</f>
        <v>68.083815402783657</v>
      </c>
      <c r="V44" s="100">
        <f>分析係数表!D47</f>
        <v>0.12544199143661683</v>
      </c>
      <c r="W44" s="164">
        <f>SUM(W5:W43)</f>
        <v>3</v>
      </c>
      <c r="X44" s="92">
        <f>分析係数表!E47</f>
        <v>9.6151620742417038E-2</v>
      </c>
      <c r="Y44" s="165">
        <f>SUM(Y5:Y43)</f>
        <v>4</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dimension ref="A1:Y46"/>
  <sheetViews>
    <sheetView showGridLines="0" workbookViewId="0">
      <pane xSplit="2" ySplit="4" topLeftCell="C5" activePane="bottomRight" state="frozen"/>
      <selection activeCell="B1" sqref="B1:B65536"/>
      <selection pane="topRight" activeCell="B1" sqref="B1:B65536"/>
      <selection pane="bottomLeft" activeCell="B1" sqref="B1:B65536"/>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98" t="str">
        <f>取引基本表!$E$1</f>
        <v>2015年多可町産業連関表</v>
      </c>
      <c r="H1" s="401"/>
      <c r="I1" s="401"/>
    </row>
    <row r="2" spans="1:25" x14ac:dyDescent="0.2">
      <c r="B2" s="3" t="s">
        <v>281</v>
      </c>
      <c r="S2" s="3" t="s">
        <v>152</v>
      </c>
      <c r="U2" s="64" t="s">
        <v>209</v>
      </c>
      <c r="W2" s="3" t="s">
        <v>130</v>
      </c>
      <c r="Y2" s="3" t="s">
        <v>153</v>
      </c>
    </row>
    <row r="3" spans="1:25" ht="44" x14ac:dyDescent="0.2">
      <c r="B3" s="65"/>
      <c r="C3" s="66" t="s">
        <v>227</v>
      </c>
      <c r="D3" s="66" t="s">
        <v>316</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投入係数表!AB5</f>
        <v>0</v>
      </c>
      <c r="E5" s="77">
        <f t="shared" ref="E5:E38" si="0">$C$30*D5</f>
        <v>0</v>
      </c>
      <c r="F5" s="76">
        <f>分析係数表!C8</f>
        <v>0.59892525647288708</v>
      </c>
      <c r="G5" s="77">
        <f t="shared" ref="G5:G38" si="1">E5*F5</f>
        <v>0</v>
      </c>
      <c r="H5" s="77">
        <f t="array" ref="H5:H43">MMULT(逆行列係数!C5:AO43,'26'!G5:G43)</f>
        <v>8.5874188100506295E-4</v>
      </c>
      <c r="I5" s="77">
        <f t="shared" ref="I5:I38" si="2">C5+H5</f>
        <v>8.5874188100506295E-4</v>
      </c>
      <c r="J5" s="76">
        <f>分析係数表!G8</f>
        <v>0.12001563721657545</v>
      </c>
      <c r="K5" s="78">
        <f t="shared" ref="K5:K38" si="3">I5*J5</f>
        <v>1.0306245405338324E-4</v>
      </c>
      <c r="L5" s="79" t="s">
        <v>184</v>
      </c>
      <c r="M5" s="80" t="s">
        <v>184</v>
      </c>
      <c r="N5" s="81">
        <f>分析係数表!H8</f>
        <v>1.3455901945110578E-2</v>
      </c>
      <c r="O5" s="82">
        <f t="shared" ref="O5:O43" si="4">$M$44*N5</f>
        <v>0.454023654054378</v>
      </c>
      <c r="P5" s="76">
        <f>分析係数表!C8</f>
        <v>0.59892525647288708</v>
      </c>
      <c r="Q5" s="82">
        <f t="shared" ref="Q5:Q38" si="5">O5*P5</f>
        <v>0.27192623344927569</v>
      </c>
      <c r="R5" s="83">
        <f t="array" ref="R5:R43">MMULT(逆行列係数!C5:AO43,'26'!Q5:Q43)</f>
        <v>0.38758548048509572</v>
      </c>
      <c r="S5" s="84">
        <f t="shared" ref="S5:S38" si="6">I5+R5</f>
        <v>0.38844422236610077</v>
      </c>
      <c r="T5" s="85">
        <f>分析係数表!F8</f>
        <v>0.45269741985926504</v>
      </c>
      <c r="U5" s="86">
        <f t="shared" ref="U5:U38" si="7">S5*T5</f>
        <v>0.17584769722437243</v>
      </c>
      <c r="V5" s="87">
        <f>分析係数表!D8</f>
        <v>0.16301798279906177</v>
      </c>
      <c r="W5" s="88">
        <f t="shared" ref="W5:W38" si="8">ROUND(S5*V5,0)</f>
        <v>0</v>
      </c>
      <c r="X5" s="76">
        <f>分析係数表!E8</f>
        <v>0.12822517591868648</v>
      </c>
      <c r="Y5" s="89">
        <f t="shared" ref="Y5:Y38" si="9">ROUND(S5*X5,0)</f>
        <v>0</v>
      </c>
    </row>
    <row r="6" spans="1:25" x14ac:dyDescent="0.2">
      <c r="A6" s="6" t="s">
        <v>219</v>
      </c>
      <c r="B6" s="5" t="s">
        <v>265</v>
      </c>
      <c r="C6" s="90"/>
      <c r="D6" s="76">
        <f>投入係数表!AB6</f>
        <v>0</v>
      </c>
      <c r="E6" s="77">
        <f t="shared" si="0"/>
        <v>0</v>
      </c>
      <c r="F6" s="76">
        <f>分析係数表!C9</f>
        <v>1</v>
      </c>
      <c r="G6" s="77">
        <f t="shared" si="1"/>
        <v>0</v>
      </c>
      <c r="H6" s="77">
        <v>2.8817358357349158E-2</v>
      </c>
      <c r="I6" s="77">
        <f t="shared" si="2"/>
        <v>2.8817358357349158E-2</v>
      </c>
      <c r="J6" s="76">
        <f>分析係数表!G9</f>
        <v>0.24649298597194388</v>
      </c>
      <c r="K6" s="78">
        <f t="shared" si="3"/>
        <v>7.1032767093265458E-3</v>
      </c>
      <c r="L6" s="79"/>
      <c r="M6" s="80"/>
      <c r="N6" s="81">
        <f>分析係数表!H9</f>
        <v>6.9277911004529712E-4</v>
      </c>
      <c r="O6" s="82">
        <f t="shared" si="4"/>
        <v>2.3375475258245206E-2</v>
      </c>
      <c r="P6" s="76">
        <f>分析係数表!C9</f>
        <v>1</v>
      </c>
      <c r="Q6" s="82">
        <f t="shared" si="5"/>
        <v>2.3375475258245206E-2</v>
      </c>
      <c r="R6" s="83">
        <v>3.6255555127073597E-2</v>
      </c>
      <c r="S6" s="84">
        <f t="shared" si="6"/>
        <v>6.5072913484422762E-2</v>
      </c>
      <c r="T6" s="85">
        <f>分析係数表!F9</f>
        <v>0.67535070140280562</v>
      </c>
      <c r="U6" s="86">
        <f t="shared" si="7"/>
        <v>4.3947037764029001E-2</v>
      </c>
      <c r="V6" s="87">
        <f>分析係数表!D9</f>
        <v>0.18436873747494989</v>
      </c>
      <c r="W6" s="88">
        <f t="shared" si="8"/>
        <v>0</v>
      </c>
      <c r="X6" s="76">
        <f>分析係数表!E9</f>
        <v>0.11823647294589178</v>
      </c>
      <c r="Y6" s="89">
        <f t="shared" si="9"/>
        <v>0</v>
      </c>
    </row>
    <row r="7" spans="1:25" x14ac:dyDescent="0.2">
      <c r="A7" s="6" t="s">
        <v>220</v>
      </c>
      <c r="B7" s="5" t="s">
        <v>266</v>
      </c>
      <c r="C7" s="90"/>
      <c r="D7" s="76">
        <f>投入係数表!AB7</f>
        <v>0</v>
      </c>
      <c r="E7" s="77">
        <f t="shared" si="0"/>
        <v>0</v>
      </c>
      <c r="F7" s="76">
        <f>分析係数表!C10</f>
        <v>0</v>
      </c>
      <c r="G7" s="77">
        <f t="shared" si="1"/>
        <v>0</v>
      </c>
      <c r="H7" s="77">
        <v>0</v>
      </c>
      <c r="I7" s="77">
        <f t="shared" si="2"/>
        <v>0</v>
      </c>
      <c r="J7" s="76">
        <f>分析係数表!G10</f>
        <v>0</v>
      </c>
      <c r="K7" s="78">
        <f t="shared" si="3"/>
        <v>0</v>
      </c>
      <c r="L7" s="79"/>
      <c r="M7" s="80"/>
      <c r="N7" s="81">
        <f>分析係数表!H10</f>
        <v>1.3855582200905942E-3</v>
      </c>
      <c r="O7" s="82">
        <f t="shared" si="4"/>
        <v>4.6750950516490412E-2</v>
      </c>
      <c r="P7" s="76">
        <f>分析係数表!C10</f>
        <v>0</v>
      </c>
      <c r="Q7" s="82">
        <f t="shared" si="5"/>
        <v>0</v>
      </c>
      <c r="R7" s="83">
        <v>0</v>
      </c>
      <c r="S7" s="84">
        <f t="shared" si="6"/>
        <v>0</v>
      </c>
      <c r="T7" s="85">
        <f>分析係数表!F10</f>
        <v>0</v>
      </c>
      <c r="U7" s="86">
        <f t="shared" si="7"/>
        <v>0</v>
      </c>
      <c r="V7" s="87">
        <f>分析係数表!D10</f>
        <v>0</v>
      </c>
      <c r="W7" s="88">
        <f t="shared" si="8"/>
        <v>0</v>
      </c>
      <c r="X7" s="76">
        <f>分析係数表!E10</f>
        <v>0</v>
      </c>
      <c r="Y7" s="89">
        <f t="shared" si="9"/>
        <v>0</v>
      </c>
    </row>
    <row r="8" spans="1:25" x14ac:dyDescent="0.2">
      <c r="A8" s="6" t="s">
        <v>221</v>
      </c>
      <c r="B8" s="5" t="s">
        <v>27</v>
      </c>
      <c r="C8" s="90"/>
      <c r="D8" s="76">
        <f>投入係数表!AB8</f>
        <v>0</v>
      </c>
      <c r="E8" s="77">
        <f t="shared" si="0"/>
        <v>0</v>
      </c>
      <c r="F8" s="76">
        <f>分析係数表!C11</f>
        <v>0</v>
      </c>
      <c r="G8" s="77">
        <f t="shared" si="1"/>
        <v>0</v>
      </c>
      <c r="H8" s="77">
        <v>0</v>
      </c>
      <c r="I8" s="77">
        <f t="shared" si="2"/>
        <v>0</v>
      </c>
      <c r="J8" s="76">
        <f>分析係数表!G11</f>
        <v>1</v>
      </c>
      <c r="K8" s="78">
        <f t="shared" si="3"/>
        <v>0</v>
      </c>
      <c r="L8" s="79"/>
      <c r="M8" s="80"/>
      <c r="N8" s="81">
        <f>分析係数表!H11</f>
        <v>-2.6645350386357579E-5</v>
      </c>
      <c r="O8" s="82">
        <f t="shared" si="4"/>
        <v>-8.9905674070173862E-4</v>
      </c>
      <c r="P8" s="76">
        <f>分析係数表!C11</f>
        <v>0</v>
      </c>
      <c r="Q8" s="82">
        <f t="shared" si="5"/>
        <v>0</v>
      </c>
      <c r="R8" s="83">
        <v>0</v>
      </c>
      <c r="S8" s="84">
        <f t="shared" si="6"/>
        <v>0</v>
      </c>
      <c r="T8" s="85">
        <f>分析係数表!F11</f>
        <v>1</v>
      </c>
      <c r="U8" s="86">
        <f t="shared" si="7"/>
        <v>0</v>
      </c>
      <c r="V8" s="87">
        <f>分析係数表!D11</f>
        <v>1</v>
      </c>
      <c r="W8" s="88">
        <f t="shared" si="8"/>
        <v>0</v>
      </c>
      <c r="X8" s="76">
        <f>分析係数表!E11</f>
        <v>0</v>
      </c>
      <c r="Y8" s="89">
        <f t="shared" si="9"/>
        <v>0</v>
      </c>
    </row>
    <row r="9" spans="1:25" x14ac:dyDescent="0.2">
      <c r="A9" s="6" t="s">
        <v>222</v>
      </c>
      <c r="B9" s="5" t="s">
        <v>190</v>
      </c>
      <c r="C9" s="90"/>
      <c r="D9" s="76">
        <f>投入係数表!AB9</f>
        <v>0</v>
      </c>
      <c r="E9" s="77">
        <f t="shared" si="0"/>
        <v>0</v>
      </c>
      <c r="F9" s="76">
        <f>分析係数表!C12</f>
        <v>0.12986565621770585</v>
      </c>
      <c r="G9" s="77">
        <f t="shared" si="1"/>
        <v>0</v>
      </c>
      <c r="H9" s="77">
        <v>5.4232231406467881E-4</v>
      </c>
      <c r="I9" s="77">
        <f t="shared" si="2"/>
        <v>5.4232231406467881E-4</v>
      </c>
      <c r="J9" s="76">
        <f>分析係数表!G12</f>
        <v>0.14484736734275763</v>
      </c>
      <c r="K9" s="78">
        <f t="shared" si="3"/>
        <v>7.8553959443500903E-5</v>
      </c>
      <c r="L9" s="79"/>
      <c r="M9" s="80"/>
      <c r="N9" s="81">
        <f>分析係数表!H12</f>
        <v>0.10226485478284039</v>
      </c>
      <c r="O9" s="82">
        <f t="shared" si="4"/>
        <v>3.4505797708132731</v>
      </c>
      <c r="P9" s="76">
        <f>分析係数表!C12</f>
        <v>0.12986565621770585</v>
      </c>
      <c r="Q9" s="82">
        <f t="shared" si="5"/>
        <v>0.44811180626820674</v>
      </c>
      <c r="R9" s="83">
        <v>0.49582667619771109</v>
      </c>
      <c r="S9" s="84">
        <f t="shared" si="6"/>
        <v>0.49636899851177579</v>
      </c>
      <c r="T9" s="85">
        <f>分析係数表!F12</f>
        <v>0.28354845318582256</v>
      </c>
      <c r="U9" s="86">
        <f t="shared" si="7"/>
        <v>0.14074466173740988</v>
      </c>
      <c r="V9" s="87">
        <f>分析係数表!D12</f>
        <v>6.9862733046506864E-2</v>
      </c>
      <c r="W9" s="88">
        <f t="shared" si="8"/>
        <v>0</v>
      </c>
      <c r="X9" s="76">
        <f>分析係数表!E12</f>
        <v>7.0682237246465884E-2</v>
      </c>
      <c r="Y9" s="89">
        <f t="shared" si="9"/>
        <v>0</v>
      </c>
    </row>
    <row r="10" spans="1:25" x14ac:dyDescent="0.2">
      <c r="A10" s="6" t="s">
        <v>223</v>
      </c>
      <c r="B10" s="5" t="s">
        <v>28</v>
      </c>
      <c r="C10" s="90"/>
      <c r="D10" s="76">
        <f>投入係数表!AB10</f>
        <v>3.8167938931297708E-3</v>
      </c>
      <c r="E10" s="77">
        <f t="shared" si="0"/>
        <v>0.38167938931297707</v>
      </c>
      <c r="F10" s="76">
        <f>分析係数表!C13</f>
        <v>0</v>
      </c>
      <c r="G10" s="77">
        <f t="shared" si="1"/>
        <v>0</v>
      </c>
      <c r="H10" s="77">
        <v>0</v>
      </c>
      <c r="I10" s="77">
        <f t="shared" si="2"/>
        <v>0</v>
      </c>
      <c r="J10" s="76">
        <f>分析係数表!G13</f>
        <v>0.244940107393639</v>
      </c>
      <c r="K10" s="78">
        <f t="shared" si="3"/>
        <v>0</v>
      </c>
      <c r="L10" s="79"/>
      <c r="M10" s="80"/>
      <c r="N10" s="81">
        <f>分析係数表!H13</f>
        <v>1.5560884625632827E-2</v>
      </c>
      <c r="O10" s="82">
        <f t="shared" si="4"/>
        <v>0.52504913656981533</v>
      </c>
      <c r="P10" s="76">
        <f>分析係数表!C13</f>
        <v>0</v>
      </c>
      <c r="Q10" s="82">
        <f t="shared" si="5"/>
        <v>0</v>
      </c>
      <c r="R10" s="83">
        <v>0</v>
      </c>
      <c r="S10" s="84">
        <f t="shared" si="6"/>
        <v>0</v>
      </c>
      <c r="T10" s="85">
        <f>分析係数表!F13</f>
        <v>0.38269310202395707</v>
      </c>
      <c r="U10" s="86">
        <f t="shared" si="7"/>
        <v>0</v>
      </c>
      <c r="V10" s="87">
        <f>分析係数表!D13</f>
        <v>0.20115654688145396</v>
      </c>
      <c r="W10" s="88">
        <f t="shared" si="8"/>
        <v>0</v>
      </c>
      <c r="X10" s="76">
        <f>分析係数表!E13</f>
        <v>0.12556794712928543</v>
      </c>
      <c r="Y10" s="89">
        <f t="shared" si="9"/>
        <v>0</v>
      </c>
    </row>
    <row r="11" spans="1:25" x14ac:dyDescent="0.2">
      <c r="A11" s="6" t="s">
        <v>224</v>
      </c>
      <c r="B11" s="5" t="s">
        <v>267</v>
      </c>
      <c r="C11" s="90"/>
      <c r="D11" s="76">
        <f>投入係数表!AB11</f>
        <v>3.8167938931297708E-3</v>
      </c>
      <c r="E11" s="77">
        <f t="shared" si="0"/>
        <v>0.38167938931297707</v>
      </c>
      <c r="F11" s="76">
        <f>分析係数表!C14</f>
        <v>0.45829675153643545</v>
      </c>
      <c r="G11" s="77">
        <f t="shared" si="1"/>
        <v>0.17492242425054788</v>
      </c>
      <c r="H11" s="77">
        <v>0.28616021051732266</v>
      </c>
      <c r="I11" s="77">
        <f t="shared" si="2"/>
        <v>0.28616021051732266</v>
      </c>
      <c r="J11" s="76">
        <f>分析係数表!G14</f>
        <v>0.19321533923303835</v>
      </c>
      <c r="K11" s="78">
        <f t="shared" si="3"/>
        <v>5.5290542150102165E-2</v>
      </c>
      <c r="L11" s="79"/>
      <c r="M11" s="80"/>
      <c r="N11" s="81">
        <f>分析係数表!H14</f>
        <v>1.278976818545164E-3</v>
      </c>
      <c r="O11" s="82">
        <f t="shared" si="4"/>
        <v>4.3154723553683459E-2</v>
      </c>
      <c r="P11" s="76">
        <f>分析係数表!C14</f>
        <v>0.45829675153643545</v>
      </c>
      <c r="Q11" s="82">
        <f t="shared" si="5"/>
        <v>1.9777669618106026E-2</v>
      </c>
      <c r="R11" s="83">
        <v>7.1141810973753827E-2</v>
      </c>
      <c r="S11" s="84">
        <f t="shared" si="6"/>
        <v>0.35730202149107648</v>
      </c>
      <c r="T11" s="85">
        <f>分析係数表!F14</f>
        <v>0.37856440511307771</v>
      </c>
      <c r="U11" s="86">
        <f t="shared" si="7"/>
        <v>0.13526182721146948</v>
      </c>
      <c r="V11" s="87">
        <f>分析係数表!D14</f>
        <v>5.6047197640117993E-2</v>
      </c>
      <c r="W11" s="88">
        <f t="shared" si="8"/>
        <v>0</v>
      </c>
      <c r="X11" s="76">
        <f>分析係数表!E14</f>
        <v>4.4739429695181909E-2</v>
      </c>
      <c r="Y11" s="89">
        <f t="shared" si="9"/>
        <v>0</v>
      </c>
    </row>
    <row r="12" spans="1:25" x14ac:dyDescent="0.2">
      <c r="A12" s="6" t="s">
        <v>225</v>
      </c>
      <c r="B12" s="5" t="s">
        <v>29</v>
      </c>
      <c r="C12" s="90"/>
      <c r="D12" s="76">
        <f>投入係数表!AB12</f>
        <v>1.5267175572519083E-2</v>
      </c>
      <c r="E12" s="77">
        <f t="shared" si="0"/>
        <v>1.5267175572519083</v>
      </c>
      <c r="F12" s="76">
        <f>分析係数表!C15</f>
        <v>0</v>
      </c>
      <c r="G12" s="77">
        <f t="shared" si="1"/>
        <v>0</v>
      </c>
      <c r="H12" s="77">
        <v>0</v>
      </c>
      <c r="I12" s="77">
        <f t="shared" si="2"/>
        <v>0</v>
      </c>
      <c r="J12" s="76">
        <f>分析係数表!G15</f>
        <v>9.420289855072464E-2</v>
      </c>
      <c r="K12" s="78">
        <f t="shared" si="3"/>
        <v>0</v>
      </c>
      <c r="L12" s="79"/>
      <c r="M12" s="80"/>
      <c r="N12" s="81">
        <f>分析係数表!H15</f>
        <v>9.4857447375432981E-3</v>
      </c>
      <c r="O12" s="82">
        <f t="shared" si="4"/>
        <v>0.32006419968981892</v>
      </c>
      <c r="P12" s="76">
        <f>分析係数表!C15</f>
        <v>0</v>
      </c>
      <c r="Q12" s="82">
        <f t="shared" si="5"/>
        <v>0</v>
      </c>
      <c r="R12" s="83">
        <v>0</v>
      </c>
      <c r="S12" s="84">
        <f t="shared" si="6"/>
        <v>0</v>
      </c>
      <c r="T12" s="85">
        <f>分析係数表!F15</f>
        <v>0.29710144927536231</v>
      </c>
      <c r="U12" s="86">
        <f t="shared" si="7"/>
        <v>0</v>
      </c>
      <c r="V12" s="87">
        <f>分析係数表!D15</f>
        <v>2.1739130434782608E-2</v>
      </c>
      <c r="W12" s="88">
        <f t="shared" si="8"/>
        <v>0</v>
      </c>
      <c r="X12" s="76">
        <f>分析係数表!E15</f>
        <v>2.1739130434782608E-2</v>
      </c>
      <c r="Y12" s="89">
        <f t="shared" si="9"/>
        <v>0</v>
      </c>
    </row>
    <row r="13" spans="1:25" x14ac:dyDescent="0.2">
      <c r="A13" s="6" t="s">
        <v>226</v>
      </c>
      <c r="B13" s="5" t="s">
        <v>30</v>
      </c>
      <c r="C13" s="90"/>
      <c r="D13" s="76">
        <f>投入係数表!AB13</f>
        <v>1.1450381679389313E-2</v>
      </c>
      <c r="E13" s="77">
        <f t="shared" si="0"/>
        <v>1.1450381679389312</v>
      </c>
      <c r="F13" s="76">
        <f>分析係数表!C16</f>
        <v>4.3478260869564966E-3</v>
      </c>
      <c r="G13" s="77">
        <f t="shared" si="1"/>
        <v>4.9784268171257588E-3</v>
      </c>
      <c r="H13" s="77">
        <v>5.4728279509490821E-3</v>
      </c>
      <c r="I13" s="77">
        <f t="shared" si="2"/>
        <v>5.4728279509490821E-3</v>
      </c>
      <c r="J13" s="76">
        <f>分析係数表!G16</f>
        <v>0.1</v>
      </c>
      <c r="K13" s="78">
        <f t="shared" si="3"/>
        <v>5.4728279509490827E-4</v>
      </c>
      <c r="L13" s="79"/>
      <c r="M13" s="80"/>
      <c r="N13" s="81">
        <f>分析係数表!H16</f>
        <v>1.859845456967759E-2</v>
      </c>
      <c r="O13" s="82">
        <f t="shared" si="4"/>
        <v>0.62754160500981349</v>
      </c>
      <c r="P13" s="76">
        <f>分析係数表!C16</f>
        <v>4.3478260869564966E-3</v>
      </c>
      <c r="Q13" s="82">
        <f t="shared" si="5"/>
        <v>2.7284417609122168E-3</v>
      </c>
      <c r="R13" s="83">
        <v>3.0152349405472129E-3</v>
      </c>
      <c r="S13" s="84">
        <f t="shared" si="6"/>
        <v>8.4880628914962945E-3</v>
      </c>
      <c r="T13" s="85">
        <f>分析係数表!F16</f>
        <v>0.3</v>
      </c>
      <c r="U13" s="86">
        <f t="shared" si="7"/>
        <v>2.5464188674488883E-3</v>
      </c>
      <c r="V13" s="87">
        <f>分析係数表!D16</f>
        <v>0</v>
      </c>
      <c r="W13" s="88">
        <f t="shared" si="8"/>
        <v>0</v>
      </c>
      <c r="X13" s="76">
        <f>分析係数表!E16</f>
        <v>0</v>
      </c>
      <c r="Y13" s="89">
        <f t="shared" si="9"/>
        <v>0</v>
      </c>
    </row>
    <row r="14" spans="1:25" x14ac:dyDescent="0.2">
      <c r="A14" s="6" t="s">
        <v>2</v>
      </c>
      <c r="B14" s="5" t="s">
        <v>364</v>
      </c>
      <c r="C14" s="90"/>
      <c r="D14" s="76">
        <f>投入係数表!AB14</f>
        <v>1.9083969465648856E-2</v>
      </c>
      <c r="E14" s="77">
        <f t="shared" si="0"/>
        <v>1.9083969465648856</v>
      </c>
      <c r="F14" s="76">
        <f>分析係数表!C17</f>
        <v>0.37921478060046188</v>
      </c>
      <c r="G14" s="77">
        <f t="shared" si="1"/>
        <v>0.72369232939019446</v>
      </c>
      <c r="H14" s="77">
        <v>0.88811185282251337</v>
      </c>
      <c r="I14" s="77">
        <f t="shared" si="2"/>
        <v>0.88811185282251337</v>
      </c>
      <c r="J14" s="76">
        <f>分析係数表!G17</f>
        <v>0.21189120809614168</v>
      </c>
      <c r="K14" s="78">
        <f t="shared" si="3"/>
        <v>0.18818309341906514</v>
      </c>
      <c r="L14" s="79"/>
      <c r="M14" s="80"/>
      <c r="N14" s="81">
        <f>分析係数表!H17</f>
        <v>3.1175059952038369E-3</v>
      </c>
      <c r="O14" s="82">
        <f t="shared" si="4"/>
        <v>0.10518963866210342</v>
      </c>
      <c r="P14" s="76">
        <f>分析係数表!C17</f>
        <v>0.37921478060046188</v>
      </c>
      <c r="Q14" s="82">
        <f t="shared" si="5"/>
        <v>3.9889465746691409E-2</v>
      </c>
      <c r="R14" s="83">
        <v>7.7427135558481325E-2</v>
      </c>
      <c r="S14" s="84">
        <f t="shared" si="6"/>
        <v>0.96553898838099472</v>
      </c>
      <c r="T14" s="85">
        <f>分析係数表!F17</f>
        <v>0.32152646004638413</v>
      </c>
      <c r="U14" s="86">
        <f t="shared" si="7"/>
        <v>0.31044633297090807</v>
      </c>
      <c r="V14" s="87">
        <f>分析係数表!D17</f>
        <v>5.2709255745308874E-2</v>
      </c>
      <c r="W14" s="88">
        <f t="shared" si="8"/>
        <v>0</v>
      </c>
      <c r="X14" s="76">
        <f>分析係数表!E17</f>
        <v>4.1113219481340925E-2</v>
      </c>
      <c r="Y14" s="89">
        <f t="shared" si="9"/>
        <v>0</v>
      </c>
    </row>
    <row r="15" spans="1:25" x14ac:dyDescent="0.2">
      <c r="A15" s="6" t="s">
        <v>3</v>
      </c>
      <c r="B15" s="5" t="s">
        <v>31</v>
      </c>
      <c r="C15" s="90"/>
      <c r="D15" s="76">
        <f>投入係数表!AB15</f>
        <v>0</v>
      </c>
      <c r="E15" s="77">
        <f t="shared" si="0"/>
        <v>0</v>
      </c>
      <c r="F15" s="76">
        <f>分析係数表!C18</f>
        <v>0.14940577249575548</v>
      </c>
      <c r="G15" s="77">
        <f t="shared" si="1"/>
        <v>0</v>
      </c>
      <c r="H15" s="77">
        <v>7.020688219790727E-3</v>
      </c>
      <c r="I15" s="77">
        <f t="shared" si="2"/>
        <v>7.020688219790727E-3</v>
      </c>
      <c r="J15" s="76">
        <f>分析係数表!G18</f>
        <v>0.21511627906976744</v>
      </c>
      <c r="K15" s="78">
        <f t="shared" si="3"/>
        <v>1.5102643263503308E-3</v>
      </c>
      <c r="L15" s="79"/>
      <c r="M15" s="80"/>
      <c r="N15" s="81">
        <f>分析係数表!H18</f>
        <v>5.0626165734079403E-4</v>
      </c>
      <c r="O15" s="82">
        <f t="shared" si="4"/>
        <v>1.7082078073333035E-2</v>
      </c>
      <c r="P15" s="76">
        <f>分析係数表!C18</f>
        <v>0.14940577249575548</v>
      </c>
      <c r="Q15" s="82">
        <f t="shared" si="5"/>
        <v>2.5521610703791286E-3</v>
      </c>
      <c r="R15" s="83">
        <v>5.1206080544371575E-3</v>
      </c>
      <c r="S15" s="84">
        <f t="shared" si="6"/>
        <v>1.2141296274227885E-2</v>
      </c>
      <c r="T15" s="85">
        <f>分析係数表!F18</f>
        <v>0.45542635658914726</v>
      </c>
      <c r="U15" s="86">
        <f t="shared" si="7"/>
        <v>5.5294663264409934E-3</v>
      </c>
      <c r="V15" s="87">
        <f>分析係数表!D18</f>
        <v>8.1395348837209308E-2</v>
      </c>
      <c r="W15" s="88">
        <f t="shared" si="8"/>
        <v>0</v>
      </c>
      <c r="X15" s="76">
        <f>分析係数表!E18</f>
        <v>8.9147286821705432E-2</v>
      </c>
      <c r="Y15" s="89">
        <f t="shared" si="9"/>
        <v>0</v>
      </c>
    </row>
    <row r="16" spans="1:25" x14ac:dyDescent="0.2">
      <c r="A16" s="6" t="s">
        <v>4</v>
      </c>
      <c r="B16" s="5" t="s">
        <v>32</v>
      </c>
      <c r="C16" s="90"/>
      <c r="D16" s="76">
        <f>投入係数表!AB16</f>
        <v>0</v>
      </c>
      <c r="E16" s="77">
        <f t="shared" si="0"/>
        <v>0</v>
      </c>
      <c r="F16" s="76">
        <f>分析係数表!C19</f>
        <v>0.11115651818553329</v>
      </c>
      <c r="G16" s="77">
        <f t="shared" si="1"/>
        <v>0</v>
      </c>
      <c r="H16" s="77">
        <v>3.5966248188422896E-3</v>
      </c>
      <c r="I16" s="77">
        <f t="shared" si="2"/>
        <v>3.5966248188422896E-3</v>
      </c>
      <c r="J16" s="76">
        <f>分析係数表!G19</f>
        <v>5.721393034825871E-2</v>
      </c>
      <c r="K16" s="78">
        <f t="shared" si="3"/>
        <v>2.0577704187406135E-4</v>
      </c>
      <c r="L16" s="79"/>
      <c r="M16" s="80"/>
      <c r="N16" s="81">
        <f>分析係数表!H19</f>
        <v>-1.332267519317879E-4</v>
      </c>
      <c r="O16" s="82">
        <f t="shared" si="4"/>
        <v>-4.4952837035086932E-3</v>
      </c>
      <c r="P16" s="76">
        <f>分析係数表!C19</f>
        <v>0.11115651818553329</v>
      </c>
      <c r="Q16" s="82">
        <f t="shared" si="5"/>
        <v>-4.9968008473819548E-4</v>
      </c>
      <c r="R16" s="83">
        <v>2.1469345218611429E-3</v>
      </c>
      <c r="S16" s="84">
        <f t="shared" si="6"/>
        <v>5.743559340703433E-3</v>
      </c>
      <c r="T16" s="85">
        <f>分析係数表!F19</f>
        <v>0.24046434494195687</v>
      </c>
      <c r="U16" s="86">
        <f t="shared" si="7"/>
        <v>1.3811212344975088E-3</v>
      </c>
      <c r="V16" s="87">
        <f>分析係数表!D19</f>
        <v>6.7993366500829183E-2</v>
      </c>
      <c r="W16" s="88">
        <f t="shared" si="8"/>
        <v>0</v>
      </c>
      <c r="X16" s="76">
        <f>分析係数表!E19</f>
        <v>7.4626865671641784E-2</v>
      </c>
      <c r="Y16" s="89">
        <f t="shared" si="9"/>
        <v>0</v>
      </c>
    </row>
    <row r="17" spans="1:25" x14ac:dyDescent="0.2">
      <c r="A17" s="6" t="s">
        <v>5</v>
      </c>
      <c r="B17" s="5" t="s">
        <v>33</v>
      </c>
      <c r="C17" s="90"/>
      <c r="D17" s="76">
        <f>投入係数表!AB17</f>
        <v>0</v>
      </c>
      <c r="E17" s="77">
        <f t="shared" si="0"/>
        <v>0</v>
      </c>
      <c r="F17" s="76">
        <f>分析係数表!C20</f>
        <v>0.38497033618984844</v>
      </c>
      <c r="G17" s="77">
        <f t="shared" si="1"/>
        <v>0</v>
      </c>
      <c r="H17" s="77">
        <v>8.6121123492873194E-3</v>
      </c>
      <c r="I17" s="77">
        <f t="shared" si="2"/>
        <v>8.6121123492873194E-3</v>
      </c>
      <c r="J17" s="76">
        <f>分析係数表!G20</f>
        <v>0.1000882612533098</v>
      </c>
      <c r="K17" s="78">
        <f t="shared" si="3"/>
        <v>8.6197135075832484E-4</v>
      </c>
      <c r="L17" s="79"/>
      <c r="M17" s="80"/>
      <c r="N17" s="81">
        <f>分析係数表!H20</f>
        <v>6.1284305888622431E-4</v>
      </c>
      <c r="O17" s="82">
        <f t="shared" si="4"/>
        <v>2.0678305036139988E-2</v>
      </c>
      <c r="P17" s="76">
        <f>分析係数表!C20</f>
        <v>0.38497033618984844</v>
      </c>
      <c r="Q17" s="82">
        <f t="shared" si="5"/>
        <v>7.9605340415990471E-3</v>
      </c>
      <c r="R17" s="83">
        <v>1.8075982783860932E-2</v>
      </c>
      <c r="S17" s="84">
        <f t="shared" si="6"/>
        <v>2.6688095133148251E-2</v>
      </c>
      <c r="T17" s="85">
        <f>分析係数表!F20</f>
        <v>0.22259488084730802</v>
      </c>
      <c r="U17" s="86">
        <f t="shared" si="7"/>
        <v>5.9406333562047565E-3</v>
      </c>
      <c r="V17" s="87">
        <f>分析係数表!D20</f>
        <v>2.5772285966460723E-2</v>
      </c>
      <c r="W17" s="88">
        <f t="shared" si="8"/>
        <v>0</v>
      </c>
      <c r="X17" s="76">
        <f>分析係数表!E20</f>
        <v>2.7184466019417475E-2</v>
      </c>
      <c r="Y17" s="89">
        <f t="shared" si="9"/>
        <v>0</v>
      </c>
    </row>
    <row r="18" spans="1:25" x14ac:dyDescent="0.2">
      <c r="A18" s="6" t="s">
        <v>6</v>
      </c>
      <c r="B18" s="5" t="s">
        <v>34</v>
      </c>
      <c r="C18" s="90"/>
      <c r="D18" s="76">
        <f>投入係数表!AB18</f>
        <v>0</v>
      </c>
      <c r="E18" s="77">
        <f t="shared" si="0"/>
        <v>0</v>
      </c>
      <c r="F18" s="76">
        <f>分析係数表!C21</f>
        <v>0.48253968253968249</v>
      </c>
      <c r="G18" s="77">
        <f t="shared" si="1"/>
        <v>0</v>
      </c>
      <c r="H18" s="77">
        <v>3.3181973244136659E-2</v>
      </c>
      <c r="I18" s="77">
        <f t="shared" si="2"/>
        <v>3.3181973244136659E-2</v>
      </c>
      <c r="J18" s="76">
        <f>分析係数表!G21</f>
        <v>0.28533451484271155</v>
      </c>
      <c r="K18" s="78">
        <f t="shared" si="3"/>
        <v>9.4679622371395683E-3</v>
      </c>
      <c r="L18" s="79"/>
      <c r="M18" s="80"/>
      <c r="N18" s="81">
        <f>分析係数表!H21</f>
        <v>1.0125233146815881E-3</v>
      </c>
      <c r="O18" s="82">
        <f t="shared" si="4"/>
        <v>3.4164156146666069E-2</v>
      </c>
      <c r="P18" s="76">
        <f>分析係数表!C21</f>
        <v>0.48253968253968249</v>
      </c>
      <c r="Q18" s="82">
        <f t="shared" si="5"/>
        <v>1.6485561061248388E-2</v>
      </c>
      <c r="R18" s="83">
        <v>3.1794648519600677E-2</v>
      </c>
      <c r="S18" s="84">
        <f t="shared" si="6"/>
        <v>6.4976621763737336E-2</v>
      </c>
      <c r="T18" s="85">
        <f>分析係数表!F21</f>
        <v>0.42600797518830308</v>
      </c>
      <c r="U18" s="86">
        <f t="shared" si="7"/>
        <v>2.768055907214597E-2</v>
      </c>
      <c r="V18" s="87">
        <f>分析係数表!D21</f>
        <v>6.1586176340274704E-2</v>
      </c>
      <c r="W18" s="88">
        <f t="shared" si="8"/>
        <v>0</v>
      </c>
      <c r="X18" s="76">
        <f>分析係数表!E21</f>
        <v>5.2946389011962781E-2</v>
      </c>
      <c r="Y18" s="89">
        <f t="shared" si="9"/>
        <v>0</v>
      </c>
    </row>
    <row r="19" spans="1:25" x14ac:dyDescent="0.2">
      <c r="A19" s="6" t="s">
        <v>7</v>
      </c>
      <c r="B19" s="5" t="s">
        <v>268</v>
      </c>
      <c r="C19" s="90"/>
      <c r="D19" s="76">
        <f>投入係数表!AB19</f>
        <v>0</v>
      </c>
      <c r="E19" s="77">
        <f t="shared" si="0"/>
        <v>0</v>
      </c>
      <c r="F19" s="76">
        <f>分析係数表!C22</f>
        <v>8.9572192513369009E-2</v>
      </c>
      <c r="G19" s="77">
        <f t="shared" si="1"/>
        <v>0</v>
      </c>
      <c r="H19" s="77">
        <v>2.6934998216284773E-3</v>
      </c>
      <c r="I19" s="77">
        <f t="shared" si="2"/>
        <v>2.6934998216284773E-3</v>
      </c>
      <c r="J19" s="76">
        <f>分析係数表!G22</f>
        <v>0.19457831325301206</v>
      </c>
      <c r="K19" s="78">
        <f t="shared" si="3"/>
        <v>5.2409665203975795E-4</v>
      </c>
      <c r="L19" s="79"/>
      <c r="M19" s="80"/>
      <c r="N19" s="81">
        <f>分析係数表!H22</f>
        <v>5.3290700772715159E-5</v>
      </c>
      <c r="O19" s="82">
        <f t="shared" si="4"/>
        <v>1.7981134814034772E-3</v>
      </c>
      <c r="P19" s="76">
        <f>分析係数表!C22</f>
        <v>8.9572192513369009E-2</v>
      </c>
      <c r="Q19" s="82">
        <f t="shared" si="5"/>
        <v>1.6106096691715643E-4</v>
      </c>
      <c r="R19" s="83">
        <v>1.058183168766853E-3</v>
      </c>
      <c r="S19" s="84">
        <f t="shared" si="6"/>
        <v>3.7516829903953301E-3</v>
      </c>
      <c r="T19" s="85">
        <f>分析係数表!F22</f>
        <v>0.41265060240963858</v>
      </c>
      <c r="U19" s="86">
        <f t="shared" si="7"/>
        <v>1.5481342460366273E-3</v>
      </c>
      <c r="V19" s="87">
        <f>分析係数表!D22</f>
        <v>5.903614457831325E-2</v>
      </c>
      <c r="W19" s="88">
        <f t="shared" si="8"/>
        <v>0</v>
      </c>
      <c r="X19" s="76">
        <f>分析係数表!E22</f>
        <v>6.2650602409638559E-2</v>
      </c>
      <c r="Y19" s="89">
        <f t="shared" si="9"/>
        <v>0</v>
      </c>
    </row>
    <row r="20" spans="1:25" x14ac:dyDescent="0.2">
      <c r="A20" s="6" t="s">
        <v>8</v>
      </c>
      <c r="B20" s="5" t="s">
        <v>269</v>
      </c>
      <c r="C20" s="90"/>
      <c r="D20" s="76">
        <f>投入係数表!AB20</f>
        <v>0</v>
      </c>
      <c r="E20" s="77">
        <f t="shared" si="0"/>
        <v>0</v>
      </c>
      <c r="F20" s="76">
        <f>分析係数表!C23</f>
        <v>0</v>
      </c>
      <c r="G20" s="77">
        <f t="shared" si="1"/>
        <v>0</v>
      </c>
      <c r="H20" s="77">
        <v>0</v>
      </c>
      <c r="I20" s="77">
        <f t="shared" si="2"/>
        <v>0</v>
      </c>
      <c r="J20" s="76">
        <f>分析係数表!G23</f>
        <v>0.21617418351477449</v>
      </c>
      <c r="K20" s="78">
        <f t="shared" si="3"/>
        <v>0</v>
      </c>
      <c r="L20" s="79"/>
      <c r="M20" s="80"/>
      <c r="N20" s="81">
        <f>分析係数表!H23</f>
        <v>2.6645350386357579E-5</v>
      </c>
      <c r="O20" s="82">
        <f t="shared" si="4"/>
        <v>8.9905674070173862E-4</v>
      </c>
      <c r="P20" s="76">
        <f>分析係数表!C23</f>
        <v>0</v>
      </c>
      <c r="Q20" s="82">
        <f t="shared" si="5"/>
        <v>0</v>
      </c>
      <c r="R20" s="83">
        <v>0</v>
      </c>
      <c r="S20" s="84">
        <f t="shared" si="6"/>
        <v>0</v>
      </c>
      <c r="T20" s="85">
        <f>分析係数表!F23</f>
        <v>0.44116122343182995</v>
      </c>
      <c r="U20" s="86">
        <f t="shared" si="7"/>
        <v>0</v>
      </c>
      <c r="V20" s="87">
        <f>分析係数表!D23</f>
        <v>8.5018144116122338E-2</v>
      </c>
      <c r="W20" s="88">
        <f t="shared" si="8"/>
        <v>0</v>
      </c>
      <c r="X20" s="76">
        <f>分析係数表!E23</f>
        <v>8.138932089165371E-2</v>
      </c>
      <c r="Y20" s="89">
        <f t="shared" si="9"/>
        <v>0</v>
      </c>
    </row>
    <row r="21" spans="1:25" x14ac:dyDescent="0.2">
      <c r="A21" s="6" t="s">
        <v>9</v>
      </c>
      <c r="B21" s="5" t="s">
        <v>270</v>
      </c>
      <c r="C21" s="90"/>
      <c r="D21" s="76">
        <f>投入係数表!AB21</f>
        <v>0</v>
      </c>
      <c r="E21" s="77">
        <f t="shared" si="0"/>
        <v>0</v>
      </c>
      <c r="F21" s="76">
        <f>分析係数表!C24</f>
        <v>0.22950819672131151</v>
      </c>
      <c r="G21" s="77">
        <f t="shared" si="1"/>
        <v>0</v>
      </c>
      <c r="H21" s="77">
        <v>3.3529122938778721E-3</v>
      </c>
      <c r="I21" s="77">
        <f t="shared" si="2"/>
        <v>3.3529122938778721E-3</v>
      </c>
      <c r="J21" s="76">
        <f>分析係数表!G24</f>
        <v>0.20952380952380953</v>
      </c>
      <c r="K21" s="78">
        <f t="shared" si="3"/>
        <v>7.0251495681250651E-4</v>
      </c>
      <c r="L21" s="79"/>
      <c r="M21" s="80"/>
      <c r="N21" s="81">
        <f>分析係数表!H24</f>
        <v>3.996802557953637E-4</v>
      </c>
      <c r="O21" s="82">
        <f t="shared" si="4"/>
        <v>1.348585111052608E-2</v>
      </c>
      <c r="P21" s="76">
        <f>分析係数表!C24</f>
        <v>0.22950819672131151</v>
      </c>
      <c r="Q21" s="82">
        <f t="shared" si="5"/>
        <v>3.0951133696289369E-3</v>
      </c>
      <c r="R21" s="83">
        <v>7.6900503930448531E-3</v>
      </c>
      <c r="S21" s="84">
        <f t="shared" si="6"/>
        <v>1.1042962686922725E-2</v>
      </c>
      <c r="T21" s="85">
        <f>分析係数表!F24</f>
        <v>0.4</v>
      </c>
      <c r="U21" s="86">
        <f t="shared" si="7"/>
        <v>4.4171850747690899E-3</v>
      </c>
      <c r="V21" s="87">
        <f>分析係数表!D24</f>
        <v>1.1190476190476191</v>
      </c>
      <c r="W21" s="88">
        <f t="shared" si="8"/>
        <v>0</v>
      </c>
      <c r="X21" s="76">
        <f>分析係数表!E24</f>
        <v>1.1190476190476191</v>
      </c>
      <c r="Y21" s="89">
        <f t="shared" si="9"/>
        <v>0</v>
      </c>
    </row>
    <row r="22" spans="1:25" x14ac:dyDescent="0.2">
      <c r="A22" s="6" t="s">
        <v>10</v>
      </c>
      <c r="B22" s="5" t="s">
        <v>271</v>
      </c>
      <c r="C22" s="90"/>
      <c r="D22" s="76">
        <f>投入係数表!AB22</f>
        <v>0</v>
      </c>
      <c r="E22" s="77">
        <f t="shared" si="0"/>
        <v>0</v>
      </c>
      <c r="F22" s="76">
        <f>分析係数表!C25</f>
        <v>0.16129032258064513</v>
      </c>
      <c r="G22" s="77">
        <f t="shared" si="1"/>
        <v>0</v>
      </c>
      <c r="H22" s="77">
        <v>1.4663072175582085E-2</v>
      </c>
      <c r="I22" s="77">
        <f t="shared" si="2"/>
        <v>1.4663072175582085E-2</v>
      </c>
      <c r="J22" s="76">
        <f>分析係数表!G25</f>
        <v>0.19679519278918378</v>
      </c>
      <c r="K22" s="78">
        <f t="shared" si="3"/>
        <v>2.8856221156753929E-3</v>
      </c>
      <c r="L22" s="79"/>
      <c r="M22" s="80"/>
      <c r="N22" s="81">
        <f>分析係数表!H25</f>
        <v>5.5955235811350917E-4</v>
      </c>
      <c r="O22" s="82">
        <f t="shared" si="4"/>
        <v>1.8880191554736511E-2</v>
      </c>
      <c r="P22" s="76">
        <f>分析係数表!C25</f>
        <v>0.16129032258064513</v>
      </c>
      <c r="Q22" s="82">
        <f t="shared" si="5"/>
        <v>3.045192186247824E-3</v>
      </c>
      <c r="R22" s="83">
        <v>9.1737194010610111E-3</v>
      </c>
      <c r="S22" s="84">
        <f t="shared" si="6"/>
        <v>2.3836791576643097E-2</v>
      </c>
      <c r="T22" s="85">
        <f>分析係数表!F25</f>
        <v>0.35002503755633452</v>
      </c>
      <c r="U22" s="86">
        <f t="shared" si="7"/>
        <v>8.3434738668370177E-3</v>
      </c>
      <c r="V22" s="87">
        <f>分析係数表!D25</f>
        <v>8.1622433650475709E-2</v>
      </c>
      <c r="W22" s="88">
        <f t="shared" si="8"/>
        <v>0</v>
      </c>
      <c r="X22" s="76">
        <f>分析係数表!E25</f>
        <v>8.0120180270405614E-2</v>
      </c>
      <c r="Y22" s="89">
        <f t="shared" si="9"/>
        <v>0</v>
      </c>
    </row>
    <row r="23" spans="1:25" x14ac:dyDescent="0.2">
      <c r="A23" s="6" t="s">
        <v>11</v>
      </c>
      <c r="B23" s="5" t="s">
        <v>35</v>
      </c>
      <c r="C23" s="90"/>
      <c r="D23" s="76">
        <f>投入係数表!AB23</f>
        <v>0</v>
      </c>
      <c r="E23" s="77">
        <f t="shared" si="0"/>
        <v>0</v>
      </c>
      <c r="F23" s="76">
        <f>分析係数表!C26</f>
        <v>0.2892749244712991</v>
      </c>
      <c r="G23" s="77">
        <f t="shared" si="1"/>
        <v>0</v>
      </c>
      <c r="H23" s="77">
        <v>4.7910473712035034E-3</v>
      </c>
      <c r="I23" s="77">
        <f t="shared" si="2"/>
        <v>4.7910473712035034E-3</v>
      </c>
      <c r="J23" s="76">
        <f>分析係数表!G26</f>
        <v>0.19654528478057889</v>
      </c>
      <c r="K23" s="78">
        <f t="shared" si="3"/>
        <v>9.4165776997043641E-4</v>
      </c>
      <c r="L23" s="79"/>
      <c r="M23" s="80"/>
      <c r="N23" s="81">
        <f>分析係数表!H26</f>
        <v>1.2363442579269917E-2</v>
      </c>
      <c r="O23" s="82">
        <f t="shared" si="4"/>
        <v>0.41716232768560674</v>
      </c>
      <c r="P23" s="76">
        <f>分析係数表!C26</f>
        <v>0.2892749244712991</v>
      </c>
      <c r="Q23" s="82">
        <f t="shared" si="5"/>
        <v>0.12067460083352521</v>
      </c>
      <c r="R23" s="83">
        <v>0.12765001455262287</v>
      </c>
      <c r="S23" s="84">
        <f t="shared" si="6"/>
        <v>0.13244106192382638</v>
      </c>
      <c r="T23" s="85">
        <f>分析係数表!F26</f>
        <v>0.33426704014939307</v>
      </c>
      <c r="U23" s="86">
        <f t="shared" si="7"/>
        <v>4.4270681763519927E-2</v>
      </c>
      <c r="V23" s="87">
        <f>分析係数表!D26</f>
        <v>5.3688141923436038E-2</v>
      </c>
      <c r="W23" s="88">
        <f t="shared" si="8"/>
        <v>0</v>
      </c>
      <c r="X23" s="76">
        <f>分析係数表!E26</f>
        <v>5.6489262371615313E-2</v>
      </c>
      <c r="Y23" s="89">
        <f t="shared" si="9"/>
        <v>0</v>
      </c>
    </row>
    <row r="24" spans="1:25" x14ac:dyDescent="0.2">
      <c r="A24" s="6" t="s">
        <v>12</v>
      </c>
      <c r="B24" s="5" t="s">
        <v>365</v>
      </c>
      <c r="C24" s="90"/>
      <c r="D24" s="76">
        <f>投入係数表!AB24</f>
        <v>0</v>
      </c>
      <c r="E24" s="77">
        <f t="shared" si="0"/>
        <v>0</v>
      </c>
      <c r="F24" s="76">
        <f>分析係数表!C27</f>
        <v>1.9108280254777066E-2</v>
      </c>
      <c r="G24" s="77">
        <f t="shared" si="1"/>
        <v>0</v>
      </c>
      <c r="H24" s="77">
        <v>9.0584525580178363E-5</v>
      </c>
      <c r="I24" s="77">
        <f t="shared" si="2"/>
        <v>9.0584525580178363E-5</v>
      </c>
      <c r="J24" s="76">
        <f>分析係数表!G27</f>
        <v>0.18</v>
      </c>
      <c r="K24" s="78">
        <f t="shared" si="3"/>
        <v>1.6305214604432106E-5</v>
      </c>
      <c r="L24" s="79"/>
      <c r="M24" s="80"/>
      <c r="N24" s="81">
        <f>分析係数表!H27</f>
        <v>1.2043698374633626E-2</v>
      </c>
      <c r="O24" s="82">
        <f t="shared" si="4"/>
        <v>0.40637364679718585</v>
      </c>
      <c r="P24" s="76">
        <f>分析係数表!C27</f>
        <v>1.9108280254777066E-2</v>
      </c>
      <c r="Q24" s="82">
        <f t="shared" si="5"/>
        <v>7.7651015311564157E-3</v>
      </c>
      <c r="R24" s="83">
        <v>7.815332227294294E-3</v>
      </c>
      <c r="S24" s="84">
        <f t="shared" si="6"/>
        <v>7.9059167528744718E-3</v>
      </c>
      <c r="T24" s="85">
        <f>分析係数表!F27</f>
        <v>0.34</v>
      </c>
      <c r="U24" s="86">
        <f t="shared" si="7"/>
        <v>2.6880116959773206E-3</v>
      </c>
      <c r="V24" s="87">
        <f>分析係数表!D27</f>
        <v>0</v>
      </c>
      <c r="W24" s="88">
        <f t="shared" si="8"/>
        <v>0</v>
      </c>
      <c r="X24" s="76">
        <f>分析係数表!E27</f>
        <v>0</v>
      </c>
      <c r="Y24" s="89">
        <f t="shared" si="9"/>
        <v>0</v>
      </c>
    </row>
    <row r="25" spans="1:25" x14ac:dyDescent="0.2">
      <c r="A25" s="6" t="s">
        <v>13</v>
      </c>
      <c r="B25" s="5" t="s">
        <v>191</v>
      </c>
      <c r="C25" s="90"/>
      <c r="D25" s="76">
        <f>投入係数表!AB25</f>
        <v>0</v>
      </c>
      <c r="E25" s="77">
        <f t="shared" si="0"/>
        <v>0</v>
      </c>
      <c r="F25" s="76">
        <f>分析係数表!C28</f>
        <v>9.4883720930232562E-2</v>
      </c>
      <c r="G25" s="77">
        <f t="shared" si="1"/>
        <v>0</v>
      </c>
      <c r="H25" s="77">
        <v>4.7360429945826291E-3</v>
      </c>
      <c r="I25" s="77">
        <f t="shared" si="2"/>
        <v>4.7360429945826291E-3</v>
      </c>
      <c r="J25" s="76">
        <f>分析係数表!G28</f>
        <v>0.12508638562543192</v>
      </c>
      <c r="K25" s="78">
        <f t="shared" si="3"/>
        <v>5.9241450035898817E-4</v>
      </c>
      <c r="L25" s="79"/>
      <c r="M25" s="80"/>
      <c r="N25" s="81">
        <f>分析係数表!H28</f>
        <v>2.3767652544630962E-2</v>
      </c>
      <c r="O25" s="82">
        <f t="shared" si="4"/>
        <v>0.80195861270595092</v>
      </c>
      <c r="P25" s="76">
        <f>分析係数表!C28</f>
        <v>9.4883720930232562E-2</v>
      </c>
      <c r="Q25" s="82">
        <f t="shared" si="5"/>
        <v>7.6092817205587901E-2</v>
      </c>
      <c r="R25" s="83">
        <v>8.1087796900281381E-2</v>
      </c>
      <c r="S25" s="84">
        <f t="shared" si="6"/>
        <v>8.5823839894864015E-2</v>
      </c>
      <c r="T25" s="85">
        <f>分析係数表!F28</f>
        <v>0.21354526606772634</v>
      </c>
      <c r="U25" s="86">
        <f t="shared" si="7"/>
        <v>1.8327274725302684E-2</v>
      </c>
      <c r="V25" s="87">
        <f>分析係数表!D28</f>
        <v>0.20525224602626124</v>
      </c>
      <c r="W25" s="88">
        <f t="shared" si="8"/>
        <v>0</v>
      </c>
      <c r="X25" s="76">
        <f>分析係数表!E28</f>
        <v>0.19765031098825156</v>
      </c>
      <c r="Y25" s="89">
        <f t="shared" si="9"/>
        <v>0</v>
      </c>
    </row>
    <row r="26" spans="1:25" x14ac:dyDescent="0.2">
      <c r="A26" s="6" t="s">
        <v>14</v>
      </c>
      <c r="B26" s="5" t="s">
        <v>50</v>
      </c>
      <c r="C26" s="90"/>
      <c r="D26" s="76">
        <f>投入係数表!AB26</f>
        <v>3.8167938931297708E-3</v>
      </c>
      <c r="E26" s="77">
        <f t="shared" si="0"/>
        <v>0.38167938931297707</v>
      </c>
      <c r="F26" s="76">
        <f>分析係数表!C29</f>
        <v>0.10244286840031525</v>
      </c>
      <c r="G26" s="77">
        <f t="shared" si="1"/>
        <v>3.9100331450501999E-2</v>
      </c>
      <c r="H26" s="77">
        <v>4.8069214898642618E-2</v>
      </c>
      <c r="I26" s="77">
        <f t="shared" si="2"/>
        <v>4.8069214898642618E-2</v>
      </c>
      <c r="J26" s="76">
        <f>分析係数表!G29</f>
        <v>0.25477707006369427</v>
      </c>
      <c r="K26" s="78">
        <f t="shared" si="3"/>
        <v>1.2246933732138246E-2</v>
      </c>
      <c r="L26" s="79"/>
      <c r="M26" s="80"/>
      <c r="N26" s="81">
        <f>分析係数表!H29</f>
        <v>1.0897948308020251E-2</v>
      </c>
      <c r="O26" s="82">
        <f t="shared" si="4"/>
        <v>0.36771420694701112</v>
      </c>
      <c r="P26" s="76">
        <f>分析係数表!C29</f>
        <v>0.10244286840031525</v>
      </c>
      <c r="Q26" s="82">
        <f t="shared" si="5"/>
        <v>3.7669698111198947E-2</v>
      </c>
      <c r="R26" s="83">
        <v>4.8039038328732235E-2</v>
      </c>
      <c r="S26" s="84">
        <f t="shared" si="6"/>
        <v>9.6108253227374846E-2</v>
      </c>
      <c r="T26" s="85">
        <f>分析係数表!F29</f>
        <v>0.39278131634819535</v>
      </c>
      <c r="U26" s="86">
        <f t="shared" si="7"/>
        <v>3.7749526214573989E-2</v>
      </c>
      <c r="V26" s="87">
        <f>分析係数表!D29</f>
        <v>0.1932059447983015</v>
      </c>
      <c r="W26" s="88">
        <f t="shared" si="8"/>
        <v>0</v>
      </c>
      <c r="X26" s="76">
        <f>分析係数表!E29</f>
        <v>0.10191082802547771</v>
      </c>
      <c r="Y26" s="89">
        <f t="shared" si="9"/>
        <v>0</v>
      </c>
    </row>
    <row r="27" spans="1:25" x14ac:dyDescent="0.2">
      <c r="A27" s="6" t="s">
        <v>15</v>
      </c>
      <c r="B27" s="5" t="s">
        <v>36</v>
      </c>
      <c r="C27" s="90"/>
      <c r="D27" s="76">
        <f>投入係数表!AB27</f>
        <v>3.8167938931297708E-3</v>
      </c>
      <c r="E27" s="77">
        <f t="shared" si="0"/>
        <v>0.38167938931297707</v>
      </c>
      <c r="F27" s="76">
        <f>分析係数表!C30</f>
        <v>1</v>
      </c>
      <c r="G27" s="77">
        <f t="shared" si="1"/>
        <v>0.38167938931297707</v>
      </c>
      <c r="H27" s="77">
        <v>0.43901011770358556</v>
      </c>
      <c r="I27" s="77">
        <f t="shared" si="2"/>
        <v>0.43901011770358556</v>
      </c>
      <c r="J27" s="76">
        <f>分析係数表!G30</f>
        <v>0.34465911614479239</v>
      </c>
      <c r="K27" s="78">
        <f t="shared" si="3"/>
        <v>0.15130883914633908</v>
      </c>
      <c r="L27" s="79"/>
      <c r="M27" s="80"/>
      <c r="N27" s="81">
        <f>分析係数表!H30</f>
        <v>0</v>
      </c>
      <c r="O27" s="82">
        <f t="shared" si="4"/>
        <v>0</v>
      </c>
      <c r="P27" s="76">
        <f>分析係数表!C30</f>
        <v>1</v>
      </c>
      <c r="Q27" s="82">
        <f t="shared" si="5"/>
        <v>0</v>
      </c>
      <c r="R27" s="83">
        <v>5.290803917692375E-2</v>
      </c>
      <c r="S27" s="84">
        <f t="shared" si="6"/>
        <v>0.49191815688050933</v>
      </c>
      <c r="T27" s="85">
        <f>分析係数表!F30</f>
        <v>0.43992893626471241</v>
      </c>
      <c r="U27" s="86">
        <f t="shared" si="7"/>
        <v>0.21640903148574039</v>
      </c>
      <c r="V27" s="87">
        <f>分析係数表!D30</f>
        <v>0.13657561625582945</v>
      </c>
      <c r="W27" s="88">
        <f t="shared" si="8"/>
        <v>0</v>
      </c>
      <c r="X27" s="76">
        <f>分析係数表!E30</f>
        <v>6.395736175882745E-2</v>
      </c>
      <c r="Y27" s="89">
        <f t="shared" si="9"/>
        <v>0</v>
      </c>
    </row>
    <row r="28" spans="1:25" x14ac:dyDescent="0.2">
      <c r="A28" s="6" t="s">
        <v>16</v>
      </c>
      <c r="B28" s="5" t="s">
        <v>192</v>
      </c>
      <c r="C28" s="90"/>
      <c r="D28" s="76">
        <f>投入係数表!AB28</f>
        <v>7.6335877862595422E-2</v>
      </c>
      <c r="E28" s="77">
        <f t="shared" si="0"/>
        <v>7.6335877862595423</v>
      </c>
      <c r="F28" s="76">
        <f>分析係数表!C31</f>
        <v>2.6671974522292974E-2</v>
      </c>
      <c r="G28" s="77">
        <f t="shared" si="1"/>
        <v>0.20360285894880134</v>
      </c>
      <c r="H28" s="77">
        <v>0.20787249957592266</v>
      </c>
      <c r="I28" s="77">
        <f t="shared" si="2"/>
        <v>0.20787249957592266</v>
      </c>
      <c r="J28" s="76">
        <f>分析係数表!G31</f>
        <v>5.9701492537313432E-2</v>
      </c>
      <c r="K28" s="78">
        <f t="shared" si="3"/>
        <v>1.2410298482144637E-2</v>
      </c>
      <c r="L28" s="79"/>
      <c r="M28" s="80"/>
      <c r="N28" s="81">
        <f>分析係数表!H31</f>
        <v>2.5153210764721556E-2</v>
      </c>
      <c r="O28" s="82">
        <f t="shared" si="4"/>
        <v>0.84870956322244129</v>
      </c>
      <c r="P28" s="76">
        <f>分析係数表!C31</f>
        <v>2.6671974522292974E-2</v>
      </c>
      <c r="Q28" s="82">
        <f t="shared" si="5"/>
        <v>2.2636759847095352E-2</v>
      </c>
      <c r="R28" s="83">
        <v>2.7694931849595275E-2</v>
      </c>
      <c r="S28" s="84">
        <f t="shared" si="6"/>
        <v>0.23556743142551795</v>
      </c>
      <c r="T28" s="85">
        <f>分析係数表!F31</f>
        <v>0.34328358208955223</v>
      </c>
      <c r="U28" s="86">
        <f t="shared" si="7"/>
        <v>8.0866431683386752E-2</v>
      </c>
      <c r="V28" s="87">
        <f>分析係数表!D31</f>
        <v>0</v>
      </c>
      <c r="W28" s="88">
        <f t="shared" si="8"/>
        <v>0</v>
      </c>
      <c r="X28" s="76">
        <f>分析係数表!E31</f>
        <v>0</v>
      </c>
      <c r="Y28" s="89">
        <f t="shared" si="9"/>
        <v>0</v>
      </c>
    </row>
    <row r="29" spans="1:25" x14ac:dyDescent="0.2">
      <c r="A29" s="6" t="s">
        <v>17</v>
      </c>
      <c r="B29" s="5" t="s">
        <v>272</v>
      </c>
      <c r="C29" s="90"/>
      <c r="D29" s="76">
        <f>投入係数表!AB29</f>
        <v>1.1450381679389313E-2</v>
      </c>
      <c r="E29" s="77">
        <f t="shared" si="0"/>
        <v>1.1450381679389312</v>
      </c>
      <c r="F29" s="76">
        <f>分析係数表!C32</f>
        <v>1</v>
      </c>
      <c r="G29" s="77">
        <f t="shared" si="1"/>
        <v>1.1450381679389312</v>
      </c>
      <c r="H29" s="77">
        <v>1.2720985023366789</v>
      </c>
      <c r="I29" s="77">
        <f t="shared" si="2"/>
        <v>1.2720985023366789</v>
      </c>
      <c r="J29" s="76">
        <f>分析係数表!G32</f>
        <v>0.14022140221402213</v>
      </c>
      <c r="K29" s="78">
        <f t="shared" si="3"/>
        <v>0.17837543575200662</v>
      </c>
      <c r="L29" s="79"/>
      <c r="M29" s="80"/>
      <c r="N29" s="81">
        <f>分析係数表!H32</f>
        <v>7.3807620570210501E-3</v>
      </c>
      <c r="O29" s="82">
        <f t="shared" si="4"/>
        <v>0.24903871717438161</v>
      </c>
      <c r="P29" s="76">
        <f>分析係数表!C32</f>
        <v>1</v>
      </c>
      <c r="Q29" s="82">
        <f t="shared" si="5"/>
        <v>0.24903871717438161</v>
      </c>
      <c r="R29" s="83">
        <v>0.31557070965601597</v>
      </c>
      <c r="S29" s="84">
        <f t="shared" si="6"/>
        <v>1.587669211992695</v>
      </c>
      <c r="T29" s="85">
        <f>分析係数表!F32</f>
        <v>0.48093480934809346</v>
      </c>
      <c r="U29" s="86">
        <f t="shared" si="7"/>
        <v>0.76356538977754451</v>
      </c>
      <c r="V29" s="87">
        <f>分析係数表!D32</f>
        <v>1.7220172201722016E-2</v>
      </c>
      <c r="W29" s="88">
        <f t="shared" si="8"/>
        <v>0</v>
      </c>
      <c r="X29" s="76">
        <f>分析係数表!E32</f>
        <v>2.5830258302583026E-2</v>
      </c>
      <c r="Y29" s="89">
        <f t="shared" si="9"/>
        <v>0</v>
      </c>
    </row>
    <row r="30" spans="1:25" x14ac:dyDescent="0.2">
      <c r="A30" s="6" t="s">
        <v>18</v>
      </c>
      <c r="B30" s="5" t="s">
        <v>273</v>
      </c>
      <c r="C30" s="75">
        <f>最終需要_まとめ!C31</f>
        <v>100</v>
      </c>
      <c r="D30" s="76">
        <f>投入係数表!AB30</f>
        <v>0</v>
      </c>
      <c r="E30" s="77">
        <f t="shared" si="0"/>
        <v>0</v>
      </c>
      <c r="F30" s="76">
        <f>分析係数表!C33</f>
        <v>0.66329113924050631</v>
      </c>
      <c r="G30" s="77">
        <f t="shared" si="1"/>
        <v>0</v>
      </c>
      <c r="H30" s="77">
        <v>1.3254053342508584E-2</v>
      </c>
      <c r="I30" s="77">
        <f t="shared" si="2"/>
        <v>100.01325405334251</v>
      </c>
      <c r="J30" s="76">
        <f>分析係数表!G33</f>
        <v>0.50381679389312972</v>
      </c>
      <c r="K30" s="78">
        <f t="shared" si="3"/>
        <v>50.388357003974086</v>
      </c>
      <c r="L30" s="79"/>
      <c r="M30" s="80"/>
      <c r="N30" s="81">
        <f>分析係数表!H33</f>
        <v>1.0658140154543032E-3</v>
      </c>
      <c r="O30" s="82">
        <f t="shared" si="4"/>
        <v>3.5962269628069546E-2</v>
      </c>
      <c r="P30" s="76">
        <f>分析係数表!C33</f>
        <v>0.66329113924050631</v>
      </c>
      <c r="Q30" s="82">
        <f t="shared" si="5"/>
        <v>2.3853454791276509E-2</v>
      </c>
      <c r="R30" s="83">
        <v>6.1152867939143318E-2</v>
      </c>
      <c r="S30" s="84">
        <f t="shared" si="6"/>
        <v>100.07440692128165</v>
      </c>
      <c r="T30" s="85">
        <f>分析係数表!F33</f>
        <v>0.63740458015267176</v>
      </c>
      <c r="U30" s="86">
        <f t="shared" si="7"/>
        <v>63.787885327687157</v>
      </c>
      <c r="V30" s="87">
        <f>分析係数表!D33</f>
        <v>1.1450381679389313E-2</v>
      </c>
      <c r="W30" s="88">
        <f t="shared" si="8"/>
        <v>1</v>
      </c>
      <c r="X30" s="76">
        <f>分析係数表!E33</f>
        <v>0</v>
      </c>
      <c r="Y30" s="89">
        <f t="shared" si="9"/>
        <v>0</v>
      </c>
    </row>
    <row r="31" spans="1:25" x14ac:dyDescent="0.2">
      <c r="A31" s="6" t="s">
        <v>19</v>
      </c>
      <c r="B31" s="5" t="s">
        <v>274</v>
      </c>
      <c r="C31" s="90"/>
      <c r="D31" s="76">
        <f>投入係数表!AB31</f>
        <v>1.5267175572519083E-2</v>
      </c>
      <c r="E31" s="77">
        <f t="shared" si="0"/>
        <v>1.5267175572519083</v>
      </c>
      <c r="F31" s="76">
        <f>分析係数表!C34</f>
        <v>0.21491587085038655</v>
      </c>
      <c r="G31" s="77">
        <f t="shared" si="1"/>
        <v>0.32811583335936872</v>
      </c>
      <c r="H31" s="77">
        <v>0.39700319580098126</v>
      </c>
      <c r="I31" s="77">
        <f t="shared" si="2"/>
        <v>0.39700319580098126</v>
      </c>
      <c r="J31" s="76">
        <f>分析係数表!G34</f>
        <v>0.42492917847025496</v>
      </c>
      <c r="K31" s="78">
        <f t="shared" si="3"/>
        <v>0.16869824184177673</v>
      </c>
      <c r="L31" s="79"/>
      <c r="M31" s="80"/>
      <c r="N31" s="81">
        <f>分析係数表!H34</f>
        <v>0.18094857447375434</v>
      </c>
      <c r="O31" s="82">
        <f t="shared" si="4"/>
        <v>6.1054943261055072</v>
      </c>
      <c r="P31" s="76">
        <f>分析係数表!C34</f>
        <v>0.21491587085038655</v>
      </c>
      <c r="Q31" s="82">
        <f t="shared" si="5"/>
        <v>1.3121676300670591</v>
      </c>
      <c r="R31" s="83">
        <v>1.3931153251651303</v>
      </c>
      <c r="S31" s="84">
        <f t="shared" si="6"/>
        <v>1.7901185209661115</v>
      </c>
      <c r="T31" s="85">
        <f>分析係数表!F34</f>
        <v>0.69842904970383723</v>
      </c>
      <c r="U31" s="86">
        <f t="shared" si="7"/>
        <v>1.2502707774555999</v>
      </c>
      <c r="V31" s="87">
        <f>分析係数表!D34</f>
        <v>0.29410249806850375</v>
      </c>
      <c r="W31" s="88">
        <f t="shared" si="8"/>
        <v>1</v>
      </c>
      <c r="X31" s="76">
        <f>分析係数表!E34</f>
        <v>0.18465104300798352</v>
      </c>
      <c r="Y31" s="89">
        <f t="shared" si="9"/>
        <v>0</v>
      </c>
    </row>
    <row r="32" spans="1:25" x14ac:dyDescent="0.2">
      <c r="A32" s="6" t="s">
        <v>20</v>
      </c>
      <c r="B32" s="5" t="s">
        <v>37</v>
      </c>
      <c r="C32" s="90"/>
      <c r="D32" s="76">
        <f>投入係数表!AB32</f>
        <v>2.6717557251908396E-2</v>
      </c>
      <c r="E32" s="77">
        <f t="shared" si="0"/>
        <v>2.6717557251908395</v>
      </c>
      <c r="F32" s="76">
        <f>分析係数表!C35</f>
        <v>8.6412734508243272E-2</v>
      </c>
      <c r="G32" s="77">
        <f t="shared" si="1"/>
        <v>0.23087371815179497</v>
      </c>
      <c r="H32" s="77">
        <v>0.24053689807257819</v>
      </c>
      <c r="I32" s="77">
        <f t="shared" si="2"/>
        <v>0.24053689807257819</v>
      </c>
      <c r="J32" s="76">
        <f>分析係数表!G35</f>
        <v>0.31692307692307692</v>
      </c>
      <c r="K32" s="78">
        <f t="shared" si="3"/>
        <v>7.6231693850694004E-2</v>
      </c>
      <c r="L32" s="79"/>
      <c r="M32" s="80"/>
      <c r="N32" s="81">
        <f>分析係数表!H35</f>
        <v>6.9118038902211562E-2</v>
      </c>
      <c r="O32" s="82">
        <f t="shared" si="4"/>
        <v>2.3321531853803101</v>
      </c>
      <c r="P32" s="76">
        <f>分析係数表!C35</f>
        <v>8.6412734508243272E-2</v>
      </c>
      <c r="Q32" s="82">
        <f t="shared" si="5"/>
        <v>0.20152773404082258</v>
      </c>
      <c r="R32" s="83">
        <v>0.22309564864977957</v>
      </c>
      <c r="S32" s="84">
        <f t="shared" si="6"/>
        <v>0.46363254672235776</v>
      </c>
      <c r="T32" s="85">
        <f>分析係数表!F35</f>
        <v>0.65230769230769226</v>
      </c>
      <c r="U32" s="86">
        <f t="shared" si="7"/>
        <v>0.3024310766311995</v>
      </c>
      <c r="V32" s="87">
        <f>分析係数表!D35</f>
        <v>0.24307692307692308</v>
      </c>
      <c r="W32" s="88">
        <f t="shared" si="8"/>
        <v>0</v>
      </c>
      <c r="X32" s="76">
        <f>分析係数表!E35</f>
        <v>0.19384615384615383</v>
      </c>
      <c r="Y32" s="89">
        <f t="shared" si="9"/>
        <v>0</v>
      </c>
    </row>
    <row r="33" spans="1:25" x14ac:dyDescent="0.2">
      <c r="A33" s="6" t="s">
        <v>21</v>
      </c>
      <c r="B33" s="5" t="s">
        <v>38</v>
      </c>
      <c r="C33" s="90"/>
      <c r="D33" s="76">
        <f>投入係数表!AB33</f>
        <v>0</v>
      </c>
      <c r="E33" s="77">
        <f t="shared" si="0"/>
        <v>0</v>
      </c>
      <c r="F33" s="76">
        <f>分析係数表!C36</f>
        <v>0.53995037220843667</v>
      </c>
      <c r="G33" s="77">
        <f t="shared" si="1"/>
        <v>0</v>
      </c>
      <c r="H33" s="77">
        <v>4.1842028099846384E-2</v>
      </c>
      <c r="I33" s="77">
        <f t="shared" si="2"/>
        <v>4.1842028099846384E-2</v>
      </c>
      <c r="J33" s="76">
        <f>分析係数表!G36</f>
        <v>4.5913682277318639E-3</v>
      </c>
      <c r="K33" s="78">
        <f t="shared" si="3"/>
        <v>1.9211215840149855E-4</v>
      </c>
      <c r="L33" s="79"/>
      <c r="M33" s="80"/>
      <c r="N33" s="81">
        <f>分析係数表!H36</f>
        <v>9.1953104183320006E-2</v>
      </c>
      <c r="O33" s="82">
        <f t="shared" si="4"/>
        <v>3.1026448121616998</v>
      </c>
      <c r="P33" s="76">
        <f>分析係数表!C36</f>
        <v>0.53995037220843667</v>
      </c>
      <c r="Q33" s="82">
        <f t="shared" si="5"/>
        <v>1.6752742211572849</v>
      </c>
      <c r="R33" s="83">
        <v>1.7426346020335695</v>
      </c>
      <c r="S33" s="84">
        <f t="shared" si="6"/>
        <v>1.7844766301334158</v>
      </c>
      <c r="T33" s="85">
        <f>分析係数表!F36</f>
        <v>0.90036730945821852</v>
      </c>
      <c r="U33" s="86">
        <f t="shared" si="7"/>
        <v>1.6066844222642922</v>
      </c>
      <c r="V33" s="87">
        <f>分析係数表!D36</f>
        <v>1.4692378328741965E-2</v>
      </c>
      <c r="W33" s="88">
        <f t="shared" si="8"/>
        <v>0</v>
      </c>
      <c r="X33" s="76">
        <f>分析係数表!E36</f>
        <v>5.5096418732782371E-3</v>
      </c>
      <c r="Y33" s="89">
        <f t="shared" si="9"/>
        <v>0</v>
      </c>
    </row>
    <row r="34" spans="1:25" x14ac:dyDescent="0.2">
      <c r="A34" s="6" t="s">
        <v>22</v>
      </c>
      <c r="B34" s="5" t="s">
        <v>377</v>
      </c>
      <c r="C34" s="90"/>
      <c r="D34" s="76">
        <f>投入係数表!AB34</f>
        <v>4.1984732824427481E-2</v>
      </c>
      <c r="E34" s="77">
        <f t="shared" si="0"/>
        <v>4.1984732824427482</v>
      </c>
      <c r="F34" s="76">
        <f>分析係数表!C37</f>
        <v>0.27299231380864031</v>
      </c>
      <c r="G34" s="77">
        <f t="shared" si="1"/>
        <v>1.1461509358378028</v>
      </c>
      <c r="H34" s="77">
        <v>1.2135160805923599</v>
      </c>
      <c r="I34" s="77">
        <f t="shared" si="2"/>
        <v>1.2135160805923599</v>
      </c>
      <c r="J34" s="76">
        <f>分析係数表!G37</f>
        <v>0.4742113169754632</v>
      </c>
      <c r="K34" s="78">
        <f t="shared" si="3"/>
        <v>0.57546305874860537</v>
      </c>
      <c r="L34" s="79"/>
      <c r="M34" s="80"/>
      <c r="N34" s="81">
        <f>分析係数表!H37</f>
        <v>5.3477218225419662E-2</v>
      </c>
      <c r="O34" s="82">
        <f t="shared" si="4"/>
        <v>1.8044068785883893</v>
      </c>
      <c r="P34" s="76">
        <f>分析係数表!C37</f>
        <v>0.27299231380864031</v>
      </c>
      <c r="Q34" s="82">
        <f t="shared" si="5"/>
        <v>0.49258920883807072</v>
      </c>
      <c r="R34" s="83">
        <v>0.55442267028383019</v>
      </c>
      <c r="S34" s="84">
        <f t="shared" si="6"/>
        <v>1.7679387508761901</v>
      </c>
      <c r="T34" s="85">
        <f>分析係数表!F37</f>
        <v>0.7120681021532298</v>
      </c>
      <c r="U34" s="86">
        <f t="shared" si="7"/>
        <v>1.2588927910595604</v>
      </c>
      <c r="V34" s="87">
        <f>分析係数表!D37</f>
        <v>0.1457185778668002</v>
      </c>
      <c r="W34" s="88">
        <f t="shared" si="8"/>
        <v>0</v>
      </c>
      <c r="X34" s="76">
        <f>分析係数表!E37</f>
        <v>0.12719078617926891</v>
      </c>
      <c r="Y34" s="89">
        <f t="shared" si="9"/>
        <v>0</v>
      </c>
    </row>
    <row r="35" spans="1:25" x14ac:dyDescent="0.2">
      <c r="A35" s="6" t="s">
        <v>23</v>
      </c>
      <c r="B35" s="5" t="s">
        <v>193</v>
      </c>
      <c r="C35" s="90"/>
      <c r="D35" s="76">
        <f>投入係数表!AB35</f>
        <v>1.1450381679389313E-2</v>
      </c>
      <c r="E35" s="77">
        <f t="shared" si="0"/>
        <v>1.1450381679389312</v>
      </c>
      <c r="F35" s="76">
        <f>分析係数表!C38</f>
        <v>9.8436595251881753E-3</v>
      </c>
      <c r="G35" s="77">
        <f t="shared" si="1"/>
        <v>1.1271365868536078E-2</v>
      </c>
      <c r="H35" s="77">
        <v>1.3916458300577351E-2</v>
      </c>
      <c r="I35" s="77">
        <f t="shared" si="2"/>
        <v>1.3916458300577351E-2</v>
      </c>
      <c r="J35" s="76">
        <f>分析係数表!G38</f>
        <v>0.36842105263157893</v>
      </c>
      <c r="K35" s="78">
        <f t="shared" si="3"/>
        <v>5.1271162160021816E-3</v>
      </c>
      <c r="L35" s="79"/>
      <c r="M35" s="80"/>
      <c r="N35" s="81">
        <f>分析係数表!H38</f>
        <v>4.7135624833466561E-2</v>
      </c>
      <c r="O35" s="82">
        <f t="shared" si="4"/>
        <v>1.5904313743013756</v>
      </c>
      <c r="P35" s="76">
        <f>分析係数表!C38</f>
        <v>9.8436595251881753E-3</v>
      </c>
      <c r="Q35" s="82">
        <f t="shared" si="5"/>
        <v>1.5655664946799857E-2</v>
      </c>
      <c r="R35" s="83">
        <v>1.8161651120703028E-2</v>
      </c>
      <c r="S35" s="84">
        <f t="shared" si="6"/>
        <v>3.2078109421280379E-2</v>
      </c>
      <c r="T35" s="85">
        <f>分析係数表!F38</f>
        <v>0.57894736842105265</v>
      </c>
      <c r="U35" s="86">
        <f t="shared" si="7"/>
        <v>1.8571537033372852E-2</v>
      </c>
      <c r="V35" s="87">
        <f>分析係数表!D38</f>
        <v>0.19298245614035087</v>
      </c>
      <c r="W35" s="88">
        <f t="shared" si="8"/>
        <v>0</v>
      </c>
      <c r="X35" s="76">
        <f>分析係数表!E38</f>
        <v>0.17543859649122806</v>
      </c>
      <c r="Y35" s="89">
        <f t="shared" si="9"/>
        <v>0</v>
      </c>
    </row>
    <row r="36" spans="1:25" x14ac:dyDescent="0.2">
      <c r="A36" s="6" t="s">
        <v>24</v>
      </c>
      <c r="B36" s="5" t="s">
        <v>39</v>
      </c>
      <c r="C36" s="90"/>
      <c r="D36" s="76">
        <f>投入係数表!AB36</f>
        <v>0</v>
      </c>
      <c r="E36" s="77">
        <f t="shared" si="0"/>
        <v>0</v>
      </c>
      <c r="F36" s="76">
        <f>分析係数表!C39</f>
        <v>1</v>
      </c>
      <c r="G36" s="77">
        <f t="shared" si="1"/>
        <v>0</v>
      </c>
      <c r="H36" s="77">
        <v>8.1992653044714731E-2</v>
      </c>
      <c r="I36" s="77">
        <f t="shared" si="2"/>
        <v>8.1992653044714731E-2</v>
      </c>
      <c r="J36" s="76">
        <f>分析係数表!G39</f>
        <v>0.35118219749652296</v>
      </c>
      <c r="K36" s="78">
        <f t="shared" si="3"/>
        <v>2.8794360074812893E-2</v>
      </c>
      <c r="L36" s="79"/>
      <c r="M36" s="80"/>
      <c r="N36" s="81">
        <f>分析係数表!H39</f>
        <v>4.2632560618172128E-3</v>
      </c>
      <c r="O36" s="82">
        <f t="shared" si="4"/>
        <v>0.14384907851227818</v>
      </c>
      <c r="P36" s="76">
        <f>分析係数表!C39</f>
        <v>1</v>
      </c>
      <c r="Q36" s="82">
        <f t="shared" si="5"/>
        <v>0.14384907851227818</v>
      </c>
      <c r="R36" s="83">
        <v>0.17564052606835576</v>
      </c>
      <c r="S36" s="84">
        <f t="shared" si="6"/>
        <v>0.25763317911307049</v>
      </c>
      <c r="T36" s="85">
        <f>分析係数表!F39</f>
        <v>0.70201668984700971</v>
      </c>
      <c r="U36" s="86">
        <f t="shared" si="7"/>
        <v>0.1808627915957195</v>
      </c>
      <c r="V36" s="87">
        <f>分析係数表!D39</f>
        <v>8.2406119610570233E-2</v>
      </c>
      <c r="W36" s="88">
        <f t="shared" si="8"/>
        <v>0</v>
      </c>
      <c r="X36" s="76">
        <f>分析係数表!E39</f>
        <v>0.10361613351877608</v>
      </c>
      <c r="Y36" s="89">
        <f t="shared" si="9"/>
        <v>0</v>
      </c>
    </row>
    <row r="37" spans="1:25" x14ac:dyDescent="0.2">
      <c r="A37" s="6" t="s">
        <v>25</v>
      </c>
      <c r="B37" s="5" t="s">
        <v>40</v>
      </c>
      <c r="C37" s="90"/>
      <c r="D37" s="76">
        <f>投入係数表!AB37</f>
        <v>0</v>
      </c>
      <c r="E37" s="77">
        <f t="shared" si="0"/>
        <v>0</v>
      </c>
      <c r="F37" s="76">
        <f>分析係数表!C40</f>
        <v>0.85246762338116899</v>
      </c>
      <c r="G37" s="77">
        <f t="shared" si="1"/>
        <v>0</v>
      </c>
      <c r="H37" s="77">
        <v>1.3113521588165539E-3</v>
      </c>
      <c r="I37" s="77">
        <f t="shared" si="2"/>
        <v>1.3113521588165539E-3</v>
      </c>
      <c r="J37" s="76">
        <f>分析係数表!G40</f>
        <v>0.56154833975417351</v>
      </c>
      <c r="K37" s="78">
        <f t="shared" si="3"/>
        <v>7.3638762761648712E-4</v>
      </c>
      <c r="L37" s="79"/>
      <c r="M37" s="80"/>
      <c r="N37" s="81">
        <f>分析係数表!H40</f>
        <v>3.4452438049560351E-2</v>
      </c>
      <c r="O37" s="82">
        <f t="shared" si="4"/>
        <v>1.1624803657273481</v>
      </c>
      <c r="P37" s="76">
        <f>分析係数表!C40</f>
        <v>0.85246762338116899</v>
      </c>
      <c r="Q37" s="82">
        <f t="shared" si="5"/>
        <v>0.99097687459886463</v>
      </c>
      <c r="R37" s="83">
        <v>0.99141546796750479</v>
      </c>
      <c r="S37" s="84">
        <f t="shared" si="6"/>
        <v>0.9927268201263213</v>
      </c>
      <c r="T37" s="85">
        <f>分析係数表!F40</f>
        <v>0.75619152449091909</v>
      </c>
      <c r="U37" s="86">
        <f t="shared" si="7"/>
        <v>0.75069160751434527</v>
      </c>
      <c r="V37" s="87">
        <f>分析係数表!D40</f>
        <v>0.11685929187305082</v>
      </c>
      <c r="W37" s="88">
        <f t="shared" si="8"/>
        <v>0</v>
      </c>
      <c r="X37" s="76">
        <f>分析係数表!E40</f>
        <v>7.2463768115942032E-2</v>
      </c>
      <c r="Y37" s="89">
        <f t="shared" si="9"/>
        <v>0</v>
      </c>
    </row>
    <row r="38" spans="1:25" x14ac:dyDescent="0.2">
      <c r="A38" s="6" t="s">
        <v>26</v>
      </c>
      <c r="B38" s="5" t="s">
        <v>276</v>
      </c>
      <c r="C38" s="90"/>
      <c r="D38" s="76">
        <f>投入係数表!AB38</f>
        <v>0</v>
      </c>
      <c r="E38" s="77">
        <f t="shared" si="0"/>
        <v>0</v>
      </c>
      <c r="F38" s="76">
        <f>分析係数表!C41</f>
        <v>0.52194822470070601</v>
      </c>
      <c r="G38" s="77">
        <f t="shared" si="1"/>
        <v>0</v>
      </c>
      <c r="H38" s="77">
        <v>1.185430098531006E-3</v>
      </c>
      <c r="I38" s="77">
        <f t="shared" si="2"/>
        <v>1.185430098531006E-3</v>
      </c>
      <c r="J38" s="76">
        <f>分析係数表!G41</f>
        <v>0.47623592288604694</v>
      </c>
      <c r="K38" s="78">
        <f t="shared" si="3"/>
        <v>5.6454439699081115E-4</v>
      </c>
      <c r="L38" s="79"/>
      <c r="M38" s="80"/>
      <c r="N38" s="81">
        <f>分析係数表!H41</f>
        <v>5.4729549693578468E-2</v>
      </c>
      <c r="O38" s="82">
        <f t="shared" si="4"/>
        <v>1.846662545401371</v>
      </c>
      <c r="P38" s="76">
        <f>分析係数表!C41</f>
        <v>0.52194822470070601</v>
      </c>
      <c r="Q38" s="82">
        <f t="shared" si="5"/>
        <v>0.96386223719353248</v>
      </c>
      <c r="R38" s="83">
        <v>0.97441720588054248</v>
      </c>
      <c r="S38" s="84">
        <f t="shared" si="6"/>
        <v>0.97560263597907348</v>
      </c>
      <c r="T38" s="85">
        <f>分析係数表!F41</f>
        <v>0.5754915060125978</v>
      </c>
      <c r="U38" s="86">
        <f t="shared" si="7"/>
        <v>0.56145103024945719</v>
      </c>
      <c r="V38" s="87">
        <f>分析係数表!D41</f>
        <v>0.21645352166443979</v>
      </c>
      <c r="W38" s="88">
        <f t="shared" si="8"/>
        <v>0</v>
      </c>
      <c r="X38" s="76">
        <f>分析係数表!E41</f>
        <v>0.20900935292994846</v>
      </c>
      <c r="Y38" s="89">
        <f t="shared" si="9"/>
        <v>0</v>
      </c>
    </row>
    <row r="39" spans="1:25" x14ac:dyDescent="0.2">
      <c r="A39" s="6" t="s">
        <v>51</v>
      </c>
      <c r="B39" s="5" t="s">
        <v>367</v>
      </c>
      <c r="C39" s="90"/>
      <c r="D39" s="76">
        <f>投入係数表!AB39</f>
        <v>0</v>
      </c>
      <c r="E39" s="77">
        <f>$C$30*D39</f>
        <v>0</v>
      </c>
      <c r="F39" s="76">
        <f>分析係数表!C42</f>
        <v>1</v>
      </c>
      <c r="G39" s="77">
        <f>E39*F39</f>
        <v>0</v>
      </c>
      <c r="H39" s="77">
        <v>2.5792447107488681E-2</v>
      </c>
      <c r="I39" s="77">
        <f>C39+H39</f>
        <v>2.5792447107488681E-2</v>
      </c>
      <c r="J39" s="76">
        <f>分析係数表!G42</f>
        <v>0.48544520547945208</v>
      </c>
      <c r="K39" s="78">
        <f>I39*J39</f>
        <v>1.2520819785912742E-2</v>
      </c>
      <c r="L39" s="79"/>
      <c r="M39" s="80"/>
      <c r="N39" s="81">
        <f>分析係数表!H42</f>
        <v>1.4948041566746603E-2</v>
      </c>
      <c r="O39" s="82">
        <f t="shared" si="4"/>
        <v>0.50437083153367535</v>
      </c>
      <c r="P39" s="76">
        <f>分析係数表!C42</f>
        <v>1</v>
      </c>
      <c r="Q39" s="82">
        <f>O39*P39</f>
        <v>0.50437083153367535</v>
      </c>
      <c r="R39" s="83">
        <v>0.52027773660455368</v>
      </c>
      <c r="S39" s="84">
        <f>I39+R39</f>
        <v>0.5460701837120423</v>
      </c>
      <c r="T39" s="85">
        <f>分析係数表!F42</f>
        <v>0.5547945205479452</v>
      </c>
      <c r="U39" s="86">
        <f>S39*T39</f>
        <v>0.30295674575805087</v>
      </c>
      <c r="V39" s="87">
        <f>分析係数表!D42</f>
        <v>0.17037671232876711</v>
      </c>
      <c r="W39" s="88">
        <f>ROUND(S39*V39,0)</f>
        <v>0</v>
      </c>
      <c r="X39" s="76">
        <f>分析係数表!E42</f>
        <v>0.12842465753424659</v>
      </c>
      <c r="Y39" s="89">
        <f>ROUND(S39*X39,0)</f>
        <v>0</v>
      </c>
    </row>
    <row r="40" spans="1:25" x14ac:dyDescent="0.2">
      <c r="A40" s="6" t="s">
        <v>194</v>
      </c>
      <c r="B40" s="5" t="s">
        <v>41</v>
      </c>
      <c r="C40" s="90"/>
      <c r="D40" s="76">
        <f>投入係数表!AB40</f>
        <v>6.1068702290076333E-2</v>
      </c>
      <c r="E40" s="77">
        <f>$C$30*D40</f>
        <v>6.1068702290076331</v>
      </c>
      <c r="F40" s="76">
        <f>分析係数表!C43</f>
        <v>0.62423588637180871</v>
      </c>
      <c r="G40" s="77">
        <f>E40*F40</f>
        <v>3.8121275503621903</v>
      </c>
      <c r="H40" s="77">
        <v>4.5462288463732952</v>
      </c>
      <c r="I40" s="77">
        <f>C40+H40</f>
        <v>4.5462288463732952</v>
      </c>
      <c r="J40" s="76">
        <f>分析係数表!G43</f>
        <v>0.42429149797570848</v>
      </c>
      <c r="K40" s="78">
        <f>I40*J40</f>
        <v>1.9289262473681024</v>
      </c>
      <c r="L40" s="79"/>
      <c r="M40" s="80"/>
      <c r="N40" s="81">
        <f>分析係数表!H43</f>
        <v>4.0607513988808956E-2</v>
      </c>
      <c r="O40" s="82">
        <f t="shared" si="4"/>
        <v>1.3701624728294499</v>
      </c>
      <c r="P40" s="76">
        <f>分析係数表!C43</f>
        <v>0.62423588637180871</v>
      </c>
      <c r="Q40" s="82">
        <f>O40*P40</f>
        <v>0.85530458570008094</v>
      </c>
      <c r="R40" s="83">
        <v>1.3004764719931026</v>
      </c>
      <c r="S40" s="84">
        <f>I40+R40</f>
        <v>5.8467053183663982</v>
      </c>
      <c r="T40" s="85">
        <f>分析係数表!F43</f>
        <v>0.69068825910931175</v>
      </c>
      <c r="U40" s="86">
        <f>S40*T40</f>
        <v>4.0382507178676414</v>
      </c>
      <c r="V40" s="87">
        <f>分析係数表!D43</f>
        <v>0.12442645074224022</v>
      </c>
      <c r="W40" s="88">
        <f>ROUND(S40*V40,0)</f>
        <v>1</v>
      </c>
      <c r="X40" s="76">
        <f>分析係数表!E43</f>
        <v>8.4750337381916327E-2</v>
      </c>
      <c r="Y40" s="89">
        <f>ROUND(S40*X40,0)</f>
        <v>0</v>
      </c>
    </row>
    <row r="41" spans="1:25" x14ac:dyDescent="0.2">
      <c r="A41" s="6" t="s">
        <v>340</v>
      </c>
      <c r="B41" s="5" t="s">
        <v>42</v>
      </c>
      <c r="C41" s="90"/>
      <c r="D41" s="76">
        <f>投入係数表!AB41</f>
        <v>0</v>
      </c>
      <c r="E41" s="77">
        <f>$C$30*D41</f>
        <v>0</v>
      </c>
      <c r="F41" s="76">
        <f>分析係数表!C44</f>
        <v>0.39252164302818193</v>
      </c>
      <c r="G41" s="77">
        <f>E41*F41</f>
        <v>0</v>
      </c>
      <c r="H41" s="77">
        <v>1.7646532496102074E-3</v>
      </c>
      <c r="I41" s="77">
        <f>C41+H41</f>
        <v>1.7646532496102074E-3</v>
      </c>
      <c r="J41" s="76">
        <f>分析係数表!G44</f>
        <v>0.26417955717318775</v>
      </c>
      <c r="K41" s="78">
        <f>I41*J41</f>
        <v>4.6618531404625133E-4</v>
      </c>
      <c r="L41" s="79"/>
      <c r="M41" s="80"/>
      <c r="N41" s="81">
        <f>分析係数表!H44</f>
        <v>0.12190247801758593</v>
      </c>
      <c r="O41" s="82">
        <f t="shared" si="4"/>
        <v>4.1131845887104541</v>
      </c>
      <c r="P41" s="76">
        <f>分析係数表!C44</f>
        <v>0.39252164302818193</v>
      </c>
      <c r="Q41" s="82">
        <f>O41*P41</f>
        <v>1.6145139728388243</v>
      </c>
      <c r="R41" s="83">
        <v>1.6344400972446822</v>
      </c>
      <c r="S41" s="84">
        <f>I41+R41</f>
        <v>1.6362047504942925</v>
      </c>
      <c r="T41" s="85">
        <f>分析係数表!F44</f>
        <v>0.52714589020321501</v>
      </c>
      <c r="U41" s="86">
        <f>S41*T41</f>
        <v>0.86251860975404315</v>
      </c>
      <c r="V41" s="87">
        <f>分析係数表!D44</f>
        <v>0.30209281164695179</v>
      </c>
      <c r="W41" s="88">
        <f>ROUND(S41*V41,0)</f>
        <v>0</v>
      </c>
      <c r="X41" s="76">
        <f>分析係数表!E44</f>
        <v>0.17773733697300576</v>
      </c>
      <c r="Y41" s="89">
        <f>ROUND(S41*X41,0)</f>
        <v>0</v>
      </c>
    </row>
    <row r="42" spans="1:25" x14ac:dyDescent="0.2">
      <c r="A42" s="6" t="s">
        <v>341</v>
      </c>
      <c r="B42" s="5" t="s">
        <v>278</v>
      </c>
      <c r="C42" s="90"/>
      <c r="D42" s="76">
        <f>投入係数表!AB42</f>
        <v>7.6335877862595417E-3</v>
      </c>
      <c r="E42" s="77">
        <f>$C$30*D42</f>
        <v>0.76335877862595414</v>
      </c>
      <c r="F42" s="76">
        <f>分析係数表!C45</f>
        <v>1</v>
      </c>
      <c r="G42" s="77">
        <f>E42*F42</f>
        <v>0.76335877862595414</v>
      </c>
      <c r="H42" s="77">
        <v>0.78862353620359438</v>
      </c>
      <c r="I42" s="77">
        <f>C42+H42</f>
        <v>0.78862353620359438</v>
      </c>
      <c r="J42" s="76">
        <f>分析係数表!G45</f>
        <v>0</v>
      </c>
      <c r="K42" s="78">
        <f>I42*J42</f>
        <v>0</v>
      </c>
      <c r="L42" s="79"/>
      <c r="M42" s="80"/>
      <c r="N42" s="81">
        <f>分析係数表!H45</f>
        <v>0</v>
      </c>
      <c r="O42" s="82">
        <f t="shared" si="4"/>
        <v>0</v>
      </c>
      <c r="P42" s="76">
        <f>分析係数表!C45</f>
        <v>1</v>
      </c>
      <c r="Q42" s="82">
        <f>O42*P42</f>
        <v>0</v>
      </c>
      <c r="R42" s="83">
        <v>3.534898654447071E-2</v>
      </c>
      <c r="S42" s="84">
        <f>I42+R42</f>
        <v>0.82397252274806509</v>
      </c>
      <c r="T42" s="85">
        <f>分析係数表!F45</f>
        <v>0</v>
      </c>
      <c r="U42" s="86">
        <f>S42*T42</f>
        <v>0</v>
      </c>
      <c r="V42" s="87">
        <f>分析係数表!D45</f>
        <v>0</v>
      </c>
      <c r="W42" s="88">
        <f>ROUND(S42*V42,0)</f>
        <v>0</v>
      </c>
      <c r="X42" s="76">
        <f>分析係数表!E45</f>
        <v>0</v>
      </c>
      <c r="Y42" s="89">
        <f>ROUND(S42*X42,0)</f>
        <v>0</v>
      </c>
    </row>
    <row r="43" spans="1:25" x14ac:dyDescent="0.2">
      <c r="A43" s="6" t="s">
        <v>342</v>
      </c>
      <c r="B43" s="5" t="s">
        <v>279</v>
      </c>
      <c r="C43" s="90"/>
      <c r="D43" s="76">
        <f>投入係数表!AB43</f>
        <v>2.2900763358778626E-2</v>
      </c>
      <c r="E43" s="77">
        <f>$C$30*D43</f>
        <v>2.2900763358778624</v>
      </c>
      <c r="F43" s="76">
        <f>分析係数表!C46</f>
        <v>0.18061366806136681</v>
      </c>
      <c r="G43" s="77">
        <f>E43*F43</f>
        <v>0.41361908716343537</v>
      </c>
      <c r="H43" s="77">
        <v>0.4263617958325166</v>
      </c>
      <c r="I43" s="77">
        <f>C43+H43</f>
        <v>0.4263617958325166</v>
      </c>
      <c r="J43" s="76">
        <f>分析係数表!G46</f>
        <v>1.1538461538461539E-2</v>
      </c>
      <c r="K43" s="78">
        <f>I43*J43</f>
        <v>4.919559182682884E-3</v>
      </c>
      <c r="L43" s="79"/>
      <c r="M43" s="80"/>
      <c r="N43" s="81">
        <f>分析係数表!H46</f>
        <v>2.4940047961630695E-2</v>
      </c>
      <c r="O43" s="82">
        <f t="shared" si="4"/>
        <v>0.84151710929682733</v>
      </c>
      <c r="P43" s="76">
        <f>分析係数表!C46</f>
        <v>0.18061366806136681</v>
      </c>
      <c r="Q43" s="82">
        <f>O43*P43</f>
        <v>0.1519894918464981</v>
      </c>
      <c r="R43" s="83">
        <v>0.1653155272916034</v>
      </c>
      <c r="S43" s="84">
        <f>I43+R43</f>
        <v>0.59167732312412002</v>
      </c>
      <c r="T43" s="85">
        <f>分析係数表!F46</f>
        <v>0.31538461538461537</v>
      </c>
      <c r="U43" s="86">
        <f>S43*T43</f>
        <v>0.18660592498529938</v>
      </c>
      <c r="V43" s="87">
        <f>分析係数表!D46</f>
        <v>7.6923076923076927E-3</v>
      </c>
      <c r="W43" s="88">
        <f>ROUND(S43*V43,0)</f>
        <v>0</v>
      </c>
      <c r="X43" s="76">
        <f>分析係数表!E46</f>
        <v>2.3076923076923078E-2</v>
      </c>
      <c r="Y43" s="89">
        <f>ROUND(S43*X43,0)</f>
        <v>0</v>
      </c>
    </row>
    <row r="44" spans="1:25" x14ac:dyDescent="0.2">
      <c r="A44" s="192">
        <v>40</v>
      </c>
      <c r="B44" s="14" t="s">
        <v>150</v>
      </c>
      <c r="C44" s="197">
        <f>SUM(C5:C43)</f>
        <v>100</v>
      </c>
      <c r="D44" s="92">
        <f>投入係数表!AB44</f>
        <v>0.33587786259541985</v>
      </c>
      <c r="E44" s="91">
        <f>SUM(E5:E43)</f>
        <v>33.587786259541978</v>
      </c>
      <c r="F44" s="92">
        <f>分析係数表!C47</f>
        <v>0.37257609531888036</v>
      </c>
      <c r="G44" s="91">
        <f>SUM(G5:G43)</f>
        <v>9.3785311974781607</v>
      </c>
      <c r="H44" s="91">
        <f>SUM(H5:H43)</f>
        <v>11.053081634449965</v>
      </c>
      <c r="I44" s="91">
        <f>SUM(I5:I43)</f>
        <v>111.05308163444995</v>
      </c>
      <c r="J44" s="92">
        <f>分析係数表!G47</f>
        <v>0.28018721150013498</v>
      </c>
      <c r="K44" s="93">
        <f>SUM(K5:K43)</f>
        <v>53.814353235305028</v>
      </c>
      <c r="L44" s="94">
        <f>最終需要_まとめ!$L$33</f>
        <v>0.627</v>
      </c>
      <c r="M44" s="91">
        <f>K44*L44</f>
        <v>33.741599478536251</v>
      </c>
      <c r="N44" s="95">
        <f>分析係数表!H47</f>
        <v>1</v>
      </c>
      <c r="O44" s="96">
        <f>SUM(O5:O43)</f>
        <v>33.741599478536251</v>
      </c>
      <c r="P44" s="92">
        <f>分析係数表!C47</f>
        <v>0.37257609531888036</v>
      </c>
      <c r="Q44" s="96">
        <f>SUM(Q5:Q43)</f>
        <v>10.298421715480734</v>
      </c>
      <c r="R44" s="91">
        <f>SUM(R5:R43)</f>
        <v>11.596992667603732</v>
      </c>
      <c r="S44" s="97">
        <f>SUM(S5:S43)</f>
        <v>122.65007430205368</v>
      </c>
      <c r="T44" s="98">
        <f>分析係数表!F47</f>
        <v>0.48104097823151992</v>
      </c>
      <c r="U44" s="99">
        <f>SUM(U5:U43)</f>
        <v>77.135584256154345</v>
      </c>
      <c r="V44" s="100">
        <f>分析係数表!D47</f>
        <v>0.12544199143661683</v>
      </c>
      <c r="W44" s="101">
        <f>SUM(W5:W43)</f>
        <v>3</v>
      </c>
      <c r="X44" s="92">
        <f>分析係数表!E47</f>
        <v>9.6151620742417038E-2</v>
      </c>
      <c r="Y44" s="102">
        <f>SUM(Y5:Y43)</f>
        <v>0</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E00-000000000000}">
  <dimension ref="A1:Y46"/>
  <sheetViews>
    <sheetView showGridLines="0" workbookViewId="0">
      <pane xSplit="2" ySplit="4" topLeftCell="C5" activePane="bottomRight" state="frozen"/>
      <selection activeCell="B1" sqref="B1:B65536"/>
      <selection pane="topRight" activeCell="B1" sqref="B1:B65536"/>
      <selection pane="bottomLeft" activeCell="B1" sqref="B1:B65536"/>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98" t="str">
        <f>取引基本表!$E$1</f>
        <v>2015年多可町産業連関表</v>
      </c>
      <c r="H1" s="401"/>
      <c r="I1" s="401"/>
    </row>
    <row r="2" spans="1:25" x14ac:dyDescent="0.2">
      <c r="B2" s="3" t="s">
        <v>384</v>
      </c>
      <c r="S2" s="3" t="s">
        <v>152</v>
      </c>
      <c r="U2" s="64" t="s">
        <v>209</v>
      </c>
      <c r="W2" s="3" t="s">
        <v>130</v>
      </c>
      <c r="Y2" s="3" t="s">
        <v>153</v>
      </c>
    </row>
    <row r="3" spans="1:25" ht="44" x14ac:dyDescent="0.2">
      <c r="B3" s="65"/>
      <c r="C3" s="66" t="s">
        <v>227</v>
      </c>
      <c r="D3" s="66" t="s">
        <v>380</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投入係数表!AC5</f>
        <v>0</v>
      </c>
      <c r="E5" s="77">
        <f t="shared" ref="E5:E38" si="0">$C$31*D5</f>
        <v>0</v>
      </c>
      <c r="F5" s="76">
        <f>分析係数表!C8</f>
        <v>0.59892525647288708</v>
      </c>
      <c r="G5" s="77">
        <f t="shared" ref="G5:G38" si="1">E5*F5</f>
        <v>0</v>
      </c>
      <c r="H5" s="77">
        <f t="array" ref="H5:H43">MMULT(逆行列係数!C5:AO43,'27'!G5:G43)</f>
        <v>1.7844189468412951E-3</v>
      </c>
      <c r="I5" s="77">
        <f t="shared" ref="I5:I38" si="2">C5+H5</f>
        <v>1.7844189468412951E-3</v>
      </c>
      <c r="J5" s="76">
        <f>分析係数表!G8</f>
        <v>0.12001563721657545</v>
      </c>
      <c r="K5" s="78">
        <f t="shared" ref="K5:K38" si="3">I5*J5</f>
        <v>2.1415817696648849E-4</v>
      </c>
      <c r="L5" s="79" t="s">
        <v>184</v>
      </c>
      <c r="M5" s="80" t="s">
        <v>184</v>
      </c>
      <c r="N5" s="81">
        <f>分析係数表!H8</f>
        <v>1.3455901945110578E-2</v>
      </c>
      <c r="O5" s="82">
        <f t="shared" ref="O5:O43" si="4">$M$44*N5</f>
        <v>0.38893778497769549</v>
      </c>
      <c r="P5" s="76">
        <f>分析係数表!C8</f>
        <v>0.59892525647288708</v>
      </c>
      <c r="Q5" s="82">
        <f t="shared" ref="Q5:Q38" si="5">O5*P5</f>
        <v>0.23294466261976288</v>
      </c>
      <c r="R5" s="83">
        <f t="array" ref="R5:R43">MMULT(逆行列係数!C5:AO43,'27'!Q5:Q43)</f>
        <v>0.33202375454062621</v>
      </c>
      <c r="S5" s="84">
        <f t="shared" ref="S5:S38" si="6">I5+R5</f>
        <v>0.3338081734874675</v>
      </c>
      <c r="T5" s="85">
        <f>分析係数表!F8</f>
        <v>0.45269741985926504</v>
      </c>
      <c r="U5" s="86">
        <f t="shared" ref="U5:U38" si="7">S5*T5</f>
        <v>0.15111409886571045</v>
      </c>
      <c r="V5" s="87">
        <f>分析係数表!D8</f>
        <v>0.16301798279906177</v>
      </c>
      <c r="W5" s="88">
        <f t="shared" ref="W5:W38" si="8">ROUND(S5*V5,0)</f>
        <v>0</v>
      </c>
      <c r="X5" s="76">
        <f>分析係数表!E8</f>
        <v>0.12822517591868648</v>
      </c>
      <c r="Y5" s="89">
        <f t="shared" ref="Y5:Y38" si="9">ROUND(S5*X5,0)</f>
        <v>0</v>
      </c>
    </row>
    <row r="6" spans="1:25" x14ac:dyDescent="0.2">
      <c r="A6" s="6" t="s">
        <v>219</v>
      </c>
      <c r="B6" s="5" t="s">
        <v>265</v>
      </c>
      <c r="C6" s="90"/>
      <c r="D6" s="76">
        <f>投入係数表!AC6</f>
        <v>0</v>
      </c>
      <c r="E6" s="77">
        <f t="shared" si="0"/>
        <v>0</v>
      </c>
      <c r="F6" s="76">
        <f>分析係数表!C9</f>
        <v>1</v>
      </c>
      <c r="G6" s="77">
        <f t="shared" si="1"/>
        <v>0</v>
      </c>
      <c r="H6" s="77">
        <v>4.9302222096272504E-2</v>
      </c>
      <c r="I6" s="77">
        <f t="shared" si="2"/>
        <v>4.9302222096272504E-2</v>
      </c>
      <c r="J6" s="76">
        <f>分析係数表!G9</f>
        <v>0.24649298597194388</v>
      </c>
      <c r="K6" s="78">
        <f t="shared" si="3"/>
        <v>1.2152651939562159E-2</v>
      </c>
      <c r="L6" s="79"/>
      <c r="M6" s="80"/>
      <c r="N6" s="81">
        <f>分析係数表!H9</f>
        <v>6.9277911004529712E-4</v>
      </c>
      <c r="O6" s="82">
        <f t="shared" si="4"/>
        <v>2.0024519622614027E-2</v>
      </c>
      <c r="P6" s="76">
        <f>分析係数表!C9</f>
        <v>1</v>
      </c>
      <c r="Q6" s="82">
        <f t="shared" si="5"/>
        <v>2.0024519622614027E-2</v>
      </c>
      <c r="R6" s="83">
        <v>3.105819526876864E-2</v>
      </c>
      <c r="S6" s="84">
        <f t="shared" si="6"/>
        <v>8.036041736504114E-2</v>
      </c>
      <c r="T6" s="85">
        <f>分析係数表!F9</f>
        <v>0.67535070140280562</v>
      </c>
      <c r="U6" s="86">
        <f t="shared" si="7"/>
        <v>5.4271464232502738E-2</v>
      </c>
      <c r="V6" s="87">
        <f>分析係数表!D9</f>
        <v>0.18436873747494989</v>
      </c>
      <c r="W6" s="88">
        <f t="shared" si="8"/>
        <v>0</v>
      </c>
      <c r="X6" s="76">
        <f>分析係数表!E9</f>
        <v>0.11823647294589178</v>
      </c>
      <c r="Y6" s="89">
        <f t="shared" si="9"/>
        <v>0</v>
      </c>
    </row>
    <row r="7" spans="1:25" x14ac:dyDescent="0.2">
      <c r="A7" s="6" t="s">
        <v>220</v>
      </c>
      <c r="B7" s="5" t="s">
        <v>266</v>
      </c>
      <c r="C7" s="90"/>
      <c r="D7" s="76">
        <f>投入係数表!AC7</f>
        <v>0</v>
      </c>
      <c r="E7" s="77">
        <f t="shared" si="0"/>
        <v>0</v>
      </c>
      <c r="F7" s="76">
        <f>分析係数表!C10</f>
        <v>0</v>
      </c>
      <c r="G7" s="77">
        <f t="shared" si="1"/>
        <v>0</v>
      </c>
      <c r="H7" s="77">
        <v>0</v>
      </c>
      <c r="I7" s="77">
        <f t="shared" si="2"/>
        <v>0</v>
      </c>
      <c r="J7" s="76">
        <f>分析係数表!G10</f>
        <v>0</v>
      </c>
      <c r="K7" s="78">
        <f t="shared" si="3"/>
        <v>0</v>
      </c>
      <c r="L7" s="79"/>
      <c r="M7" s="80"/>
      <c r="N7" s="81">
        <f>分析係数表!H10</f>
        <v>1.3855582200905942E-3</v>
      </c>
      <c r="O7" s="82">
        <f t="shared" si="4"/>
        <v>4.0049039245228055E-2</v>
      </c>
      <c r="P7" s="76">
        <f>分析係数表!C10</f>
        <v>0</v>
      </c>
      <c r="Q7" s="82">
        <f t="shared" si="5"/>
        <v>0</v>
      </c>
      <c r="R7" s="83">
        <v>0</v>
      </c>
      <c r="S7" s="84">
        <f t="shared" si="6"/>
        <v>0</v>
      </c>
      <c r="T7" s="85">
        <f>分析係数表!F10</f>
        <v>0</v>
      </c>
      <c r="U7" s="86">
        <f t="shared" si="7"/>
        <v>0</v>
      </c>
      <c r="V7" s="87">
        <f>分析係数表!D10</f>
        <v>0</v>
      </c>
      <c r="W7" s="88">
        <f t="shared" si="8"/>
        <v>0</v>
      </c>
      <c r="X7" s="76">
        <f>分析係数表!E10</f>
        <v>0</v>
      </c>
      <c r="Y7" s="89">
        <f t="shared" si="9"/>
        <v>0</v>
      </c>
    </row>
    <row r="8" spans="1:25" x14ac:dyDescent="0.2">
      <c r="A8" s="6" t="s">
        <v>221</v>
      </c>
      <c r="B8" s="5" t="s">
        <v>27</v>
      </c>
      <c r="C8" s="90"/>
      <c r="D8" s="76">
        <f>投入係数表!AC8</f>
        <v>0</v>
      </c>
      <c r="E8" s="77">
        <f t="shared" si="0"/>
        <v>0</v>
      </c>
      <c r="F8" s="76">
        <f>分析係数表!C11</f>
        <v>0</v>
      </c>
      <c r="G8" s="77">
        <f t="shared" si="1"/>
        <v>0</v>
      </c>
      <c r="H8" s="77">
        <v>0</v>
      </c>
      <c r="I8" s="77">
        <f t="shared" si="2"/>
        <v>0</v>
      </c>
      <c r="J8" s="76">
        <f>分析係数表!G11</f>
        <v>1</v>
      </c>
      <c r="K8" s="78">
        <f t="shared" si="3"/>
        <v>0</v>
      </c>
      <c r="L8" s="79"/>
      <c r="M8" s="80"/>
      <c r="N8" s="81">
        <f>分析係数表!H11</f>
        <v>-2.6645350386357579E-5</v>
      </c>
      <c r="O8" s="82">
        <f t="shared" si="4"/>
        <v>-7.7017383163900091E-4</v>
      </c>
      <c r="P8" s="76">
        <f>分析係数表!C11</f>
        <v>0</v>
      </c>
      <c r="Q8" s="82">
        <f t="shared" si="5"/>
        <v>0</v>
      </c>
      <c r="R8" s="83">
        <v>0</v>
      </c>
      <c r="S8" s="84">
        <f t="shared" si="6"/>
        <v>0</v>
      </c>
      <c r="T8" s="85">
        <f>分析係数表!F11</f>
        <v>1</v>
      </c>
      <c r="U8" s="86">
        <f t="shared" si="7"/>
        <v>0</v>
      </c>
      <c r="V8" s="87">
        <f>分析係数表!D11</f>
        <v>1</v>
      </c>
      <c r="W8" s="88">
        <f t="shared" si="8"/>
        <v>0</v>
      </c>
      <c r="X8" s="76">
        <f>分析係数表!E11</f>
        <v>0</v>
      </c>
      <c r="Y8" s="89">
        <f t="shared" si="9"/>
        <v>0</v>
      </c>
    </row>
    <row r="9" spans="1:25" x14ac:dyDescent="0.2">
      <c r="A9" s="6" t="s">
        <v>222</v>
      </c>
      <c r="B9" s="5" t="s">
        <v>190</v>
      </c>
      <c r="C9" s="90"/>
      <c r="D9" s="76">
        <f>投入係数表!AC9</f>
        <v>2.5753283543651818E-4</v>
      </c>
      <c r="E9" s="77">
        <f t="shared" si="0"/>
        <v>2.575328354365182E-2</v>
      </c>
      <c r="F9" s="76">
        <f>分析係数表!C12</f>
        <v>0.12986565621770585</v>
      </c>
      <c r="G9" s="77">
        <f t="shared" si="1"/>
        <v>3.3444670671569886E-3</v>
      </c>
      <c r="H9" s="77">
        <v>4.5240676179100969E-3</v>
      </c>
      <c r="I9" s="77">
        <f t="shared" si="2"/>
        <v>4.5240676179100969E-3</v>
      </c>
      <c r="J9" s="76">
        <f>分析係数表!G12</f>
        <v>0.14484736734275763</v>
      </c>
      <c r="K9" s="78">
        <f t="shared" si="3"/>
        <v>6.5529928413489826E-4</v>
      </c>
      <c r="L9" s="79"/>
      <c r="M9" s="80"/>
      <c r="N9" s="81">
        <f>分析係数表!H12</f>
        <v>0.10226485478284039</v>
      </c>
      <c r="O9" s="82">
        <f t="shared" si="4"/>
        <v>2.9559271658304858</v>
      </c>
      <c r="P9" s="76">
        <f>分析係数表!C12</f>
        <v>0.12986565621770585</v>
      </c>
      <c r="Q9" s="82">
        <f t="shared" si="5"/>
        <v>0.38387342112231942</v>
      </c>
      <c r="R9" s="83">
        <v>0.4247481985819484</v>
      </c>
      <c r="S9" s="84">
        <f t="shared" si="6"/>
        <v>0.42927226619985848</v>
      </c>
      <c r="T9" s="85">
        <f>分析係数表!F12</f>
        <v>0.28354845318582256</v>
      </c>
      <c r="U9" s="86">
        <f t="shared" si="7"/>
        <v>0.12171948707654252</v>
      </c>
      <c r="V9" s="87">
        <f>分析係数表!D12</f>
        <v>6.9862733046506864E-2</v>
      </c>
      <c r="W9" s="88">
        <f t="shared" si="8"/>
        <v>0</v>
      </c>
      <c r="X9" s="76">
        <f>分析係数表!E12</f>
        <v>7.0682237246465884E-2</v>
      </c>
      <c r="Y9" s="89">
        <f t="shared" si="9"/>
        <v>0</v>
      </c>
    </row>
    <row r="10" spans="1:25" x14ac:dyDescent="0.2">
      <c r="A10" s="6" t="s">
        <v>223</v>
      </c>
      <c r="B10" s="5" t="s">
        <v>28</v>
      </c>
      <c r="C10" s="90"/>
      <c r="D10" s="76">
        <f>投入係数表!AC10</f>
        <v>4.3780582024208091E-3</v>
      </c>
      <c r="E10" s="77">
        <f t="shared" si="0"/>
        <v>0.43780582024208092</v>
      </c>
      <c r="F10" s="76">
        <f>分析係数表!C13</f>
        <v>0</v>
      </c>
      <c r="G10" s="77">
        <f t="shared" si="1"/>
        <v>0</v>
      </c>
      <c r="H10" s="77">
        <v>0</v>
      </c>
      <c r="I10" s="77">
        <f t="shared" si="2"/>
        <v>0</v>
      </c>
      <c r="J10" s="76">
        <f>分析係数表!G13</f>
        <v>0.244940107393639</v>
      </c>
      <c r="K10" s="78">
        <f t="shared" si="3"/>
        <v>0</v>
      </c>
      <c r="L10" s="79"/>
      <c r="M10" s="80"/>
      <c r="N10" s="81">
        <f>分析係数表!H13</f>
        <v>1.5560884625632827E-2</v>
      </c>
      <c r="O10" s="82">
        <f t="shared" si="4"/>
        <v>0.44978151767717656</v>
      </c>
      <c r="P10" s="76">
        <f>分析係数表!C13</f>
        <v>0</v>
      </c>
      <c r="Q10" s="82">
        <f t="shared" si="5"/>
        <v>0</v>
      </c>
      <c r="R10" s="83">
        <v>0</v>
      </c>
      <c r="S10" s="84">
        <f t="shared" si="6"/>
        <v>0</v>
      </c>
      <c r="T10" s="85">
        <f>分析係数表!F13</f>
        <v>0.38269310202395707</v>
      </c>
      <c r="U10" s="86">
        <f t="shared" si="7"/>
        <v>0</v>
      </c>
      <c r="V10" s="87">
        <f>分析係数表!D13</f>
        <v>0.20115654688145396</v>
      </c>
      <c r="W10" s="88">
        <f t="shared" si="8"/>
        <v>0</v>
      </c>
      <c r="X10" s="76">
        <f>分析係数表!E13</f>
        <v>0.12556794712928543</v>
      </c>
      <c r="Y10" s="89">
        <f t="shared" si="9"/>
        <v>0</v>
      </c>
    </row>
    <row r="11" spans="1:25" x14ac:dyDescent="0.2">
      <c r="A11" s="6" t="s">
        <v>224</v>
      </c>
      <c r="B11" s="5" t="s">
        <v>267</v>
      </c>
      <c r="C11" s="90"/>
      <c r="D11" s="76">
        <f>投入係数表!AC11</f>
        <v>8.4985835694051E-3</v>
      </c>
      <c r="E11" s="77">
        <f t="shared" si="0"/>
        <v>0.84985835694051004</v>
      </c>
      <c r="F11" s="76">
        <f>分析係数表!C14</f>
        <v>0.45829675153643545</v>
      </c>
      <c r="G11" s="77">
        <f t="shared" si="1"/>
        <v>0.38948732425192822</v>
      </c>
      <c r="H11" s="77">
        <v>0.48943524429654733</v>
      </c>
      <c r="I11" s="77">
        <f t="shared" si="2"/>
        <v>0.48943524429654733</v>
      </c>
      <c r="J11" s="76">
        <f>分析係数表!G14</f>
        <v>0.19321533923303835</v>
      </c>
      <c r="K11" s="78">
        <f t="shared" si="3"/>
        <v>9.4566396759362389E-2</v>
      </c>
      <c r="L11" s="79"/>
      <c r="M11" s="80"/>
      <c r="N11" s="81">
        <f>分析係数表!H14</f>
        <v>1.278976818545164E-3</v>
      </c>
      <c r="O11" s="82">
        <f t="shared" si="4"/>
        <v>3.6968343918672049E-2</v>
      </c>
      <c r="P11" s="76">
        <f>分析係数表!C14</f>
        <v>0.45829675153643545</v>
      </c>
      <c r="Q11" s="82">
        <f t="shared" si="5"/>
        <v>1.6942471927609139E-2</v>
      </c>
      <c r="R11" s="83">
        <v>6.0943385068919227E-2</v>
      </c>
      <c r="S11" s="84">
        <f t="shared" si="6"/>
        <v>0.55037862936546655</v>
      </c>
      <c r="T11" s="85">
        <f>分析係数表!F14</f>
        <v>0.37856440511307771</v>
      </c>
      <c r="U11" s="86">
        <f t="shared" si="7"/>
        <v>0.20835375841268894</v>
      </c>
      <c r="V11" s="87">
        <f>分析係数表!D14</f>
        <v>5.6047197640117993E-2</v>
      </c>
      <c r="W11" s="88">
        <f t="shared" si="8"/>
        <v>0</v>
      </c>
      <c r="X11" s="76">
        <f>分析係数表!E14</f>
        <v>4.4739429695181909E-2</v>
      </c>
      <c r="Y11" s="89">
        <f t="shared" si="9"/>
        <v>0</v>
      </c>
    </row>
    <row r="12" spans="1:25" x14ac:dyDescent="0.2">
      <c r="A12" s="6" t="s">
        <v>225</v>
      </c>
      <c r="B12" s="5" t="s">
        <v>29</v>
      </c>
      <c r="C12" s="90"/>
      <c r="D12" s="76">
        <f>投入係数表!AC12</f>
        <v>0</v>
      </c>
      <c r="E12" s="77">
        <f t="shared" si="0"/>
        <v>0</v>
      </c>
      <c r="F12" s="76">
        <f>分析係数表!C15</f>
        <v>0</v>
      </c>
      <c r="G12" s="77">
        <f t="shared" si="1"/>
        <v>0</v>
      </c>
      <c r="H12" s="77">
        <v>0</v>
      </c>
      <c r="I12" s="77">
        <f t="shared" si="2"/>
        <v>0</v>
      </c>
      <c r="J12" s="76">
        <f>分析係数表!G15</f>
        <v>9.420289855072464E-2</v>
      </c>
      <c r="K12" s="78">
        <f t="shared" si="3"/>
        <v>0</v>
      </c>
      <c r="L12" s="79"/>
      <c r="M12" s="80"/>
      <c r="N12" s="81">
        <f>分析係数表!H15</f>
        <v>9.4857447375432981E-3</v>
      </c>
      <c r="O12" s="82">
        <f t="shared" si="4"/>
        <v>0.27418188406348432</v>
      </c>
      <c r="P12" s="76">
        <f>分析係数表!C15</f>
        <v>0</v>
      </c>
      <c r="Q12" s="82">
        <f t="shared" si="5"/>
        <v>0</v>
      </c>
      <c r="R12" s="83">
        <v>0</v>
      </c>
      <c r="S12" s="84">
        <f t="shared" si="6"/>
        <v>0</v>
      </c>
      <c r="T12" s="85">
        <f>分析係数表!F15</f>
        <v>0.29710144927536231</v>
      </c>
      <c r="U12" s="86">
        <f t="shared" si="7"/>
        <v>0</v>
      </c>
      <c r="V12" s="87">
        <f>分析係数表!D15</f>
        <v>2.1739130434782608E-2</v>
      </c>
      <c r="W12" s="88">
        <f t="shared" si="8"/>
        <v>0</v>
      </c>
      <c r="X12" s="76">
        <f>分析係数表!E15</f>
        <v>2.1739130434782608E-2</v>
      </c>
      <c r="Y12" s="89">
        <f t="shared" si="9"/>
        <v>0</v>
      </c>
    </row>
    <row r="13" spans="1:25" x14ac:dyDescent="0.2">
      <c r="A13" s="6" t="s">
        <v>226</v>
      </c>
      <c r="B13" s="5" t="s">
        <v>30</v>
      </c>
      <c r="C13" s="90"/>
      <c r="D13" s="76">
        <f>投入係数表!AC13</f>
        <v>1.8027298480556271E-3</v>
      </c>
      <c r="E13" s="77">
        <f t="shared" si="0"/>
        <v>0.18027298480556272</v>
      </c>
      <c r="F13" s="76">
        <f>分析係数表!C16</f>
        <v>4.3478260869564966E-3</v>
      </c>
      <c r="G13" s="77">
        <f t="shared" si="1"/>
        <v>7.837955861111377E-4</v>
      </c>
      <c r="H13" s="77">
        <v>1.0535680872063417E-3</v>
      </c>
      <c r="I13" s="77">
        <f t="shared" si="2"/>
        <v>1.0535680872063417E-3</v>
      </c>
      <c r="J13" s="76">
        <f>分析係数表!G16</f>
        <v>0.1</v>
      </c>
      <c r="K13" s="78">
        <f t="shared" si="3"/>
        <v>1.0535680872063417E-4</v>
      </c>
      <c r="L13" s="79"/>
      <c r="M13" s="80"/>
      <c r="N13" s="81">
        <f>分析係数表!H16</f>
        <v>1.859845456967759E-2</v>
      </c>
      <c r="O13" s="82">
        <f t="shared" si="4"/>
        <v>0.53758133448402268</v>
      </c>
      <c r="P13" s="76">
        <f>分析係数表!C16</f>
        <v>4.3478260869564966E-3</v>
      </c>
      <c r="Q13" s="82">
        <f t="shared" si="5"/>
        <v>2.3373101499305198E-3</v>
      </c>
      <c r="R13" s="83">
        <v>2.5829905303200985E-3</v>
      </c>
      <c r="S13" s="84">
        <f t="shared" si="6"/>
        <v>3.6365586175264404E-3</v>
      </c>
      <c r="T13" s="85">
        <f>分析係数表!F16</f>
        <v>0.3</v>
      </c>
      <c r="U13" s="86">
        <f t="shared" si="7"/>
        <v>1.0909675852579322E-3</v>
      </c>
      <c r="V13" s="87">
        <f>分析係数表!D16</f>
        <v>0</v>
      </c>
      <c r="W13" s="88">
        <f t="shared" si="8"/>
        <v>0</v>
      </c>
      <c r="X13" s="76">
        <f>分析係数表!E16</f>
        <v>0</v>
      </c>
      <c r="Y13" s="89">
        <f t="shared" si="9"/>
        <v>0</v>
      </c>
    </row>
    <row r="14" spans="1:25" x14ac:dyDescent="0.2">
      <c r="A14" s="6" t="s">
        <v>2</v>
      </c>
      <c r="B14" s="5" t="s">
        <v>364</v>
      </c>
      <c r="C14" s="90"/>
      <c r="D14" s="76">
        <f>投入係数表!AC14</f>
        <v>5.1506567087303634E-3</v>
      </c>
      <c r="E14" s="77">
        <f t="shared" si="0"/>
        <v>0.51506567087303634</v>
      </c>
      <c r="F14" s="76">
        <f>分析係数表!C17</f>
        <v>0.37921478060046188</v>
      </c>
      <c r="G14" s="77">
        <f t="shared" si="1"/>
        <v>0.19532051537494818</v>
      </c>
      <c r="H14" s="77">
        <v>0.26902215270713603</v>
      </c>
      <c r="I14" s="77">
        <f t="shared" si="2"/>
        <v>0.26902215270713603</v>
      </c>
      <c r="J14" s="76">
        <f>分析係数表!G17</f>
        <v>0.21189120809614168</v>
      </c>
      <c r="K14" s="78">
        <f t="shared" si="3"/>
        <v>5.7003428941739764E-2</v>
      </c>
      <c r="L14" s="79"/>
      <c r="M14" s="80"/>
      <c r="N14" s="81">
        <f>分析係数表!H17</f>
        <v>3.1175059952038369E-3</v>
      </c>
      <c r="O14" s="82">
        <f t="shared" si="4"/>
        <v>9.0110338301763113E-2</v>
      </c>
      <c r="P14" s="76">
        <f>分析係数表!C17</f>
        <v>0.37921478060046188</v>
      </c>
      <c r="Q14" s="82">
        <f t="shared" si="5"/>
        <v>3.4171172168936496E-2</v>
      </c>
      <c r="R14" s="83">
        <v>6.632768652550583E-2</v>
      </c>
      <c r="S14" s="84">
        <f t="shared" si="6"/>
        <v>0.33534983923264183</v>
      </c>
      <c r="T14" s="85">
        <f>分析係数表!F17</f>
        <v>0.32152646004638413</v>
      </c>
      <c r="U14" s="86">
        <f t="shared" si="7"/>
        <v>0.10782384668559536</v>
      </c>
      <c r="V14" s="87">
        <f>分析係数表!D17</f>
        <v>5.2709255745308874E-2</v>
      </c>
      <c r="W14" s="88">
        <f t="shared" si="8"/>
        <v>0</v>
      </c>
      <c r="X14" s="76">
        <f>分析係数表!E17</f>
        <v>4.1113219481340925E-2</v>
      </c>
      <c r="Y14" s="89">
        <f t="shared" si="9"/>
        <v>0</v>
      </c>
    </row>
    <row r="15" spans="1:25" x14ac:dyDescent="0.2">
      <c r="A15" s="6" t="s">
        <v>3</v>
      </c>
      <c r="B15" s="5" t="s">
        <v>31</v>
      </c>
      <c r="C15" s="90"/>
      <c r="D15" s="76">
        <f>投入係数表!AC15</f>
        <v>2.5753283543651818E-4</v>
      </c>
      <c r="E15" s="77">
        <f t="shared" si="0"/>
        <v>2.575328354365182E-2</v>
      </c>
      <c r="F15" s="76">
        <f>分析係数表!C18</f>
        <v>0.14940577249575548</v>
      </c>
      <c r="G15" s="77">
        <f t="shared" si="1"/>
        <v>3.8476892221415275E-3</v>
      </c>
      <c r="H15" s="77">
        <v>9.0803281890247545E-3</v>
      </c>
      <c r="I15" s="77">
        <f t="shared" si="2"/>
        <v>9.0803281890247545E-3</v>
      </c>
      <c r="J15" s="76">
        <f>分析係数表!G18</f>
        <v>0.21511627906976744</v>
      </c>
      <c r="K15" s="78">
        <f t="shared" si="3"/>
        <v>1.9533264127553252E-3</v>
      </c>
      <c r="L15" s="79"/>
      <c r="M15" s="80"/>
      <c r="N15" s="81">
        <f>分析係数表!H18</f>
        <v>5.0626165734079403E-4</v>
      </c>
      <c r="O15" s="82">
        <f t="shared" si="4"/>
        <v>1.4633302801141019E-2</v>
      </c>
      <c r="P15" s="76">
        <f>分析係数表!C18</f>
        <v>0.14940577249575548</v>
      </c>
      <c r="Q15" s="82">
        <f t="shared" si="5"/>
        <v>2.1862999091687763E-3</v>
      </c>
      <c r="R15" s="83">
        <v>4.3865510896778136E-3</v>
      </c>
      <c r="S15" s="84">
        <f t="shared" si="6"/>
        <v>1.3466879278702569E-2</v>
      </c>
      <c r="T15" s="85">
        <f>分析係数表!F18</f>
        <v>0.45542635658914726</v>
      </c>
      <c r="U15" s="86">
        <f t="shared" si="7"/>
        <v>6.1331717645253941E-3</v>
      </c>
      <c r="V15" s="87">
        <f>分析係数表!D18</f>
        <v>8.1395348837209308E-2</v>
      </c>
      <c r="W15" s="88">
        <f t="shared" si="8"/>
        <v>0</v>
      </c>
      <c r="X15" s="76">
        <f>分析係数表!E18</f>
        <v>8.9147286821705432E-2</v>
      </c>
      <c r="Y15" s="89">
        <f t="shared" si="9"/>
        <v>0</v>
      </c>
    </row>
    <row r="16" spans="1:25" x14ac:dyDescent="0.2">
      <c r="A16" s="6" t="s">
        <v>4</v>
      </c>
      <c r="B16" s="5" t="s">
        <v>32</v>
      </c>
      <c r="C16" s="90"/>
      <c r="D16" s="76">
        <f>投入係数表!AC16</f>
        <v>0</v>
      </c>
      <c r="E16" s="77">
        <f t="shared" si="0"/>
        <v>0</v>
      </c>
      <c r="F16" s="76">
        <f>分析係数表!C19</f>
        <v>0.11115651818553329</v>
      </c>
      <c r="G16" s="77">
        <f t="shared" si="1"/>
        <v>0</v>
      </c>
      <c r="H16" s="77">
        <v>8.0476935752112882E-3</v>
      </c>
      <c r="I16" s="77">
        <f t="shared" si="2"/>
        <v>8.0476935752112882E-3</v>
      </c>
      <c r="J16" s="76">
        <f>分析係数表!G19</f>
        <v>5.721393034825871E-2</v>
      </c>
      <c r="K16" s="78">
        <f t="shared" si="3"/>
        <v>4.6044017967626774E-4</v>
      </c>
      <c r="L16" s="79"/>
      <c r="M16" s="80"/>
      <c r="N16" s="81">
        <f>分析係数表!H19</f>
        <v>-1.332267519317879E-4</v>
      </c>
      <c r="O16" s="82">
        <f t="shared" si="4"/>
        <v>-3.8508691581950047E-3</v>
      </c>
      <c r="P16" s="76">
        <f>分析係数表!C19</f>
        <v>0.11115651818553329</v>
      </c>
      <c r="Q16" s="82">
        <f t="shared" si="5"/>
        <v>-4.2804920761301229E-4</v>
      </c>
      <c r="R16" s="83">
        <v>1.8391639950213043E-3</v>
      </c>
      <c r="S16" s="84">
        <f t="shared" si="6"/>
        <v>9.8868575702325927E-3</v>
      </c>
      <c r="T16" s="85">
        <f>分析係数表!F19</f>
        <v>0.24046434494195687</v>
      </c>
      <c r="U16" s="86">
        <f t="shared" si="7"/>
        <v>2.3774367291604075E-3</v>
      </c>
      <c r="V16" s="87">
        <f>分析係数表!D19</f>
        <v>6.7993366500829183E-2</v>
      </c>
      <c r="W16" s="88">
        <f t="shared" si="8"/>
        <v>0</v>
      </c>
      <c r="X16" s="76">
        <f>分析係数表!E19</f>
        <v>7.4626865671641784E-2</v>
      </c>
      <c r="Y16" s="89">
        <f t="shared" si="9"/>
        <v>0</v>
      </c>
    </row>
    <row r="17" spans="1:25" x14ac:dyDescent="0.2">
      <c r="A17" s="6" t="s">
        <v>5</v>
      </c>
      <c r="B17" s="5" t="s">
        <v>33</v>
      </c>
      <c r="C17" s="90"/>
      <c r="D17" s="76">
        <f>投入係数表!AC17</f>
        <v>0</v>
      </c>
      <c r="E17" s="77">
        <f t="shared" si="0"/>
        <v>0</v>
      </c>
      <c r="F17" s="76">
        <f>分析係数表!C20</f>
        <v>0.38497033618984844</v>
      </c>
      <c r="G17" s="77">
        <f t="shared" si="1"/>
        <v>0</v>
      </c>
      <c r="H17" s="77">
        <v>1.2378058134272797E-2</v>
      </c>
      <c r="I17" s="77">
        <f t="shared" si="2"/>
        <v>1.2378058134272797E-2</v>
      </c>
      <c r="J17" s="76">
        <f>分析係数表!G20</f>
        <v>0.1000882612533098</v>
      </c>
      <c r="K17" s="78">
        <f t="shared" si="3"/>
        <v>1.2388983163517521E-3</v>
      </c>
      <c r="L17" s="79"/>
      <c r="M17" s="80"/>
      <c r="N17" s="81">
        <f>分析係数表!H20</f>
        <v>6.1284305888622431E-4</v>
      </c>
      <c r="O17" s="82">
        <f t="shared" si="4"/>
        <v>1.7713998127697021E-2</v>
      </c>
      <c r="P17" s="76">
        <f>分析係数表!C20</f>
        <v>0.38497033618984844</v>
      </c>
      <c r="Q17" s="82">
        <f t="shared" si="5"/>
        <v>6.8193638144858678E-3</v>
      </c>
      <c r="R17" s="83">
        <v>1.5484727816422978E-2</v>
      </c>
      <c r="S17" s="84">
        <f t="shared" si="6"/>
        <v>2.7862785950695773E-2</v>
      </c>
      <c r="T17" s="85">
        <f>分析係数表!F20</f>
        <v>0.22259488084730802</v>
      </c>
      <c r="U17" s="86">
        <f t="shared" si="7"/>
        <v>6.2021135187691739E-3</v>
      </c>
      <c r="V17" s="87">
        <f>分析係数表!D20</f>
        <v>2.5772285966460723E-2</v>
      </c>
      <c r="W17" s="88">
        <f t="shared" si="8"/>
        <v>0</v>
      </c>
      <c r="X17" s="76">
        <f>分析係数表!E20</f>
        <v>2.7184466019417475E-2</v>
      </c>
      <c r="Y17" s="89">
        <f t="shared" si="9"/>
        <v>0</v>
      </c>
    </row>
    <row r="18" spans="1:25" x14ac:dyDescent="0.2">
      <c r="A18" s="6" t="s">
        <v>6</v>
      </c>
      <c r="B18" s="5" t="s">
        <v>34</v>
      </c>
      <c r="C18" s="90"/>
      <c r="D18" s="76">
        <f>投入係数表!AC18</f>
        <v>3.090394025238218E-3</v>
      </c>
      <c r="E18" s="77">
        <f t="shared" si="0"/>
        <v>0.30903940252382178</v>
      </c>
      <c r="F18" s="76">
        <f>分析係数表!C21</f>
        <v>0.48253968253968249</v>
      </c>
      <c r="G18" s="77">
        <f t="shared" si="1"/>
        <v>0.14912377518609812</v>
      </c>
      <c r="H18" s="77">
        <v>0.18566486778902788</v>
      </c>
      <c r="I18" s="77">
        <f t="shared" si="2"/>
        <v>0.18566486778902788</v>
      </c>
      <c r="J18" s="76">
        <f>分析係数表!G21</f>
        <v>0.28533451484271155</v>
      </c>
      <c r="K18" s="78">
        <f t="shared" si="3"/>
        <v>5.2976594973918455E-2</v>
      </c>
      <c r="L18" s="79"/>
      <c r="M18" s="80"/>
      <c r="N18" s="81">
        <f>分析係数表!H21</f>
        <v>1.0125233146815881E-3</v>
      </c>
      <c r="O18" s="82">
        <f t="shared" si="4"/>
        <v>2.9266605602282038E-2</v>
      </c>
      <c r="P18" s="76">
        <f>分析係数表!C21</f>
        <v>0.48253968253968249</v>
      </c>
      <c r="Q18" s="82">
        <f t="shared" si="5"/>
        <v>1.4122298576339268E-2</v>
      </c>
      <c r="R18" s="83">
        <v>2.7236775130391706E-2</v>
      </c>
      <c r="S18" s="84">
        <f t="shared" si="6"/>
        <v>0.2129016429194196</v>
      </c>
      <c r="T18" s="85">
        <f>分析係数表!F21</f>
        <v>0.42600797518830308</v>
      </c>
      <c r="U18" s="86">
        <f t="shared" si="7"/>
        <v>9.0697797814365072E-2</v>
      </c>
      <c r="V18" s="87">
        <f>分析係数表!D21</f>
        <v>6.1586176340274704E-2</v>
      </c>
      <c r="W18" s="88">
        <f t="shared" si="8"/>
        <v>0</v>
      </c>
      <c r="X18" s="76">
        <f>分析係数表!E21</f>
        <v>5.2946389011962781E-2</v>
      </c>
      <c r="Y18" s="89">
        <f t="shared" si="9"/>
        <v>0</v>
      </c>
    </row>
    <row r="19" spans="1:25" x14ac:dyDescent="0.2">
      <c r="A19" s="6" t="s">
        <v>7</v>
      </c>
      <c r="B19" s="5" t="s">
        <v>268</v>
      </c>
      <c r="C19" s="90"/>
      <c r="D19" s="76">
        <f>投入係数表!AC19</f>
        <v>0</v>
      </c>
      <c r="E19" s="77">
        <f t="shared" si="0"/>
        <v>0</v>
      </c>
      <c r="F19" s="76">
        <f>分析係数表!C22</f>
        <v>8.9572192513369009E-2</v>
      </c>
      <c r="G19" s="77">
        <f t="shared" si="1"/>
        <v>0</v>
      </c>
      <c r="H19" s="77">
        <v>2.0669181801786689E-3</v>
      </c>
      <c r="I19" s="77">
        <f t="shared" si="2"/>
        <v>2.0669181801786689E-3</v>
      </c>
      <c r="J19" s="76">
        <f>分析係数表!G22</f>
        <v>0.19457831325301206</v>
      </c>
      <c r="K19" s="78">
        <f t="shared" si="3"/>
        <v>4.0217745313115064E-4</v>
      </c>
      <c r="L19" s="79"/>
      <c r="M19" s="80"/>
      <c r="N19" s="81">
        <f>分析係数表!H22</f>
        <v>5.3290700772715159E-5</v>
      </c>
      <c r="O19" s="82">
        <f t="shared" si="4"/>
        <v>1.5403476632780018E-3</v>
      </c>
      <c r="P19" s="76">
        <f>分析係数表!C22</f>
        <v>8.9572192513369009E-2</v>
      </c>
      <c r="Q19" s="82">
        <f t="shared" si="5"/>
        <v>1.3797231743265529E-4</v>
      </c>
      <c r="R19" s="83">
        <v>9.0648893308885987E-4</v>
      </c>
      <c r="S19" s="84">
        <f t="shared" si="6"/>
        <v>2.973407113267529E-3</v>
      </c>
      <c r="T19" s="85">
        <f>分析係数表!F22</f>
        <v>0.41265060240963858</v>
      </c>
      <c r="U19" s="86">
        <f t="shared" si="7"/>
        <v>1.2269782364989503E-3</v>
      </c>
      <c r="V19" s="87">
        <f>分析係数表!D22</f>
        <v>5.903614457831325E-2</v>
      </c>
      <c r="W19" s="88">
        <f t="shared" si="8"/>
        <v>0</v>
      </c>
      <c r="X19" s="76">
        <f>分析係数表!E22</f>
        <v>6.2650602409638559E-2</v>
      </c>
      <c r="Y19" s="89">
        <f t="shared" si="9"/>
        <v>0</v>
      </c>
    </row>
    <row r="20" spans="1:25" x14ac:dyDescent="0.2">
      <c r="A20" s="6" t="s">
        <v>8</v>
      </c>
      <c r="B20" s="5" t="s">
        <v>269</v>
      </c>
      <c r="C20" s="90"/>
      <c r="D20" s="76">
        <f>投入係数表!AC20</f>
        <v>0</v>
      </c>
      <c r="E20" s="77">
        <f t="shared" si="0"/>
        <v>0</v>
      </c>
      <c r="F20" s="76">
        <f>分析係数表!C23</f>
        <v>0</v>
      </c>
      <c r="G20" s="77">
        <f t="shared" si="1"/>
        <v>0</v>
      </c>
      <c r="H20" s="77">
        <v>0</v>
      </c>
      <c r="I20" s="77">
        <f t="shared" si="2"/>
        <v>0</v>
      </c>
      <c r="J20" s="76">
        <f>分析係数表!G23</f>
        <v>0.21617418351477449</v>
      </c>
      <c r="K20" s="78">
        <f t="shared" si="3"/>
        <v>0</v>
      </c>
      <c r="L20" s="79"/>
      <c r="M20" s="80"/>
      <c r="N20" s="81">
        <f>分析係数表!H23</f>
        <v>2.6645350386357579E-5</v>
      </c>
      <c r="O20" s="82">
        <f t="shared" si="4"/>
        <v>7.7017383163900091E-4</v>
      </c>
      <c r="P20" s="76">
        <f>分析係数表!C23</f>
        <v>0</v>
      </c>
      <c r="Q20" s="82">
        <f t="shared" si="5"/>
        <v>0</v>
      </c>
      <c r="R20" s="83">
        <v>0</v>
      </c>
      <c r="S20" s="84">
        <f t="shared" si="6"/>
        <v>0</v>
      </c>
      <c r="T20" s="85">
        <f>分析係数表!F23</f>
        <v>0.44116122343182995</v>
      </c>
      <c r="U20" s="86">
        <f t="shared" si="7"/>
        <v>0</v>
      </c>
      <c r="V20" s="87">
        <f>分析係数表!D23</f>
        <v>8.5018144116122338E-2</v>
      </c>
      <c r="W20" s="88">
        <f t="shared" si="8"/>
        <v>0</v>
      </c>
      <c r="X20" s="76">
        <f>分析係数表!E23</f>
        <v>8.138932089165371E-2</v>
      </c>
      <c r="Y20" s="89">
        <f t="shared" si="9"/>
        <v>0</v>
      </c>
    </row>
    <row r="21" spans="1:25" x14ac:dyDescent="0.2">
      <c r="A21" s="6" t="s">
        <v>9</v>
      </c>
      <c r="B21" s="5" t="s">
        <v>270</v>
      </c>
      <c r="C21" s="90"/>
      <c r="D21" s="76">
        <f>投入係数表!AC21</f>
        <v>1.2876641771825909E-3</v>
      </c>
      <c r="E21" s="77">
        <f t="shared" si="0"/>
        <v>0.12876641771825909</v>
      </c>
      <c r="F21" s="76">
        <f>分析係数表!C24</f>
        <v>0.22950819672131151</v>
      </c>
      <c r="G21" s="77">
        <f t="shared" si="1"/>
        <v>2.9552948328780779E-2</v>
      </c>
      <c r="H21" s="77">
        <v>3.3353005304334805E-2</v>
      </c>
      <c r="I21" s="77">
        <f t="shared" si="2"/>
        <v>3.3353005304334805E-2</v>
      </c>
      <c r="J21" s="76">
        <f>分析係数表!G24</f>
        <v>0.20952380952380953</v>
      </c>
      <c r="K21" s="78">
        <f t="shared" si="3"/>
        <v>6.988248730432055E-3</v>
      </c>
      <c r="L21" s="79"/>
      <c r="M21" s="80"/>
      <c r="N21" s="81">
        <f>分析係数表!H24</f>
        <v>3.996802557953637E-4</v>
      </c>
      <c r="O21" s="82">
        <f t="shared" si="4"/>
        <v>1.1552607474585015E-2</v>
      </c>
      <c r="P21" s="76">
        <f>分析係数表!C24</f>
        <v>0.22950819672131151</v>
      </c>
      <c r="Q21" s="82">
        <f t="shared" si="5"/>
        <v>2.6514181089211512E-3</v>
      </c>
      <c r="R21" s="83">
        <v>6.5876549372017928E-3</v>
      </c>
      <c r="S21" s="84">
        <f t="shared" si="6"/>
        <v>3.9940660241536599E-2</v>
      </c>
      <c r="T21" s="85">
        <f>分析係数表!F24</f>
        <v>0.4</v>
      </c>
      <c r="U21" s="86">
        <f t="shared" si="7"/>
        <v>1.597626409661464E-2</v>
      </c>
      <c r="V21" s="87">
        <f>分析係数表!D24</f>
        <v>1.1190476190476191</v>
      </c>
      <c r="W21" s="88">
        <f t="shared" si="8"/>
        <v>0</v>
      </c>
      <c r="X21" s="76">
        <f>分析係数表!E24</f>
        <v>1.1190476190476191</v>
      </c>
      <c r="Y21" s="89">
        <f t="shared" si="9"/>
        <v>0</v>
      </c>
    </row>
    <row r="22" spans="1:25" x14ac:dyDescent="0.2">
      <c r="A22" s="6" t="s">
        <v>10</v>
      </c>
      <c r="B22" s="5" t="s">
        <v>271</v>
      </c>
      <c r="C22" s="90"/>
      <c r="D22" s="76">
        <f>投入係数表!AC22</f>
        <v>0</v>
      </c>
      <c r="E22" s="77">
        <f t="shared" si="0"/>
        <v>0</v>
      </c>
      <c r="F22" s="76">
        <f>分析係数表!C25</f>
        <v>0.16129032258064513</v>
      </c>
      <c r="G22" s="77">
        <f t="shared" si="1"/>
        <v>0</v>
      </c>
      <c r="H22" s="77">
        <v>1.1569062488276449E-2</v>
      </c>
      <c r="I22" s="77">
        <f t="shared" si="2"/>
        <v>1.1569062488276449E-2</v>
      </c>
      <c r="J22" s="76">
        <f>分析係数表!G25</f>
        <v>0.19679519278918378</v>
      </c>
      <c r="K22" s="78">
        <f t="shared" si="3"/>
        <v>2.276735882770478E-3</v>
      </c>
      <c r="L22" s="79"/>
      <c r="M22" s="80"/>
      <c r="N22" s="81">
        <f>分析係数表!H25</f>
        <v>5.5955235811350917E-4</v>
      </c>
      <c r="O22" s="82">
        <f t="shared" si="4"/>
        <v>1.6173650464419018E-2</v>
      </c>
      <c r="P22" s="76">
        <f>分析係数表!C25</f>
        <v>0.16129032258064513</v>
      </c>
      <c r="Q22" s="82">
        <f t="shared" si="5"/>
        <v>2.6086533007127445E-3</v>
      </c>
      <c r="R22" s="83">
        <v>7.858634835418165E-3</v>
      </c>
      <c r="S22" s="84">
        <f t="shared" si="6"/>
        <v>1.9427697323694613E-2</v>
      </c>
      <c r="T22" s="85">
        <f>分析係数表!F25</f>
        <v>0.35002503755633452</v>
      </c>
      <c r="U22" s="86">
        <f t="shared" si="7"/>
        <v>6.8001804853593069E-3</v>
      </c>
      <c r="V22" s="87">
        <f>分析係数表!D25</f>
        <v>8.1622433650475709E-2</v>
      </c>
      <c r="W22" s="88">
        <f t="shared" si="8"/>
        <v>0</v>
      </c>
      <c r="X22" s="76">
        <f>分析係数表!E25</f>
        <v>8.0120180270405614E-2</v>
      </c>
      <c r="Y22" s="89">
        <f t="shared" si="9"/>
        <v>0</v>
      </c>
    </row>
    <row r="23" spans="1:25" x14ac:dyDescent="0.2">
      <c r="A23" s="6" t="s">
        <v>11</v>
      </c>
      <c r="B23" s="5" t="s">
        <v>35</v>
      </c>
      <c r="C23" s="90"/>
      <c r="D23" s="76">
        <f>投入係数表!AC23</f>
        <v>2.5753283543651818E-4</v>
      </c>
      <c r="E23" s="77">
        <f t="shared" si="0"/>
        <v>2.575328354365182E-2</v>
      </c>
      <c r="F23" s="76">
        <f>分析係数表!C26</f>
        <v>0.2892749244712991</v>
      </c>
      <c r="G23" s="77">
        <f t="shared" si="1"/>
        <v>7.4497791519778306E-3</v>
      </c>
      <c r="H23" s="77">
        <v>1.3635834964989607E-2</v>
      </c>
      <c r="I23" s="77">
        <f t="shared" si="2"/>
        <v>1.3635834964989607E-2</v>
      </c>
      <c r="J23" s="76">
        <f>分析係数表!G26</f>
        <v>0.19654528478057889</v>
      </c>
      <c r="K23" s="78">
        <f t="shared" si="3"/>
        <v>2.6800590664148574E-3</v>
      </c>
      <c r="L23" s="79"/>
      <c r="M23" s="80"/>
      <c r="N23" s="81">
        <f>分析係数表!H26</f>
        <v>1.2363442579269917E-2</v>
      </c>
      <c r="O23" s="82">
        <f t="shared" si="4"/>
        <v>0.35736065788049648</v>
      </c>
      <c r="P23" s="76">
        <f>分析係数表!C26</f>
        <v>0.2892749244712991</v>
      </c>
      <c r="Q23" s="82">
        <f t="shared" si="5"/>
        <v>0.10337547731739438</v>
      </c>
      <c r="R23" s="83">
        <v>0.10935094123206507</v>
      </c>
      <c r="S23" s="84">
        <f t="shared" si="6"/>
        <v>0.12298677619705467</v>
      </c>
      <c r="T23" s="85">
        <f>分析係数表!F26</f>
        <v>0.33426704014939307</v>
      </c>
      <c r="U23" s="86">
        <f t="shared" si="7"/>
        <v>4.1110425656905293E-2</v>
      </c>
      <c r="V23" s="87">
        <f>分析係数表!D26</f>
        <v>5.3688141923436038E-2</v>
      </c>
      <c r="W23" s="88">
        <f t="shared" si="8"/>
        <v>0</v>
      </c>
      <c r="X23" s="76">
        <f>分析係数表!E26</f>
        <v>5.6489262371615313E-2</v>
      </c>
      <c r="Y23" s="89">
        <f t="shared" si="9"/>
        <v>0</v>
      </c>
    </row>
    <row r="24" spans="1:25" x14ac:dyDescent="0.2">
      <c r="A24" s="6" t="s">
        <v>12</v>
      </c>
      <c r="B24" s="5" t="s">
        <v>365</v>
      </c>
      <c r="C24" s="90"/>
      <c r="D24" s="76">
        <f>投入係数表!AC24</f>
        <v>2.5753283543651818E-4</v>
      </c>
      <c r="E24" s="77">
        <f t="shared" si="0"/>
        <v>2.575328354365182E-2</v>
      </c>
      <c r="F24" s="76">
        <f>分析係数表!C27</f>
        <v>1.9108280254777066E-2</v>
      </c>
      <c r="G24" s="77">
        <f t="shared" si="1"/>
        <v>4.921009594328372E-4</v>
      </c>
      <c r="H24" s="77">
        <v>6.0245062376942601E-4</v>
      </c>
      <c r="I24" s="77">
        <f t="shared" si="2"/>
        <v>6.0245062376942601E-4</v>
      </c>
      <c r="J24" s="76">
        <f>分析係数表!G27</f>
        <v>0.18</v>
      </c>
      <c r="K24" s="78">
        <f t="shared" si="3"/>
        <v>1.0844111227849668E-4</v>
      </c>
      <c r="L24" s="79"/>
      <c r="M24" s="80"/>
      <c r="N24" s="81">
        <f>分析係数表!H27</f>
        <v>1.2043698374633626E-2</v>
      </c>
      <c r="O24" s="82">
        <f t="shared" si="4"/>
        <v>0.34811857190082846</v>
      </c>
      <c r="P24" s="76">
        <f>分析係数表!C27</f>
        <v>1.9108280254777066E-2</v>
      </c>
      <c r="Q24" s="82">
        <f t="shared" si="5"/>
        <v>6.6519472337737903E-3</v>
      </c>
      <c r="R24" s="83">
        <v>6.6949771850093572E-3</v>
      </c>
      <c r="S24" s="84">
        <f t="shared" si="6"/>
        <v>7.2974278087787831E-3</v>
      </c>
      <c r="T24" s="85">
        <f>分析係数表!F27</f>
        <v>0.34</v>
      </c>
      <c r="U24" s="86">
        <f t="shared" si="7"/>
        <v>2.4811254549847862E-3</v>
      </c>
      <c r="V24" s="87">
        <f>分析係数表!D27</f>
        <v>0</v>
      </c>
      <c r="W24" s="88">
        <f t="shared" si="8"/>
        <v>0</v>
      </c>
      <c r="X24" s="76">
        <f>分析係数表!E27</f>
        <v>0</v>
      </c>
      <c r="Y24" s="89">
        <f t="shared" si="9"/>
        <v>0</v>
      </c>
    </row>
    <row r="25" spans="1:25" x14ac:dyDescent="0.2">
      <c r="A25" s="6" t="s">
        <v>13</v>
      </c>
      <c r="B25" s="5" t="s">
        <v>191</v>
      </c>
      <c r="C25" s="90"/>
      <c r="D25" s="76">
        <f>投入係数表!AC25</f>
        <v>0</v>
      </c>
      <c r="E25" s="77">
        <f t="shared" si="0"/>
        <v>0</v>
      </c>
      <c r="F25" s="76">
        <f>分析係数表!C28</f>
        <v>9.4883720930232562E-2</v>
      </c>
      <c r="G25" s="77">
        <f t="shared" si="1"/>
        <v>0</v>
      </c>
      <c r="H25" s="77">
        <v>6.2861737959912642E-3</v>
      </c>
      <c r="I25" s="77">
        <f t="shared" si="2"/>
        <v>6.2861737959912642E-3</v>
      </c>
      <c r="J25" s="76">
        <f>分析係数表!G28</f>
        <v>0.12508638562543192</v>
      </c>
      <c r="K25" s="78">
        <f t="shared" si="3"/>
        <v>7.8631475955384851E-4</v>
      </c>
      <c r="L25" s="79"/>
      <c r="M25" s="80"/>
      <c r="N25" s="81">
        <f>分析係数表!H28</f>
        <v>2.3767652544630962E-2</v>
      </c>
      <c r="O25" s="82">
        <f t="shared" si="4"/>
        <v>0.68699505782198889</v>
      </c>
      <c r="P25" s="76">
        <f>分析係数表!C28</f>
        <v>9.4883720930232562E-2</v>
      </c>
      <c r="Q25" s="82">
        <f t="shared" si="5"/>
        <v>6.5184647346830576E-2</v>
      </c>
      <c r="R25" s="83">
        <v>6.9463579338840772E-2</v>
      </c>
      <c r="S25" s="84">
        <f t="shared" si="6"/>
        <v>7.5749753134832037E-2</v>
      </c>
      <c r="T25" s="85">
        <f>分析係数表!F28</f>
        <v>0.21354526606772634</v>
      </c>
      <c r="U25" s="86">
        <f t="shared" si="7"/>
        <v>1.6176001187742293E-2</v>
      </c>
      <c r="V25" s="87">
        <f>分析係数表!D28</f>
        <v>0.20525224602626124</v>
      </c>
      <c r="W25" s="88">
        <f t="shared" si="8"/>
        <v>0</v>
      </c>
      <c r="X25" s="76">
        <f>分析係数表!E28</f>
        <v>0.19765031098825156</v>
      </c>
      <c r="Y25" s="89">
        <f t="shared" si="9"/>
        <v>0</v>
      </c>
    </row>
    <row r="26" spans="1:25" x14ac:dyDescent="0.2">
      <c r="A26" s="6" t="s">
        <v>14</v>
      </c>
      <c r="B26" s="5" t="s">
        <v>50</v>
      </c>
      <c r="C26" s="90"/>
      <c r="D26" s="76">
        <f>投入係数表!AC26</f>
        <v>6.4383208859129541E-3</v>
      </c>
      <c r="E26" s="77">
        <f t="shared" si="0"/>
        <v>0.64383208859129537</v>
      </c>
      <c r="F26" s="76">
        <f>分析係数表!C29</f>
        <v>0.10244286840031525</v>
      </c>
      <c r="G26" s="77">
        <f t="shared" si="1"/>
        <v>6.5956005923458183E-2</v>
      </c>
      <c r="H26" s="77">
        <v>7.4081710736584816E-2</v>
      </c>
      <c r="I26" s="77">
        <f t="shared" si="2"/>
        <v>7.4081710736584816E-2</v>
      </c>
      <c r="J26" s="76">
        <f>分析係数表!G29</f>
        <v>0.25477707006369427</v>
      </c>
      <c r="K26" s="78">
        <f t="shared" si="3"/>
        <v>1.8874321206773202E-2</v>
      </c>
      <c r="L26" s="79"/>
      <c r="M26" s="80"/>
      <c r="N26" s="81">
        <f>分析係数表!H29</f>
        <v>1.0897948308020251E-2</v>
      </c>
      <c r="O26" s="82">
        <f t="shared" si="4"/>
        <v>0.3150010971403514</v>
      </c>
      <c r="P26" s="76">
        <f>分析係数表!C29</f>
        <v>0.10244286840031525</v>
      </c>
      <c r="Q26" s="82">
        <f t="shared" si="5"/>
        <v>3.226961594030394E-2</v>
      </c>
      <c r="R26" s="83">
        <v>4.1152475191959789E-2</v>
      </c>
      <c r="S26" s="84">
        <f t="shared" si="6"/>
        <v>0.11523418592854461</v>
      </c>
      <c r="T26" s="85">
        <f>分析係数表!F29</f>
        <v>0.39278131634819535</v>
      </c>
      <c r="U26" s="86">
        <f t="shared" si="7"/>
        <v>4.5261835237326443E-2</v>
      </c>
      <c r="V26" s="87">
        <f>分析係数表!D29</f>
        <v>0.1932059447983015</v>
      </c>
      <c r="W26" s="88">
        <f t="shared" si="8"/>
        <v>0</v>
      </c>
      <c r="X26" s="76">
        <f>分析係数表!E29</f>
        <v>0.10191082802547771</v>
      </c>
      <c r="Y26" s="89">
        <f t="shared" si="9"/>
        <v>0</v>
      </c>
    </row>
    <row r="27" spans="1:25" x14ac:dyDescent="0.2">
      <c r="A27" s="6" t="s">
        <v>15</v>
      </c>
      <c r="B27" s="5" t="s">
        <v>36</v>
      </c>
      <c r="C27" s="90"/>
      <c r="D27" s="76">
        <f>投入係数表!AC27</f>
        <v>3.090394025238218E-3</v>
      </c>
      <c r="E27" s="77">
        <f t="shared" si="0"/>
        <v>0.30903940252382178</v>
      </c>
      <c r="F27" s="76">
        <f>分析係数表!C30</f>
        <v>1</v>
      </c>
      <c r="G27" s="77">
        <f t="shared" si="1"/>
        <v>0.30903940252382178</v>
      </c>
      <c r="H27" s="77">
        <v>0.34675943117082508</v>
      </c>
      <c r="I27" s="77">
        <f t="shared" si="2"/>
        <v>0.34675943117082508</v>
      </c>
      <c r="J27" s="76">
        <f>分析係数表!G30</f>
        <v>0.34465911614479239</v>
      </c>
      <c r="K27" s="78">
        <f t="shared" si="3"/>
        <v>0.11951379906220755</v>
      </c>
      <c r="L27" s="79"/>
      <c r="M27" s="80"/>
      <c r="N27" s="81">
        <f>分析係数表!H30</f>
        <v>0</v>
      </c>
      <c r="O27" s="82">
        <f t="shared" si="4"/>
        <v>0</v>
      </c>
      <c r="P27" s="76">
        <f>分析係数表!C30</f>
        <v>1</v>
      </c>
      <c r="Q27" s="82">
        <f t="shared" si="5"/>
        <v>0</v>
      </c>
      <c r="R27" s="83">
        <v>4.5323487843039252E-2</v>
      </c>
      <c r="S27" s="84">
        <f t="shared" si="6"/>
        <v>0.39208291901386433</v>
      </c>
      <c r="T27" s="85">
        <f>分析係数表!F30</f>
        <v>0.43992893626471241</v>
      </c>
      <c r="U27" s="86">
        <f t="shared" si="7"/>
        <v>0.17248862148933272</v>
      </c>
      <c r="V27" s="87">
        <f>分析係数表!D30</f>
        <v>0.13657561625582945</v>
      </c>
      <c r="W27" s="88">
        <f t="shared" si="8"/>
        <v>0</v>
      </c>
      <c r="X27" s="76">
        <f>分析係数表!E30</f>
        <v>6.395736175882745E-2</v>
      </c>
      <c r="Y27" s="89">
        <f t="shared" si="9"/>
        <v>0</v>
      </c>
    </row>
    <row r="28" spans="1:25" x14ac:dyDescent="0.2">
      <c r="A28" s="6" t="s">
        <v>16</v>
      </c>
      <c r="B28" s="5" t="s">
        <v>192</v>
      </c>
      <c r="C28" s="90"/>
      <c r="D28" s="76">
        <f>投入係数表!AC28</f>
        <v>2.3435488024723151E-2</v>
      </c>
      <c r="E28" s="77">
        <f t="shared" si="0"/>
        <v>2.343548802472315</v>
      </c>
      <c r="F28" s="76">
        <f>分析係数表!C31</f>
        <v>2.6671974522292974E-2</v>
      </c>
      <c r="G28" s="77">
        <f t="shared" si="1"/>
        <v>6.2507073951291792E-2</v>
      </c>
      <c r="H28" s="77">
        <v>6.5174203040400308E-2</v>
      </c>
      <c r="I28" s="77">
        <f t="shared" si="2"/>
        <v>6.5174203040400308E-2</v>
      </c>
      <c r="J28" s="76">
        <f>分析係数表!G31</f>
        <v>5.9701492537313432E-2</v>
      </c>
      <c r="K28" s="78">
        <f t="shared" si="3"/>
        <v>3.8909971964418092E-3</v>
      </c>
      <c r="L28" s="79"/>
      <c r="M28" s="80"/>
      <c r="N28" s="81">
        <f>分析係数表!H31</f>
        <v>2.5153210764721556E-2</v>
      </c>
      <c r="O28" s="82">
        <f t="shared" si="4"/>
        <v>0.72704409706721695</v>
      </c>
      <c r="P28" s="76">
        <f>分析係数表!C31</f>
        <v>2.6671974522292974E-2</v>
      </c>
      <c r="Q28" s="82">
        <f t="shared" si="5"/>
        <v>1.9391701633560309E-2</v>
      </c>
      <c r="R28" s="83">
        <v>2.3724767096385053E-2</v>
      </c>
      <c r="S28" s="84">
        <f t="shared" si="6"/>
        <v>8.8898970136785355E-2</v>
      </c>
      <c r="T28" s="85">
        <f>分析係数表!F31</f>
        <v>0.34328358208955223</v>
      </c>
      <c r="U28" s="86">
        <f t="shared" si="7"/>
        <v>3.0517556912627808E-2</v>
      </c>
      <c r="V28" s="87">
        <f>分析係数表!D31</f>
        <v>0</v>
      </c>
      <c r="W28" s="88">
        <f t="shared" si="8"/>
        <v>0</v>
      </c>
      <c r="X28" s="76">
        <f>分析係数表!E31</f>
        <v>0</v>
      </c>
      <c r="Y28" s="89">
        <f t="shared" si="9"/>
        <v>0</v>
      </c>
    </row>
    <row r="29" spans="1:25" x14ac:dyDescent="0.2">
      <c r="A29" s="6" t="s">
        <v>17</v>
      </c>
      <c r="B29" s="5" t="s">
        <v>272</v>
      </c>
      <c r="C29" s="90"/>
      <c r="D29" s="76">
        <f>投入係数表!AC29</f>
        <v>2.3177955189286636E-3</v>
      </c>
      <c r="E29" s="77">
        <f t="shared" si="0"/>
        <v>0.23177955189286636</v>
      </c>
      <c r="F29" s="76">
        <f>分析係数表!C32</f>
        <v>1</v>
      </c>
      <c r="G29" s="77">
        <f t="shared" si="1"/>
        <v>0.23177955189286636</v>
      </c>
      <c r="H29" s="77">
        <v>0.26616799191067764</v>
      </c>
      <c r="I29" s="77">
        <f t="shared" si="2"/>
        <v>0.26616799191067764</v>
      </c>
      <c r="J29" s="76">
        <f>分析係数表!G32</f>
        <v>0.14022140221402213</v>
      </c>
      <c r="K29" s="78">
        <f t="shared" si="3"/>
        <v>3.7322449050205715E-2</v>
      </c>
      <c r="L29" s="79"/>
      <c r="M29" s="80"/>
      <c r="N29" s="81">
        <f>分析係数表!H32</f>
        <v>7.3807620570210501E-3</v>
      </c>
      <c r="O29" s="82">
        <f t="shared" si="4"/>
        <v>0.21333815136400328</v>
      </c>
      <c r="P29" s="76">
        <f>分析係数表!C32</f>
        <v>1</v>
      </c>
      <c r="Q29" s="82">
        <f t="shared" si="5"/>
        <v>0.21333815136400328</v>
      </c>
      <c r="R29" s="83">
        <v>0.27033255144620766</v>
      </c>
      <c r="S29" s="84">
        <f t="shared" si="6"/>
        <v>0.53650054335688524</v>
      </c>
      <c r="T29" s="85">
        <f>分析係数表!F32</f>
        <v>0.48093480934809346</v>
      </c>
      <c r="U29" s="86">
        <f t="shared" si="7"/>
        <v>0.25802178653449215</v>
      </c>
      <c r="V29" s="87">
        <f>分析係数表!D32</f>
        <v>1.7220172201722016E-2</v>
      </c>
      <c r="W29" s="88">
        <f t="shared" si="8"/>
        <v>0</v>
      </c>
      <c r="X29" s="76">
        <f>分析係数表!E32</f>
        <v>2.5830258302583026E-2</v>
      </c>
      <c r="Y29" s="89">
        <f t="shared" si="9"/>
        <v>0</v>
      </c>
    </row>
    <row r="30" spans="1:25" x14ac:dyDescent="0.2">
      <c r="A30" s="6" t="s">
        <v>18</v>
      </c>
      <c r="B30" s="5" t="s">
        <v>273</v>
      </c>
      <c r="C30" s="90"/>
      <c r="D30" s="76">
        <f>投入係数表!AC30</f>
        <v>1.545197012619109E-3</v>
      </c>
      <c r="E30" s="77">
        <f t="shared" si="0"/>
        <v>0.15451970126191089</v>
      </c>
      <c r="F30" s="76">
        <f>分析係数表!C33</f>
        <v>0.66329113924050631</v>
      </c>
      <c r="G30" s="77">
        <f t="shared" si="1"/>
        <v>0.10249154868511558</v>
      </c>
      <c r="H30" s="77">
        <v>0.10928490844415853</v>
      </c>
      <c r="I30" s="77">
        <f t="shared" si="2"/>
        <v>0.10928490844415853</v>
      </c>
      <c r="J30" s="76">
        <f>分析係数表!G33</f>
        <v>0.50381679389312972</v>
      </c>
      <c r="K30" s="78">
        <f t="shared" si="3"/>
        <v>5.5059572193240168E-2</v>
      </c>
      <c r="L30" s="79"/>
      <c r="M30" s="80"/>
      <c r="N30" s="81">
        <f>分析係数表!H33</f>
        <v>1.0658140154543032E-3</v>
      </c>
      <c r="O30" s="82">
        <f t="shared" si="4"/>
        <v>3.0806953265560037E-2</v>
      </c>
      <c r="P30" s="76">
        <f>分析係数表!C33</f>
        <v>0.66329113924050631</v>
      </c>
      <c r="Q30" s="82">
        <f t="shared" si="5"/>
        <v>2.0433979128042352E-2</v>
      </c>
      <c r="R30" s="83">
        <v>5.2386391741685023E-2</v>
      </c>
      <c r="S30" s="84">
        <f t="shared" si="6"/>
        <v>0.16167130018584355</v>
      </c>
      <c r="T30" s="85">
        <f>分析係数表!F33</f>
        <v>0.63740458015267176</v>
      </c>
      <c r="U30" s="86">
        <f t="shared" si="7"/>
        <v>0.10305002721769417</v>
      </c>
      <c r="V30" s="87">
        <f>分析係数表!D33</f>
        <v>1.1450381679389313E-2</v>
      </c>
      <c r="W30" s="88">
        <f t="shared" si="8"/>
        <v>0</v>
      </c>
      <c r="X30" s="76">
        <f>分析係数表!E33</f>
        <v>0</v>
      </c>
      <c r="Y30" s="89">
        <f t="shared" si="9"/>
        <v>0</v>
      </c>
    </row>
    <row r="31" spans="1:25" x14ac:dyDescent="0.2">
      <c r="A31" s="6" t="s">
        <v>19</v>
      </c>
      <c r="B31" s="5" t="s">
        <v>274</v>
      </c>
      <c r="C31" s="75">
        <f>最終需要_まとめ!C32</f>
        <v>100</v>
      </c>
      <c r="D31" s="76">
        <f>投入係数表!AC31</f>
        <v>1.1331444759206799E-2</v>
      </c>
      <c r="E31" s="77">
        <f t="shared" si="0"/>
        <v>1.1331444759206799</v>
      </c>
      <c r="F31" s="76">
        <f>分析係数表!C34</f>
        <v>0.21491587085038655</v>
      </c>
      <c r="G31" s="77">
        <f t="shared" si="1"/>
        <v>0.2435307318417978</v>
      </c>
      <c r="H31" s="77">
        <v>0.29824595316239011</v>
      </c>
      <c r="I31" s="77">
        <f t="shared" si="2"/>
        <v>100.29824595316239</v>
      </c>
      <c r="J31" s="76">
        <f>分析係数表!G34</f>
        <v>0.42492917847025496</v>
      </c>
      <c r="K31" s="78">
        <f t="shared" si="3"/>
        <v>42.619651254884872</v>
      </c>
      <c r="L31" s="79"/>
      <c r="M31" s="80"/>
      <c r="N31" s="81">
        <f>分析係数表!H34</f>
        <v>0.18094857447375434</v>
      </c>
      <c r="O31" s="82">
        <f t="shared" si="4"/>
        <v>5.2302504906604561</v>
      </c>
      <c r="P31" s="76">
        <f>分析係数表!C34</f>
        <v>0.21491587085038655</v>
      </c>
      <c r="Q31" s="82">
        <f t="shared" si="5"/>
        <v>1.1240638389659534</v>
      </c>
      <c r="R31" s="83">
        <v>1.1934074005829503</v>
      </c>
      <c r="S31" s="84">
        <f t="shared" si="6"/>
        <v>101.49165335374535</v>
      </c>
      <c r="T31" s="85">
        <f>分析係数表!F34</f>
        <v>0.69842904970383723</v>
      </c>
      <c r="U31" s="86">
        <f t="shared" si="7"/>
        <v>70.884719004727629</v>
      </c>
      <c r="V31" s="87">
        <f>分析係数表!D34</f>
        <v>0.29410249806850375</v>
      </c>
      <c r="W31" s="88">
        <f t="shared" si="8"/>
        <v>30</v>
      </c>
      <c r="X31" s="76">
        <f>分析係数表!E34</f>
        <v>0.18465104300798352</v>
      </c>
      <c r="Y31" s="89">
        <f t="shared" si="9"/>
        <v>19</v>
      </c>
    </row>
    <row r="32" spans="1:25" x14ac:dyDescent="0.2">
      <c r="A32" s="6" t="s">
        <v>20</v>
      </c>
      <c r="B32" s="5" t="s">
        <v>37</v>
      </c>
      <c r="C32" s="90"/>
      <c r="D32" s="76">
        <f>投入係数表!AC32</f>
        <v>1.7769765645119753E-2</v>
      </c>
      <c r="E32" s="77">
        <f t="shared" si="0"/>
        <v>1.7769765645119753</v>
      </c>
      <c r="F32" s="76">
        <f>分析係数表!C35</f>
        <v>8.6412734508243272E-2</v>
      </c>
      <c r="G32" s="77">
        <f t="shared" si="1"/>
        <v>0.15355340409654356</v>
      </c>
      <c r="H32" s="77">
        <v>0.17067967205476392</v>
      </c>
      <c r="I32" s="77">
        <f t="shared" si="2"/>
        <v>0.17067967205476392</v>
      </c>
      <c r="J32" s="76">
        <f>分析係数表!G35</f>
        <v>0.31692307692307692</v>
      </c>
      <c r="K32" s="78">
        <f t="shared" si="3"/>
        <v>5.4092326835817488E-2</v>
      </c>
      <c r="L32" s="79"/>
      <c r="M32" s="80"/>
      <c r="N32" s="81">
        <f>分析係数表!H35</f>
        <v>6.9118038902211562E-2</v>
      </c>
      <c r="O32" s="82">
        <f t="shared" si="4"/>
        <v>1.9978309192715684</v>
      </c>
      <c r="P32" s="76">
        <f>分析係数表!C35</f>
        <v>8.6412734508243272E-2</v>
      </c>
      <c r="Q32" s="82">
        <f t="shared" si="5"/>
        <v>0.17263803281937365</v>
      </c>
      <c r="R32" s="83">
        <v>0.19111411189518124</v>
      </c>
      <c r="S32" s="84">
        <f t="shared" si="6"/>
        <v>0.36179378394994516</v>
      </c>
      <c r="T32" s="85">
        <f>分析係数表!F35</f>
        <v>0.65230769230769226</v>
      </c>
      <c r="U32" s="86">
        <f t="shared" si="7"/>
        <v>0.23600086829965652</v>
      </c>
      <c r="V32" s="87">
        <f>分析係数表!D35</f>
        <v>0.24307692307692308</v>
      </c>
      <c r="W32" s="88">
        <f t="shared" si="8"/>
        <v>0</v>
      </c>
      <c r="X32" s="76">
        <f>分析係数表!E35</f>
        <v>0.19384615384615383</v>
      </c>
      <c r="Y32" s="89">
        <f t="shared" si="9"/>
        <v>0</v>
      </c>
    </row>
    <row r="33" spans="1:25" x14ac:dyDescent="0.2">
      <c r="A33" s="6" t="s">
        <v>21</v>
      </c>
      <c r="B33" s="5" t="s">
        <v>38</v>
      </c>
      <c r="C33" s="90"/>
      <c r="D33" s="76">
        <f>投入係数表!AC33</f>
        <v>2.7298480556270925E-2</v>
      </c>
      <c r="E33" s="77">
        <f t="shared" si="0"/>
        <v>2.7298480556270923</v>
      </c>
      <c r="F33" s="76">
        <f>分析係数表!C36</f>
        <v>0.53995037220843667</v>
      </c>
      <c r="G33" s="77">
        <f t="shared" si="1"/>
        <v>1.4739824737083256</v>
      </c>
      <c r="H33" s="77">
        <v>1.5184809622282196</v>
      </c>
      <c r="I33" s="77">
        <f t="shared" si="2"/>
        <v>1.5184809622282196</v>
      </c>
      <c r="J33" s="76">
        <f>分析係数表!G36</f>
        <v>4.5913682277318639E-3</v>
      </c>
      <c r="K33" s="78">
        <f t="shared" si="3"/>
        <v>6.9719052443903556E-3</v>
      </c>
      <c r="L33" s="79"/>
      <c r="M33" s="80"/>
      <c r="N33" s="81">
        <f>分析係数表!H36</f>
        <v>9.1953104183320006E-2</v>
      </c>
      <c r="O33" s="82">
        <f t="shared" si="4"/>
        <v>2.6578698929861924</v>
      </c>
      <c r="P33" s="76">
        <f>分析係数表!C36</f>
        <v>0.53995037220843667</v>
      </c>
      <c r="Q33" s="82">
        <f t="shared" si="5"/>
        <v>1.4351178379994922</v>
      </c>
      <c r="R33" s="83">
        <v>1.4928218741203465</v>
      </c>
      <c r="S33" s="84">
        <f t="shared" si="6"/>
        <v>3.0113028363485661</v>
      </c>
      <c r="T33" s="85">
        <f>分析係数表!F36</f>
        <v>0.90036730945821852</v>
      </c>
      <c r="U33" s="86">
        <f t="shared" si="7"/>
        <v>2.7112786327270606</v>
      </c>
      <c r="V33" s="87">
        <f>分析係数表!D36</f>
        <v>1.4692378328741965E-2</v>
      </c>
      <c r="W33" s="88">
        <f t="shared" si="8"/>
        <v>0</v>
      </c>
      <c r="X33" s="76">
        <f>分析係数表!E36</f>
        <v>5.5096418732782371E-3</v>
      </c>
      <c r="Y33" s="89">
        <f t="shared" si="9"/>
        <v>0</v>
      </c>
    </row>
    <row r="34" spans="1:25" x14ac:dyDescent="0.2">
      <c r="A34" s="6" t="s">
        <v>22</v>
      </c>
      <c r="B34" s="5" t="s">
        <v>377</v>
      </c>
      <c r="C34" s="90"/>
      <c r="D34" s="76">
        <f>投入係数表!AC34</f>
        <v>2.086015967035797E-2</v>
      </c>
      <c r="E34" s="77">
        <f t="shared" si="0"/>
        <v>2.0860159670357969</v>
      </c>
      <c r="F34" s="76">
        <f>分析係数表!C37</f>
        <v>0.27299231380864031</v>
      </c>
      <c r="G34" s="77">
        <f t="shared" si="1"/>
        <v>0.56946632548287057</v>
      </c>
      <c r="H34" s="77">
        <v>0.61711676115165903</v>
      </c>
      <c r="I34" s="77">
        <f t="shared" si="2"/>
        <v>0.61711676115165903</v>
      </c>
      <c r="J34" s="76">
        <f>分析係数表!G37</f>
        <v>0.4742113169754632</v>
      </c>
      <c r="K34" s="78">
        <f t="shared" si="3"/>
        <v>0.29264375203336057</v>
      </c>
      <c r="L34" s="79"/>
      <c r="M34" s="80"/>
      <c r="N34" s="81">
        <f>分析係数表!H37</f>
        <v>5.3477218225419662E-2</v>
      </c>
      <c r="O34" s="82">
        <f t="shared" si="4"/>
        <v>1.5457388800994749</v>
      </c>
      <c r="P34" s="76">
        <f>分析係数表!C37</f>
        <v>0.27299231380864031</v>
      </c>
      <c r="Q34" s="82">
        <f t="shared" si="5"/>
        <v>0.42197483342233211</v>
      </c>
      <c r="R34" s="83">
        <v>0.4749442532255943</v>
      </c>
      <c r="S34" s="84">
        <f t="shared" si="6"/>
        <v>1.0920610143772533</v>
      </c>
      <c r="T34" s="85">
        <f>分析係数表!F37</f>
        <v>0.7120681021532298</v>
      </c>
      <c r="U34" s="86">
        <f t="shared" si="7"/>
        <v>0.77762181394314178</v>
      </c>
      <c r="V34" s="87">
        <f>分析係数表!D37</f>
        <v>0.1457185778668002</v>
      </c>
      <c r="W34" s="88">
        <f t="shared" si="8"/>
        <v>0</v>
      </c>
      <c r="X34" s="76">
        <f>分析係数表!E37</f>
        <v>0.12719078617926891</v>
      </c>
      <c r="Y34" s="89">
        <f t="shared" si="9"/>
        <v>0</v>
      </c>
    </row>
    <row r="35" spans="1:25" x14ac:dyDescent="0.2">
      <c r="A35" s="6" t="s">
        <v>23</v>
      </c>
      <c r="B35" s="5" t="s">
        <v>193</v>
      </c>
      <c r="C35" s="90"/>
      <c r="D35" s="76">
        <f>投入係数表!AC35</f>
        <v>3.8629925315477723E-2</v>
      </c>
      <c r="E35" s="77">
        <f t="shared" si="0"/>
        <v>3.8629925315477722</v>
      </c>
      <c r="F35" s="76">
        <f>分析係数表!C38</f>
        <v>9.8436595251881753E-3</v>
      </c>
      <c r="G35" s="77">
        <f t="shared" si="1"/>
        <v>3.8025983228901009E-2</v>
      </c>
      <c r="H35" s="77">
        <v>4.0489781129267009E-2</v>
      </c>
      <c r="I35" s="77">
        <f t="shared" si="2"/>
        <v>4.0489781129267009E-2</v>
      </c>
      <c r="J35" s="76">
        <f>分析係数表!G38</f>
        <v>0.36842105263157893</v>
      </c>
      <c r="K35" s="78">
        <f t="shared" si="3"/>
        <v>1.4917287784466791E-2</v>
      </c>
      <c r="L35" s="79"/>
      <c r="M35" s="80"/>
      <c r="N35" s="81">
        <f>分析係数表!H38</f>
        <v>4.7135624833466561E-2</v>
      </c>
      <c r="O35" s="82">
        <f t="shared" si="4"/>
        <v>1.3624375081693927</v>
      </c>
      <c r="P35" s="76">
        <f>分析係数表!C38</f>
        <v>9.8436595251881753E-3</v>
      </c>
      <c r="Q35" s="82">
        <f t="shared" si="5"/>
        <v>1.3411370954765285E-2</v>
      </c>
      <c r="R35" s="83">
        <v>1.555811529938019E-2</v>
      </c>
      <c r="S35" s="84">
        <f t="shared" si="6"/>
        <v>5.6047896428647201E-2</v>
      </c>
      <c r="T35" s="85">
        <f>分析係数表!F38</f>
        <v>0.57894736842105265</v>
      </c>
      <c r="U35" s="86">
        <f t="shared" si="7"/>
        <v>3.2448782142901013E-2</v>
      </c>
      <c r="V35" s="87">
        <f>分析係数表!D38</f>
        <v>0.19298245614035087</v>
      </c>
      <c r="W35" s="88">
        <f t="shared" si="8"/>
        <v>0</v>
      </c>
      <c r="X35" s="76">
        <f>分析係数表!E38</f>
        <v>0.17543859649122806</v>
      </c>
      <c r="Y35" s="89">
        <f t="shared" si="9"/>
        <v>0</v>
      </c>
    </row>
    <row r="36" spans="1:25" x14ac:dyDescent="0.2">
      <c r="A36" s="6" t="s">
        <v>24</v>
      </c>
      <c r="B36" s="5" t="s">
        <v>39</v>
      </c>
      <c r="C36" s="90"/>
      <c r="D36" s="76">
        <f>投入係数表!AC36</f>
        <v>0</v>
      </c>
      <c r="E36" s="77">
        <f t="shared" si="0"/>
        <v>0</v>
      </c>
      <c r="F36" s="76">
        <f>分析係数表!C39</f>
        <v>1</v>
      </c>
      <c r="G36" s="77">
        <f t="shared" si="1"/>
        <v>0</v>
      </c>
      <c r="H36" s="77">
        <v>3.4301923666946066E-2</v>
      </c>
      <c r="I36" s="77">
        <f t="shared" si="2"/>
        <v>3.4301923666946066E-2</v>
      </c>
      <c r="J36" s="76">
        <f>分析係数表!G39</f>
        <v>0.35118219749652296</v>
      </c>
      <c r="K36" s="78">
        <f t="shared" si="3"/>
        <v>1.2046224931716108E-2</v>
      </c>
      <c r="L36" s="79"/>
      <c r="M36" s="80"/>
      <c r="N36" s="81">
        <f>分析係数表!H39</f>
        <v>4.2632560618172128E-3</v>
      </c>
      <c r="O36" s="82">
        <f t="shared" si="4"/>
        <v>0.12322781306224015</v>
      </c>
      <c r="P36" s="76">
        <f>分析係数表!C39</f>
        <v>1</v>
      </c>
      <c r="Q36" s="82">
        <f t="shared" si="5"/>
        <v>0.12322781306224015</v>
      </c>
      <c r="R36" s="83">
        <v>0.15046184609835694</v>
      </c>
      <c r="S36" s="84">
        <f t="shared" si="6"/>
        <v>0.18476376976530301</v>
      </c>
      <c r="T36" s="85">
        <f>分析係数表!F39</f>
        <v>0.70201668984700971</v>
      </c>
      <c r="U36" s="86">
        <f t="shared" si="7"/>
        <v>0.12970725005429304</v>
      </c>
      <c r="V36" s="87">
        <f>分析係数表!D39</f>
        <v>8.2406119610570233E-2</v>
      </c>
      <c r="W36" s="88">
        <f t="shared" si="8"/>
        <v>0</v>
      </c>
      <c r="X36" s="76">
        <f>分析係数表!E39</f>
        <v>0.10361613351877608</v>
      </c>
      <c r="Y36" s="89">
        <f t="shared" si="9"/>
        <v>0</v>
      </c>
    </row>
    <row r="37" spans="1:25" x14ac:dyDescent="0.2">
      <c r="A37" s="6" t="s">
        <v>25</v>
      </c>
      <c r="B37" s="5" t="s">
        <v>40</v>
      </c>
      <c r="C37" s="90"/>
      <c r="D37" s="76">
        <f>投入係数表!AC37</f>
        <v>0</v>
      </c>
      <c r="E37" s="77">
        <f t="shared" si="0"/>
        <v>0</v>
      </c>
      <c r="F37" s="76">
        <f>分析係数表!C40</f>
        <v>0.85246762338116899</v>
      </c>
      <c r="G37" s="77">
        <f t="shared" si="1"/>
        <v>0</v>
      </c>
      <c r="H37" s="77">
        <v>1.5786440826418E-3</v>
      </c>
      <c r="I37" s="77">
        <f t="shared" si="2"/>
        <v>1.5786440826418E-3</v>
      </c>
      <c r="J37" s="76">
        <f>分析係数表!G40</f>
        <v>0.56154833975417351</v>
      </c>
      <c r="K37" s="78">
        <f t="shared" si="3"/>
        <v>8.8648496367025307E-4</v>
      </c>
      <c r="L37" s="79"/>
      <c r="M37" s="80"/>
      <c r="N37" s="81">
        <f>分析係数表!H40</f>
        <v>3.4452438049560351E-2</v>
      </c>
      <c r="O37" s="82">
        <f t="shared" si="4"/>
        <v>0.99583476430922824</v>
      </c>
      <c r="P37" s="76">
        <f>分析係数表!C40</f>
        <v>0.85246762338116899</v>
      </c>
      <c r="Q37" s="82">
        <f t="shared" si="5"/>
        <v>0.84891689481103438</v>
      </c>
      <c r="R37" s="83">
        <v>0.84929261429565051</v>
      </c>
      <c r="S37" s="84">
        <f t="shared" si="6"/>
        <v>0.85087125837829225</v>
      </c>
      <c r="T37" s="85">
        <f>分析係数表!F40</f>
        <v>0.75619152449091909</v>
      </c>
      <c r="U37" s="86">
        <f t="shared" si="7"/>
        <v>0.64342163401858754</v>
      </c>
      <c r="V37" s="87">
        <f>分析係数表!D40</f>
        <v>0.11685929187305082</v>
      </c>
      <c r="W37" s="88">
        <f t="shared" si="8"/>
        <v>0</v>
      </c>
      <c r="X37" s="76">
        <f>分析係数表!E40</f>
        <v>7.2463768115942032E-2</v>
      </c>
      <c r="Y37" s="89">
        <f t="shared" si="9"/>
        <v>0</v>
      </c>
    </row>
    <row r="38" spans="1:25" x14ac:dyDescent="0.2">
      <c r="A38" s="6" t="s">
        <v>26</v>
      </c>
      <c r="B38" s="5" t="s">
        <v>276</v>
      </c>
      <c r="C38" s="90"/>
      <c r="D38" s="76">
        <f>投入係数表!AC38</f>
        <v>0</v>
      </c>
      <c r="E38" s="77">
        <f t="shared" si="0"/>
        <v>0</v>
      </c>
      <c r="F38" s="76">
        <f>分析係数表!C41</f>
        <v>0.52194822470070601</v>
      </c>
      <c r="G38" s="77">
        <f t="shared" si="1"/>
        <v>0</v>
      </c>
      <c r="H38" s="77">
        <v>5.2512271869232358E-4</v>
      </c>
      <c r="I38" s="77">
        <f t="shared" si="2"/>
        <v>5.2512271869232358E-4</v>
      </c>
      <c r="J38" s="76">
        <f>分析係数表!G41</f>
        <v>0.47623592288604694</v>
      </c>
      <c r="K38" s="78">
        <f t="shared" si="3"/>
        <v>2.5008230256486872E-4</v>
      </c>
      <c r="L38" s="79"/>
      <c r="M38" s="80"/>
      <c r="N38" s="81">
        <f>分析係数表!H41</f>
        <v>5.4729549693578468E-2</v>
      </c>
      <c r="O38" s="82">
        <f t="shared" si="4"/>
        <v>1.581937050186508</v>
      </c>
      <c r="P38" s="76">
        <f>分析係数表!C41</f>
        <v>0.52194822470070601</v>
      </c>
      <c r="Q38" s="82">
        <f t="shared" si="5"/>
        <v>0.82568923493311952</v>
      </c>
      <c r="R38" s="83">
        <v>0.83473111216787454</v>
      </c>
      <c r="S38" s="84">
        <f t="shared" si="6"/>
        <v>0.83525623488656686</v>
      </c>
      <c r="T38" s="85">
        <f>分析係数表!F41</f>
        <v>0.5754915060125978</v>
      </c>
      <c r="U38" s="86">
        <f t="shared" si="7"/>
        <v>0.4806828685212825</v>
      </c>
      <c r="V38" s="87">
        <f>分析係数表!D41</f>
        <v>0.21645352166443979</v>
      </c>
      <c r="W38" s="88">
        <f t="shared" si="8"/>
        <v>0</v>
      </c>
      <c r="X38" s="76">
        <f>分析係数表!E41</f>
        <v>0.20900935292994846</v>
      </c>
      <c r="Y38" s="89">
        <f t="shared" si="9"/>
        <v>0</v>
      </c>
    </row>
    <row r="39" spans="1:25" x14ac:dyDescent="0.2">
      <c r="A39" s="6" t="s">
        <v>51</v>
      </c>
      <c r="B39" s="5" t="s">
        <v>367</v>
      </c>
      <c r="C39" s="90"/>
      <c r="D39" s="76">
        <f>投入係数表!AC39</f>
        <v>2.5753283543651818E-4</v>
      </c>
      <c r="E39" s="77">
        <f>$C$31*D39</f>
        <v>2.575328354365182E-2</v>
      </c>
      <c r="F39" s="76">
        <f>分析係数表!C42</f>
        <v>1</v>
      </c>
      <c r="G39" s="77">
        <f>E39*F39</f>
        <v>2.575328354365182E-2</v>
      </c>
      <c r="H39" s="77">
        <v>4.1902859683507904E-2</v>
      </c>
      <c r="I39" s="77">
        <f>C39+H39</f>
        <v>4.1902859683507904E-2</v>
      </c>
      <c r="J39" s="76">
        <f>分析係数表!G42</f>
        <v>0.48544520547945208</v>
      </c>
      <c r="K39" s="78">
        <f>I39*J39</f>
        <v>2.0341542329237142E-2</v>
      </c>
      <c r="L39" s="79"/>
      <c r="M39" s="80"/>
      <c r="N39" s="81">
        <f>分析係数表!H42</f>
        <v>1.4948041566746603E-2</v>
      </c>
      <c r="O39" s="82">
        <f t="shared" si="4"/>
        <v>0.43206751954947958</v>
      </c>
      <c r="P39" s="76">
        <f>分析係数表!C42</f>
        <v>1</v>
      </c>
      <c r="Q39" s="82">
        <f>O39*P39</f>
        <v>0.43206751954947958</v>
      </c>
      <c r="R39" s="83">
        <v>0.44569411448318064</v>
      </c>
      <c r="S39" s="84">
        <f>I39+R39</f>
        <v>0.48759697416668857</v>
      </c>
      <c r="T39" s="85">
        <f>分析係数表!F42</f>
        <v>0.5547945205479452</v>
      </c>
      <c r="U39" s="86">
        <f>S39*T39</f>
        <v>0.27051612950343679</v>
      </c>
      <c r="V39" s="87">
        <f>分析係数表!D42</f>
        <v>0.17037671232876711</v>
      </c>
      <c r="W39" s="88">
        <f>ROUND(S39*V39,0)</f>
        <v>0</v>
      </c>
      <c r="X39" s="76">
        <f>分析係数表!E42</f>
        <v>0.12842465753424659</v>
      </c>
      <c r="Y39" s="89">
        <f>ROUND(S39*X39,0)</f>
        <v>0</v>
      </c>
    </row>
    <row r="40" spans="1:25" x14ac:dyDescent="0.2">
      <c r="A40" s="6" t="s">
        <v>194</v>
      </c>
      <c r="B40" s="5" t="s">
        <v>41</v>
      </c>
      <c r="C40" s="90"/>
      <c r="D40" s="76">
        <f>投入係数表!AC40</f>
        <v>8.6015967035797058E-2</v>
      </c>
      <c r="E40" s="77">
        <f>$C$31*D40</f>
        <v>8.6015967035797054</v>
      </c>
      <c r="F40" s="76">
        <f>分析係数表!C43</f>
        <v>0.62423588637180871</v>
      </c>
      <c r="G40" s="77">
        <f>E40*F40</f>
        <v>5.3694253424719056</v>
      </c>
      <c r="H40" s="77">
        <v>6.1231678812943358</v>
      </c>
      <c r="I40" s="77">
        <f>C40+H40</f>
        <v>6.1231678812943358</v>
      </c>
      <c r="J40" s="76">
        <f>分析係数表!G43</f>
        <v>0.42429149797570848</v>
      </c>
      <c r="K40" s="78">
        <f>I40*J40</f>
        <v>2.598008072711119</v>
      </c>
      <c r="L40" s="79"/>
      <c r="M40" s="80"/>
      <c r="N40" s="81">
        <f>分析係数表!H43</f>
        <v>4.0607513988808956E-2</v>
      </c>
      <c r="O40" s="82">
        <f t="shared" si="4"/>
        <v>1.1737449194178375</v>
      </c>
      <c r="P40" s="76">
        <f>分析係数表!C43</f>
        <v>0.62423588637180871</v>
      </c>
      <c r="Q40" s="82">
        <f>O40*P40</f>
        <v>0.73269370014720103</v>
      </c>
      <c r="R40" s="83">
        <v>1.1140486490424695</v>
      </c>
      <c r="S40" s="84">
        <f>I40+R40</f>
        <v>7.2372165303368057</v>
      </c>
      <c r="T40" s="85">
        <f>分析係数表!F43</f>
        <v>0.69068825910931175</v>
      </c>
      <c r="U40" s="86">
        <f>S40*T40</f>
        <v>4.9986604861354618</v>
      </c>
      <c r="V40" s="87">
        <f>分析係数表!D43</f>
        <v>0.12442645074224022</v>
      </c>
      <c r="W40" s="88">
        <f>ROUND(S40*V40,0)</f>
        <v>1</v>
      </c>
      <c r="X40" s="76">
        <f>分析係数表!E43</f>
        <v>8.4750337381916327E-2</v>
      </c>
      <c r="Y40" s="89">
        <f>ROUND(S40*X40,0)</f>
        <v>1</v>
      </c>
    </row>
    <row r="41" spans="1:25" x14ac:dyDescent="0.2">
      <c r="A41" s="6" t="s">
        <v>340</v>
      </c>
      <c r="B41" s="5" t="s">
        <v>42</v>
      </c>
      <c r="C41" s="90"/>
      <c r="D41" s="76">
        <f>投入係数表!AC41</f>
        <v>7.7259850630955449E-4</v>
      </c>
      <c r="E41" s="77">
        <f>$C$31*D41</f>
        <v>7.7259850630955446E-2</v>
      </c>
      <c r="F41" s="76">
        <f>分析係数表!C44</f>
        <v>0.39252164302818193</v>
      </c>
      <c r="G41" s="77">
        <f>E41*F41</f>
        <v>3.0326163509774549E-2</v>
      </c>
      <c r="H41" s="77">
        <v>3.3242215206893279E-2</v>
      </c>
      <c r="I41" s="77">
        <f>C41+H41</f>
        <v>3.3242215206893279E-2</v>
      </c>
      <c r="J41" s="76">
        <f>分析係数表!G44</f>
        <v>0.26417955717318775</v>
      </c>
      <c r="K41" s="78">
        <f>I41*J41</f>
        <v>8.7819136928128736E-3</v>
      </c>
      <c r="L41" s="79"/>
      <c r="M41" s="80"/>
      <c r="N41" s="81">
        <f>分析係数表!H44</f>
        <v>0.12190247801758593</v>
      </c>
      <c r="O41" s="82">
        <f t="shared" si="4"/>
        <v>3.5235452797484292</v>
      </c>
      <c r="P41" s="76">
        <f>分析係数表!C44</f>
        <v>0.39252164302818193</v>
      </c>
      <c r="Q41" s="82">
        <f>O41*P41</f>
        <v>1.3830677824910484</v>
      </c>
      <c r="R41" s="83">
        <v>1.4001374276965299</v>
      </c>
      <c r="S41" s="84">
        <f>I41+R41</f>
        <v>1.4333796429034231</v>
      </c>
      <c r="T41" s="85">
        <f>分析係数表!F44</f>
        <v>0.52714589020321501</v>
      </c>
      <c r="U41" s="86">
        <f>S41*T41</f>
        <v>0.75560018785749139</v>
      </c>
      <c r="V41" s="87">
        <f>分析係数表!D44</f>
        <v>0.30209281164695179</v>
      </c>
      <c r="W41" s="88">
        <f>ROUND(S41*V41,0)</f>
        <v>0</v>
      </c>
      <c r="X41" s="76">
        <f>分析係数表!E44</f>
        <v>0.17773733697300576</v>
      </c>
      <c r="Y41" s="89">
        <f>ROUND(S41*X41,0)</f>
        <v>0</v>
      </c>
    </row>
    <row r="42" spans="1:25" x14ac:dyDescent="0.2">
      <c r="A42" s="6" t="s">
        <v>341</v>
      </c>
      <c r="B42" s="5" t="s">
        <v>278</v>
      </c>
      <c r="C42" s="90"/>
      <c r="D42" s="76">
        <f>投入係数表!AC42</f>
        <v>3.8629925315477724E-3</v>
      </c>
      <c r="E42" s="77">
        <f>$C$31*D42</f>
        <v>0.38629925315477726</v>
      </c>
      <c r="F42" s="76">
        <f>分析係数表!C45</f>
        <v>1</v>
      </c>
      <c r="G42" s="77">
        <f>E42*F42</f>
        <v>0.38629925315477726</v>
      </c>
      <c r="H42" s="77">
        <v>0.41145021094910428</v>
      </c>
      <c r="I42" s="77">
        <f>C42+H42</f>
        <v>0.41145021094910428</v>
      </c>
      <c r="J42" s="76">
        <f>分析係数表!G45</f>
        <v>0</v>
      </c>
      <c r="K42" s="78">
        <f>I42*J42</f>
        <v>0</v>
      </c>
      <c r="L42" s="79"/>
      <c r="M42" s="80"/>
      <c r="N42" s="81">
        <f>分析係数表!H45</f>
        <v>0</v>
      </c>
      <c r="O42" s="82">
        <f t="shared" si="4"/>
        <v>0</v>
      </c>
      <c r="P42" s="76">
        <f>分析係数表!C45</f>
        <v>1</v>
      </c>
      <c r="Q42" s="82">
        <f>O42*P42</f>
        <v>0</v>
      </c>
      <c r="R42" s="83">
        <v>3.0281586443877538E-2</v>
      </c>
      <c r="S42" s="84">
        <f>I42+R42</f>
        <v>0.4417317973929818</v>
      </c>
      <c r="T42" s="85">
        <f>分析係数表!F45</f>
        <v>0</v>
      </c>
      <c r="U42" s="86">
        <f>S42*T42</f>
        <v>0</v>
      </c>
      <c r="V42" s="87">
        <f>分析係数表!D45</f>
        <v>0</v>
      </c>
      <c r="W42" s="88">
        <f>ROUND(S42*V42,0)</f>
        <v>0</v>
      </c>
      <c r="X42" s="76">
        <f>分析係数表!E45</f>
        <v>0</v>
      </c>
      <c r="Y42" s="89">
        <f>ROUND(S42*X42,0)</f>
        <v>0</v>
      </c>
    </row>
    <row r="43" spans="1:25" x14ac:dyDescent="0.2">
      <c r="A43" s="6" t="s">
        <v>342</v>
      </c>
      <c r="B43" s="5" t="s">
        <v>279</v>
      </c>
      <c r="C43" s="90"/>
      <c r="D43" s="76">
        <f>投入係数表!AC43</f>
        <v>9.2711820757146544E-3</v>
      </c>
      <c r="E43" s="77">
        <f>$C$31*D43</f>
        <v>0.92711820757146546</v>
      </c>
      <c r="F43" s="76">
        <f>分析係数表!C46</f>
        <v>0.18061366806136681</v>
      </c>
      <c r="G43" s="77">
        <f>E43*F43</f>
        <v>0.16745022019596204</v>
      </c>
      <c r="H43" s="77">
        <v>0.17837000306811951</v>
      </c>
      <c r="I43" s="77">
        <f>C43+H43</f>
        <v>0.17837000306811951</v>
      </c>
      <c r="J43" s="76">
        <f>分析係数表!G46</f>
        <v>1.1538461538461539E-2</v>
      </c>
      <c r="K43" s="78">
        <f>I43*J43</f>
        <v>2.0581154200167637E-3</v>
      </c>
      <c r="L43" s="79"/>
      <c r="M43" s="80"/>
      <c r="N43" s="81">
        <f>分析係数表!H46</f>
        <v>2.4940047961630695E-2</v>
      </c>
      <c r="O43" s="82">
        <f t="shared" si="4"/>
        <v>0.7208827064141049</v>
      </c>
      <c r="P43" s="76">
        <f>分析係数表!C46</f>
        <v>0.18061366806136681</v>
      </c>
      <c r="Q43" s="82">
        <f>O43*P43</f>
        <v>0.13020126984745689</v>
      </c>
      <c r="R43" s="83">
        <v>0.14161697178780724</v>
      </c>
      <c r="S43" s="84">
        <f>I43+R43</f>
        <v>0.31998697485592675</v>
      </c>
      <c r="T43" s="85">
        <f>分析係数表!F46</f>
        <v>0.31538461538461537</v>
      </c>
      <c r="U43" s="86">
        <f>S43*T43</f>
        <v>0.10091896899302305</v>
      </c>
      <c r="V43" s="87">
        <f>分析係数表!D46</f>
        <v>7.6923076923076927E-3</v>
      </c>
      <c r="W43" s="88">
        <f>ROUND(S43*V43,0)</f>
        <v>0</v>
      </c>
      <c r="X43" s="76">
        <f>分析係数表!E46</f>
        <v>2.3076923076923078E-2</v>
      </c>
      <c r="Y43" s="89">
        <f>ROUND(S43*X43,0)</f>
        <v>0</v>
      </c>
    </row>
    <row r="44" spans="1:25" x14ac:dyDescent="0.2">
      <c r="A44" s="192">
        <v>40</v>
      </c>
      <c r="B44" s="14" t="s">
        <v>150</v>
      </c>
      <c r="C44" s="197">
        <f>SUM(C5:C43)</f>
        <v>100</v>
      </c>
      <c r="D44" s="92">
        <f>投入係数表!AC44</f>
        <v>0.27813546227143959</v>
      </c>
      <c r="E44" s="91">
        <f>SUM(E5:E43)</f>
        <v>27.813546227143959</v>
      </c>
      <c r="F44" s="92">
        <f>分析係数表!C47</f>
        <v>0.37257609531888036</v>
      </c>
      <c r="G44" s="91">
        <f>SUM(G5:G43)</f>
        <v>10.008989159339638</v>
      </c>
      <c r="H44" s="91">
        <f>SUM(H5:H43)</f>
        <v>11.428826302496176</v>
      </c>
      <c r="I44" s="91">
        <f>SUM(I5:I43)</f>
        <v>111.42882630249619</v>
      </c>
      <c r="J44" s="92">
        <f>分析係数表!G47</f>
        <v>0.28018721150013498</v>
      </c>
      <c r="K44" s="93">
        <f>SUM(K5:K43)</f>
        <v>46.099878630640681</v>
      </c>
      <c r="L44" s="94">
        <f>最終需要_まとめ!$L$33</f>
        <v>0.627</v>
      </c>
      <c r="M44" s="91">
        <f>K44*L44</f>
        <v>28.904623901411707</v>
      </c>
      <c r="N44" s="95">
        <f>分析係数表!H47</f>
        <v>1</v>
      </c>
      <c r="O44" s="96">
        <f>SUM(O5:O43)</f>
        <v>28.904623901411707</v>
      </c>
      <c r="P44" s="92">
        <f>分析係数表!C47</f>
        <v>0.37257609531888036</v>
      </c>
      <c r="Q44" s="96">
        <f>SUM(Q5:Q43)</f>
        <v>8.8221071633980266</v>
      </c>
      <c r="R44" s="91">
        <f>SUM(R5:R43)</f>
        <v>9.9345234554676995</v>
      </c>
      <c r="S44" s="97">
        <f>SUM(S5:S43)</f>
        <v>121.36334975796387</v>
      </c>
      <c r="T44" s="98">
        <f>分析係数表!F47</f>
        <v>0.48104097823151992</v>
      </c>
      <c r="U44" s="99">
        <f>SUM(U5:U43)</f>
        <v>83.464471572118683</v>
      </c>
      <c r="V44" s="100">
        <f>分析係数表!D47</f>
        <v>0.12544199143661683</v>
      </c>
      <c r="W44" s="101">
        <f>SUM(W5:W43)</f>
        <v>31</v>
      </c>
      <c r="X44" s="92">
        <f>分析係数表!E47</f>
        <v>9.6151620742417038E-2</v>
      </c>
      <c r="Y44" s="102">
        <f>SUM(Y5:Y43)</f>
        <v>20</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F00-000000000000}">
  <dimension ref="A1:Y46"/>
  <sheetViews>
    <sheetView showGridLines="0" workbookViewId="0">
      <pane xSplit="2" ySplit="4" topLeftCell="C5" activePane="bottomRight" state="frozen"/>
      <selection activeCell="B1" sqref="B1:B65536"/>
      <selection pane="topRight" activeCell="B1" sqref="B1:B65536"/>
      <selection pane="bottomLeft" activeCell="B1" sqref="B1:B65536"/>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98" t="str">
        <f>取引基本表!$E$1</f>
        <v>2015年多可町産業連関表</v>
      </c>
      <c r="H1" s="401"/>
      <c r="I1" s="401"/>
    </row>
    <row r="2" spans="1:25" x14ac:dyDescent="0.2">
      <c r="B2" s="3" t="s">
        <v>291</v>
      </c>
      <c r="S2" s="3" t="s">
        <v>152</v>
      </c>
      <c r="U2" s="64" t="s">
        <v>209</v>
      </c>
      <c r="W2" s="3" t="s">
        <v>130</v>
      </c>
      <c r="Y2" s="3" t="s">
        <v>153</v>
      </c>
    </row>
    <row r="3" spans="1:25" ht="44" x14ac:dyDescent="0.2">
      <c r="B3" s="65"/>
      <c r="C3" s="66" t="s">
        <v>227</v>
      </c>
      <c r="D3" s="66" t="s">
        <v>233</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投入係数表!AD5</f>
        <v>0</v>
      </c>
      <c r="E5" s="77">
        <f t="shared" ref="E5:E38" si="0">$C$32*D5</f>
        <v>0</v>
      </c>
      <c r="F5" s="76">
        <f>分析係数表!C8</f>
        <v>0.59892525647288708</v>
      </c>
      <c r="G5" s="77">
        <f t="shared" ref="G5:G38" si="1">E5*F5</f>
        <v>0</v>
      </c>
      <c r="H5" s="77">
        <f t="array" ref="H5:H43">MMULT(逆行列係数!C5:AO43,'28'!G5:G43)</f>
        <v>1.8777323488690383E-3</v>
      </c>
      <c r="I5" s="77">
        <f t="shared" ref="I5:I38" si="2">C5+H5</f>
        <v>1.8777323488690383E-3</v>
      </c>
      <c r="J5" s="76">
        <f>分析係数表!G8</f>
        <v>0.12001563721657545</v>
      </c>
      <c r="K5" s="78">
        <f t="shared" ref="K5:K38" si="3">I5*J5</f>
        <v>2.2535724437169457E-4</v>
      </c>
      <c r="L5" s="79" t="s">
        <v>184</v>
      </c>
      <c r="M5" s="80" t="s">
        <v>184</v>
      </c>
      <c r="N5" s="81">
        <f>分析係数表!H8</f>
        <v>1.3455901945110578E-2</v>
      </c>
      <c r="O5" s="82">
        <f t="shared" ref="O5:O43" si="4">$M$44*N5</f>
        <v>0.30647542772508773</v>
      </c>
      <c r="P5" s="76">
        <f>分析係数表!C8</f>
        <v>0.59892525647288708</v>
      </c>
      <c r="Q5" s="82">
        <f t="shared" ref="Q5:Q38" si="5">O5*P5</f>
        <v>0.18355587415288593</v>
      </c>
      <c r="R5" s="83">
        <f t="array" ref="R5:R43">MMULT(逆行列係数!C5:AO43,'28'!Q5:Q43)</f>
        <v>0.26162827608421585</v>
      </c>
      <c r="S5" s="84">
        <f t="shared" ref="S5:S38" si="6">I5+R5</f>
        <v>0.26350600843308492</v>
      </c>
      <c r="T5" s="85">
        <f>分析係数表!F8</f>
        <v>0.45269741985926504</v>
      </c>
      <c r="U5" s="86">
        <f t="shared" ref="U5:U38" si="7">S5*T5</f>
        <v>0.11928849013507127</v>
      </c>
      <c r="V5" s="87">
        <f>分析係数表!D8</f>
        <v>0.16301798279906177</v>
      </c>
      <c r="W5" s="88">
        <f t="shared" ref="W5:W38" si="8">ROUND(S5*V5,0)</f>
        <v>0</v>
      </c>
      <c r="X5" s="76">
        <f>分析係数表!E8</f>
        <v>0.12822517591868648</v>
      </c>
      <c r="Y5" s="89">
        <f t="shared" ref="Y5:Y38" si="9">ROUND(S5*X5,0)</f>
        <v>0</v>
      </c>
    </row>
    <row r="6" spans="1:25" x14ac:dyDescent="0.2">
      <c r="A6" s="6" t="s">
        <v>219</v>
      </c>
      <c r="B6" s="5" t="s">
        <v>265</v>
      </c>
      <c r="C6" s="90"/>
      <c r="D6" s="76">
        <f>投入係数表!AD6</f>
        <v>0</v>
      </c>
      <c r="E6" s="77">
        <f t="shared" si="0"/>
        <v>0</v>
      </c>
      <c r="F6" s="76">
        <f>分析係数表!C9</f>
        <v>1</v>
      </c>
      <c r="G6" s="77">
        <f t="shared" si="1"/>
        <v>0</v>
      </c>
      <c r="H6" s="77">
        <v>2.4231041714071238E-2</v>
      </c>
      <c r="I6" s="77">
        <f t="shared" si="2"/>
        <v>2.4231041714071238E-2</v>
      </c>
      <c r="J6" s="76">
        <f>分析係数表!G9</f>
        <v>0.24649298597194388</v>
      </c>
      <c r="K6" s="78">
        <f t="shared" si="3"/>
        <v>5.9727818253121484E-3</v>
      </c>
      <c r="L6" s="79"/>
      <c r="M6" s="80"/>
      <c r="N6" s="81">
        <f>分析係数表!H9</f>
        <v>6.9277911004529712E-4</v>
      </c>
      <c r="O6" s="82">
        <f t="shared" si="4"/>
        <v>1.5778932912578775E-2</v>
      </c>
      <c r="P6" s="76">
        <f>分析係数表!C9</f>
        <v>1</v>
      </c>
      <c r="Q6" s="82">
        <f t="shared" si="5"/>
        <v>1.5778932912578775E-2</v>
      </c>
      <c r="R6" s="83">
        <v>2.4473255227467881E-2</v>
      </c>
      <c r="S6" s="84">
        <f t="shared" si="6"/>
        <v>4.8704296941539119E-2</v>
      </c>
      <c r="T6" s="85">
        <f>分析係数表!F9</f>
        <v>0.67535070140280562</v>
      </c>
      <c r="U6" s="86">
        <f t="shared" si="7"/>
        <v>3.2892481100798968E-2</v>
      </c>
      <c r="V6" s="87">
        <f>分析係数表!D9</f>
        <v>0.18436873747494989</v>
      </c>
      <c r="W6" s="88">
        <f t="shared" si="8"/>
        <v>0</v>
      </c>
      <c r="X6" s="76">
        <f>分析係数表!E9</f>
        <v>0.11823647294589178</v>
      </c>
      <c r="Y6" s="89">
        <f t="shared" si="9"/>
        <v>0</v>
      </c>
    </row>
    <row r="7" spans="1:25" x14ac:dyDescent="0.2">
      <c r="A7" s="6" t="s">
        <v>220</v>
      </c>
      <c r="B7" s="5" t="s">
        <v>266</v>
      </c>
      <c r="C7" s="90"/>
      <c r="D7" s="76">
        <f>投入係数表!AD7</f>
        <v>0</v>
      </c>
      <c r="E7" s="77">
        <f t="shared" si="0"/>
        <v>0</v>
      </c>
      <c r="F7" s="76">
        <f>分析係数表!C10</f>
        <v>0</v>
      </c>
      <c r="G7" s="77">
        <f t="shared" si="1"/>
        <v>0</v>
      </c>
      <c r="H7" s="77">
        <v>0</v>
      </c>
      <c r="I7" s="77">
        <f t="shared" si="2"/>
        <v>0</v>
      </c>
      <c r="J7" s="76">
        <f>分析係数表!G10</f>
        <v>0</v>
      </c>
      <c r="K7" s="78">
        <f t="shared" si="3"/>
        <v>0</v>
      </c>
      <c r="L7" s="79"/>
      <c r="M7" s="80"/>
      <c r="N7" s="81">
        <f>分析係数表!H10</f>
        <v>1.3855582200905942E-3</v>
      </c>
      <c r="O7" s="82">
        <f t="shared" si="4"/>
        <v>3.1557865825157551E-2</v>
      </c>
      <c r="P7" s="76">
        <f>分析係数表!C10</f>
        <v>0</v>
      </c>
      <c r="Q7" s="82">
        <f t="shared" si="5"/>
        <v>0</v>
      </c>
      <c r="R7" s="83">
        <v>0</v>
      </c>
      <c r="S7" s="84">
        <f t="shared" si="6"/>
        <v>0</v>
      </c>
      <c r="T7" s="85">
        <f>分析係数表!F10</f>
        <v>0</v>
      </c>
      <c r="U7" s="86">
        <f t="shared" si="7"/>
        <v>0</v>
      </c>
      <c r="V7" s="87">
        <f>分析係数表!D10</f>
        <v>0</v>
      </c>
      <c r="W7" s="88">
        <f t="shared" si="8"/>
        <v>0</v>
      </c>
      <c r="X7" s="76">
        <f>分析係数表!E10</f>
        <v>0</v>
      </c>
      <c r="Y7" s="89">
        <f t="shared" si="9"/>
        <v>0</v>
      </c>
    </row>
    <row r="8" spans="1:25" x14ac:dyDescent="0.2">
      <c r="A8" s="6" t="s">
        <v>221</v>
      </c>
      <c r="B8" s="5" t="s">
        <v>27</v>
      </c>
      <c r="C8" s="90"/>
      <c r="D8" s="76">
        <f>投入係数表!AD8</f>
        <v>0</v>
      </c>
      <c r="E8" s="77">
        <f t="shared" si="0"/>
        <v>0</v>
      </c>
      <c r="F8" s="76">
        <f>分析係数表!C11</f>
        <v>0</v>
      </c>
      <c r="G8" s="77">
        <f t="shared" si="1"/>
        <v>0</v>
      </c>
      <c r="H8" s="77">
        <v>0</v>
      </c>
      <c r="I8" s="77">
        <f t="shared" si="2"/>
        <v>0</v>
      </c>
      <c r="J8" s="76">
        <f>分析係数表!G11</f>
        <v>1</v>
      </c>
      <c r="K8" s="78">
        <f t="shared" si="3"/>
        <v>0</v>
      </c>
      <c r="L8" s="79"/>
      <c r="M8" s="80"/>
      <c r="N8" s="81">
        <f>分析係数表!H11</f>
        <v>-2.6645350386357579E-5</v>
      </c>
      <c r="O8" s="82">
        <f t="shared" si="4"/>
        <v>-6.0688203509918365E-4</v>
      </c>
      <c r="P8" s="76">
        <f>分析係数表!C11</f>
        <v>0</v>
      </c>
      <c r="Q8" s="82">
        <f t="shared" si="5"/>
        <v>0</v>
      </c>
      <c r="R8" s="83">
        <v>0</v>
      </c>
      <c r="S8" s="84">
        <f t="shared" si="6"/>
        <v>0</v>
      </c>
      <c r="T8" s="85">
        <f>分析係数表!F11</f>
        <v>1</v>
      </c>
      <c r="U8" s="86">
        <f t="shared" si="7"/>
        <v>0</v>
      </c>
      <c r="V8" s="87">
        <f>分析係数表!D11</f>
        <v>1</v>
      </c>
      <c r="W8" s="88">
        <f t="shared" si="8"/>
        <v>0</v>
      </c>
      <c r="X8" s="76">
        <f>分析係数表!E11</f>
        <v>0</v>
      </c>
      <c r="Y8" s="89">
        <f t="shared" si="9"/>
        <v>0</v>
      </c>
    </row>
    <row r="9" spans="1:25" x14ac:dyDescent="0.2">
      <c r="A9" s="6" t="s">
        <v>222</v>
      </c>
      <c r="B9" s="5" t="s">
        <v>190</v>
      </c>
      <c r="C9" s="90"/>
      <c r="D9" s="76">
        <f>投入係数表!AD9</f>
        <v>0</v>
      </c>
      <c r="E9" s="77">
        <f t="shared" si="0"/>
        <v>0</v>
      </c>
      <c r="F9" s="76">
        <f>分析係数表!C12</f>
        <v>0.12986565621770585</v>
      </c>
      <c r="G9" s="77">
        <f t="shared" si="1"/>
        <v>0</v>
      </c>
      <c r="H9" s="77">
        <v>8.4402066505608281E-4</v>
      </c>
      <c r="I9" s="77">
        <f t="shared" si="2"/>
        <v>8.4402066505608281E-4</v>
      </c>
      <c r="J9" s="76">
        <f>分析係数表!G12</f>
        <v>0.14484736734275763</v>
      </c>
      <c r="K9" s="78">
        <f t="shared" si="3"/>
        <v>1.2225417131625702E-4</v>
      </c>
      <c r="L9" s="79"/>
      <c r="M9" s="80"/>
      <c r="N9" s="81">
        <f>分析係数表!H12</f>
        <v>0.10226485478284039</v>
      </c>
      <c r="O9" s="82">
        <f t="shared" si="4"/>
        <v>2.3292132507106671</v>
      </c>
      <c r="P9" s="76">
        <f>分析係数表!C12</f>
        <v>0.12986565621770585</v>
      </c>
      <c r="Q9" s="82">
        <f t="shared" si="5"/>
        <v>0.3024848072745166</v>
      </c>
      <c r="R9" s="83">
        <v>0.33469333879023438</v>
      </c>
      <c r="S9" s="84">
        <f t="shared" si="6"/>
        <v>0.33553735945529045</v>
      </c>
      <c r="T9" s="85">
        <f>分析係数表!F12</f>
        <v>0.28354845318582256</v>
      </c>
      <c r="U9" s="86">
        <f t="shared" si="7"/>
        <v>9.5141099259602943E-2</v>
      </c>
      <c r="V9" s="87">
        <f>分析係数表!D12</f>
        <v>6.9862733046506864E-2</v>
      </c>
      <c r="W9" s="88">
        <f t="shared" si="8"/>
        <v>0</v>
      </c>
      <c r="X9" s="76">
        <f>分析係数表!E12</f>
        <v>7.0682237246465884E-2</v>
      </c>
      <c r="Y9" s="89">
        <f t="shared" si="9"/>
        <v>0</v>
      </c>
    </row>
    <row r="10" spans="1:25" x14ac:dyDescent="0.2">
      <c r="A10" s="6" t="s">
        <v>223</v>
      </c>
      <c r="B10" s="5" t="s">
        <v>28</v>
      </c>
      <c r="C10" s="90"/>
      <c r="D10" s="76">
        <f>投入係数表!AD10</f>
        <v>0</v>
      </c>
      <c r="E10" s="77">
        <f t="shared" si="0"/>
        <v>0</v>
      </c>
      <c r="F10" s="76">
        <f>分析係数表!C13</f>
        <v>0</v>
      </c>
      <c r="G10" s="77">
        <f t="shared" si="1"/>
        <v>0</v>
      </c>
      <c r="H10" s="77">
        <v>0</v>
      </c>
      <c r="I10" s="77">
        <f t="shared" si="2"/>
        <v>0</v>
      </c>
      <c r="J10" s="76">
        <f>分析係数表!G13</f>
        <v>0.244940107393639</v>
      </c>
      <c r="K10" s="78">
        <f t="shared" si="3"/>
        <v>0</v>
      </c>
      <c r="L10" s="79"/>
      <c r="M10" s="80"/>
      <c r="N10" s="81">
        <f>分析係数表!H13</f>
        <v>1.5560884625632827E-2</v>
      </c>
      <c r="O10" s="82">
        <f t="shared" si="4"/>
        <v>0.3544191084979233</v>
      </c>
      <c r="P10" s="76">
        <f>分析係数表!C13</f>
        <v>0</v>
      </c>
      <c r="Q10" s="82">
        <f t="shared" si="5"/>
        <v>0</v>
      </c>
      <c r="R10" s="83">
        <v>0</v>
      </c>
      <c r="S10" s="84">
        <f t="shared" si="6"/>
        <v>0</v>
      </c>
      <c r="T10" s="85">
        <f>分析係数表!F13</f>
        <v>0.38269310202395707</v>
      </c>
      <c r="U10" s="86">
        <f t="shared" si="7"/>
        <v>0</v>
      </c>
      <c r="V10" s="87">
        <f>分析係数表!D13</f>
        <v>0.20115654688145396</v>
      </c>
      <c r="W10" s="88">
        <f t="shared" si="8"/>
        <v>0</v>
      </c>
      <c r="X10" s="76">
        <f>分析係数表!E13</f>
        <v>0.12556794712928543</v>
      </c>
      <c r="Y10" s="89">
        <f t="shared" si="9"/>
        <v>0</v>
      </c>
    </row>
    <row r="11" spans="1:25" x14ac:dyDescent="0.2">
      <c r="A11" s="6" t="s">
        <v>224</v>
      </c>
      <c r="B11" s="5" t="s">
        <v>267</v>
      </c>
      <c r="C11" s="90"/>
      <c r="D11" s="76">
        <f>投入係数表!AD11</f>
        <v>3.0769230769230769E-3</v>
      </c>
      <c r="E11" s="77">
        <f t="shared" si="0"/>
        <v>0.30769230769230771</v>
      </c>
      <c r="F11" s="76">
        <f>分析係数表!C14</f>
        <v>0.45829675153643545</v>
      </c>
      <c r="G11" s="77">
        <f t="shared" si="1"/>
        <v>0.14101438508813399</v>
      </c>
      <c r="H11" s="77">
        <v>0.23666292651659118</v>
      </c>
      <c r="I11" s="77">
        <f t="shared" si="2"/>
        <v>0.23666292651659118</v>
      </c>
      <c r="J11" s="76">
        <f>分析係数表!G14</f>
        <v>0.19321533923303835</v>
      </c>
      <c r="K11" s="78">
        <f t="shared" si="3"/>
        <v>4.5726907630786795E-2</v>
      </c>
      <c r="L11" s="79"/>
      <c r="M11" s="80"/>
      <c r="N11" s="81">
        <f>分析係数表!H14</f>
        <v>1.278976818545164E-3</v>
      </c>
      <c r="O11" s="82">
        <f t="shared" si="4"/>
        <v>2.913033768476082E-2</v>
      </c>
      <c r="P11" s="76">
        <f>分析係数表!C14</f>
        <v>0.45829675153643545</v>
      </c>
      <c r="Q11" s="82">
        <f t="shared" si="5"/>
        <v>1.3350339132085292E-2</v>
      </c>
      <c r="R11" s="83">
        <v>4.8022204906326742E-2</v>
      </c>
      <c r="S11" s="84">
        <f t="shared" si="6"/>
        <v>0.2846851314229179</v>
      </c>
      <c r="T11" s="85">
        <f>分析係数表!F14</f>
        <v>0.37856440511307771</v>
      </c>
      <c r="U11" s="86">
        <f t="shared" si="7"/>
        <v>0.10777165742165526</v>
      </c>
      <c r="V11" s="87">
        <f>分析係数表!D14</f>
        <v>5.6047197640117993E-2</v>
      </c>
      <c r="W11" s="88">
        <f t="shared" si="8"/>
        <v>0</v>
      </c>
      <c r="X11" s="76">
        <f>分析係数表!E14</f>
        <v>4.4739429695181909E-2</v>
      </c>
      <c r="Y11" s="89">
        <f t="shared" si="9"/>
        <v>0</v>
      </c>
    </row>
    <row r="12" spans="1:25" x14ac:dyDescent="0.2">
      <c r="A12" s="6" t="s">
        <v>225</v>
      </c>
      <c r="B12" s="5" t="s">
        <v>29</v>
      </c>
      <c r="C12" s="90"/>
      <c r="D12" s="76">
        <f>投入係数表!AD12</f>
        <v>0</v>
      </c>
      <c r="E12" s="77">
        <f t="shared" si="0"/>
        <v>0</v>
      </c>
      <c r="F12" s="76">
        <f>分析係数表!C15</f>
        <v>0</v>
      </c>
      <c r="G12" s="77">
        <f t="shared" si="1"/>
        <v>0</v>
      </c>
      <c r="H12" s="77">
        <v>0</v>
      </c>
      <c r="I12" s="77">
        <f t="shared" si="2"/>
        <v>0</v>
      </c>
      <c r="J12" s="76">
        <f>分析係数表!G15</f>
        <v>9.420289855072464E-2</v>
      </c>
      <c r="K12" s="78">
        <f t="shared" si="3"/>
        <v>0</v>
      </c>
      <c r="L12" s="79"/>
      <c r="M12" s="80"/>
      <c r="N12" s="81">
        <f>分析係数表!H15</f>
        <v>9.4857447375432981E-3</v>
      </c>
      <c r="O12" s="82">
        <f t="shared" si="4"/>
        <v>0.21605000449530937</v>
      </c>
      <c r="P12" s="76">
        <f>分析係数表!C15</f>
        <v>0</v>
      </c>
      <c r="Q12" s="82">
        <f t="shared" si="5"/>
        <v>0</v>
      </c>
      <c r="R12" s="83">
        <v>0</v>
      </c>
      <c r="S12" s="84">
        <f t="shared" si="6"/>
        <v>0</v>
      </c>
      <c r="T12" s="85">
        <f>分析係数表!F15</f>
        <v>0.29710144927536231</v>
      </c>
      <c r="U12" s="86">
        <f t="shared" si="7"/>
        <v>0</v>
      </c>
      <c r="V12" s="87">
        <f>分析係数表!D15</f>
        <v>2.1739130434782608E-2</v>
      </c>
      <c r="W12" s="88">
        <f t="shared" si="8"/>
        <v>0</v>
      </c>
      <c r="X12" s="76">
        <f>分析係数表!E15</f>
        <v>2.1739130434782608E-2</v>
      </c>
      <c r="Y12" s="89">
        <f t="shared" si="9"/>
        <v>0</v>
      </c>
    </row>
    <row r="13" spans="1:25" x14ac:dyDescent="0.2">
      <c r="A13" s="6" t="s">
        <v>226</v>
      </c>
      <c r="B13" s="5" t="s">
        <v>30</v>
      </c>
      <c r="C13" s="90"/>
      <c r="D13" s="76">
        <f>投入係数表!AD13</f>
        <v>0</v>
      </c>
      <c r="E13" s="77">
        <f t="shared" si="0"/>
        <v>0</v>
      </c>
      <c r="F13" s="76">
        <f>分析係数表!C16</f>
        <v>4.3478260869564966E-3</v>
      </c>
      <c r="G13" s="77">
        <f t="shared" si="1"/>
        <v>0</v>
      </c>
      <c r="H13" s="77">
        <v>2.8496186572059669E-4</v>
      </c>
      <c r="I13" s="77">
        <f t="shared" si="2"/>
        <v>2.8496186572059669E-4</v>
      </c>
      <c r="J13" s="76">
        <f>分析係数表!G16</f>
        <v>0.1</v>
      </c>
      <c r="K13" s="78">
        <f t="shared" si="3"/>
        <v>2.8496186572059671E-5</v>
      </c>
      <c r="L13" s="79"/>
      <c r="M13" s="80"/>
      <c r="N13" s="81">
        <f>分析係数表!H16</f>
        <v>1.859845456967759E-2</v>
      </c>
      <c r="O13" s="82">
        <f t="shared" si="4"/>
        <v>0.42360366049923021</v>
      </c>
      <c r="P13" s="76">
        <f>分析係数表!C16</f>
        <v>4.3478260869564966E-3</v>
      </c>
      <c r="Q13" s="82">
        <f t="shared" si="5"/>
        <v>1.8417550456488164E-3</v>
      </c>
      <c r="R13" s="83">
        <v>2.0353464182840978E-3</v>
      </c>
      <c r="S13" s="84">
        <f t="shared" si="6"/>
        <v>2.3203082840046944E-3</v>
      </c>
      <c r="T13" s="85">
        <f>分析係数表!F16</f>
        <v>0.3</v>
      </c>
      <c r="U13" s="86">
        <f t="shared" si="7"/>
        <v>6.9609248520140828E-4</v>
      </c>
      <c r="V13" s="87">
        <f>分析係数表!D16</f>
        <v>0</v>
      </c>
      <c r="W13" s="88">
        <f t="shared" si="8"/>
        <v>0</v>
      </c>
      <c r="X13" s="76">
        <f>分析係数表!E16</f>
        <v>0</v>
      </c>
      <c r="Y13" s="89">
        <f t="shared" si="9"/>
        <v>0</v>
      </c>
    </row>
    <row r="14" spans="1:25" x14ac:dyDescent="0.2">
      <c r="A14" s="6" t="s">
        <v>2</v>
      </c>
      <c r="B14" s="5" t="s">
        <v>364</v>
      </c>
      <c r="C14" s="90"/>
      <c r="D14" s="76">
        <f>投入係数表!AD14</f>
        <v>3.0769230769230769E-3</v>
      </c>
      <c r="E14" s="77">
        <f t="shared" si="0"/>
        <v>0.30769230769230771</v>
      </c>
      <c r="F14" s="76">
        <f>分析係数表!C17</f>
        <v>0.37921478060046188</v>
      </c>
      <c r="G14" s="77">
        <f t="shared" si="1"/>
        <v>0.11668147095398827</v>
      </c>
      <c r="H14" s="77">
        <v>0.19641479342295398</v>
      </c>
      <c r="I14" s="77">
        <f t="shared" si="2"/>
        <v>0.19641479342295398</v>
      </c>
      <c r="J14" s="76">
        <f>分析係数表!G17</f>
        <v>0.21189120809614168</v>
      </c>
      <c r="K14" s="78">
        <f t="shared" si="3"/>
        <v>4.1618567866343818E-2</v>
      </c>
      <c r="L14" s="79"/>
      <c r="M14" s="80"/>
      <c r="N14" s="81">
        <f>分析係数表!H17</f>
        <v>3.1175059952038369E-3</v>
      </c>
      <c r="O14" s="82">
        <f t="shared" si="4"/>
        <v>7.1005198106604495E-2</v>
      </c>
      <c r="P14" s="76">
        <f>分析係数表!C17</f>
        <v>0.37921478060046188</v>
      </c>
      <c r="Q14" s="82">
        <f t="shared" si="5"/>
        <v>2.6926220621488355E-2</v>
      </c>
      <c r="R14" s="83">
        <v>5.226492997867431E-2</v>
      </c>
      <c r="S14" s="84">
        <f t="shared" si="6"/>
        <v>0.24867972340162831</v>
      </c>
      <c r="T14" s="85">
        <f>分析係数表!F17</f>
        <v>0.32152646004638413</v>
      </c>
      <c r="U14" s="86">
        <f t="shared" si="7"/>
        <v>7.9957111150639498E-2</v>
      </c>
      <c r="V14" s="87">
        <f>分析係数表!D17</f>
        <v>5.2709255745308874E-2</v>
      </c>
      <c r="W14" s="88">
        <f t="shared" si="8"/>
        <v>0</v>
      </c>
      <c r="X14" s="76">
        <f>分析係数表!E17</f>
        <v>4.1113219481340925E-2</v>
      </c>
      <c r="Y14" s="89">
        <f t="shared" si="9"/>
        <v>0</v>
      </c>
    </row>
    <row r="15" spans="1:25" x14ac:dyDescent="0.2">
      <c r="A15" s="6" t="s">
        <v>3</v>
      </c>
      <c r="B15" s="5" t="s">
        <v>31</v>
      </c>
      <c r="C15" s="90"/>
      <c r="D15" s="76">
        <f>投入係数表!AD15</f>
        <v>0</v>
      </c>
      <c r="E15" s="77">
        <f t="shared" si="0"/>
        <v>0</v>
      </c>
      <c r="F15" s="76">
        <f>分析係数表!C18</f>
        <v>0.14940577249575548</v>
      </c>
      <c r="G15" s="77">
        <f t="shared" si="1"/>
        <v>0</v>
      </c>
      <c r="H15" s="77">
        <v>4.9318508937981334E-3</v>
      </c>
      <c r="I15" s="77">
        <f t="shared" si="2"/>
        <v>4.9318508937981334E-3</v>
      </c>
      <c r="J15" s="76">
        <f>分析係数表!G18</f>
        <v>0.21511627906976744</v>
      </c>
      <c r="K15" s="78">
        <f t="shared" si="3"/>
        <v>1.0609214132007612E-3</v>
      </c>
      <c r="L15" s="79"/>
      <c r="M15" s="80"/>
      <c r="N15" s="81">
        <f>分析係数表!H18</f>
        <v>5.0626165734079403E-4</v>
      </c>
      <c r="O15" s="82">
        <f t="shared" si="4"/>
        <v>1.1530758666884491E-2</v>
      </c>
      <c r="P15" s="76">
        <f>分析係数表!C18</f>
        <v>0.14940577249575548</v>
      </c>
      <c r="Q15" s="82">
        <f t="shared" si="5"/>
        <v>1.7227619060880049E-3</v>
      </c>
      <c r="R15" s="83">
        <v>3.4565171432856647E-3</v>
      </c>
      <c r="S15" s="84">
        <f t="shared" si="6"/>
        <v>8.3883680370837981E-3</v>
      </c>
      <c r="T15" s="85">
        <f>分析係数表!F18</f>
        <v>0.45542635658914726</v>
      </c>
      <c r="U15" s="86">
        <f t="shared" si="7"/>
        <v>3.8202838928579311E-3</v>
      </c>
      <c r="V15" s="87">
        <f>分析係数表!D18</f>
        <v>8.1395348837209308E-2</v>
      </c>
      <c r="W15" s="88">
        <f t="shared" si="8"/>
        <v>0</v>
      </c>
      <c r="X15" s="76">
        <f>分析係数表!E18</f>
        <v>8.9147286821705432E-2</v>
      </c>
      <c r="Y15" s="89">
        <f t="shared" si="9"/>
        <v>0</v>
      </c>
    </row>
    <row r="16" spans="1:25" x14ac:dyDescent="0.2">
      <c r="A16" s="6" t="s">
        <v>4</v>
      </c>
      <c r="B16" s="5" t="s">
        <v>32</v>
      </c>
      <c r="C16" s="90"/>
      <c r="D16" s="76">
        <f>投入係数表!AD16</f>
        <v>0</v>
      </c>
      <c r="E16" s="77">
        <f t="shared" si="0"/>
        <v>0</v>
      </c>
      <c r="F16" s="76">
        <f>分析係数表!C19</f>
        <v>0.11115651818553329</v>
      </c>
      <c r="G16" s="77">
        <f t="shared" si="1"/>
        <v>0</v>
      </c>
      <c r="H16" s="77">
        <v>2.8716922549034286E-3</v>
      </c>
      <c r="I16" s="77">
        <f t="shared" si="2"/>
        <v>2.8716922549034286E-3</v>
      </c>
      <c r="J16" s="76">
        <f>分析係数表!G19</f>
        <v>5.721393034825871E-2</v>
      </c>
      <c r="K16" s="78">
        <f t="shared" si="3"/>
        <v>1.6430080065367876E-4</v>
      </c>
      <c r="L16" s="79"/>
      <c r="M16" s="80"/>
      <c r="N16" s="81">
        <f>分析係数表!H19</f>
        <v>-1.332267519317879E-4</v>
      </c>
      <c r="O16" s="82">
        <f t="shared" si="4"/>
        <v>-3.0344101754959186E-3</v>
      </c>
      <c r="P16" s="76">
        <f>分析係数表!C19</f>
        <v>0.11115651818553329</v>
      </c>
      <c r="Q16" s="82">
        <f t="shared" si="5"/>
        <v>-3.3729446985487931E-4</v>
      </c>
      <c r="R16" s="83">
        <v>1.4492255414656095E-3</v>
      </c>
      <c r="S16" s="84">
        <f t="shared" si="6"/>
        <v>4.3209177963690381E-3</v>
      </c>
      <c r="T16" s="85">
        <f>分析係数表!F19</f>
        <v>0.24046434494195687</v>
      </c>
      <c r="U16" s="86">
        <f t="shared" si="7"/>
        <v>1.0390266674519244E-3</v>
      </c>
      <c r="V16" s="87">
        <f>分析係数表!D19</f>
        <v>6.7993366500829183E-2</v>
      </c>
      <c r="W16" s="88">
        <f t="shared" si="8"/>
        <v>0</v>
      </c>
      <c r="X16" s="76">
        <f>分析係数表!E19</f>
        <v>7.4626865671641784E-2</v>
      </c>
      <c r="Y16" s="89">
        <f t="shared" si="9"/>
        <v>0</v>
      </c>
    </row>
    <row r="17" spans="1:25" x14ac:dyDescent="0.2">
      <c r="A17" s="6" t="s">
        <v>5</v>
      </c>
      <c r="B17" s="5" t="s">
        <v>33</v>
      </c>
      <c r="C17" s="90"/>
      <c r="D17" s="76">
        <f>投入係数表!AD17</f>
        <v>0</v>
      </c>
      <c r="E17" s="77">
        <f t="shared" si="0"/>
        <v>0</v>
      </c>
      <c r="F17" s="76">
        <f>分析係数表!C20</f>
        <v>0.38497033618984844</v>
      </c>
      <c r="G17" s="77">
        <f t="shared" si="1"/>
        <v>0</v>
      </c>
      <c r="H17" s="77">
        <v>7.5557411363342663E-3</v>
      </c>
      <c r="I17" s="77">
        <f t="shared" si="2"/>
        <v>7.5557411363342663E-3</v>
      </c>
      <c r="J17" s="76">
        <f>分析係数表!G20</f>
        <v>0.1000882612533098</v>
      </c>
      <c r="K17" s="78">
        <f t="shared" si="3"/>
        <v>7.5624099281580389E-4</v>
      </c>
      <c r="L17" s="79"/>
      <c r="M17" s="80"/>
      <c r="N17" s="81">
        <f>分析係数表!H20</f>
        <v>6.1284305888622431E-4</v>
      </c>
      <c r="O17" s="82">
        <f t="shared" si="4"/>
        <v>1.3958286807281223E-2</v>
      </c>
      <c r="P17" s="76">
        <f>分析係数表!C20</f>
        <v>0.38497033618984844</v>
      </c>
      <c r="Q17" s="82">
        <f t="shared" si="5"/>
        <v>5.3735263648333788E-3</v>
      </c>
      <c r="R17" s="83">
        <v>1.2201665058119638E-2</v>
      </c>
      <c r="S17" s="84">
        <f t="shared" si="6"/>
        <v>1.9757406194453903E-2</v>
      </c>
      <c r="T17" s="85">
        <f>分析係数表!F20</f>
        <v>0.22259488084730802</v>
      </c>
      <c r="U17" s="86">
        <f t="shared" si="7"/>
        <v>4.3978974777063315E-3</v>
      </c>
      <c r="V17" s="87">
        <f>分析係数表!D20</f>
        <v>2.5772285966460723E-2</v>
      </c>
      <c r="W17" s="88">
        <f t="shared" si="8"/>
        <v>0</v>
      </c>
      <c r="X17" s="76">
        <f>分析係数表!E20</f>
        <v>2.7184466019417475E-2</v>
      </c>
      <c r="Y17" s="89">
        <f t="shared" si="9"/>
        <v>0</v>
      </c>
    </row>
    <row r="18" spans="1:25" x14ac:dyDescent="0.2">
      <c r="A18" s="6" t="s">
        <v>6</v>
      </c>
      <c r="B18" s="5" t="s">
        <v>34</v>
      </c>
      <c r="C18" s="90"/>
      <c r="D18" s="76">
        <f>投入係数表!AD18</f>
        <v>0</v>
      </c>
      <c r="E18" s="77">
        <f t="shared" si="0"/>
        <v>0</v>
      </c>
      <c r="F18" s="76">
        <f>分析係数表!C21</f>
        <v>0.48253968253968249</v>
      </c>
      <c r="G18" s="77">
        <f t="shared" si="1"/>
        <v>0</v>
      </c>
      <c r="H18" s="77">
        <v>2.7633567801110662E-2</v>
      </c>
      <c r="I18" s="77">
        <f t="shared" si="2"/>
        <v>2.7633567801110662E-2</v>
      </c>
      <c r="J18" s="76">
        <f>分析係数表!G21</f>
        <v>0.28533451484271155</v>
      </c>
      <c r="K18" s="78">
        <f t="shared" si="3"/>
        <v>7.8848106619030869E-3</v>
      </c>
      <c r="L18" s="79"/>
      <c r="M18" s="80"/>
      <c r="N18" s="81">
        <f>分析係数表!H21</f>
        <v>1.0125233146815881E-3</v>
      </c>
      <c r="O18" s="82">
        <f t="shared" si="4"/>
        <v>2.3061517333768981E-2</v>
      </c>
      <c r="P18" s="76">
        <f>分析係数表!C21</f>
        <v>0.48253968253968249</v>
      </c>
      <c r="Q18" s="82">
        <f t="shared" si="5"/>
        <v>1.112809725312027E-2</v>
      </c>
      <c r="R18" s="83">
        <v>2.1462050308168265E-2</v>
      </c>
      <c r="S18" s="84">
        <f t="shared" si="6"/>
        <v>4.9095618109278927E-2</v>
      </c>
      <c r="T18" s="85">
        <f>分析係数表!F21</f>
        <v>0.42600797518830308</v>
      </c>
      <c r="U18" s="86">
        <f t="shared" si="7"/>
        <v>2.0915124861352101E-2</v>
      </c>
      <c r="V18" s="87">
        <f>分析係数表!D21</f>
        <v>6.1586176340274704E-2</v>
      </c>
      <c r="W18" s="88">
        <f t="shared" si="8"/>
        <v>0</v>
      </c>
      <c r="X18" s="76">
        <f>分析係数表!E21</f>
        <v>5.2946389011962781E-2</v>
      </c>
      <c r="Y18" s="89">
        <f t="shared" si="9"/>
        <v>0</v>
      </c>
    </row>
    <row r="19" spans="1:25" x14ac:dyDescent="0.2">
      <c r="A19" s="6" t="s">
        <v>7</v>
      </c>
      <c r="B19" s="5" t="s">
        <v>268</v>
      </c>
      <c r="C19" s="90"/>
      <c r="D19" s="76">
        <f>投入係数表!AD19</f>
        <v>0</v>
      </c>
      <c r="E19" s="77">
        <f t="shared" si="0"/>
        <v>0</v>
      </c>
      <c r="F19" s="76">
        <f>分析係数表!C22</f>
        <v>8.9572192513369009E-2</v>
      </c>
      <c r="G19" s="77">
        <f t="shared" si="1"/>
        <v>0</v>
      </c>
      <c r="H19" s="77">
        <v>2.1461737217947762E-3</v>
      </c>
      <c r="I19" s="77">
        <f t="shared" si="2"/>
        <v>2.1461737217947762E-3</v>
      </c>
      <c r="J19" s="76">
        <f>分析係数表!G22</f>
        <v>0.19457831325301206</v>
      </c>
      <c r="K19" s="78">
        <f t="shared" si="3"/>
        <v>4.1759886273476669E-4</v>
      </c>
      <c r="L19" s="79"/>
      <c r="M19" s="80"/>
      <c r="N19" s="81">
        <f>分析係数表!H22</f>
        <v>5.3290700772715159E-5</v>
      </c>
      <c r="O19" s="82">
        <f t="shared" si="4"/>
        <v>1.2137640701983673E-3</v>
      </c>
      <c r="P19" s="76">
        <f>分析係数表!C22</f>
        <v>8.9572192513369009E-2</v>
      </c>
      <c r="Q19" s="82">
        <f t="shared" si="5"/>
        <v>1.087195089616185E-4</v>
      </c>
      <c r="R19" s="83">
        <v>7.1429569002250245E-4</v>
      </c>
      <c r="S19" s="84">
        <f t="shared" si="6"/>
        <v>2.8604694118172787E-3</v>
      </c>
      <c r="T19" s="85">
        <f>分析係数表!F22</f>
        <v>0.41265060240963858</v>
      </c>
      <c r="U19" s="86">
        <f t="shared" si="7"/>
        <v>1.1803744259607446E-3</v>
      </c>
      <c r="V19" s="87">
        <f>分析係数表!D22</f>
        <v>5.903614457831325E-2</v>
      </c>
      <c r="W19" s="88">
        <f t="shared" si="8"/>
        <v>0</v>
      </c>
      <c r="X19" s="76">
        <f>分析係数表!E22</f>
        <v>6.2650602409638559E-2</v>
      </c>
      <c r="Y19" s="89">
        <f t="shared" si="9"/>
        <v>0</v>
      </c>
    </row>
    <row r="20" spans="1:25" x14ac:dyDescent="0.2">
      <c r="A20" s="6" t="s">
        <v>8</v>
      </c>
      <c r="B20" s="5" t="s">
        <v>269</v>
      </c>
      <c r="C20" s="90"/>
      <c r="D20" s="76">
        <f>投入係数表!AD20</f>
        <v>0</v>
      </c>
      <c r="E20" s="77">
        <f t="shared" si="0"/>
        <v>0</v>
      </c>
      <c r="F20" s="76">
        <f>分析係数表!C23</f>
        <v>0</v>
      </c>
      <c r="G20" s="77">
        <f t="shared" si="1"/>
        <v>0</v>
      </c>
      <c r="H20" s="77">
        <v>0</v>
      </c>
      <c r="I20" s="77">
        <f t="shared" si="2"/>
        <v>0</v>
      </c>
      <c r="J20" s="76">
        <f>分析係数表!G23</f>
        <v>0.21617418351477449</v>
      </c>
      <c r="K20" s="78">
        <f t="shared" si="3"/>
        <v>0</v>
      </c>
      <c r="L20" s="79"/>
      <c r="M20" s="80"/>
      <c r="N20" s="81">
        <f>分析係数表!H23</f>
        <v>2.6645350386357579E-5</v>
      </c>
      <c r="O20" s="82">
        <f t="shared" si="4"/>
        <v>6.0688203509918365E-4</v>
      </c>
      <c r="P20" s="76">
        <f>分析係数表!C23</f>
        <v>0</v>
      </c>
      <c r="Q20" s="82">
        <f t="shared" si="5"/>
        <v>0</v>
      </c>
      <c r="R20" s="83">
        <v>0</v>
      </c>
      <c r="S20" s="84">
        <f t="shared" si="6"/>
        <v>0</v>
      </c>
      <c r="T20" s="85">
        <f>分析係数表!F23</f>
        <v>0.44116122343182995</v>
      </c>
      <c r="U20" s="86">
        <f t="shared" si="7"/>
        <v>0</v>
      </c>
      <c r="V20" s="87">
        <f>分析係数表!D23</f>
        <v>8.5018144116122338E-2</v>
      </c>
      <c r="W20" s="88">
        <f t="shared" si="8"/>
        <v>0</v>
      </c>
      <c r="X20" s="76">
        <f>分析係数表!E23</f>
        <v>8.138932089165371E-2</v>
      </c>
      <c r="Y20" s="89">
        <f t="shared" si="9"/>
        <v>0</v>
      </c>
    </row>
    <row r="21" spans="1:25" x14ac:dyDescent="0.2">
      <c r="A21" s="6" t="s">
        <v>9</v>
      </c>
      <c r="B21" s="5" t="s">
        <v>270</v>
      </c>
      <c r="C21" s="90"/>
      <c r="D21" s="76">
        <f>投入係数表!AD21</f>
        <v>0</v>
      </c>
      <c r="E21" s="77">
        <f t="shared" si="0"/>
        <v>0</v>
      </c>
      <c r="F21" s="76">
        <f>分析係数表!C24</f>
        <v>0.22950819672131151</v>
      </c>
      <c r="G21" s="77">
        <f t="shared" si="1"/>
        <v>0</v>
      </c>
      <c r="H21" s="77">
        <v>4.2397804772416128E-3</v>
      </c>
      <c r="I21" s="77">
        <f t="shared" si="2"/>
        <v>4.2397804772416128E-3</v>
      </c>
      <c r="J21" s="76">
        <f>分析係数表!G24</f>
        <v>0.20952380952380953</v>
      </c>
      <c r="K21" s="78">
        <f t="shared" si="3"/>
        <v>8.8833495713633792E-4</v>
      </c>
      <c r="L21" s="79"/>
      <c r="M21" s="80"/>
      <c r="N21" s="81">
        <f>分析係数表!H24</f>
        <v>3.996802557953637E-4</v>
      </c>
      <c r="O21" s="82">
        <f t="shared" si="4"/>
        <v>9.1032305264877548E-3</v>
      </c>
      <c r="P21" s="76">
        <f>分析係数表!C24</f>
        <v>0.22950819672131151</v>
      </c>
      <c r="Q21" s="82">
        <f t="shared" si="5"/>
        <v>2.0892660224725999E-3</v>
      </c>
      <c r="R21" s="83">
        <v>5.1909442655461895E-3</v>
      </c>
      <c r="S21" s="84">
        <f t="shared" si="6"/>
        <v>9.4307247427878015E-3</v>
      </c>
      <c r="T21" s="85">
        <f>分析係数表!F24</f>
        <v>0.4</v>
      </c>
      <c r="U21" s="86">
        <f t="shared" si="7"/>
        <v>3.7722898971151208E-3</v>
      </c>
      <c r="V21" s="87">
        <f>分析係数表!D24</f>
        <v>1.1190476190476191</v>
      </c>
      <c r="W21" s="88">
        <f t="shared" si="8"/>
        <v>0</v>
      </c>
      <c r="X21" s="76">
        <f>分析係数表!E24</f>
        <v>1.1190476190476191</v>
      </c>
      <c r="Y21" s="89">
        <f t="shared" si="9"/>
        <v>0</v>
      </c>
    </row>
    <row r="22" spans="1:25" x14ac:dyDescent="0.2">
      <c r="A22" s="6" t="s">
        <v>10</v>
      </c>
      <c r="B22" s="5" t="s">
        <v>271</v>
      </c>
      <c r="C22" s="90"/>
      <c r="D22" s="76">
        <f>投入係数表!AD22</f>
        <v>0</v>
      </c>
      <c r="E22" s="77">
        <f t="shared" si="0"/>
        <v>0</v>
      </c>
      <c r="F22" s="76">
        <f>分析係数表!C25</f>
        <v>0.16129032258064513</v>
      </c>
      <c r="G22" s="77">
        <f t="shared" si="1"/>
        <v>0</v>
      </c>
      <c r="H22" s="77">
        <v>1.5512319776659093E-2</v>
      </c>
      <c r="I22" s="77">
        <f t="shared" si="2"/>
        <v>1.5512319776659093E-2</v>
      </c>
      <c r="J22" s="76">
        <f>分析係数表!G25</f>
        <v>0.19679519278918378</v>
      </c>
      <c r="K22" s="78">
        <f t="shared" si="3"/>
        <v>3.0527499610550944E-3</v>
      </c>
      <c r="L22" s="79"/>
      <c r="M22" s="80"/>
      <c r="N22" s="81">
        <f>分析係数表!H25</f>
        <v>5.5955235811350917E-4</v>
      </c>
      <c r="O22" s="82">
        <f t="shared" si="4"/>
        <v>1.2744522737082858E-2</v>
      </c>
      <c r="P22" s="76">
        <f>分析係数表!C25</f>
        <v>0.16129032258064513</v>
      </c>
      <c r="Q22" s="82">
        <f t="shared" si="5"/>
        <v>2.0555681834004604E-3</v>
      </c>
      <c r="R22" s="83">
        <v>6.1924517636109252E-3</v>
      </c>
      <c r="S22" s="84">
        <f t="shared" si="6"/>
        <v>2.1704771540270017E-2</v>
      </c>
      <c r="T22" s="85">
        <f>分析係数表!F25</f>
        <v>0.35002503755633452</v>
      </c>
      <c r="U22" s="86">
        <f t="shared" si="7"/>
        <v>7.5972134735346735E-3</v>
      </c>
      <c r="V22" s="87">
        <f>分析係数表!D25</f>
        <v>8.1622433650475709E-2</v>
      </c>
      <c r="W22" s="88">
        <f t="shared" si="8"/>
        <v>0</v>
      </c>
      <c r="X22" s="76">
        <f>分析係数表!E25</f>
        <v>8.0120180270405614E-2</v>
      </c>
      <c r="Y22" s="89">
        <f t="shared" si="9"/>
        <v>0</v>
      </c>
    </row>
    <row r="23" spans="1:25" x14ac:dyDescent="0.2">
      <c r="A23" s="6" t="s">
        <v>11</v>
      </c>
      <c r="B23" s="5" t="s">
        <v>35</v>
      </c>
      <c r="C23" s="90"/>
      <c r="D23" s="76">
        <f>投入係数表!AD23</f>
        <v>0</v>
      </c>
      <c r="E23" s="77">
        <f t="shared" si="0"/>
        <v>0</v>
      </c>
      <c r="F23" s="76">
        <f>分析係数表!C26</f>
        <v>0.2892749244712991</v>
      </c>
      <c r="G23" s="77">
        <f t="shared" si="1"/>
        <v>0</v>
      </c>
      <c r="H23" s="77">
        <v>7.3035908200713966E-3</v>
      </c>
      <c r="I23" s="77">
        <f t="shared" si="2"/>
        <v>7.3035908200713966E-3</v>
      </c>
      <c r="J23" s="76">
        <f>分析係数表!G26</f>
        <v>0.19654528478057889</v>
      </c>
      <c r="K23" s="78">
        <f t="shared" si="3"/>
        <v>1.4354863376517544E-3</v>
      </c>
      <c r="L23" s="79"/>
      <c r="M23" s="80"/>
      <c r="N23" s="81">
        <f>分析係数表!H26</f>
        <v>1.2363442579269917E-2</v>
      </c>
      <c r="O23" s="82">
        <f t="shared" si="4"/>
        <v>0.28159326428602122</v>
      </c>
      <c r="P23" s="76">
        <f>分析係数表!C26</f>
        <v>0.2892749244712991</v>
      </c>
      <c r="Q23" s="82">
        <f t="shared" si="5"/>
        <v>8.1457870257965359E-2</v>
      </c>
      <c r="R23" s="83">
        <v>8.616641987653624E-2</v>
      </c>
      <c r="S23" s="84">
        <f t="shared" si="6"/>
        <v>9.3470010696607639E-2</v>
      </c>
      <c r="T23" s="85">
        <f>分析係数表!F26</f>
        <v>0.33426704014939307</v>
      </c>
      <c r="U23" s="86">
        <f t="shared" si="7"/>
        <v>3.1243943818287146E-2</v>
      </c>
      <c r="V23" s="87">
        <f>分析係数表!D26</f>
        <v>5.3688141923436038E-2</v>
      </c>
      <c r="W23" s="88">
        <f t="shared" si="8"/>
        <v>0</v>
      </c>
      <c r="X23" s="76">
        <f>分析係数表!E26</f>
        <v>5.6489262371615313E-2</v>
      </c>
      <c r="Y23" s="89">
        <f t="shared" si="9"/>
        <v>0</v>
      </c>
    </row>
    <row r="24" spans="1:25" x14ac:dyDescent="0.2">
      <c r="A24" s="6" t="s">
        <v>12</v>
      </c>
      <c r="B24" s="5" t="s">
        <v>365</v>
      </c>
      <c r="C24" s="90"/>
      <c r="D24" s="76">
        <f>投入係数表!AD24</f>
        <v>0</v>
      </c>
      <c r="E24" s="77">
        <f t="shared" si="0"/>
        <v>0</v>
      </c>
      <c r="F24" s="76">
        <f>分析係数表!C27</f>
        <v>1.9108280254777066E-2</v>
      </c>
      <c r="G24" s="77">
        <f t="shared" si="1"/>
        <v>0</v>
      </c>
      <c r="H24" s="77">
        <v>1.4210922668253569E-4</v>
      </c>
      <c r="I24" s="77">
        <f t="shared" si="2"/>
        <v>1.4210922668253569E-4</v>
      </c>
      <c r="J24" s="76">
        <f>分析係数表!G27</f>
        <v>0.18</v>
      </c>
      <c r="K24" s="78">
        <f t="shared" si="3"/>
        <v>2.5579660802856424E-5</v>
      </c>
      <c r="L24" s="79"/>
      <c r="M24" s="80"/>
      <c r="N24" s="81">
        <f>分析係数表!H27</f>
        <v>1.2043698374633626E-2</v>
      </c>
      <c r="O24" s="82">
        <f t="shared" si="4"/>
        <v>0.27431067986483104</v>
      </c>
      <c r="P24" s="76">
        <f>分析係数表!C27</f>
        <v>1.9108280254777066E-2</v>
      </c>
      <c r="Q24" s="82">
        <f t="shared" si="5"/>
        <v>5.241605347735624E-3</v>
      </c>
      <c r="R24" s="83">
        <v>5.2755121143684067E-3</v>
      </c>
      <c r="S24" s="84">
        <f t="shared" si="6"/>
        <v>5.4176213410509428E-3</v>
      </c>
      <c r="T24" s="85">
        <f>分析係数表!F27</f>
        <v>0.34</v>
      </c>
      <c r="U24" s="86">
        <f t="shared" si="7"/>
        <v>1.8419912559573207E-3</v>
      </c>
      <c r="V24" s="87">
        <f>分析係数表!D27</f>
        <v>0</v>
      </c>
      <c r="W24" s="88">
        <f t="shared" si="8"/>
        <v>0</v>
      </c>
      <c r="X24" s="76">
        <f>分析係数表!E27</f>
        <v>0</v>
      </c>
      <c r="Y24" s="89">
        <f t="shared" si="9"/>
        <v>0</v>
      </c>
    </row>
    <row r="25" spans="1:25" x14ac:dyDescent="0.2">
      <c r="A25" s="6" t="s">
        <v>13</v>
      </c>
      <c r="B25" s="5" t="s">
        <v>191</v>
      </c>
      <c r="C25" s="90"/>
      <c r="D25" s="76">
        <f>投入係数表!AD25</f>
        <v>0</v>
      </c>
      <c r="E25" s="77">
        <f t="shared" si="0"/>
        <v>0</v>
      </c>
      <c r="F25" s="76">
        <f>分析係数表!C28</f>
        <v>9.4883720930232562E-2</v>
      </c>
      <c r="G25" s="77">
        <f t="shared" si="1"/>
        <v>0</v>
      </c>
      <c r="H25" s="77">
        <v>8.4779503850644367E-3</v>
      </c>
      <c r="I25" s="77">
        <f t="shared" si="2"/>
        <v>8.4779503850644367E-3</v>
      </c>
      <c r="J25" s="76">
        <f>分析係数表!G28</f>
        <v>0.12508638562543192</v>
      </c>
      <c r="K25" s="78">
        <f t="shared" si="3"/>
        <v>1.0604761711794492E-3</v>
      </c>
      <c r="L25" s="79"/>
      <c r="M25" s="80"/>
      <c r="N25" s="81">
        <f>分析係数表!H28</f>
        <v>2.3767652544630962E-2</v>
      </c>
      <c r="O25" s="82">
        <f t="shared" si="4"/>
        <v>0.54133877530847185</v>
      </c>
      <c r="P25" s="76">
        <f>分析係数表!C28</f>
        <v>9.4883720930232562E-2</v>
      </c>
      <c r="Q25" s="82">
        <f t="shared" si="5"/>
        <v>5.1364237285082916E-2</v>
      </c>
      <c r="R25" s="83">
        <v>5.4735952667616619E-2</v>
      </c>
      <c r="S25" s="84">
        <f t="shared" si="6"/>
        <v>6.3213903052681056E-2</v>
      </c>
      <c r="T25" s="85">
        <f>分析係数表!F28</f>
        <v>0.21354526606772634</v>
      </c>
      <c r="U25" s="86">
        <f t="shared" si="7"/>
        <v>1.3499029746564233E-2</v>
      </c>
      <c r="V25" s="87">
        <f>分析係数表!D28</f>
        <v>0.20525224602626124</v>
      </c>
      <c r="W25" s="88">
        <f t="shared" si="8"/>
        <v>0</v>
      </c>
      <c r="X25" s="76">
        <f>分析係数表!E28</f>
        <v>0.19765031098825156</v>
      </c>
      <c r="Y25" s="89">
        <f t="shared" si="9"/>
        <v>0</v>
      </c>
    </row>
    <row r="26" spans="1:25" x14ac:dyDescent="0.2">
      <c r="A26" s="6" t="s">
        <v>14</v>
      </c>
      <c r="B26" s="5" t="s">
        <v>50</v>
      </c>
      <c r="C26" s="90"/>
      <c r="D26" s="76">
        <f>投入係数表!AD26</f>
        <v>1.8461538461538463E-2</v>
      </c>
      <c r="E26" s="77">
        <f t="shared" si="0"/>
        <v>1.8461538461538463</v>
      </c>
      <c r="F26" s="76">
        <f>分析係数表!C29</f>
        <v>0.10244286840031525</v>
      </c>
      <c r="G26" s="77">
        <f t="shared" si="1"/>
        <v>0.18912529550827431</v>
      </c>
      <c r="H26" s="77">
        <v>0.20148006810765329</v>
      </c>
      <c r="I26" s="77">
        <f t="shared" si="2"/>
        <v>0.20148006810765329</v>
      </c>
      <c r="J26" s="76">
        <f>分析係数表!G29</f>
        <v>0.25477707006369427</v>
      </c>
      <c r="K26" s="78">
        <f t="shared" si="3"/>
        <v>5.1332501428701473E-2</v>
      </c>
      <c r="L26" s="79"/>
      <c r="M26" s="80"/>
      <c r="N26" s="81">
        <f>分析係数表!H29</f>
        <v>1.0897948308020251E-2</v>
      </c>
      <c r="O26" s="82">
        <f t="shared" si="4"/>
        <v>0.24821475235556614</v>
      </c>
      <c r="P26" s="76">
        <f>分析係数表!C29</f>
        <v>0.10244286840031525</v>
      </c>
      <c r="Q26" s="82">
        <f t="shared" si="5"/>
        <v>2.5427831210578102E-2</v>
      </c>
      <c r="R26" s="83">
        <v>3.2427351940427222E-2</v>
      </c>
      <c r="S26" s="84">
        <f t="shared" si="6"/>
        <v>0.23390742004808052</v>
      </c>
      <c r="T26" s="85">
        <f>分析係数表!F29</f>
        <v>0.39278131634819535</v>
      </c>
      <c r="U26" s="86">
        <f t="shared" si="7"/>
        <v>9.1874464350095331E-2</v>
      </c>
      <c r="V26" s="87">
        <f>分析係数表!D29</f>
        <v>0.1932059447983015</v>
      </c>
      <c r="W26" s="88">
        <f t="shared" si="8"/>
        <v>0</v>
      </c>
      <c r="X26" s="76">
        <f>分析係数表!E29</f>
        <v>0.10191082802547771</v>
      </c>
      <c r="Y26" s="89">
        <f t="shared" si="9"/>
        <v>0</v>
      </c>
    </row>
    <row r="27" spans="1:25" x14ac:dyDescent="0.2">
      <c r="A27" s="6" t="s">
        <v>15</v>
      </c>
      <c r="B27" s="5" t="s">
        <v>36</v>
      </c>
      <c r="C27" s="90"/>
      <c r="D27" s="76">
        <f>投入係数表!AD27</f>
        <v>3.0769230769230769E-3</v>
      </c>
      <c r="E27" s="77">
        <f t="shared" si="0"/>
        <v>0.30769230769230771</v>
      </c>
      <c r="F27" s="76">
        <f>分析係数表!C30</f>
        <v>1</v>
      </c>
      <c r="G27" s="77">
        <f t="shared" si="1"/>
        <v>0.30769230769230771</v>
      </c>
      <c r="H27" s="77">
        <v>0.33113016534577883</v>
      </c>
      <c r="I27" s="77">
        <f t="shared" si="2"/>
        <v>0.33113016534577883</v>
      </c>
      <c r="J27" s="76">
        <f>分析係数表!G30</f>
        <v>0.34465911614479239</v>
      </c>
      <c r="K27" s="78">
        <f t="shared" si="3"/>
        <v>0.11412703011695509</v>
      </c>
      <c r="L27" s="79"/>
      <c r="M27" s="80"/>
      <c r="N27" s="81">
        <f>分析係数表!H30</f>
        <v>0</v>
      </c>
      <c r="O27" s="82">
        <f t="shared" si="4"/>
        <v>0</v>
      </c>
      <c r="P27" s="76">
        <f>分析係数表!C30</f>
        <v>1</v>
      </c>
      <c r="Q27" s="82">
        <f t="shared" si="5"/>
        <v>0</v>
      </c>
      <c r="R27" s="83">
        <v>3.5714028976343487E-2</v>
      </c>
      <c r="S27" s="84">
        <f t="shared" si="6"/>
        <v>0.36684419432212234</v>
      </c>
      <c r="T27" s="85">
        <f>分析係数表!F30</f>
        <v>0.43992893626471241</v>
      </c>
      <c r="U27" s="86">
        <f t="shared" si="7"/>
        <v>0.16138537618301674</v>
      </c>
      <c r="V27" s="87">
        <f>分析係数表!D30</f>
        <v>0.13657561625582945</v>
      </c>
      <c r="W27" s="88">
        <f t="shared" si="8"/>
        <v>0</v>
      </c>
      <c r="X27" s="76">
        <f>分析係数表!E30</f>
        <v>6.395736175882745E-2</v>
      </c>
      <c r="Y27" s="89">
        <f t="shared" si="9"/>
        <v>0</v>
      </c>
    </row>
    <row r="28" spans="1:25" x14ac:dyDescent="0.2">
      <c r="A28" s="6" t="s">
        <v>16</v>
      </c>
      <c r="B28" s="5" t="s">
        <v>192</v>
      </c>
      <c r="C28" s="90"/>
      <c r="D28" s="76">
        <f>投入係数表!AD28</f>
        <v>3.0769230769230769E-3</v>
      </c>
      <c r="E28" s="77">
        <f t="shared" si="0"/>
        <v>0.30769230769230771</v>
      </c>
      <c r="F28" s="76">
        <f>分析係数表!C31</f>
        <v>2.6671974522292974E-2</v>
      </c>
      <c r="G28" s="77">
        <f t="shared" si="1"/>
        <v>8.2067613914747622E-3</v>
      </c>
      <c r="H28" s="77">
        <v>1.0586262792325508E-2</v>
      </c>
      <c r="I28" s="77">
        <f t="shared" si="2"/>
        <v>1.0586262792325508E-2</v>
      </c>
      <c r="J28" s="76">
        <f>分析係数表!G31</f>
        <v>5.9701492537313432E-2</v>
      </c>
      <c r="K28" s="78">
        <f t="shared" si="3"/>
        <v>6.3201568909406012E-4</v>
      </c>
      <c r="L28" s="79"/>
      <c r="M28" s="80"/>
      <c r="N28" s="81">
        <f>分析係数表!H31</f>
        <v>2.5153210764721556E-2</v>
      </c>
      <c r="O28" s="82">
        <f t="shared" si="4"/>
        <v>0.57289664113362937</v>
      </c>
      <c r="P28" s="76">
        <f>分析係数表!C31</f>
        <v>2.6671974522292974E-2</v>
      </c>
      <c r="Q28" s="82">
        <f t="shared" si="5"/>
        <v>1.5280284616223383E-2</v>
      </c>
      <c r="R28" s="83">
        <v>1.8694656123368607E-2</v>
      </c>
      <c r="S28" s="84">
        <f t="shared" si="6"/>
        <v>2.9280918915694114E-2</v>
      </c>
      <c r="T28" s="85">
        <f>分析係数表!F31</f>
        <v>0.34328358208955223</v>
      </c>
      <c r="U28" s="86">
        <f t="shared" si="7"/>
        <v>1.0051658732253202E-2</v>
      </c>
      <c r="V28" s="87">
        <f>分析係数表!D31</f>
        <v>0</v>
      </c>
      <c r="W28" s="88">
        <f t="shared" si="8"/>
        <v>0</v>
      </c>
      <c r="X28" s="76">
        <f>分析係数表!E31</f>
        <v>0</v>
      </c>
      <c r="Y28" s="89">
        <f t="shared" si="9"/>
        <v>0</v>
      </c>
    </row>
    <row r="29" spans="1:25" x14ac:dyDescent="0.2">
      <c r="A29" s="6" t="s">
        <v>17</v>
      </c>
      <c r="B29" s="5" t="s">
        <v>272</v>
      </c>
      <c r="C29" s="90"/>
      <c r="D29" s="76">
        <f>投入係数表!AD29</f>
        <v>0</v>
      </c>
      <c r="E29" s="77">
        <f t="shared" si="0"/>
        <v>0</v>
      </c>
      <c r="F29" s="76">
        <f>分析係数表!C32</f>
        <v>1</v>
      </c>
      <c r="G29" s="77">
        <f t="shared" si="1"/>
        <v>0</v>
      </c>
      <c r="H29" s="77">
        <v>1.3263981197923084E-2</v>
      </c>
      <c r="I29" s="77">
        <f t="shared" si="2"/>
        <v>1.3263981197923084E-2</v>
      </c>
      <c r="J29" s="76">
        <f>分析係数表!G32</f>
        <v>0.14022140221402213</v>
      </c>
      <c r="K29" s="78">
        <f t="shared" si="3"/>
        <v>1.8598940425131997E-3</v>
      </c>
      <c r="L29" s="79"/>
      <c r="M29" s="80"/>
      <c r="N29" s="81">
        <f>分析係数表!H32</f>
        <v>7.3807620570210501E-3</v>
      </c>
      <c r="O29" s="82">
        <f t="shared" si="4"/>
        <v>0.16810632372247389</v>
      </c>
      <c r="P29" s="76">
        <f>分析係数表!C32</f>
        <v>1</v>
      </c>
      <c r="Q29" s="82">
        <f t="shared" si="5"/>
        <v>0.16810632372247389</v>
      </c>
      <c r="R29" s="83">
        <v>0.21301680508424251</v>
      </c>
      <c r="S29" s="84">
        <f t="shared" si="6"/>
        <v>0.22628078628216558</v>
      </c>
      <c r="T29" s="85">
        <f>分析係数表!F32</f>
        <v>0.48093480934809346</v>
      </c>
      <c r="U29" s="86">
        <f t="shared" si="7"/>
        <v>0.10882630680974999</v>
      </c>
      <c r="V29" s="87">
        <f>分析係数表!D32</f>
        <v>1.7220172201722016E-2</v>
      </c>
      <c r="W29" s="88">
        <f t="shared" si="8"/>
        <v>0</v>
      </c>
      <c r="X29" s="76">
        <f>分析係数表!E32</f>
        <v>2.5830258302583026E-2</v>
      </c>
      <c r="Y29" s="89">
        <f t="shared" si="9"/>
        <v>0</v>
      </c>
    </row>
    <row r="30" spans="1:25" x14ac:dyDescent="0.2">
      <c r="A30" s="6" t="s">
        <v>18</v>
      </c>
      <c r="B30" s="5" t="s">
        <v>273</v>
      </c>
      <c r="C30" s="90"/>
      <c r="D30" s="76">
        <f>投入係数表!AD30</f>
        <v>3.0769230769230769E-3</v>
      </c>
      <c r="E30" s="77">
        <f t="shared" si="0"/>
        <v>0.30769230769230771</v>
      </c>
      <c r="F30" s="76">
        <f>分析係数表!C33</f>
        <v>0.66329113924050631</v>
      </c>
      <c r="G30" s="77">
        <f t="shared" si="1"/>
        <v>0.20408958130477117</v>
      </c>
      <c r="H30" s="77">
        <v>0.21046576510414741</v>
      </c>
      <c r="I30" s="77">
        <f t="shared" si="2"/>
        <v>0.21046576510414741</v>
      </c>
      <c r="J30" s="76">
        <f>分析係数表!G33</f>
        <v>0.50381679389312972</v>
      </c>
      <c r="K30" s="78">
        <f t="shared" si="3"/>
        <v>0.10603618699903609</v>
      </c>
      <c r="L30" s="79"/>
      <c r="M30" s="80"/>
      <c r="N30" s="81">
        <f>分析係数表!H33</f>
        <v>1.0658140154543032E-3</v>
      </c>
      <c r="O30" s="82">
        <f t="shared" si="4"/>
        <v>2.4275281403967348E-2</v>
      </c>
      <c r="P30" s="76">
        <f>分析係数表!C33</f>
        <v>0.66329113924050631</v>
      </c>
      <c r="Q30" s="82">
        <f t="shared" si="5"/>
        <v>1.6101579057821381E-2</v>
      </c>
      <c r="R30" s="83">
        <v>4.1279460201912865E-2</v>
      </c>
      <c r="S30" s="84">
        <f t="shared" si="6"/>
        <v>0.25174522530606025</v>
      </c>
      <c r="T30" s="85">
        <f>分析係数表!F33</f>
        <v>0.63740458015267176</v>
      </c>
      <c r="U30" s="86">
        <f t="shared" si="7"/>
        <v>0.1604635596416491</v>
      </c>
      <c r="V30" s="87">
        <f>分析係数表!D33</f>
        <v>1.1450381679389313E-2</v>
      </c>
      <c r="W30" s="88">
        <f t="shared" si="8"/>
        <v>0</v>
      </c>
      <c r="X30" s="76">
        <f>分析係数表!E33</f>
        <v>0</v>
      </c>
      <c r="Y30" s="89">
        <f t="shared" si="9"/>
        <v>0</v>
      </c>
    </row>
    <row r="31" spans="1:25" x14ac:dyDescent="0.2">
      <c r="A31" s="6" t="s">
        <v>19</v>
      </c>
      <c r="B31" s="5" t="s">
        <v>274</v>
      </c>
      <c r="C31" s="90"/>
      <c r="D31" s="76">
        <f>投入係数表!AD31</f>
        <v>3.0769230769230769E-3</v>
      </c>
      <c r="E31" s="77">
        <f t="shared" si="0"/>
        <v>0.30769230769230771</v>
      </c>
      <c r="F31" s="76">
        <f>分析係数表!C34</f>
        <v>0.21491587085038655</v>
      </c>
      <c r="G31" s="77">
        <f t="shared" si="1"/>
        <v>6.6127960261657404E-2</v>
      </c>
      <c r="H31" s="77">
        <v>0.12820330983117839</v>
      </c>
      <c r="I31" s="77">
        <f t="shared" si="2"/>
        <v>0.12820330983117839</v>
      </c>
      <c r="J31" s="76">
        <f>分析係数表!G34</f>
        <v>0.42492917847025496</v>
      </c>
      <c r="K31" s="78">
        <f t="shared" si="3"/>
        <v>5.4477327123730199E-2</v>
      </c>
      <c r="L31" s="79"/>
      <c r="M31" s="80"/>
      <c r="N31" s="81">
        <f>分析係数表!H34</f>
        <v>0.18094857447375434</v>
      </c>
      <c r="O31" s="82">
        <f t="shared" si="4"/>
        <v>4.1213359003585568</v>
      </c>
      <c r="P31" s="76">
        <f>分析係数表!C34</f>
        <v>0.21491587085038655</v>
      </c>
      <c r="Q31" s="82">
        <f t="shared" si="5"/>
        <v>0.8857404940925212</v>
      </c>
      <c r="R31" s="83">
        <v>0.9403818751241142</v>
      </c>
      <c r="S31" s="84">
        <f t="shared" si="6"/>
        <v>1.0685851849552925</v>
      </c>
      <c r="T31" s="85">
        <f>分析係数表!F34</f>
        <v>0.69842904970383723</v>
      </c>
      <c r="U31" s="86">
        <f t="shared" si="7"/>
        <v>0.74633093525592409</v>
      </c>
      <c r="V31" s="87">
        <f>分析係数表!D34</f>
        <v>0.29410249806850375</v>
      </c>
      <c r="W31" s="88">
        <f t="shared" si="8"/>
        <v>0</v>
      </c>
      <c r="X31" s="76">
        <f>分析係数表!E34</f>
        <v>0.18465104300798352</v>
      </c>
      <c r="Y31" s="89">
        <f t="shared" si="9"/>
        <v>0</v>
      </c>
    </row>
    <row r="32" spans="1:25" x14ac:dyDescent="0.2">
      <c r="A32" s="6" t="s">
        <v>20</v>
      </c>
      <c r="B32" s="5" t="s">
        <v>37</v>
      </c>
      <c r="C32" s="75">
        <f>最終需要_まとめ!C33</f>
        <v>100</v>
      </c>
      <c r="D32" s="76">
        <f>投入係数表!AD32</f>
        <v>4.9230769230769231E-2</v>
      </c>
      <c r="E32" s="77">
        <f t="shared" si="0"/>
        <v>4.9230769230769234</v>
      </c>
      <c r="F32" s="76">
        <f>分析係数表!C35</f>
        <v>8.6412734508243272E-2</v>
      </c>
      <c r="G32" s="77">
        <f t="shared" si="1"/>
        <v>0.42541653911750538</v>
      </c>
      <c r="H32" s="77">
        <v>0.43936120480915625</v>
      </c>
      <c r="I32" s="77">
        <f t="shared" si="2"/>
        <v>100.43936120480916</v>
      </c>
      <c r="J32" s="76">
        <f>分析係数表!G35</f>
        <v>0.31692307692307692</v>
      </c>
      <c r="K32" s="78">
        <f t="shared" si="3"/>
        <v>31.83155139721644</v>
      </c>
      <c r="L32" s="79"/>
      <c r="M32" s="80"/>
      <c r="N32" s="81">
        <f>分析係数表!H35</f>
        <v>6.9118038902211562E-2</v>
      </c>
      <c r="O32" s="82">
        <f t="shared" si="4"/>
        <v>1.5742519990472825</v>
      </c>
      <c r="P32" s="76">
        <f>分析係数表!C35</f>
        <v>8.6412734508243272E-2</v>
      </c>
      <c r="Q32" s="82">
        <f t="shared" si="5"/>
        <v>0.13603542004274408</v>
      </c>
      <c r="R32" s="83">
        <v>0.15059421184993604</v>
      </c>
      <c r="S32" s="84">
        <f t="shared" si="6"/>
        <v>100.58995541665909</v>
      </c>
      <c r="T32" s="85">
        <f>分析係数表!F35</f>
        <v>0.65230769230769226</v>
      </c>
      <c r="U32" s="86">
        <f t="shared" si="7"/>
        <v>65.615601687174546</v>
      </c>
      <c r="V32" s="87">
        <f>分析係数表!D35</f>
        <v>0.24307692307692308</v>
      </c>
      <c r="W32" s="88">
        <f t="shared" si="8"/>
        <v>24</v>
      </c>
      <c r="X32" s="76">
        <f>分析係数表!E35</f>
        <v>0.19384615384615383</v>
      </c>
      <c r="Y32" s="89">
        <f t="shared" si="9"/>
        <v>19</v>
      </c>
    </row>
    <row r="33" spans="1:25" x14ac:dyDescent="0.2">
      <c r="A33" s="6" t="s">
        <v>21</v>
      </c>
      <c r="B33" s="5" t="s">
        <v>38</v>
      </c>
      <c r="C33" s="90"/>
      <c r="D33" s="76">
        <f>投入係数表!AD33</f>
        <v>1.2307692307692308E-2</v>
      </c>
      <c r="E33" s="77">
        <f t="shared" si="0"/>
        <v>1.2307692307692308</v>
      </c>
      <c r="F33" s="76">
        <f>分析係数表!C36</f>
        <v>0.53995037220843667</v>
      </c>
      <c r="G33" s="77">
        <f t="shared" si="1"/>
        <v>0.6645543042565375</v>
      </c>
      <c r="H33" s="77">
        <v>0.71492627133143749</v>
      </c>
      <c r="I33" s="77">
        <f t="shared" si="2"/>
        <v>0.71492627133143749</v>
      </c>
      <c r="J33" s="76">
        <f>分析係数表!G36</f>
        <v>4.5913682277318639E-3</v>
      </c>
      <c r="K33" s="78">
        <f t="shared" si="3"/>
        <v>3.2824897673619717E-3</v>
      </c>
      <c r="L33" s="79"/>
      <c r="M33" s="80"/>
      <c r="N33" s="81">
        <f>分析係数表!H36</f>
        <v>9.1953104183320006E-2</v>
      </c>
      <c r="O33" s="82">
        <f t="shared" si="4"/>
        <v>2.094349903127283</v>
      </c>
      <c r="P33" s="76">
        <f>分析係数表!C36</f>
        <v>0.53995037220843667</v>
      </c>
      <c r="Q33" s="82">
        <f t="shared" si="5"/>
        <v>1.1308450097282796</v>
      </c>
      <c r="R33" s="83">
        <v>1.17631467051893</v>
      </c>
      <c r="S33" s="84">
        <f t="shared" si="6"/>
        <v>1.8912409418503675</v>
      </c>
      <c r="T33" s="85">
        <f>分析係数表!F36</f>
        <v>0.90036730945821852</v>
      </c>
      <c r="U33" s="86">
        <f t="shared" si="7"/>
        <v>1.7028115183510426</v>
      </c>
      <c r="V33" s="87">
        <f>分析係数表!D36</f>
        <v>1.4692378328741965E-2</v>
      </c>
      <c r="W33" s="88">
        <f t="shared" si="8"/>
        <v>0</v>
      </c>
      <c r="X33" s="76">
        <f>分析係数表!E36</f>
        <v>5.5096418732782371E-3</v>
      </c>
      <c r="Y33" s="89">
        <f t="shared" si="9"/>
        <v>0</v>
      </c>
    </row>
    <row r="34" spans="1:25" x14ac:dyDescent="0.2">
      <c r="A34" s="6" t="s">
        <v>22</v>
      </c>
      <c r="B34" s="5" t="s">
        <v>377</v>
      </c>
      <c r="C34" s="90"/>
      <c r="D34" s="76">
        <f>投入係数表!AD34</f>
        <v>2.4615384615384615E-2</v>
      </c>
      <c r="E34" s="77">
        <f t="shared" si="0"/>
        <v>2.4615384615384617</v>
      </c>
      <c r="F34" s="76">
        <f>分析係数表!C37</f>
        <v>0.27299231380864031</v>
      </c>
      <c r="G34" s="77">
        <f t="shared" si="1"/>
        <v>0.67198108014434543</v>
      </c>
      <c r="H34" s="77">
        <v>0.73067487968731415</v>
      </c>
      <c r="I34" s="77">
        <f t="shared" si="2"/>
        <v>0.73067487968731415</v>
      </c>
      <c r="J34" s="76">
        <f>分析係数表!G37</f>
        <v>0.4742113169754632</v>
      </c>
      <c r="K34" s="78">
        <f t="shared" si="3"/>
        <v>0.34649429697740936</v>
      </c>
      <c r="L34" s="79"/>
      <c r="M34" s="80"/>
      <c r="N34" s="81">
        <f>分析係数表!H37</f>
        <v>5.3477218225419662E-2</v>
      </c>
      <c r="O34" s="82">
        <f t="shared" si="4"/>
        <v>1.2180122444440615</v>
      </c>
      <c r="P34" s="76">
        <f>分析係数表!C37</f>
        <v>0.27299231380864031</v>
      </c>
      <c r="Q34" s="82">
        <f t="shared" si="5"/>
        <v>0.33250798085803956</v>
      </c>
      <c r="R34" s="83">
        <v>0.37424685585956569</v>
      </c>
      <c r="S34" s="84">
        <f t="shared" si="6"/>
        <v>1.1049217355468799</v>
      </c>
      <c r="T34" s="85">
        <f>分析係数表!F37</f>
        <v>0.7120681021532298</v>
      </c>
      <c r="U34" s="86">
        <f t="shared" si="7"/>
        <v>0.78677952325871958</v>
      </c>
      <c r="V34" s="87">
        <f>分析係数表!D37</f>
        <v>0.1457185778668002</v>
      </c>
      <c r="W34" s="88">
        <f t="shared" si="8"/>
        <v>0</v>
      </c>
      <c r="X34" s="76">
        <f>分析係数表!E37</f>
        <v>0.12719078617926891</v>
      </c>
      <c r="Y34" s="89">
        <f t="shared" si="9"/>
        <v>0</v>
      </c>
    </row>
    <row r="35" spans="1:25" x14ac:dyDescent="0.2">
      <c r="A35" s="6" t="s">
        <v>23</v>
      </c>
      <c r="B35" s="5" t="s">
        <v>193</v>
      </c>
      <c r="C35" s="90"/>
      <c r="D35" s="76">
        <f>投入係数表!AD35</f>
        <v>5.8461538461538461E-2</v>
      </c>
      <c r="E35" s="77">
        <f t="shared" si="0"/>
        <v>5.8461538461538458</v>
      </c>
      <c r="F35" s="76">
        <f>分析係数表!C38</f>
        <v>9.8436595251881753E-3</v>
      </c>
      <c r="G35" s="77">
        <f t="shared" si="1"/>
        <v>5.7547547993407791E-2</v>
      </c>
      <c r="H35" s="77">
        <v>6.0848519060044459E-2</v>
      </c>
      <c r="I35" s="77">
        <f t="shared" si="2"/>
        <v>6.0848519060044459E-2</v>
      </c>
      <c r="J35" s="76">
        <f>分析係数表!G38</f>
        <v>0.36842105263157893</v>
      </c>
      <c r="K35" s="78">
        <f t="shared" si="3"/>
        <v>2.2417875443174272E-2</v>
      </c>
      <c r="L35" s="79"/>
      <c r="M35" s="80"/>
      <c r="N35" s="81">
        <f>分析係数表!H38</f>
        <v>4.7135624833466561E-2</v>
      </c>
      <c r="O35" s="82">
        <f t="shared" si="4"/>
        <v>1.0735743200904559</v>
      </c>
      <c r="P35" s="76">
        <f>分析係数表!C38</f>
        <v>9.8436595251881753E-3</v>
      </c>
      <c r="Q35" s="82">
        <f t="shared" si="5"/>
        <v>1.0567900081955836E-2</v>
      </c>
      <c r="R35" s="83">
        <v>1.2259492970700232E-2</v>
      </c>
      <c r="S35" s="84">
        <f t="shared" si="6"/>
        <v>7.3108012030744685E-2</v>
      </c>
      <c r="T35" s="85">
        <f>分析係数表!F38</f>
        <v>0.57894736842105265</v>
      </c>
      <c r="U35" s="86">
        <f t="shared" si="7"/>
        <v>4.2325691175694291E-2</v>
      </c>
      <c r="V35" s="87">
        <f>分析係数表!D38</f>
        <v>0.19298245614035087</v>
      </c>
      <c r="W35" s="88">
        <f t="shared" si="8"/>
        <v>0</v>
      </c>
      <c r="X35" s="76">
        <f>分析係数表!E38</f>
        <v>0.17543859649122806</v>
      </c>
      <c r="Y35" s="89">
        <f t="shared" si="9"/>
        <v>0</v>
      </c>
    </row>
    <row r="36" spans="1:25" x14ac:dyDescent="0.2">
      <c r="A36" s="6" t="s">
        <v>24</v>
      </c>
      <c r="B36" s="5" t="s">
        <v>39</v>
      </c>
      <c r="C36" s="90"/>
      <c r="D36" s="76">
        <f>投入係数表!AD36</f>
        <v>0</v>
      </c>
      <c r="E36" s="77">
        <f t="shared" si="0"/>
        <v>0</v>
      </c>
      <c r="F36" s="76">
        <f>分析係数表!C39</f>
        <v>1</v>
      </c>
      <c r="G36" s="77">
        <f t="shared" si="1"/>
        <v>0</v>
      </c>
      <c r="H36" s="77">
        <v>3.4615954021848201E-2</v>
      </c>
      <c r="I36" s="77">
        <f t="shared" si="2"/>
        <v>3.4615954021848201E-2</v>
      </c>
      <c r="J36" s="76">
        <f>分析係数表!G39</f>
        <v>0.35118219749652296</v>
      </c>
      <c r="K36" s="78">
        <f t="shared" si="3"/>
        <v>1.2156506801831253E-2</v>
      </c>
      <c r="L36" s="79"/>
      <c r="M36" s="80"/>
      <c r="N36" s="81">
        <f>分析係数表!H39</f>
        <v>4.2632560618172128E-3</v>
      </c>
      <c r="O36" s="82">
        <f t="shared" si="4"/>
        <v>9.7101125615869394E-2</v>
      </c>
      <c r="P36" s="76">
        <f>分析係数表!C39</f>
        <v>1</v>
      </c>
      <c r="Q36" s="82">
        <f t="shared" si="5"/>
        <v>9.7101125615869394E-2</v>
      </c>
      <c r="R36" s="83">
        <v>0.11856101520695582</v>
      </c>
      <c r="S36" s="84">
        <f t="shared" si="6"/>
        <v>0.15317696922880403</v>
      </c>
      <c r="T36" s="85">
        <f>分析係数表!F39</f>
        <v>0.70201668984700971</v>
      </c>
      <c r="U36" s="86">
        <f t="shared" si="7"/>
        <v>0.10753278889880227</v>
      </c>
      <c r="V36" s="87">
        <f>分析係数表!D39</f>
        <v>8.2406119610570233E-2</v>
      </c>
      <c r="W36" s="88">
        <f t="shared" si="8"/>
        <v>0</v>
      </c>
      <c r="X36" s="76">
        <f>分析係数表!E39</f>
        <v>0.10361613351877608</v>
      </c>
      <c r="Y36" s="89">
        <f t="shared" si="9"/>
        <v>0</v>
      </c>
    </row>
    <row r="37" spans="1:25" x14ac:dyDescent="0.2">
      <c r="A37" s="6" t="s">
        <v>25</v>
      </c>
      <c r="B37" s="5" t="s">
        <v>40</v>
      </c>
      <c r="C37" s="90"/>
      <c r="D37" s="76">
        <f>投入係数表!AD37</f>
        <v>0</v>
      </c>
      <c r="E37" s="77">
        <f t="shared" si="0"/>
        <v>0</v>
      </c>
      <c r="F37" s="76">
        <f>分析係数表!C40</f>
        <v>0.85246762338116899</v>
      </c>
      <c r="G37" s="77">
        <f t="shared" si="1"/>
        <v>0</v>
      </c>
      <c r="H37" s="77">
        <v>2.0249321931409244E-3</v>
      </c>
      <c r="I37" s="77">
        <f t="shared" si="2"/>
        <v>2.0249321931409244E-3</v>
      </c>
      <c r="J37" s="76">
        <f>分析係数表!G40</f>
        <v>0.56154833975417351</v>
      </c>
      <c r="K37" s="78">
        <f t="shared" si="3"/>
        <v>1.1370973111730636E-3</v>
      </c>
      <c r="L37" s="79"/>
      <c r="M37" s="80"/>
      <c r="N37" s="81">
        <f>分析係数表!H40</f>
        <v>3.4452438049560351E-2</v>
      </c>
      <c r="O37" s="82">
        <f t="shared" si="4"/>
        <v>0.78469847138324444</v>
      </c>
      <c r="P37" s="76">
        <f>分析係数表!C40</f>
        <v>0.85246762338116899</v>
      </c>
      <c r="Q37" s="82">
        <f t="shared" si="5"/>
        <v>0.66893004097091069</v>
      </c>
      <c r="R37" s="83">
        <v>0.66922610063443499</v>
      </c>
      <c r="S37" s="84">
        <f t="shared" si="6"/>
        <v>0.67125103282757592</v>
      </c>
      <c r="T37" s="85">
        <f>分析係数表!F40</f>
        <v>0.75619152449091909</v>
      </c>
      <c r="U37" s="86">
        <f t="shared" si="7"/>
        <v>0.50759434182998864</v>
      </c>
      <c r="V37" s="87">
        <f>分析係数表!D40</f>
        <v>0.11685929187305082</v>
      </c>
      <c r="W37" s="88">
        <f t="shared" si="8"/>
        <v>0</v>
      </c>
      <c r="X37" s="76">
        <f>分析係数表!E40</f>
        <v>7.2463768115942032E-2</v>
      </c>
      <c r="Y37" s="89">
        <f t="shared" si="9"/>
        <v>0</v>
      </c>
    </row>
    <row r="38" spans="1:25" x14ac:dyDescent="0.2">
      <c r="A38" s="6" t="s">
        <v>26</v>
      </c>
      <c r="B38" s="5" t="s">
        <v>276</v>
      </c>
      <c r="C38" s="90"/>
      <c r="D38" s="76">
        <f>投入係数表!AD38</f>
        <v>0</v>
      </c>
      <c r="E38" s="77">
        <f t="shared" si="0"/>
        <v>0</v>
      </c>
      <c r="F38" s="76">
        <f>分析係数表!C41</f>
        <v>0.52194822470070601</v>
      </c>
      <c r="G38" s="77">
        <f t="shared" si="1"/>
        <v>0</v>
      </c>
      <c r="H38" s="77">
        <v>5.5844207093586377E-4</v>
      </c>
      <c r="I38" s="77">
        <f t="shared" si="2"/>
        <v>5.5844207093586377E-4</v>
      </c>
      <c r="J38" s="76">
        <f>分析係数表!G41</f>
        <v>0.47623592288604694</v>
      </c>
      <c r="K38" s="78">
        <f t="shared" si="3"/>
        <v>2.6595017503053638E-4</v>
      </c>
      <c r="L38" s="79"/>
      <c r="M38" s="80"/>
      <c r="N38" s="81">
        <f>分析係数表!H41</f>
        <v>5.4729549693578468E-2</v>
      </c>
      <c r="O38" s="82">
        <f t="shared" si="4"/>
        <v>1.2465357000937232</v>
      </c>
      <c r="P38" s="76">
        <f>分析係数表!C41</f>
        <v>0.52194822470070601</v>
      </c>
      <c r="Q38" s="82">
        <f t="shared" si="5"/>
        <v>0.65062709568997046</v>
      </c>
      <c r="R38" s="83">
        <v>0.65775191950496237</v>
      </c>
      <c r="S38" s="84">
        <f t="shared" si="6"/>
        <v>0.65831036157589828</v>
      </c>
      <c r="T38" s="85">
        <f>分析係数表!F41</f>
        <v>0.5754915060125978</v>
      </c>
      <c r="U38" s="86">
        <f t="shared" si="7"/>
        <v>0.37885202140701152</v>
      </c>
      <c r="V38" s="87">
        <f>分析係数表!D41</f>
        <v>0.21645352166443979</v>
      </c>
      <c r="W38" s="88">
        <f t="shared" si="8"/>
        <v>0</v>
      </c>
      <c r="X38" s="76">
        <f>分析係数表!E41</f>
        <v>0.20900935292994846</v>
      </c>
      <c r="Y38" s="89">
        <f t="shared" si="9"/>
        <v>0</v>
      </c>
    </row>
    <row r="39" spans="1:25" x14ac:dyDescent="0.2">
      <c r="A39" s="6" t="s">
        <v>51</v>
      </c>
      <c r="B39" s="5" t="s">
        <v>367</v>
      </c>
      <c r="C39" s="90"/>
      <c r="D39" s="76">
        <f>投入係数表!AD39</f>
        <v>3.0769230769230769E-3</v>
      </c>
      <c r="E39" s="77">
        <f>$C$32*D39</f>
        <v>0.30769230769230771</v>
      </c>
      <c r="F39" s="76">
        <f>分析係数表!C42</f>
        <v>1</v>
      </c>
      <c r="G39" s="77">
        <f>E39*F39</f>
        <v>0.30769230769230771</v>
      </c>
      <c r="H39" s="77">
        <v>0.32534528583779793</v>
      </c>
      <c r="I39" s="77">
        <f>C39+H39</f>
        <v>0.32534528583779793</v>
      </c>
      <c r="J39" s="76">
        <f>分析係数表!G42</f>
        <v>0.48544520547945208</v>
      </c>
      <c r="K39" s="78">
        <f>I39*J39</f>
        <v>0.15793730913530088</v>
      </c>
      <c r="L39" s="79"/>
      <c r="M39" s="80"/>
      <c r="N39" s="81">
        <f>分析係数表!H42</f>
        <v>1.4948041566746603E-2</v>
      </c>
      <c r="O39" s="82">
        <f t="shared" si="4"/>
        <v>0.34046082169064207</v>
      </c>
      <c r="P39" s="76">
        <f>分析係数表!C42</f>
        <v>1</v>
      </c>
      <c r="Q39" s="82">
        <f>O39*P39</f>
        <v>0.34046082169064207</v>
      </c>
      <c r="R39" s="83">
        <v>0.35119831409185487</v>
      </c>
      <c r="S39" s="84">
        <f>I39+R39</f>
        <v>0.67654359992965274</v>
      </c>
      <c r="T39" s="85">
        <f>分析係数表!F42</f>
        <v>0.5547945205479452</v>
      </c>
      <c r="U39" s="86">
        <f>S39*T39</f>
        <v>0.37534268215275257</v>
      </c>
      <c r="V39" s="87">
        <f>分析係数表!D42</f>
        <v>0.17037671232876711</v>
      </c>
      <c r="W39" s="88">
        <f>ROUND(S39*V39,0)</f>
        <v>0</v>
      </c>
      <c r="X39" s="76">
        <f>分析係数表!E42</f>
        <v>0.12842465753424659</v>
      </c>
      <c r="Y39" s="89">
        <f>ROUND(S39*X39,0)</f>
        <v>0</v>
      </c>
    </row>
    <row r="40" spans="1:25" x14ac:dyDescent="0.2">
      <c r="A40" s="6" t="s">
        <v>194</v>
      </c>
      <c r="B40" s="5" t="s">
        <v>41</v>
      </c>
      <c r="C40" s="90"/>
      <c r="D40" s="76">
        <f>投入係数表!AD40</f>
        <v>0.11692307692307692</v>
      </c>
      <c r="E40" s="77">
        <f>$C$32*D40</f>
        <v>11.692307692307692</v>
      </c>
      <c r="F40" s="76">
        <f>分析係数表!C43</f>
        <v>0.62423588637180871</v>
      </c>
      <c r="G40" s="77">
        <f>E40*F40</f>
        <v>7.2987580560396088</v>
      </c>
      <c r="H40" s="77">
        <v>8.2693876885319</v>
      </c>
      <c r="I40" s="77">
        <f>C40+H40</f>
        <v>8.2693876885319</v>
      </c>
      <c r="J40" s="76">
        <f>分析係数表!G43</f>
        <v>0.42429149797570848</v>
      </c>
      <c r="K40" s="78">
        <f>I40*J40</f>
        <v>3.5086308897090812</v>
      </c>
      <c r="L40" s="79"/>
      <c r="M40" s="80"/>
      <c r="N40" s="81">
        <f>分析係数表!H43</f>
        <v>4.0607513988808956E-2</v>
      </c>
      <c r="O40" s="82">
        <f t="shared" si="4"/>
        <v>0.92488822149115602</v>
      </c>
      <c r="P40" s="76">
        <f>分析係数表!C43</f>
        <v>0.62423588637180871</v>
      </c>
      <c r="Q40" s="82">
        <f>O40*P40</f>
        <v>0.57734841873737752</v>
      </c>
      <c r="R40" s="83">
        <v>0.87784871876469139</v>
      </c>
      <c r="S40" s="84">
        <f>I40+R40</f>
        <v>9.1472364072965906</v>
      </c>
      <c r="T40" s="85">
        <f>分析係数表!F43</f>
        <v>0.69068825910931175</v>
      </c>
      <c r="U40" s="86">
        <f>S40*T40</f>
        <v>6.3178887898169975</v>
      </c>
      <c r="V40" s="87">
        <f>分析係数表!D43</f>
        <v>0.12442645074224022</v>
      </c>
      <c r="W40" s="88">
        <f>ROUND(S40*V40,0)</f>
        <v>1</v>
      </c>
      <c r="X40" s="76">
        <f>分析係数表!E43</f>
        <v>8.4750337381916327E-2</v>
      </c>
      <c r="Y40" s="89">
        <f>ROUND(S40*X40,0)</f>
        <v>1</v>
      </c>
    </row>
    <row r="41" spans="1:25" x14ac:dyDescent="0.2">
      <c r="A41" s="6" t="s">
        <v>340</v>
      </c>
      <c r="B41" s="5" t="s">
        <v>42</v>
      </c>
      <c r="C41" s="90"/>
      <c r="D41" s="76">
        <f>投入係数表!AD41</f>
        <v>0</v>
      </c>
      <c r="E41" s="77">
        <f>$C$32*D41</f>
        <v>0</v>
      </c>
      <c r="F41" s="76">
        <f>分析係数表!C44</f>
        <v>0.39252164302818193</v>
      </c>
      <c r="G41" s="77">
        <f>E41*F41</f>
        <v>0</v>
      </c>
      <c r="H41" s="77">
        <v>3.6083874060814404E-3</v>
      </c>
      <c r="I41" s="77">
        <f>C41+H41</f>
        <v>3.6083874060814404E-3</v>
      </c>
      <c r="J41" s="76">
        <f>分析係数表!G44</f>
        <v>0.26417955717318775</v>
      </c>
      <c r="K41" s="78">
        <f>I41*J41</f>
        <v>9.5326218704790253E-4</v>
      </c>
      <c r="L41" s="79"/>
      <c r="M41" s="80"/>
      <c r="N41" s="81">
        <f>分析係数表!H44</f>
        <v>0.12190247801758593</v>
      </c>
      <c r="O41" s="82">
        <f t="shared" si="4"/>
        <v>2.7764853105787655</v>
      </c>
      <c r="P41" s="76">
        <f>分析係数表!C44</f>
        <v>0.39252164302818193</v>
      </c>
      <c r="Q41" s="82">
        <f>O41*P41</f>
        <v>1.0898305759519891</v>
      </c>
      <c r="R41" s="83">
        <v>1.1032811251594039</v>
      </c>
      <c r="S41" s="84">
        <f>I41+R41</f>
        <v>1.1068895125654854</v>
      </c>
      <c r="T41" s="85">
        <f>分析係数表!F44</f>
        <v>0.52714589020321501</v>
      </c>
      <c r="U41" s="86">
        <f>S41*T41</f>
        <v>0.58349225745793554</v>
      </c>
      <c r="V41" s="87">
        <f>分析係数表!D44</f>
        <v>0.30209281164695179</v>
      </c>
      <c r="W41" s="88">
        <f>ROUND(S41*V41,0)</f>
        <v>0</v>
      </c>
      <c r="X41" s="76">
        <f>分析係数表!E44</f>
        <v>0.17773733697300576</v>
      </c>
      <c r="Y41" s="89">
        <f>ROUND(S41*X41,0)</f>
        <v>0</v>
      </c>
    </row>
    <row r="42" spans="1:25" x14ac:dyDescent="0.2">
      <c r="A42" s="6" t="s">
        <v>341</v>
      </c>
      <c r="B42" s="5" t="s">
        <v>278</v>
      </c>
      <c r="C42" s="90"/>
      <c r="D42" s="76">
        <f>投入係数表!AD42</f>
        <v>6.1538461538461538E-3</v>
      </c>
      <c r="E42" s="77">
        <f>$C$32*D42</f>
        <v>0.61538461538461542</v>
      </c>
      <c r="F42" s="76">
        <f>分析係数表!C45</f>
        <v>1</v>
      </c>
      <c r="G42" s="77">
        <f>E42*F42</f>
        <v>0.61538461538461542</v>
      </c>
      <c r="H42" s="77">
        <v>0.64937198122208561</v>
      </c>
      <c r="I42" s="77">
        <f>C42+H42</f>
        <v>0.64937198122208561</v>
      </c>
      <c r="J42" s="76">
        <f>分析係数表!G45</f>
        <v>0</v>
      </c>
      <c r="K42" s="78">
        <f>I42*J42</f>
        <v>0</v>
      </c>
      <c r="L42" s="79"/>
      <c r="M42" s="80"/>
      <c r="N42" s="81">
        <f>分析係数表!H45</f>
        <v>0</v>
      </c>
      <c r="O42" s="82">
        <f t="shared" si="4"/>
        <v>0</v>
      </c>
      <c r="P42" s="76">
        <f>分析係数表!C45</f>
        <v>1</v>
      </c>
      <c r="Q42" s="82">
        <f>O42*P42</f>
        <v>0</v>
      </c>
      <c r="R42" s="83">
        <v>2.3861302542548812E-2</v>
      </c>
      <c r="S42" s="84">
        <f>I42+R42</f>
        <v>0.67323328376463443</v>
      </c>
      <c r="T42" s="85">
        <f>分析係数表!F45</f>
        <v>0</v>
      </c>
      <c r="U42" s="86">
        <f>S42*T42</f>
        <v>0</v>
      </c>
      <c r="V42" s="87">
        <f>分析係数表!D45</f>
        <v>0</v>
      </c>
      <c r="W42" s="88">
        <f>ROUND(S42*V42,0)</f>
        <v>0</v>
      </c>
      <c r="X42" s="76">
        <f>分析係数表!E45</f>
        <v>0</v>
      </c>
      <c r="Y42" s="89">
        <f>ROUND(S42*X42,0)</f>
        <v>0</v>
      </c>
    </row>
    <row r="43" spans="1:25" x14ac:dyDescent="0.2">
      <c r="A43" s="6" t="s">
        <v>342</v>
      </c>
      <c r="B43" s="5" t="s">
        <v>279</v>
      </c>
      <c r="C43" s="90"/>
      <c r="D43" s="76">
        <f>投入係数表!AD43</f>
        <v>9.2307692307692316E-3</v>
      </c>
      <c r="E43" s="77">
        <f>$C$32*D43</f>
        <v>0.92307692307692313</v>
      </c>
      <c r="F43" s="76">
        <f>分析係数表!C46</f>
        <v>0.18061366806136681</v>
      </c>
      <c r="G43" s="77">
        <f>E43*F43</f>
        <v>0.1667203089797232</v>
      </c>
      <c r="H43" s="77">
        <v>0.18000296091361065</v>
      </c>
      <c r="I43" s="77">
        <f>C43+H43</f>
        <v>0.18000296091361065</v>
      </c>
      <c r="J43" s="76">
        <f>分析係数表!G46</f>
        <v>1.1538461538461539E-2</v>
      </c>
      <c r="K43" s="78">
        <f>I43*J43</f>
        <v>2.0769572413108922E-3</v>
      </c>
      <c r="L43" s="79"/>
      <c r="M43" s="80"/>
      <c r="N43" s="81">
        <f>分析係数表!H46</f>
        <v>2.4940047961630695E-2</v>
      </c>
      <c r="O43" s="82">
        <f t="shared" si="4"/>
        <v>0.56804158485283596</v>
      </c>
      <c r="P43" s="76">
        <f>分析係数表!C46</f>
        <v>0.18061366806136681</v>
      </c>
      <c r="Q43" s="82">
        <f>O43*P43</f>
        <v>0.10259607425166284</v>
      </c>
      <c r="R43" s="83">
        <v>0.11159142587364944</v>
      </c>
      <c r="S43" s="84">
        <f>I43+R43</f>
        <v>0.29159438678726007</v>
      </c>
      <c r="T43" s="85">
        <f>分析係数表!F46</f>
        <v>0.31538461538461537</v>
      </c>
      <c r="U43" s="86">
        <f>S43*T43</f>
        <v>9.1964383525212787E-2</v>
      </c>
      <c r="V43" s="87">
        <f>分析係数表!D46</f>
        <v>7.6923076923076927E-3</v>
      </c>
      <c r="W43" s="88">
        <f>ROUND(S43*V43,0)</f>
        <v>0</v>
      </c>
      <c r="X43" s="76">
        <f>分析係数表!E46</f>
        <v>2.3076923076923078E-2</v>
      </c>
      <c r="Y43" s="89">
        <f>ROUND(S43*X43,0)</f>
        <v>0</v>
      </c>
    </row>
    <row r="44" spans="1:25" x14ac:dyDescent="0.2">
      <c r="A44" s="192">
        <v>40</v>
      </c>
      <c r="B44" s="14" t="s">
        <v>150</v>
      </c>
      <c r="C44" s="197">
        <f>SUM(C5:C43)</f>
        <v>100</v>
      </c>
      <c r="D44" s="92">
        <f>投入係数表!AD44</f>
        <v>0.31692307692307692</v>
      </c>
      <c r="E44" s="91">
        <f>SUM(E5:E43)</f>
        <v>31.692307692307693</v>
      </c>
      <c r="F44" s="92">
        <f>分析係数表!C47</f>
        <v>0.37257609531888036</v>
      </c>
      <c r="G44" s="91">
        <f>SUM(G5:G43)</f>
        <v>11.240992521808659</v>
      </c>
      <c r="H44" s="91">
        <f>SUM(H5:H43)</f>
        <v>12.846986312491282</v>
      </c>
      <c r="I44" s="91">
        <f>SUM(I5:I43)</f>
        <v>112.84698631249128</v>
      </c>
      <c r="J44" s="92">
        <f>分析係数表!G47</f>
        <v>0.28018721150013498</v>
      </c>
      <c r="K44" s="93">
        <f>SUM(K5:K43)</f>
        <v>36.325809852109032</v>
      </c>
      <c r="L44" s="94">
        <f>最終需要_まとめ!$L$33</f>
        <v>0.627</v>
      </c>
      <c r="M44" s="91">
        <f>K44*L44</f>
        <v>22.776282777272364</v>
      </c>
      <c r="N44" s="95">
        <f>分析係数表!H47</f>
        <v>1</v>
      </c>
      <c r="O44" s="96">
        <f>SUM(O5:O43)</f>
        <v>22.776282777272357</v>
      </c>
      <c r="P44" s="92">
        <f>分析係数表!C47</f>
        <v>0.37257609531888036</v>
      </c>
      <c r="Q44" s="96">
        <f>SUM(Q5:Q43)</f>
        <v>6.9516492631180693</v>
      </c>
      <c r="R44" s="91">
        <f>SUM(R5:R43)</f>
        <v>7.8282117162619844</v>
      </c>
      <c r="S44" s="97">
        <f>SUM(S5:S43)</f>
        <v>120.67519802875329</v>
      </c>
      <c r="T44" s="98">
        <f>分析係数表!F47</f>
        <v>0.48104097823151992</v>
      </c>
      <c r="U44" s="99">
        <f>SUM(U5:U43)</f>
        <v>78.31417209309113</v>
      </c>
      <c r="V44" s="100">
        <f>分析係数表!D47</f>
        <v>0.12544199143661683</v>
      </c>
      <c r="W44" s="101">
        <f>SUM(W5:W43)</f>
        <v>25</v>
      </c>
      <c r="X44" s="92">
        <f>分析係数表!E47</f>
        <v>9.6151620742417038E-2</v>
      </c>
      <c r="Y44" s="102">
        <f>SUM(Y5:Y43)</f>
        <v>20</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000-000000000000}">
  <dimension ref="A1:Y46"/>
  <sheetViews>
    <sheetView showGridLines="0" workbookViewId="0">
      <pane xSplit="2" ySplit="4" topLeftCell="C5" activePane="bottomRight" state="frozen"/>
      <selection activeCell="B1" sqref="B1:B65536"/>
      <selection pane="topRight" activeCell="B1" sqref="B1:B65536"/>
      <selection pane="bottomLeft" activeCell="B1" sqref="B1:B65536"/>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98" t="str">
        <f>取引基本表!$E$1</f>
        <v>2015年多可町産業連関表</v>
      </c>
      <c r="H1" s="401"/>
      <c r="I1" s="401"/>
    </row>
    <row r="2" spans="1:25" x14ac:dyDescent="0.2">
      <c r="B2" s="3" t="s">
        <v>290</v>
      </c>
      <c r="S2" s="3" t="s">
        <v>152</v>
      </c>
      <c r="U2" s="64" t="s">
        <v>209</v>
      </c>
      <c r="W2" s="3" t="s">
        <v>130</v>
      </c>
      <c r="Y2" s="3" t="s">
        <v>153</v>
      </c>
    </row>
    <row r="3" spans="1:25" ht="44" x14ac:dyDescent="0.2">
      <c r="B3" s="65"/>
      <c r="C3" s="66" t="s">
        <v>227</v>
      </c>
      <c r="D3" s="66" t="s">
        <v>232</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投入係数表!AE5</f>
        <v>0</v>
      </c>
      <c r="E5" s="77">
        <f t="shared" ref="E5:E38" si="0">$C$33*D5</f>
        <v>0</v>
      </c>
      <c r="F5" s="76">
        <f>分析係数表!C8</f>
        <v>0.59892525647288708</v>
      </c>
      <c r="G5" s="77">
        <f t="shared" ref="G5:G38" si="1">E5*F5</f>
        <v>0</v>
      </c>
      <c r="H5" s="77">
        <f t="array" ref="H5:H43">MMULT(逆行列係数!C5:AO43,'29'!G5:G43)</f>
        <v>1.0100966294044511E-3</v>
      </c>
      <c r="I5" s="77">
        <f t="shared" ref="I5:I38" si="2">C5+H5</f>
        <v>1.0100966294044511E-3</v>
      </c>
      <c r="J5" s="76">
        <f>分析係数表!G8</f>
        <v>0.12001563721657545</v>
      </c>
      <c r="K5" s="78">
        <f t="shared" ref="K5:K38" si="3">I5*J5</f>
        <v>1.2122739062829026E-4</v>
      </c>
      <c r="L5" s="79" t="s">
        <v>185</v>
      </c>
      <c r="M5" s="80" t="s">
        <v>185</v>
      </c>
      <c r="N5" s="81">
        <f>分析係数表!H8</f>
        <v>1.3455901945110578E-2</v>
      </c>
      <c r="O5" s="82">
        <f t="shared" ref="O5:O43" si="4">$M$44*N5</f>
        <v>1.0362890117751447E-2</v>
      </c>
      <c r="P5" s="76">
        <f>分析係数表!C8</f>
        <v>0.59892525647288708</v>
      </c>
      <c r="Q5" s="82">
        <f t="shared" ref="Q5:Q38" si="5">O5*P5</f>
        <v>6.206596621574632E-3</v>
      </c>
      <c r="R5" s="83">
        <f t="array" ref="R5:R43">MMULT(逆行列係数!C5:AO43,'29'!Q5:Q43)</f>
        <v>8.8464680411163999E-3</v>
      </c>
      <c r="S5" s="84">
        <f t="shared" ref="S5:S38" si="6">I5+R5</f>
        <v>9.8565646705208506E-3</v>
      </c>
      <c r="T5" s="85">
        <f>分析係数表!F8</f>
        <v>0.45269741985926504</v>
      </c>
      <c r="U5" s="86">
        <f t="shared" ref="U5:U38" si="7">S5*T5</f>
        <v>4.4620413950207756E-3</v>
      </c>
      <c r="V5" s="87">
        <f>分析係数表!D8</f>
        <v>0.16301798279906177</v>
      </c>
      <c r="W5" s="88">
        <f t="shared" ref="W5:W38" si="8">ROUND(S5*V5,0)</f>
        <v>0</v>
      </c>
      <c r="X5" s="76">
        <f>分析係数表!E8</f>
        <v>0.12822517591868648</v>
      </c>
      <c r="Y5" s="89">
        <f t="shared" ref="Y5:Y38" si="9">ROUND(S5*X5,0)</f>
        <v>0</v>
      </c>
    </row>
    <row r="6" spans="1:25" x14ac:dyDescent="0.2">
      <c r="A6" s="6" t="s">
        <v>219</v>
      </c>
      <c r="B6" s="5" t="s">
        <v>265</v>
      </c>
      <c r="C6" s="90"/>
      <c r="D6" s="76">
        <f>投入係数表!AE6</f>
        <v>0</v>
      </c>
      <c r="E6" s="77">
        <f t="shared" si="0"/>
        <v>0</v>
      </c>
      <c r="F6" s="76">
        <f>分析係数表!C9</f>
        <v>1</v>
      </c>
      <c r="G6" s="77">
        <f t="shared" si="1"/>
        <v>0</v>
      </c>
      <c r="H6" s="77">
        <v>2.911340144665972E-3</v>
      </c>
      <c r="I6" s="77">
        <f t="shared" si="2"/>
        <v>2.911340144665972E-3</v>
      </c>
      <c r="J6" s="76">
        <f>分析係数表!G9</f>
        <v>0.24649298597194388</v>
      </c>
      <c r="K6" s="78">
        <f t="shared" si="3"/>
        <v>7.176249254387065E-4</v>
      </c>
      <c r="L6" s="79"/>
      <c r="M6" s="80"/>
      <c r="N6" s="81">
        <f>分析係数表!H9</f>
        <v>6.9277911004529712E-4</v>
      </c>
      <c r="O6" s="82">
        <f t="shared" si="4"/>
        <v>5.3353493675552005E-4</v>
      </c>
      <c r="P6" s="76">
        <f>分析係数表!C9</f>
        <v>1</v>
      </c>
      <c r="Q6" s="82">
        <f t="shared" si="5"/>
        <v>5.3353493675552005E-4</v>
      </c>
      <c r="R6" s="83">
        <v>8.2751709208292695E-4</v>
      </c>
      <c r="S6" s="84">
        <f t="shared" si="6"/>
        <v>3.7388572367488991E-3</v>
      </c>
      <c r="T6" s="85">
        <f>分析係数表!F9</f>
        <v>0.67535070140280562</v>
      </c>
      <c r="U6" s="86">
        <f t="shared" si="7"/>
        <v>2.5250398572833248E-3</v>
      </c>
      <c r="V6" s="87">
        <f>分析係数表!D9</f>
        <v>0.18436873747494989</v>
      </c>
      <c r="W6" s="88">
        <f t="shared" si="8"/>
        <v>0</v>
      </c>
      <c r="X6" s="76">
        <f>分析係数表!E9</f>
        <v>0.11823647294589178</v>
      </c>
      <c r="Y6" s="89">
        <f t="shared" si="9"/>
        <v>0</v>
      </c>
    </row>
    <row r="7" spans="1:25" x14ac:dyDescent="0.2">
      <c r="A7" s="6" t="s">
        <v>220</v>
      </c>
      <c r="B7" s="5" t="s">
        <v>266</v>
      </c>
      <c r="C7" s="90"/>
      <c r="D7" s="76">
        <f>投入係数表!AE7</f>
        <v>0</v>
      </c>
      <c r="E7" s="77">
        <f t="shared" si="0"/>
        <v>0</v>
      </c>
      <c r="F7" s="76">
        <f>分析係数表!C10</f>
        <v>0</v>
      </c>
      <c r="G7" s="77">
        <f t="shared" si="1"/>
        <v>0</v>
      </c>
      <c r="H7" s="77">
        <v>0</v>
      </c>
      <c r="I7" s="77">
        <f t="shared" si="2"/>
        <v>0</v>
      </c>
      <c r="J7" s="76">
        <f>分析係数表!G10</f>
        <v>0</v>
      </c>
      <c r="K7" s="78">
        <f t="shared" si="3"/>
        <v>0</v>
      </c>
      <c r="L7" s="79"/>
      <c r="M7" s="80"/>
      <c r="N7" s="81">
        <f>分析係数表!H10</f>
        <v>1.3855582200905942E-3</v>
      </c>
      <c r="O7" s="82">
        <f t="shared" si="4"/>
        <v>1.0670698735110401E-3</v>
      </c>
      <c r="P7" s="76">
        <f>分析係数表!C10</f>
        <v>0</v>
      </c>
      <c r="Q7" s="82">
        <f t="shared" si="5"/>
        <v>0</v>
      </c>
      <c r="R7" s="83">
        <v>0</v>
      </c>
      <c r="S7" s="84">
        <f t="shared" si="6"/>
        <v>0</v>
      </c>
      <c r="T7" s="85">
        <f>分析係数表!F10</f>
        <v>0</v>
      </c>
      <c r="U7" s="86">
        <f t="shared" si="7"/>
        <v>0</v>
      </c>
      <c r="V7" s="87">
        <f>分析係数表!D10</f>
        <v>0</v>
      </c>
      <c r="W7" s="88">
        <f t="shared" si="8"/>
        <v>0</v>
      </c>
      <c r="X7" s="76">
        <f>分析係数表!E10</f>
        <v>0</v>
      </c>
      <c r="Y7" s="89">
        <f t="shared" si="9"/>
        <v>0</v>
      </c>
    </row>
    <row r="8" spans="1:25" x14ac:dyDescent="0.2">
      <c r="A8" s="6" t="s">
        <v>221</v>
      </c>
      <c r="B8" s="5" t="s">
        <v>27</v>
      </c>
      <c r="C8" s="90"/>
      <c r="D8" s="76">
        <f>投入係数表!AE8</f>
        <v>0</v>
      </c>
      <c r="E8" s="77">
        <f t="shared" si="0"/>
        <v>0</v>
      </c>
      <c r="F8" s="76">
        <f>分析係数表!C11</f>
        <v>0</v>
      </c>
      <c r="G8" s="77">
        <f t="shared" si="1"/>
        <v>0</v>
      </c>
      <c r="H8" s="77">
        <v>0</v>
      </c>
      <c r="I8" s="77">
        <f t="shared" si="2"/>
        <v>0</v>
      </c>
      <c r="J8" s="76">
        <f>分析係数表!G11</f>
        <v>1</v>
      </c>
      <c r="K8" s="78">
        <f t="shared" si="3"/>
        <v>0</v>
      </c>
      <c r="L8" s="79"/>
      <c r="M8" s="80"/>
      <c r="N8" s="81">
        <f>分析係数表!H11</f>
        <v>-2.6645350386357579E-5</v>
      </c>
      <c r="O8" s="82">
        <f t="shared" si="4"/>
        <v>-2.0520574490596923E-5</v>
      </c>
      <c r="P8" s="76">
        <f>分析係数表!C11</f>
        <v>0</v>
      </c>
      <c r="Q8" s="82">
        <f t="shared" si="5"/>
        <v>0</v>
      </c>
      <c r="R8" s="83">
        <v>0</v>
      </c>
      <c r="S8" s="84">
        <f t="shared" si="6"/>
        <v>0</v>
      </c>
      <c r="T8" s="85">
        <f>分析係数表!F11</f>
        <v>1</v>
      </c>
      <c r="U8" s="86">
        <f t="shared" si="7"/>
        <v>0</v>
      </c>
      <c r="V8" s="87">
        <f>分析係数表!D11</f>
        <v>1</v>
      </c>
      <c r="W8" s="88">
        <f t="shared" si="8"/>
        <v>0</v>
      </c>
      <c r="X8" s="76">
        <f>分析係数表!E11</f>
        <v>0</v>
      </c>
      <c r="Y8" s="89">
        <f t="shared" si="9"/>
        <v>0</v>
      </c>
    </row>
    <row r="9" spans="1:25" x14ac:dyDescent="0.2">
      <c r="A9" s="6" t="s">
        <v>222</v>
      </c>
      <c r="B9" s="5" t="s">
        <v>190</v>
      </c>
      <c r="C9" s="90"/>
      <c r="D9" s="76">
        <f>投入係数表!AE9</f>
        <v>0</v>
      </c>
      <c r="E9" s="77">
        <f t="shared" si="0"/>
        <v>0</v>
      </c>
      <c r="F9" s="76">
        <f>分析係数表!C12</f>
        <v>0.12986565621770585</v>
      </c>
      <c r="G9" s="77">
        <f t="shared" si="1"/>
        <v>0</v>
      </c>
      <c r="H9" s="77">
        <v>3.3039469494771208E-4</v>
      </c>
      <c r="I9" s="77">
        <f t="shared" si="2"/>
        <v>3.3039469494771208E-4</v>
      </c>
      <c r="J9" s="76">
        <f>分析係数表!G12</f>
        <v>0.14484736734275763</v>
      </c>
      <c r="K9" s="78">
        <f t="shared" si="3"/>
        <v>4.7856801747189604E-5</v>
      </c>
      <c r="L9" s="79"/>
      <c r="M9" s="80"/>
      <c r="N9" s="81">
        <f>分析係数表!H12</f>
        <v>0.10226485478284039</v>
      </c>
      <c r="O9" s="82">
        <f t="shared" si="4"/>
        <v>7.8757964894910992E-2</v>
      </c>
      <c r="P9" s="76">
        <f>分析係数表!C12</f>
        <v>0.12986565621770585</v>
      </c>
      <c r="Q9" s="82">
        <f t="shared" si="5"/>
        <v>1.0227954793448657E-2</v>
      </c>
      <c r="R9" s="83">
        <v>1.1317025703404019E-2</v>
      </c>
      <c r="S9" s="84">
        <f t="shared" si="6"/>
        <v>1.164742039835173E-2</v>
      </c>
      <c r="T9" s="85">
        <f>分析係数表!F12</f>
        <v>0.28354845318582256</v>
      </c>
      <c r="U9" s="86">
        <f t="shared" si="7"/>
        <v>3.3026080375576305E-3</v>
      </c>
      <c r="V9" s="87">
        <f>分析係数表!D12</f>
        <v>6.9862733046506864E-2</v>
      </c>
      <c r="W9" s="88">
        <f t="shared" si="8"/>
        <v>0</v>
      </c>
      <c r="X9" s="76">
        <f>分析係数表!E12</f>
        <v>7.0682237246465884E-2</v>
      </c>
      <c r="Y9" s="89">
        <f t="shared" si="9"/>
        <v>0</v>
      </c>
    </row>
    <row r="10" spans="1:25" x14ac:dyDescent="0.2">
      <c r="A10" s="6" t="s">
        <v>223</v>
      </c>
      <c r="B10" s="5" t="s">
        <v>28</v>
      </c>
      <c r="C10" s="90"/>
      <c r="D10" s="76">
        <f>投入係数表!AE10</f>
        <v>0</v>
      </c>
      <c r="E10" s="77">
        <f t="shared" si="0"/>
        <v>0</v>
      </c>
      <c r="F10" s="76">
        <f>分析係数表!C13</f>
        <v>0</v>
      </c>
      <c r="G10" s="77">
        <f t="shared" si="1"/>
        <v>0</v>
      </c>
      <c r="H10" s="77">
        <v>0</v>
      </c>
      <c r="I10" s="77">
        <f t="shared" si="2"/>
        <v>0</v>
      </c>
      <c r="J10" s="76">
        <f>分析係数表!G13</f>
        <v>0.244940107393639</v>
      </c>
      <c r="K10" s="78">
        <f t="shared" si="3"/>
        <v>0</v>
      </c>
      <c r="L10" s="79"/>
      <c r="M10" s="80"/>
      <c r="N10" s="81">
        <f>分析係数表!H13</f>
        <v>1.5560884625632827E-2</v>
      </c>
      <c r="O10" s="82">
        <f t="shared" si="4"/>
        <v>1.1984015502508605E-2</v>
      </c>
      <c r="P10" s="76">
        <f>分析係数表!C13</f>
        <v>0</v>
      </c>
      <c r="Q10" s="82">
        <f t="shared" si="5"/>
        <v>0</v>
      </c>
      <c r="R10" s="83">
        <v>0</v>
      </c>
      <c r="S10" s="84">
        <f t="shared" si="6"/>
        <v>0</v>
      </c>
      <c r="T10" s="85">
        <f>分析係数表!F13</f>
        <v>0.38269310202395707</v>
      </c>
      <c r="U10" s="86">
        <f t="shared" si="7"/>
        <v>0</v>
      </c>
      <c r="V10" s="87">
        <f>分析係数表!D13</f>
        <v>0.20115654688145396</v>
      </c>
      <c r="W10" s="88">
        <f t="shared" si="8"/>
        <v>0</v>
      </c>
      <c r="X10" s="76">
        <f>分析係数表!E13</f>
        <v>0.12556794712928543</v>
      </c>
      <c r="Y10" s="89">
        <f t="shared" si="9"/>
        <v>0</v>
      </c>
    </row>
    <row r="11" spans="1:25" x14ac:dyDescent="0.2">
      <c r="A11" s="6" t="s">
        <v>224</v>
      </c>
      <c r="B11" s="5" t="s">
        <v>267</v>
      </c>
      <c r="C11" s="90"/>
      <c r="D11" s="76">
        <f>投入係数表!AE11</f>
        <v>0</v>
      </c>
      <c r="E11" s="77">
        <f t="shared" si="0"/>
        <v>0</v>
      </c>
      <c r="F11" s="76">
        <f>分析係数表!C14</f>
        <v>0.45829675153643545</v>
      </c>
      <c r="G11" s="77">
        <f t="shared" si="1"/>
        <v>0</v>
      </c>
      <c r="H11" s="77">
        <v>2.8786671366396326E-2</v>
      </c>
      <c r="I11" s="77">
        <f t="shared" si="2"/>
        <v>2.8786671366396326E-2</v>
      </c>
      <c r="J11" s="76">
        <f>分析係数表!G14</f>
        <v>0.19321533923303835</v>
      </c>
      <c r="K11" s="78">
        <f t="shared" si="3"/>
        <v>5.5620264734482575E-3</v>
      </c>
      <c r="L11" s="79"/>
      <c r="M11" s="80"/>
      <c r="N11" s="81">
        <f>分析係数表!H14</f>
        <v>1.278976818545164E-3</v>
      </c>
      <c r="O11" s="82">
        <f t="shared" si="4"/>
        <v>9.8498757554865246E-4</v>
      </c>
      <c r="P11" s="76">
        <f>分析係数表!C14</f>
        <v>0.45829675153643545</v>
      </c>
      <c r="Q11" s="82">
        <f t="shared" si="5"/>
        <v>4.5141660617769675E-4</v>
      </c>
      <c r="R11" s="83">
        <v>1.6237805306297038E-3</v>
      </c>
      <c r="S11" s="84">
        <f t="shared" si="6"/>
        <v>3.0410451897026031E-2</v>
      </c>
      <c r="T11" s="85">
        <f>分析係数表!F14</f>
        <v>0.37856440511307771</v>
      </c>
      <c r="U11" s="86">
        <f t="shared" si="7"/>
        <v>1.1512314631617525E-2</v>
      </c>
      <c r="V11" s="87">
        <f>分析係数表!D14</f>
        <v>5.6047197640117993E-2</v>
      </c>
      <c r="W11" s="88">
        <f t="shared" si="8"/>
        <v>0</v>
      </c>
      <c r="X11" s="76">
        <f>分析係数表!E14</f>
        <v>4.4739429695181909E-2</v>
      </c>
      <c r="Y11" s="89">
        <f t="shared" si="9"/>
        <v>0</v>
      </c>
    </row>
    <row r="12" spans="1:25" x14ac:dyDescent="0.2">
      <c r="A12" s="6" t="s">
        <v>225</v>
      </c>
      <c r="B12" s="5" t="s">
        <v>29</v>
      </c>
      <c r="C12" s="90"/>
      <c r="D12" s="76">
        <f>投入係数表!AE12</f>
        <v>0</v>
      </c>
      <c r="E12" s="77">
        <f t="shared" si="0"/>
        <v>0</v>
      </c>
      <c r="F12" s="76">
        <f>分析係数表!C15</f>
        <v>0</v>
      </c>
      <c r="G12" s="77">
        <f t="shared" si="1"/>
        <v>0</v>
      </c>
      <c r="H12" s="77">
        <v>0</v>
      </c>
      <c r="I12" s="77">
        <f t="shared" si="2"/>
        <v>0</v>
      </c>
      <c r="J12" s="76">
        <f>分析係数表!G15</f>
        <v>9.420289855072464E-2</v>
      </c>
      <c r="K12" s="78">
        <f t="shared" si="3"/>
        <v>0</v>
      </c>
      <c r="L12" s="79"/>
      <c r="M12" s="80"/>
      <c r="N12" s="81">
        <f>分析係数表!H15</f>
        <v>9.4857447375432981E-3</v>
      </c>
      <c r="O12" s="82">
        <f t="shared" si="4"/>
        <v>7.3053245186525048E-3</v>
      </c>
      <c r="P12" s="76">
        <f>分析係数表!C15</f>
        <v>0</v>
      </c>
      <c r="Q12" s="82">
        <f t="shared" si="5"/>
        <v>0</v>
      </c>
      <c r="R12" s="83">
        <v>0</v>
      </c>
      <c r="S12" s="84">
        <f t="shared" si="6"/>
        <v>0</v>
      </c>
      <c r="T12" s="85">
        <f>分析係数表!F15</f>
        <v>0.29710144927536231</v>
      </c>
      <c r="U12" s="86">
        <f t="shared" si="7"/>
        <v>0</v>
      </c>
      <c r="V12" s="87">
        <f>分析係数表!D15</f>
        <v>2.1739130434782608E-2</v>
      </c>
      <c r="W12" s="88">
        <f t="shared" si="8"/>
        <v>0</v>
      </c>
      <c r="X12" s="76">
        <f>分析係数表!E15</f>
        <v>2.1739130434782608E-2</v>
      </c>
      <c r="Y12" s="89">
        <f t="shared" si="9"/>
        <v>0</v>
      </c>
    </row>
    <row r="13" spans="1:25" x14ac:dyDescent="0.2">
      <c r="A13" s="6" t="s">
        <v>226</v>
      </c>
      <c r="B13" s="5" t="s">
        <v>30</v>
      </c>
      <c r="C13" s="90"/>
      <c r="D13" s="76">
        <f>投入係数表!AE13</f>
        <v>0</v>
      </c>
      <c r="E13" s="77">
        <f t="shared" si="0"/>
        <v>0</v>
      </c>
      <c r="F13" s="76">
        <f>分析係数表!C16</f>
        <v>4.3478260869564966E-3</v>
      </c>
      <c r="G13" s="77">
        <f t="shared" si="1"/>
        <v>0</v>
      </c>
      <c r="H13" s="77">
        <v>6.7238983211382383E-5</v>
      </c>
      <c r="I13" s="77">
        <f t="shared" si="2"/>
        <v>6.7238983211382383E-5</v>
      </c>
      <c r="J13" s="76">
        <f>分析係数表!G16</f>
        <v>0.1</v>
      </c>
      <c r="K13" s="78">
        <f t="shared" si="3"/>
        <v>6.7238983211382386E-6</v>
      </c>
      <c r="L13" s="79"/>
      <c r="M13" s="80"/>
      <c r="N13" s="81">
        <f>分析係数表!H16</f>
        <v>1.859845456967759E-2</v>
      </c>
      <c r="O13" s="82">
        <f t="shared" si="4"/>
        <v>1.4323360994436653E-2</v>
      </c>
      <c r="P13" s="76">
        <f>分析係数表!C16</f>
        <v>4.3478260869564966E-3</v>
      </c>
      <c r="Q13" s="82">
        <f t="shared" si="5"/>
        <v>6.227548258450683E-5</v>
      </c>
      <c r="R13" s="83">
        <v>6.8821410710802333E-5</v>
      </c>
      <c r="S13" s="84">
        <f t="shared" si="6"/>
        <v>1.3606039392218472E-4</v>
      </c>
      <c r="T13" s="85">
        <f>分析係数表!F16</f>
        <v>0.3</v>
      </c>
      <c r="U13" s="86">
        <f t="shared" si="7"/>
        <v>4.0818118176655413E-5</v>
      </c>
      <c r="V13" s="87">
        <f>分析係数表!D16</f>
        <v>0</v>
      </c>
      <c r="W13" s="88">
        <f t="shared" si="8"/>
        <v>0</v>
      </c>
      <c r="X13" s="76">
        <f>分析係数表!E16</f>
        <v>0</v>
      </c>
      <c r="Y13" s="89">
        <f t="shared" si="9"/>
        <v>0</v>
      </c>
    </row>
    <row r="14" spans="1:25" x14ac:dyDescent="0.2">
      <c r="A14" s="6" t="s">
        <v>2</v>
      </c>
      <c r="B14" s="5" t="s">
        <v>364</v>
      </c>
      <c r="C14" s="90"/>
      <c r="D14" s="76">
        <f>投入係数表!AE14</f>
        <v>4.591368227731864E-4</v>
      </c>
      <c r="E14" s="77">
        <f t="shared" si="0"/>
        <v>4.5913682277318638E-2</v>
      </c>
      <c r="F14" s="76">
        <f>分析係数表!C17</f>
        <v>0.37921478060046188</v>
      </c>
      <c r="G14" s="77">
        <f t="shared" si="1"/>
        <v>1.74111469513527E-2</v>
      </c>
      <c r="H14" s="77">
        <v>2.8255414502344364E-2</v>
      </c>
      <c r="I14" s="77">
        <f t="shared" si="2"/>
        <v>2.8255414502344364E-2</v>
      </c>
      <c r="J14" s="76">
        <f>分析係数表!G17</f>
        <v>0.21189120809614168</v>
      </c>
      <c r="K14" s="78">
        <f t="shared" si="3"/>
        <v>5.9870739141589888E-3</v>
      </c>
      <c r="L14" s="79"/>
      <c r="M14" s="80"/>
      <c r="N14" s="81">
        <f>分析係数表!H17</f>
        <v>3.1175059952038369E-3</v>
      </c>
      <c r="O14" s="82">
        <f t="shared" si="4"/>
        <v>2.4009072153998402E-3</v>
      </c>
      <c r="P14" s="76">
        <f>分析係数表!C17</f>
        <v>0.37921478060046188</v>
      </c>
      <c r="Q14" s="82">
        <f t="shared" si="5"/>
        <v>9.1045950292991621E-4</v>
      </c>
      <c r="R14" s="83">
        <v>1.7672402985168885E-3</v>
      </c>
      <c r="S14" s="84">
        <f t="shared" si="6"/>
        <v>3.0022654800861252E-2</v>
      </c>
      <c r="T14" s="85">
        <f>分析係数表!F17</f>
        <v>0.32152646004638413</v>
      </c>
      <c r="U14" s="86">
        <f t="shared" si="7"/>
        <v>9.6530779193154982E-3</v>
      </c>
      <c r="V14" s="87">
        <f>分析係数表!D17</f>
        <v>5.2709255745308874E-2</v>
      </c>
      <c r="W14" s="88">
        <f t="shared" si="8"/>
        <v>0</v>
      </c>
      <c r="X14" s="76">
        <f>分析係数表!E17</f>
        <v>4.1113219481340925E-2</v>
      </c>
      <c r="Y14" s="89">
        <f t="shared" si="9"/>
        <v>0</v>
      </c>
    </row>
    <row r="15" spans="1:25" x14ac:dyDescent="0.2">
      <c r="A15" s="6" t="s">
        <v>3</v>
      </c>
      <c r="B15" s="5" t="s">
        <v>31</v>
      </c>
      <c r="C15" s="90"/>
      <c r="D15" s="76">
        <f>投入係数表!AE15</f>
        <v>0</v>
      </c>
      <c r="E15" s="77">
        <f t="shared" si="0"/>
        <v>0</v>
      </c>
      <c r="F15" s="76">
        <f>分析係数表!C18</f>
        <v>0.14940577249575548</v>
      </c>
      <c r="G15" s="77">
        <f t="shared" si="1"/>
        <v>0</v>
      </c>
      <c r="H15" s="77">
        <v>8.9534018499483423E-3</v>
      </c>
      <c r="I15" s="77">
        <f t="shared" si="2"/>
        <v>8.9534018499483423E-3</v>
      </c>
      <c r="J15" s="76">
        <f>分析係数表!G18</f>
        <v>0.21511627906976744</v>
      </c>
      <c r="K15" s="78">
        <f t="shared" si="3"/>
        <v>1.9260224909772596E-3</v>
      </c>
      <c r="L15" s="79"/>
      <c r="M15" s="80"/>
      <c r="N15" s="81">
        <f>分析係数表!H18</f>
        <v>5.0626165734079403E-4</v>
      </c>
      <c r="O15" s="82">
        <f t="shared" si="4"/>
        <v>3.8989091532134156E-4</v>
      </c>
      <c r="P15" s="76">
        <f>分析係数表!C18</f>
        <v>0.14940577249575548</v>
      </c>
      <c r="Q15" s="82">
        <f t="shared" si="5"/>
        <v>5.8251953392662223E-5</v>
      </c>
      <c r="R15" s="83">
        <v>1.1687562559868259E-4</v>
      </c>
      <c r="S15" s="84">
        <f t="shared" si="6"/>
        <v>9.0702774755470252E-3</v>
      </c>
      <c r="T15" s="85">
        <f>分析係数表!F18</f>
        <v>0.45542635658914726</v>
      </c>
      <c r="U15" s="86">
        <f t="shared" si="7"/>
        <v>4.1308434239409903E-3</v>
      </c>
      <c r="V15" s="87">
        <f>分析係数表!D18</f>
        <v>8.1395348837209308E-2</v>
      </c>
      <c r="W15" s="88">
        <f t="shared" si="8"/>
        <v>0</v>
      </c>
      <c r="X15" s="76">
        <f>分析係数表!E18</f>
        <v>8.9147286821705432E-2</v>
      </c>
      <c r="Y15" s="89">
        <f t="shared" si="9"/>
        <v>0</v>
      </c>
    </row>
    <row r="16" spans="1:25" x14ac:dyDescent="0.2">
      <c r="A16" s="6" t="s">
        <v>4</v>
      </c>
      <c r="B16" s="5" t="s">
        <v>32</v>
      </c>
      <c r="C16" s="90"/>
      <c r="D16" s="76">
        <f>投入係数表!AE16</f>
        <v>0</v>
      </c>
      <c r="E16" s="77">
        <f t="shared" si="0"/>
        <v>0</v>
      </c>
      <c r="F16" s="76">
        <f>分析係数表!C19</f>
        <v>0.11115651818553329</v>
      </c>
      <c r="G16" s="77">
        <f t="shared" si="1"/>
        <v>0</v>
      </c>
      <c r="H16" s="77">
        <v>5.2464388101954125E-3</v>
      </c>
      <c r="I16" s="77">
        <f t="shared" si="2"/>
        <v>5.2464388101954125E-3</v>
      </c>
      <c r="J16" s="76">
        <f>分析係数表!G19</f>
        <v>5.721393034825871E-2</v>
      </c>
      <c r="K16" s="78">
        <f t="shared" si="3"/>
        <v>3.0016938466292161E-4</v>
      </c>
      <c r="L16" s="79"/>
      <c r="M16" s="80"/>
      <c r="N16" s="81">
        <f>分析係数表!H19</f>
        <v>-1.332267519317879E-4</v>
      </c>
      <c r="O16" s="82">
        <f t="shared" si="4"/>
        <v>-1.0260287245298462E-4</v>
      </c>
      <c r="P16" s="76">
        <f>分析係数表!C19</f>
        <v>0.11115651818553329</v>
      </c>
      <c r="Q16" s="82">
        <f t="shared" si="5"/>
        <v>-1.1404978057708138E-5</v>
      </c>
      <c r="R16" s="83">
        <v>4.9002835736372423E-5</v>
      </c>
      <c r="S16" s="84">
        <f t="shared" si="6"/>
        <v>5.2954416459317852E-3</v>
      </c>
      <c r="T16" s="85">
        <f>分析係数表!F19</f>
        <v>0.24046434494195687</v>
      </c>
      <c r="U16" s="86">
        <f t="shared" si="7"/>
        <v>1.2733649065673446E-3</v>
      </c>
      <c r="V16" s="87">
        <f>分析係数表!D19</f>
        <v>6.7993366500829183E-2</v>
      </c>
      <c r="W16" s="88">
        <f t="shared" si="8"/>
        <v>0</v>
      </c>
      <c r="X16" s="76">
        <f>分析係数表!E19</f>
        <v>7.4626865671641784E-2</v>
      </c>
      <c r="Y16" s="89">
        <f t="shared" si="9"/>
        <v>0</v>
      </c>
    </row>
    <row r="17" spans="1:25" x14ac:dyDescent="0.2">
      <c r="A17" s="6" t="s">
        <v>5</v>
      </c>
      <c r="B17" s="5" t="s">
        <v>33</v>
      </c>
      <c r="C17" s="90"/>
      <c r="D17" s="76">
        <f>投入係数表!AE17</f>
        <v>0</v>
      </c>
      <c r="E17" s="77">
        <f t="shared" si="0"/>
        <v>0</v>
      </c>
      <c r="F17" s="76">
        <f>分析係数表!C20</f>
        <v>0.38497033618984844</v>
      </c>
      <c r="G17" s="77">
        <f t="shared" si="1"/>
        <v>0</v>
      </c>
      <c r="H17" s="77">
        <v>7.1843446121050277E-3</v>
      </c>
      <c r="I17" s="77">
        <f t="shared" si="2"/>
        <v>7.1843446121050277E-3</v>
      </c>
      <c r="J17" s="76">
        <f>分析係数表!G20</f>
        <v>0.1000882612533098</v>
      </c>
      <c r="K17" s="78">
        <f t="shared" si="3"/>
        <v>7.1906856047017668E-4</v>
      </c>
      <c r="L17" s="79"/>
      <c r="M17" s="80"/>
      <c r="N17" s="81">
        <f>分析係数表!H20</f>
        <v>6.1284305888622431E-4</v>
      </c>
      <c r="O17" s="82">
        <f t="shared" si="4"/>
        <v>4.7197321328372921E-4</v>
      </c>
      <c r="P17" s="76">
        <f>分析係数表!C20</f>
        <v>0.38497033618984844</v>
      </c>
      <c r="Q17" s="82">
        <f t="shared" si="5"/>
        <v>1.8169568659044026E-4</v>
      </c>
      <c r="R17" s="83">
        <v>4.125763529868483E-4</v>
      </c>
      <c r="S17" s="84">
        <f t="shared" si="6"/>
        <v>7.5969209650918763E-3</v>
      </c>
      <c r="T17" s="85">
        <f>分析係数表!F20</f>
        <v>0.22259488084730802</v>
      </c>
      <c r="U17" s="86">
        <f t="shared" si="7"/>
        <v>1.6910357170310424E-3</v>
      </c>
      <c r="V17" s="87">
        <f>分析係数表!D20</f>
        <v>2.5772285966460723E-2</v>
      </c>
      <c r="W17" s="88">
        <f t="shared" si="8"/>
        <v>0</v>
      </c>
      <c r="X17" s="76">
        <f>分析係数表!E20</f>
        <v>2.7184466019417475E-2</v>
      </c>
      <c r="Y17" s="89">
        <f t="shared" si="9"/>
        <v>0</v>
      </c>
    </row>
    <row r="18" spans="1:25" x14ac:dyDescent="0.2">
      <c r="A18" s="6" t="s">
        <v>6</v>
      </c>
      <c r="B18" s="5" t="s">
        <v>34</v>
      </c>
      <c r="C18" s="90"/>
      <c r="D18" s="76">
        <f>投入係数表!AE18</f>
        <v>4.591368227731864E-4</v>
      </c>
      <c r="E18" s="77">
        <f t="shared" si="0"/>
        <v>4.5913682277318638E-2</v>
      </c>
      <c r="F18" s="76">
        <f>分析係数表!C21</f>
        <v>0.48253968253968249</v>
      </c>
      <c r="G18" s="77">
        <f t="shared" si="1"/>
        <v>2.2155173670325181E-2</v>
      </c>
      <c r="H18" s="77">
        <v>7.5952972752241291E-2</v>
      </c>
      <c r="I18" s="77">
        <f t="shared" si="2"/>
        <v>7.5952972752241291E-2</v>
      </c>
      <c r="J18" s="76">
        <f>分析係数表!G21</f>
        <v>0.28533451484271155</v>
      </c>
      <c r="K18" s="78">
        <f t="shared" si="3"/>
        <v>2.1672004631122458E-2</v>
      </c>
      <c r="L18" s="79"/>
      <c r="M18" s="80"/>
      <c r="N18" s="81">
        <f>分析係数表!H21</f>
        <v>1.0125233146815881E-3</v>
      </c>
      <c r="O18" s="82">
        <f t="shared" si="4"/>
        <v>7.7978183064268312E-4</v>
      </c>
      <c r="P18" s="76">
        <f>分析係数表!C21</f>
        <v>0.48253968253968249</v>
      </c>
      <c r="Q18" s="82">
        <f t="shared" si="5"/>
        <v>3.7627567700853276E-4</v>
      </c>
      <c r="R18" s="83">
        <v>7.2569886171985312E-4</v>
      </c>
      <c r="S18" s="84">
        <f t="shared" si="6"/>
        <v>7.667867161396115E-2</v>
      </c>
      <c r="T18" s="85">
        <f>分析係数表!F21</f>
        <v>0.42600797518830308</v>
      </c>
      <c r="U18" s="86">
        <f t="shared" si="7"/>
        <v>3.2665725634392399E-2</v>
      </c>
      <c r="V18" s="87">
        <f>分析係数表!D21</f>
        <v>6.1586176340274704E-2</v>
      </c>
      <c r="W18" s="88">
        <f t="shared" si="8"/>
        <v>0</v>
      </c>
      <c r="X18" s="76">
        <f>分析係数表!E21</f>
        <v>5.2946389011962781E-2</v>
      </c>
      <c r="Y18" s="89">
        <f t="shared" si="9"/>
        <v>0</v>
      </c>
    </row>
    <row r="19" spans="1:25" x14ac:dyDescent="0.2">
      <c r="A19" s="6" t="s">
        <v>7</v>
      </c>
      <c r="B19" s="5" t="s">
        <v>268</v>
      </c>
      <c r="C19" s="90"/>
      <c r="D19" s="76">
        <f>投入係数表!AE19</f>
        <v>0</v>
      </c>
      <c r="E19" s="77">
        <f t="shared" si="0"/>
        <v>0</v>
      </c>
      <c r="F19" s="76">
        <f>分析係数表!C22</f>
        <v>8.9572192513369009E-2</v>
      </c>
      <c r="G19" s="77">
        <f t="shared" si="1"/>
        <v>0</v>
      </c>
      <c r="H19" s="77">
        <v>7.3212619751812798E-4</v>
      </c>
      <c r="I19" s="77">
        <f t="shared" si="2"/>
        <v>7.3212619751812798E-4</v>
      </c>
      <c r="J19" s="76">
        <f>分析係数表!G22</f>
        <v>0.19457831325301206</v>
      </c>
      <c r="K19" s="78">
        <f t="shared" si="3"/>
        <v>1.424558806014189E-4</v>
      </c>
      <c r="L19" s="79"/>
      <c r="M19" s="80"/>
      <c r="N19" s="81">
        <f>分析係数表!H22</f>
        <v>5.3290700772715159E-5</v>
      </c>
      <c r="O19" s="82">
        <f t="shared" si="4"/>
        <v>4.1041148981193846E-5</v>
      </c>
      <c r="P19" s="76">
        <f>分析係数表!C22</f>
        <v>8.9572192513369009E-2</v>
      </c>
      <c r="Q19" s="82">
        <f t="shared" si="5"/>
        <v>3.6761456975133535E-6</v>
      </c>
      <c r="R19" s="83">
        <v>2.4152565190076115E-5</v>
      </c>
      <c r="S19" s="84">
        <f t="shared" si="6"/>
        <v>7.5627876270820409E-4</v>
      </c>
      <c r="T19" s="85">
        <f>分析係数表!F22</f>
        <v>0.41265060240963858</v>
      </c>
      <c r="U19" s="86">
        <f t="shared" si="7"/>
        <v>3.1207888702115653E-4</v>
      </c>
      <c r="V19" s="87">
        <f>分析係数表!D22</f>
        <v>5.903614457831325E-2</v>
      </c>
      <c r="W19" s="88">
        <f t="shared" si="8"/>
        <v>0</v>
      </c>
      <c r="X19" s="76">
        <f>分析係数表!E22</f>
        <v>6.2650602409638559E-2</v>
      </c>
      <c r="Y19" s="89">
        <f t="shared" si="9"/>
        <v>0</v>
      </c>
    </row>
    <row r="20" spans="1:25" x14ac:dyDescent="0.2">
      <c r="A20" s="6" t="s">
        <v>8</v>
      </c>
      <c r="B20" s="5" t="s">
        <v>269</v>
      </c>
      <c r="C20" s="90"/>
      <c r="D20" s="76">
        <f>投入係数表!AE20</f>
        <v>0</v>
      </c>
      <c r="E20" s="77">
        <f t="shared" si="0"/>
        <v>0</v>
      </c>
      <c r="F20" s="76">
        <f>分析係数表!C23</f>
        <v>0</v>
      </c>
      <c r="G20" s="77">
        <f t="shared" si="1"/>
        <v>0</v>
      </c>
      <c r="H20" s="77">
        <v>0</v>
      </c>
      <c r="I20" s="77">
        <f t="shared" si="2"/>
        <v>0</v>
      </c>
      <c r="J20" s="76">
        <f>分析係数表!G23</f>
        <v>0.21617418351477449</v>
      </c>
      <c r="K20" s="78">
        <f t="shared" si="3"/>
        <v>0</v>
      </c>
      <c r="L20" s="79"/>
      <c r="M20" s="80"/>
      <c r="N20" s="81">
        <f>分析係数表!H23</f>
        <v>2.6645350386357579E-5</v>
      </c>
      <c r="O20" s="82">
        <f t="shared" si="4"/>
        <v>2.0520574490596923E-5</v>
      </c>
      <c r="P20" s="76">
        <f>分析係数表!C23</f>
        <v>0</v>
      </c>
      <c r="Q20" s="82">
        <f t="shared" si="5"/>
        <v>0</v>
      </c>
      <c r="R20" s="83">
        <v>0</v>
      </c>
      <c r="S20" s="84">
        <f t="shared" si="6"/>
        <v>0</v>
      </c>
      <c r="T20" s="85">
        <f>分析係数表!F23</f>
        <v>0.44116122343182995</v>
      </c>
      <c r="U20" s="86">
        <f t="shared" si="7"/>
        <v>0</v>
      </c>
      <c r="V20" s="87">
        <f>分析係数表!D23</f>
        <v>8.5018144116122338E-2</v>
      </c>
      <c r="W20" s="88">
        <f t="shared" si="8"/>
        <v>0</v>
      </c>
      <c r="X20" s="76">
        <f>分析係数表!E23</f>
        <v>8.138932089165371E-2</v>
      </c>
      <c r="Y20" s="89">
        <f t="shared" si="9"/>
        <v>0</v>
      </c>
    </row>
    <row r="21" spans="1:25" x14ac:dyDescent="0.2">
      <c r="A21" s="6" t="s">
        <v>9</v>
      </c>
      <c r="B21" s="5" t="s">
        <v>270</v>
      </c>
      <c r="C21" s="90"/>
      <c r="D21" s="76">
        <f>投入係数表!AE21</f>
        <v>0</v>
      </c>
      <c r="E21" s="77">
        <f t="shared" si="0"/>
        <v>0</v>
      </c>
      <c r="F21" s="76">
        <f>分析係数表!C24</f>
        <v>0.22950819672131151</v>
      </c>
      <c r="G21" s="77">
        <f t="shared" si="1"/>
        <v>0</v>
      </c>
      <c r="H21" s="77">
        <v>2.0618407100061277E-4</v>
      </c>
      <c r="I21" s="77">
        <f t="shared" si="2"/>
        <v>2.0618407100061277E-4</v>
      </c>
      <c r="J21" s="76">
        <f>分析係数表!G24</f>
        <v>0.20952380952380953</v>
      </c>
      <c r="K21" s="78">
        <f t="shared" si="3"/>
        <v>4.320047201917601E-5</v>
      </c>
      <c r="L21" s="79"/>
      <c r="M21" s="80"/>
      <c r="N21" s="81">
        <f>分析係数表!H24</f>
        <v>3.996802557953637E-4</v>
      </c>
      <c r="O21" s="82">
        <f t="shared" si="4"/>
        <v>3.0780861735895385E-4</v>
      </c>
      <c r="P21" s="76">
        <f>分析係数表!C24</f>
        <v>0.22950819672131151</v>
      </c>
      <c r="Q21" s="82">
        <f t="shared" si="5"/>
        <v>7.0644600705333684E-5</v>
      </c>
      <c r="R21" s="83">
        <v>1.7552201633430886E-4</v>
      </c>
      <c r="S21" s="84">
        <f t="shared" si="6"/>
        <v>3.8170608733492162E-4</v>
      </c>
      <c r="T21" s="85">
        <f>分析係数表!F24</f>
        <v>0.4</v>
      </c>
      <c r="U21" s="86">
        <f t="shared" si="7"/>
        <v>1.5268243493396865E-4</v>
      </c>
      <c r="V21" s="87">
        <f>分析係数表!D24</f>
        <v>1.1190476190476191</v>
      </c>
      <c r="W21" s="88">
        <f t="shared" si="8"/>
        <v>0</v>
      </c>
      <c r="X21" s="76">
        <f>分析係数表!E24</f>
        <v>1.1190476190476191</v>
      </c>
      <c r="Y21" s="89">
        <f t="shared" si="9"/>
        <v>0</v>
      </c>
    </row>
    <row r="22" spans="1:25" x14ac:dyDescent="0.2">
      <c r="A22" s="6" t="s">
        <v>10</v>
      </c>
      <c r="B22" s="5" t="s">
        <v>271</v>
      </c>
      <c r="C22" s="90"/>
      <c r="D22" s="76">
        <f>投入係数表!AE22</f>
        <v>0</v>
      </c>
      <c r="E22" s="77">
        <f t="shared" si="0"/>
        <v>0</v>
      </c>
      <c r="F22" s="76">
        <f>分析係数表!C25</f>
        <v>0.16129032258064513</v>
      </c>
      <c r="G22" s="77">
        <f t="shared" si="1"/>
        <v>0</v>
      </c>
      <c r="H22" s="77">
        <v>4.9194903217056958E-4</v>
      </c>
      <c r="I22" s="77">
        <f t="shared" si="2"/>
        <v>4.9194903217056958E-4</v>
      </c>
      <c r="J22" s="76">
        <f>分析係数表!G25</f>
        <v>0.19679519278918378</v>
      </c>
      <c r="K22" s="78">
        <f t="shared" si="3"/>
        <v>9.6813204628459613E-5</v>
      </c>
      <c r="L22" s="79"/>
      <c r="M22" s="80"/>
      <c r="N22" s="81">
        <f>分析係数表!H25</f>
        <v>5.5955235811350917E-4</v>
      </c>
      <c r="O22" s="82">
        <f t="shared" si="4"/>
        <v>4.3093206430253538E-4</v>
      </c>
      <c r="P22" s="76">
        <f>分析係数表!C25</f>
        <v>0.16129032258064513</v>
      </c>
      <c r="Q22" s="82">
        <f t="shared" si="5"/>
        <v>6.9505171661699239E-5</v>
      </c>
      <c r="R22" s="83">
        <v>2.0938610857683173E-4</v>
      </c>
      <c r="S22" s="84">
        <f t="shared" si="6"/>
        <v>7.0133514074740134E-4</v>
      </c>
      <c r="T22" s="85">
        <f>分析係数表!F25</f>
        <v>0.35002503755633452</v>
      </c>
      <c r="U22" s="86">
        <f t="shared" si="7"/>
        <v>2.4548485897968629E-4</v>
      </c>
      <c r="V22" s="87">
        <f>分析係数表!D25</f>
        <v>8.1622433650475709E-2</v>
      </c>
      <c r="W22" s="88">
        <f t="shared" si="8"/>
        <v>0</v>
      </c>
      <c r="X22" s="76">
        <f>分析係数表!E25</f>
        <v>8.0120180270405614E-2</v>
      </c>
      <c r="Y22" s="89">
        <f t="shared" si="9"/>
        <v>0</v>
      </c>
    </row>
    <row r="23" spans="1:25" x14ac:dyDescent="0.2">
      <c r="A23" s="6" t="s">
        <v>11</v>
      </c>
      <c r="B23" s="5" t="s">
        <v>35</v>
      </c>
      <c r="C23" s="90"/>
      <c r="D23" s="76">
        <f>投入係数表!AE23</f>
        <v>0</v>
      </c>
      <c r="E23" s="77">
        <f t="shared" si="0"/>
        <v>0</v>
      </c>
      <c r="F23" s="76">
        <f>分析係数表!C26</f>
        <v>0.2892749244712991</v>
      </c>
      <c r="G23" s="77">
        <f t="shared" si="1"/>
        <v>0</v>
      </c>
      <c r="H23" s="77">
        <v>2.9209407676496E-3</v>
      </c>
      <c r="I23" s="77">
        <f t="shared" si="2"/>
        <v>2.9209407676496E-3</v>
      </c>
      <c r="J23" s="76">
        <f>分析係数表!G26</f>
        <v>0.19654528478057889</v>
      </c>
      <c r="K23" s="78">
        <f t="shared" si="3"/>
        <v>5.7409713500489342E-4</v>
      </c>
      <c r="L23" s="79"/>
      <c r="M23" s="80"/>
      <c r="N23" s="81">
        <f>分析係数表!H26</f>
        <v>1.2363442579269917E-2</v>
      </c>
      <c r="O23" s="82">
        <f t="shared" si="4"/>
        <v>9.5215465636369727E-3</v>
      </c>
      <c r="P23" s="76">
        <f>分析係数表!C26</f>
        <v>0.2892749244712991</v>
      </c>
      <c r="Q23" s="82">
        <f t="shared" si="5"/>
        <v>2.7543446630460427E-3</v>
      </c>
      <c r="R23" s="83">
        <v>2.913555411762248E-3</v>
      </c>
      <c r="S23" s="84">
        <f t="shared" si="6"/>
        <v>5.834496179411848E-3</v>
      </c>
      <c r="T23" s="85">
        <f>分析係数表!F26</f>
        <v>0.33426704014939307</v>
      </c>
      <c r="U23" s="86">
        <f t="shared" si="7"/>
        <v>1.9502797686549408E-3</v>
      </c>
      <c r="V23" s="87">
        <f>分析係数表!D26</f>
        <v>5.3688141923436038E-2</v>
      </c>
      <c r="W23" s="88">
        <f t="shared" si="8"/>
        <v>0</v>
      </c>
      <c r="X23" s="76">
        <f>分析係数表!E26</f>
        <v>5.6489262371615313E-2</v>
      </c>
      <c r="Y23" s="89">
        <f t="shared" si="9"/>
        <v>0</v>
      </c>
    </row>
    <row r="24" spans="1:25" x14ac:dyDescent="0.2">
      <c r="A24" s="6" t="s">
        <v>12</v>
      </c>
      <c r="B24" s="5" t="s">
        <v>365</v>
      </c>
      <c r="C24" s="90"/>
      <c r="D24" s="76">
        <f>投入係数表!AE24</f>
        <v>0</v>
      </c>
      <c r="E24" s="77">
        <f t="shared" si="0"/>
        <v>0</v>
      </c>
      <c r="F24" s="76">
        <f>分析係数表!C27</f>
        <v>1.9108280254777066E-2</v>
      </c>
      <c r="G24" s="77">
        <f t="shared" si="1"/>
        <v>0</v>
      </c>
      <c r="H24" s="77">
        <v>3.9830729557413372E-5</v>
      </c>
      <c r="I24" s="77">
        <f t="shared" si="2"/>
        <v>3.9830729557413372E-5</v>
      </c>
      <c r="J24" s="76">
        <f>分析係数表!G27</f>
        <v>0.18</v>
      </c>
      <c r="K24" s="78">
        <f t="shared" si="3"/>
        <v>7.1695313203344067E-6</v>
      </c>
      <c r="L24" s="79"/>
      <c r="M24" s="80"/>
      <c r="N24" s="81">
        <f>分析係数表!H27</f>
        <v>1.2043698374633626E-2</v>
      </c>
      <c r="O24" s="82">
        <f t="shared" si="4"/>
        <v>9.2752996697498102E-3</v>
      </c>
      <c r="P24" s="76">
        <f>分析係数表!C27</f>
        <v>1.9108280254777066E-2</v>
      </c>
      <c r="Q24" s="82">
        <f t="shared" si="5"/>
        <v>1.7723502553662054E-4</v>
      </c>
      <c r="R24" s="83">
        <v>1.7838151907273187E-4</v>
      </c>
      <c r="S24" s="84">
        <f t="shared" si="6"/>
        <v>2.1821224863014524E-4</v>
      </c>
      <c r="T24" s="85">
        <f>分析係数表!F27</f>
        <v>0.34</v>
      </c>
      <c r="U24" s="86">
        <f t="shared" si="7"/>
        <v>7.4192164534249395E-5</v>
      </c>
      <c r="V24" s="87">
        <f>分析係数表!D27</f>
        <v>0</v>
      </c>
      <c r="W24" s="88">
        <f t="shared" si="8"/>
        <v>0</v>
      </c>
      <c r="X24" s="76">
        <f>分析係数表!E27</f>
        <v>0</v>
      </c>
      <c r="Y24" s="89">
        <f t="shared" si="9"/>
        <v>0</v>
      </c>
    </row>
    <row r="25" spans="1:25" x14ac:dyDescent="0.2">
      <c r="A25" s="6" t="s">
        <v>13</v>
      </c>
      <c r="B25" s="5" t="s">
        <v>191</v>
      </c>
      <c r="C25" s="90"/>
      <c r="D25" s="76">
        <f>投入係数表!AE25</f>
        <v>0</v>
      </c>
      <c r="E25" s="77">
        <f t="shared" si="0"/>
        <v>0</v>
      </c>
      <c r="F25" s="76">
        <f>分析係数表!C28</f>
        <v>9.4883720930232562E-2</v>
      </c>
      <c r="G25" s="77">
        <f t="shared" si="1"/>
        <v>0</v>
      </c>
      <c r="H25" s="77">
        <v>3.2748673970611005E-4</v>
      </c>
      <c r="I25" s="77">
        <f t="shared" si="2"/>
        <v>3.2748673970611005E-4</v>
      </c>
      <c r="J25" s="76">
        <f>分析係数表!G28</f>
        <v>0.12508638562543192</v>
      </c>
      <c r="K25" s="78">
        <f t="shared" si="3"/>
        <v>4.0964132610093929E-5</v>
      </c>
      <c r="L25" s="79"/>
      <c r="M25" s="80"/>
      <c r="N25" s="81">
        <f>分析係数表!H28</f>
        <v>2.3767652544630962E-2</v>
      </c>
      <c r="O25" s="82">
        <f t="shared" si="4"/>
        <v>1.8304352445612456E-2</v>
      </c>
      <c r="P25" s="76">
        <f>分析係数表!C28</f>
        <v>9.4883720930232562E-2</v>
      </c>
      <c r="Q25" s="82">
        <f t="shared" si="5"/>
        <v>1.7367850692581123E-3</v>
      </c>
      <c r="R25" s="83">
        <v>1.850793282826449E-3</v>
      </c>
      <c r="S25" s="84">
        <f t="shared" si="6"/>
        <v>2.178280022532559E-3</v>
      </c>
      <c r="T25" s="85">
        <f>分析係数表!F28</f>
        <v>0.21354526606772634</v>
      </c>
      <c r="U25" s="86">
        <f t="shared" si="7"/>
        <v>4.6516138698172825E-4</v>
      </c>
      <c r="V25" s="87">
        <f>分析係数表!D28</f>
        <v>0.20525224602626124</v>
      </c>
      <c r="W25" s="88">
        <f t="shared" si="8"/>
        <v>0</v>
      </c>
      <c r="X25" s="76">
        <f>分析係数表!E28</f>
        <v>0.19765031098825156</v>
      </c>
      <c r="Y25" s="89">
        <f t="shared" si="9"/>
        <v>0</v>
      </c>
    </row>
    <row r="26" spans="1:25" x14ac:dyDescent="0.2">
      <c r="A26" s="6" t="s">
        <v>14</v>
      </c>
      <c r="B26" s="5" t="s">
        <v>50</v>
      </c>
      <c r="C26" s="90"/>
      <c r="D26" s="76">
        <f>投入係数表!AE26</f>
        <v>0</v>
      </c>
      <c r="E26" s="77">
        <f t="shared" si="0"/>
        <v>0</v>
      </c>
      <c r="F26" s="76">
        <f>分析係数表!C29</f>
        <v>0.10244286840031525</v>
      </c>
      <c r="G26" s="77">
        <f t="shared" si="1"/>
        <v>0</v>
      </c>
      <c r="H26" s="77">
        <v>1.9983045917833031E-3</v>
      </c>
      <c r="I26" s="77">
        <f t="shared" si="2"/>
        <v>1.9983045917833031E-3</v>
      </c>
      <c r="J26" s="76">
        <f>分析係数表!G29</f>
        <v>0.25477707006369427</v>
      </c>
      <c r="K26" s="78">
        <f t="shared" si="3"/>
        <v>5.0912218898937665E-4</v>
      </c>
      <c r="L26" s="79"/>
      <c r="M26" s="80"/>
      <c r="N26" s="81">
        <f>分析係数表!H29</f>
        <v>1.0897948308020251E-2</v>
      </c>
      <c r="O26" s="82">
        <f t="shared" si="4"/>
        <v>8.3929149666541417E-3</v>
      </c>
      <c r="P26" s="76">
        <f>分析係数表!C29</f>
        <v>0.10244286840031525</v>
      </c>
      <c r="Q26" s="82">
        <f t="shared" si="5"/>
        <v>8.5979428342398642E-4</v>
      </c>
      <c r="R26" s="83">
        <v>1.0964699110224735E-3</v>
      </c>
      <c r="S26" s="84">
        <f t="shared" si="6"/>
        <v>3.0947745028057768E-3</v>
      </c>
      <c r="T26" s="85">
        <f>分析係数表!F29</f>
        <v>0.39278131634819535</v>
      </c>
      <c r="U26" s="86">
        <f t="shared" si="7"/>
        <v>1.2155696030128847E-3</v>
      </c>
      <c r="V26" s="87">
        <f>分析係数表!D29</f>
        <v>0.1932059447983015</v>
      </c>
      <c r="W26" s="88">
        <f t="shared" si="8"/>
        <v>0</v>
      </c>
      <c r="X26" s="76">
        <f>分析係数表!E29</f>
        <v>0.10191082802547771</v>
      </c>
      <c r="Y26" s="89">
        <f t="shared" si="9"/>
        <v>0</v>
      </c>
    </row>
    <row r="27" spans="1:25" x14ac:dyDescent="0.2">
      <c r="A27" s="6" t="s">
        <v>15</v>
      </c>
      <c r="B27" s="5" t="s">
        <v>36</v>
      </c>
      <c r="C27" s="90"/>
      <c r="D27" s="76">
        <f>投入係数表!AE27</f>
        <v>1.0101010101010102E-2</v>
      </c>
      <c r="E27" s="77">
        <f t="shared" si="0"/>
        <v>1.0101010101010102</v>
      </c>
      <c r="F27" s="76">
        <f>分析係数表!C30</f>
        <v>1</v>
      </c>
      <c r="G27" s="77">
        <f t="shared" si="1"/>
        <v>1.0101010101010102</v>
      </c>
      <c r="H27" s="77">
        <v>1.0188332796823543</v>
      </c>
      <c r="I27" s="77">
        <f t="shared" si="2"/>
        <v>1.0188332796823543</v>
      </c>
      <c r="J27" s="76">
        <f>分析係数表!G30</f>
        <v>0.34465911614479239</v>
      </c>
      <c r="K27" s="78">
        <f t="shared" si="3"/>
        <v>0.3511501776742203</v>
      </c>
      <c r="L27" s="79"/>
      <c r="M27" s="80"/>
      <c r="N27" s="81">
        <f>分析係数表!H30</f>
        <v>0</v>
      </c>
      <c r="O27" s="82">
        <f t="shared" si="4"/>
        <v>0</v>
      </c>
      <c r="P27" s="76">
        <f>分析係数表!C30</f>
        <v>1</v>
      </c>
      <c r="Q27" s="82">
        <f t="shared" si="5"/>
        <v>0</v>
      </c>
      <c r="R27" s="83">
        <v>1.2076027128544331E-3</v>
      </c>
      <c r="S27" s="84">
        <f t="shared" si="6"/>
        <v>1.0200408823952087</v>
      </c>
      <c r="T27" s="85">
        <f>分析係数表!F30</f>
        <v>0.43992893626471241</v>
      </c>
      <c r="U27" s="86">
        <f t="shared" si="7"/>
        <v>0.4487455003386428</v>
      </c>
      <c r="V27" s="87">
        <f>分析係数表!D30</f>
        <v>0.13657561625582945</v>
      </c>
      <c r="W27" s="88">
        <f t="shared" si="8"/>
        <v>0</v>
      </c>
      <c r="X27" s="76">
        <f>分析係数表!E30</f>
        <v>6.395736175882745E-2</v>
      </c>
      <c r="Y27" s="89">
        <f t="shared" si="9"/>
        <v>0</v>
      </c>
    </row>
    <row r="28" spans="1:25" x14ac:dyDescent="0.2">
      <c r="A28" s="6" t="s">
        <v>16</v>
      </c>
      <c r="B28" s="5" t="s">
        <v>192</v>
      </c>
      <c r="C28" s="90"/>
      <c r="D28" s="76">
        <f>投入係数表!AE28</f>
        <v>0</v>
      </c>
      <c r="E28" s="77">
        <f t="shared" si="0"/>
        <v>0</v>
      </c>
      <c r="F28" s="76">
        <f>分析係数表!C31</f>
        <v>2.6671974522292974E-2</v>
      </c>
      <c r="G28" s="77">
        <f t="shared" si="1"/>
        <v>0</v>
      </c>
      <c r="H28" s="77">
        <v>3.650599566614857E-4</v>
      </c>
      <c r="I28" s="77">
        <f t="shared" si="2"/>
        <v>3.650599566614857E-4</v>
      </c>
      <c r="J28" s="76">
        <f>分析係数表!G31</f>
        <v>5.9701492537313432E-2</v>
      </c>
      <c r="K28" s="78">
        <f t="shared" si="3"/>
        <v>2.1794624278297654E-5</v>
      </c>
      <c r="L28" s="79"/>
      <c r="M28" s="80"/>
      <c r="N28" s="81">
        <f>分析係数表!H31</f>
        <v>2.5153210764721556E-2</v>
      </c>
      <c r="O28" s="82">
        <f t="shared" si="4"/>
        <v>1.9371422319123498E-2</v>
      </c>
      <c r="P28" s="76">
        <f>分析係数表!C31</f>
        <v>2.6671974522292974E-2</v>
      </c>
      <c r="Q28" s="82">
        <f t="shared" si="5"/>
        <v>5.1667408255623936E-4</v>
      </c>
      <c r="R28" s="83">
        <v>6.3212463274346718E-4</v>
      </c>
      <c r="S28" s="84">
        <f t="shared" si="6"/>
        <v>9.9718458940495293E-4</v>
      </c>
      <c r="T28" s="85">
        <f>分析係数表!F31</f>
        <v>0.34328358208955223</v>
      </c>
      <c r="U28" s="86">
        <f t="shared" si="7"/>
        <v>3.4231709785543157E-4</v>
      </c>
      <c r="V28" s="87">
        <f>分析係数表!D31</f>
        <v>0</v>
      </c>
      <c r="W28" s="88">
        <f t="shared" si="8"/>
        <v>0</v>
      </c>
      <c r="X28" s="76">
        <f>分析係数表!E31</f>
        <v>0</v>
      </c>
      <c r="Y28" s="89">
        <f t="shared" si="9"/>
        <v>0</v>
      </c>
    </row>
    <row r="29" spans="1:25" x14ac:dyDescent="0.2">
      <c r="A29" s="6" t="s">
        <v>17</v>
      </c>
      <c r="B29" s="5" t="s">
        <v>272</v>
      </c>
      <c r="C29" s="90"/>
      <c r="D29" s="76">
        <f>投入係数表!AE29</f>
        <v>0</v>
      </c>
      <c r="E29" s="77">
        <f t="shared" si="0"/>
        <v>0</v>
      </c>
      <c r="F29" s="76">
        <f>分析係数表!C32</f>
        <v>1</v>
      </c>
      <c r="G29" s="77">
        <f t="shared" si="1"/>
        <v>0</v>
      </c>
      <c r="H29" s="77">
        <v>1.543865662560043E-3</v>
      </c>
      <c r="I29" s="77">
        <f t="shared" si="2"/>
        <v>1.543865662560043E-3</v>
      </c>
      <c r="J29" s="76">
        <f>分析係数表!G32</f>
        <v>0.14022140221402213</v>
      </c>
      <c r="K29" s="78">
        <f t="shared" si="3"/>
        <v>2.1648300803424957E-4</v>
      </c>
      <c r="L29" s="79"/>
      <c r="M29" s="80"/>
      <c r="N29" s="81">
        <f>分析係数表!H32</f>
        <v>7.3807620570210501E-3</v>
      </c>
      <c r="O29" s="82">
        <f t="shared" si="4"/>
        <v>5.684199133895348E-3</v>
      </c>
      <c r="P29" s="76">
        <f>分析係数表!C32</f>
        <v>1</v>
      </c>
      <c r="Q29" s="82">
        <f t="shared" si="5"/>
        <v>5.684199133895348E-3</v>
      </c>
      <c r="R29" s="83">
        <v>7.2027625859212773E-3</v>
      </c>
      <c r="S29" s="84">
        <f t="shared" si="6"/>
        <v>8.7466282484813199E-3</v>
      </c>
      <c r="T29" s="85">
        <f>分析係数表!F32</f>
        <v>0.48093480934809346</v>
      </c>
      <c r="U29" s="86">
        <f t="shared" si="7"/>
        <v>4.2065579891220123E-3</v>
      </c>
      <c r="V29" s="87">
        <f>分析係数表!D32</f>
        <v>1.7220172201722016E-2</v>
      </c>
      <c r="W29" s="88">
        <f t="shared" si="8"/>
        <v>0</v>
      </c>
      <c r="X29" s="76">
        <f>分析係数表!E32</f>
        <v>2.5830258302583026E-2</v>
      </c>
      <c r="Y29" s="89">
        <f t="shared" si="9"/>
        <v>0</v>
      </c>
    </row>
    <row r="30" spans="1:25" x14ac:dyDescent="0.2">
      <c r="A30" s="6" t="s">
        <v>18</v>
      </c>
      <c r="B30" s="5" t="s">
        <v>273</v>
      </c>
      <c r="C30" s="90"/>
      <c r="D30" s="76">
        <f>投入係数表!AE30</f>
        <v>0</v>
      </c>
      <c r="E30" s="77">
        <f t="shared" si="0"/>
        <v>0</v>
      </c>
      <c r="F30" s="76">
        <f>分析係数表!C33</f>
        <v>0.66329113924050631</v>
      </c>
      <c r="G30" s="77">
        <f t="shared" si="1"/>
        <v>0</v>
      </c>
      <c r="H30" s="77">
        <v>3.1443506101525281E-3</v>
      </c>
      <c r="I30" s="77">
        <f t="shared" si="2"/>
        <v>3.1443506101525281E-3</v>
      </c>
      <c r="J30" s="76">
        <f>分析係数表!G33</f>
        <v>0.50381679389312972</v>
      </c>
      <c r="K30" s="78">
        <f t="shared" si="3"/>
        <v>1.584176643282953E-3</v>
      </c>
      <c r="L30" s="79"/>
      <c r="M30" s="80"/>
      <c r="N30" s="81">
        <f>分析係数表!H33</f>
        <v>1.0658140154543032E-3</v>
      </c>
      <c r="O30" s="82">
        <f t="shared" si="4"/>
        <v>8.2082297962387694E-4</v>
      </c>
      <c r="P30" s="76">
        <f>分析係数表!C33</f>
        <v>0.66329113924050631</v>
      </c>
      <c r="Q30" s="82">
        <f t="shared" si="5"/>
        <v>5.4444460926950827E-4</v>
      </c>
      <c r="R30" s="83">
        <v>1.3957873013435713E-3</v>
      </c>
      <c r="S30" s="84">
        <f t="shared" si="6"/>
        <v>4.5401379114960996E-3</v>
      </c>
      <c r="T30" s="85">
        <f>分析係数表!F33</f>
        <v>0.63740458015267176</v>
      </c>
      <c r="U30" s="86">
        <f t="shared" si="7"/>
        <v>2.8939046993123993E-3</v>
      </c>
      <c r="V30" s="87">
        <f>分析係数表!D33</f>
        <v>1.1450381679389313E-2</v>
      </c>
      <c r="W30" s="88">
        <f t="shared" si="8"/>
        <v>0</v>
      </c>
      <c r="X30" s="76">
        <f>分析係数表!E33</f>
        <v>0</v>
      </c>
      <c r="Y30" s="89">
        <f t="shared" si="9"/>
        <v>0</v>
      </c>
    </row>
    <row r="31" spans="1:25" x14ac:dyDescent="0.2">
      <c r="A31" s="6" t="s">
        <v>19</v>
      </c>
      <c r="B31" s="5" t="s">
        <v>274</v>
      </c>
      <c r="C31" s="90"/>
      <c r="D31" s="76">
        <f>投入係数表!AE31</f>
        <v>9.1827364554637281E-4</v>
      </c>
      <c r="E31" s="77">
        <f t="shared" si="0"/>
        <v>9.1827364554637275E-2</v>
      </c>
      <c r="F31" s="76">
        <f>分析係数表!C34</f>
        <v>0.21491587085038655</v>
      </c>
      <c r="G31" s="77">
        <f t="shared" si="1"/>
        <v>1.9735158021155788E-2</v>
      </c>
      <c r="H31" s="77">
        <v>3.6656477544841679E-2</v>
      </c>
      <c r="I31" s="77">
        <f t="shared" si="2"/>
        <v>3.6656477544841679E-2</v>
      </c>
      <c r="J31" s="76">
        <f>分析係数表!G34</f>
        <v>0.42492917847025496</v>
      </c>
      <c r="K31" s="78">
        <f t="shared" si="3"/>
        <v>1.5576406888742924E-2</v>
      </c>
      <c r="L31" s="79"/>
      <c r="M31" s="80"/>
      <c r="N31" s="81">
        <f>分析係数表!H34</f>
        <v>0.18094857447375434</v>
      </c>
      <c r="O31" s="82">
        <f t="shared" si="4"/>
        <v>0.13935522136564371</v>
      </c>
      <c r="P31" s="76">
        <f>分析係数表!C34</f>
        <v>0.21491587085038655</v>
      </c>
      <c r="Q31" s="82">
        <f t="shared" si="5"/>
        <v>2.9949648757345713E-2</v>
      </c>
      <c r="R31" s="83">
        <v>3.1797244278186337E-2</v>
      </c>
      <c r="S31" s="84">
        <f t="shared" si="6"/>
        <v>6.8453721823028016E-2</v>
      </c>
      <c r="T31" s="85">
        <f>分析係数表!F34</f>
        <v>0.69842904970383723</v>
      </c>
      <c r="U31" s="86">
        <f t="shared" si="7"/>
        <v>4.7810067881548284E-2</v>
      </c>
      <c r="V31" s="87">
        <f>分析係数表!D34</f>
        <v>0.29410249806850375</v>
      </c>
      <c r="W31" s="88">
        <f t="shared" si="8"/>
        <v>0</v>
      </c>
      <c r="X31" s="76">
        <f>分析係数表!E34</f>
        <v>0.18465104300798352</v>
      </c>
      <c r="Y31" s="89">
        <f t="shared" si="9"/>
        <v>0</v>
      </c>
    </row>
    <row r="32" spans="1:25" x14ac:dyDescent="0.2">
      <c r="A32" s="6" t="s">
        <v>20</v>
      </c>
      <c r="B32" s="5" t="s">
        <v>37</v>
      </c>
      <c r="C32" s="90"/>
      <c r="D32" s="76">
        <f>投入係数表!AE32</f>
        <v>7.575757575757576E-2</v>
      </c>
      <c r="E32" s="77">
        <f t="shared" si="0"/>
        <v>7.5757575757575761</v>
      </c>
      <c r="F32" s="76">
        <f>分析係数表!C35</f>
        <v>8.6412734508243272E-2</v>
      </c>
      <c r="G32" s="77">
        <f t="shared" si="1"/>
        <v>0.65464192809275212</v>
      </c>
      <c r="H32" s="77">
        <v>0.66211930886887238</v>
      </c>
      <c r="I32" s="77">
        <f t="shared" si="2"/>
        <v>0.66211930886887238</v>
      </c>
      <c r="J32" s="76">
        <f>分析係数表!G35</f>
        <v>0.31692307692307692</v>
      </c>
      <c r="K32" s="78">
        <f t="shared" si="3"/>
        <v>0.20984088865690417</v>
      </c>
      <c r="L32" s="79"/>
      <c r="M32" s="80"/>
      <c r="N32" s="81">
        <f>分析係数表!H35</f>
        <v>6.9118038902211562E-2</v>
      </c>
      <c r="O32" s="82">
        <f t="shared" si="4"/>
        <v>5.3230370228608423E-2</v>
      </c>
      <c r="P32" s="76">
        <f>分析係数表!C35</f>
        <v>8.6412734508243272E-2</v>
      </c>
      <c r="Q32" s="82">
        <f t="shared" si="5"/>
        <v>4.5997818503402364E-3</v>
      </c>
      <c r="R32" s="83">
        <v>5.0920600106646738E-3</v>
      </c>
      <c r="S32" s="84">
        <f t="shared" si="6"/>
        <v>0.66721136887953703</v>
      </c>
      <c r="T32" s="85">
        <f>分析係数表!F35</f>
        <v>0.65230769230769226</v>
      </c>
      <c r="U32" s="86">
        <f t="shared" si="7"/>
        <v>0.43522710831526717</v>
      </c>
      <c r="V32" s="87">
        <f>分析係数表!D35</f>
        <v>0.24307692307692308</v>
      </c>
      <c r="W32" s="88">
        <f t="shared" si="8"/>
        <v>0</v>
      </c>
      <c r="X32" s="76">
        <f>分析係数表!E35</f>
        <v>0.19384615384615383</v>
      </c>
      <c r="Y32" s="89">
        <f t="shared" si="9"/>
        <v>0</v>
      </c>
    </row>
    <row r="33" spans="1:25" x14ac:dyDescent="0.2">
      <c r="A33" s="6" t="s">
        <v>21</v>
      </c>
      <c r="B33" s="5" t="s">
        <v>38</v>
      </c>
      <c r="C33" s="75">
        <f>最終需要_まとめ!C34</f>
        <v>100</v>
      </c>
      <c r="D33" s="76">
        <f>投入係数表!AE33</f>
        <v>8.7235996326905426E-3</v>
      </c>
      <c r="E33" s="77">
        <f t="shared" si="0"/>
        <v>0.87235996326905429</v>
      </c>
      <c r="F33" s="76">
        <f>分析係数表!C36</f>
        <v>0.53995037220843667</v>
      </c>
      <c r="G33" s="77">
        <f t="shared" si="1"/>
        <v>0.47103108686686401</v>
      </c>
      <c r="H33" s="77">
        <v>0.48169699097428109</v>
      </c>
      <c r="I33" s="77">
        <f t="shared" si="2"/>
        <v>100.48169699097429</v>
      </c>
      <c r="J33" s="76">
        <f>分析係数表!G36</f>
        <v>4.5913682277318639E-3</v>
      </c>
      <c r="K33" s="78">
        <f t="shared" si="3"/>
        <v>0.46134847103293974</v>
      </c>
      <c r="L33" s="79"/>
      <c r="M33" s="80"/>
      <c r="N33" s="81">
        <f>分析係数表!H36</f>
        <v>9.1953104183320006E-2</v>
      </c>
      <c r="O33" s="82">
        <f t="shared" si="4"/>
        <v>7.081650256704998E-2</v>
      </c>
      <c r="P33" s="76">
        <f>分析係数表!C36</f>
        <v>0.53995037220843667</v>
      </c>
      <c r="Q33" s="82">
        <f t="shared" si="5"/>
        <v>3.8237396919578351E-2</v>
      </c>
      <c r="R33" s="83">
        <v>3.9774867972192755E-2</v>
      </c>
      <c r="S33" s="84">
        <f t="shared" si="6"/>
        <v>100.52147185894648</v>
      </c>
      <c r="T33" s="85">
        <f>分析係数表!F36</f>
        <v>0.90036730945821852</v>
      </c>
      <c r="U33" s="86">
        <f t="shared" si="7"/>
        <v>90.506247160419676</v>
      </c>
      <c r="V33" s="87">
        <f>分析係数表!D36</f>
        <v>1.4692378328741965E-2</v>
      </c>
      <c r="W33" s="88">
        <f t="shared" si="8"/>
        <v>1</v>
      </c>
      <c r="X33" s="76">
        <f>分析係数表!E36</f>
        <v>5.5096418732782371E-3</v>
      </c>
      <c r="Y33" s="89">
        <f t="shared" si="9"/>
        <v>1</v>
      </c>
    </row>
    <row r="34" spans="1:25" x14ac:dyDescent="0.2">
      <c r="A34" s="6" t="s">
        <v>22</v>
      </c>
      <c r="B34" s="5" t="s">
        <v>377</v>
      </c>
      <c r="C34" s="90"/>
      <c r="D34" s="76">
        <f>投入係数表!AE34</f>
        <v>0</v>
      </c>
      <c r="E34" s="77">
        <f t="shared" si="0"/>
        <v>0</v>
      </c>
      <c r="F34" s="76">
        <f>分析係数表!C37</f>
        <v>0.27299231380864031</v>
      </c>
      <c r="G34" s="77">
        <f t="shared" si="1"/>
        <v>0</v>
      </c>
      <c r="H34" s="77">
        <v>1.4442538370280174E-2</v>
      </c>
      <c r="I34" s="77">
        <f t="shared" si="2"/>
        <v>1.4442538370280174E-2</v>
      </c>
      <c r="J34" s="76">
        <f>分析係数表!G37</f>
        <v>0.4742113169754632</v>
      </c>
      <c r="K34" s="78">
        <f t="shared" si="3"/>
        <v>6.8488151410392214E-3</v>
      </c>
      <c r="L34" s="79"/>
      <c r="M34" s="80"/>
      <c r="N34" s="81">
        <f>分析係数表!H37</f>
        <v>5.3477218225419662E-2</v>
      </c>
      <c r="O34" s="82">
        <f t="shared" si="4"/>
        <v>4.1184793002628027E-2</v>
      </c>
      <c r="P34" s="76">
        <f>分析係数表!C37</f>
        <v>0.27299231380864031</v>
      </c>
      <c r="Q34" s="82">
        <f t="shared" si="5"/>
        <v>1.1243131935517323E-2</v>
      </c>
      <c r="R34" s="83">
        <v>1.2654453484164831E-2</v>
      </c>
      <c r="S34" s="84">
        <f t="shared" si="6"/>
        <v>2.7096991854445005E-2</v>
      </c>
      <c r="T34" s="85">
        <f>分析係数表!F37</f>
        <v>0.7120681021532298</v>
      </c>
      <c r="U34" s="86">
        <f t="shared" si="7"/>
        <v>1.9294903563856183E-2</v>
      </c>
      <c r="V34" s="87">
        <f>分析係数表!D37</f>
        <v>0.1457185778668002</v>
      </c>
      <c r="W34" s="88">
        <f t="shared" si="8"/>
        <v>0</v>
      </c>
      <c r="X34" s="76">
        <f>分析係数表!E37</f>
        <v>0.12719078617926891</v>
      </c>
      <c r="Y34" s="89">
        <f t="shared" si="9"/>
        <v>0</v>
      </c>
    </row>
    <row r="35" spans="1:25" x14ac:dyDescent="0.2">
      <c r="A35" s="6" t="s">
        <v>23</v>
      </c>
      <c r="B35" s="5" t="s">
        <v>193</v>
      </c>
      <c r="C35" s="90"/>
      <c r="D35" s="76">
        <f>投入係数表!AE35</f>
        <v>0</v>
      </c>
      <c r="E35" s="77">
        <f t="shared" si="0"/>
        <v>0</v>
      </c>
      <c r="F35" s="76">
        <f>分析係数表!C38</f>
        <v>9.8436595251881753E-3</v>
      </c>
      <c r="G35" s="77">
        <f t="shared" si="1"/>
        <v>0</v>
      </c>
      <c r="H35" s="77">
        <v>5.9312640412510949E-4</v>
      </c>
      <c r="I35" s="77">
        <f t="shared" si="2"/>
        <v>5.9312640412510949E-4</v>
      </c>
      <c r="J35" s="76">
        <f>分析係数表!G38</f>
        <v>0.36842105263157893</v>
      </c>
      <c r="K35" s="78">
        <f t="shared" si="3"/>
        <v>2.1852025415135612E-4</v>
      </c>
      <c r="L35" s="79"/>
      <c r="M35" s="80"/>
      <c r="N35" s="81">
        <f>分析係数表!H38</f>
        <v>4.7135624833466561E-2</v>
      </c>
      <c r="O35" s="82">
        <f t="shared" si="4"/>
        <v>3.6300896273865957E-2</v>
      </c>
      <c r="P35" s="76">
        <f>分析係数表!C38</f>
        <v>9.8436595251881753E-3</v>
      </c>
      <c r="Q35" s="82">
        <f t="shared" si="5"/>
        <v>3.5733366337910858E-4</v>
      </c>
      <c r="R35" s="83">
        <v>4.1453169507825135E-4</v>
      </c>
      <c r="S35" s="84">
        <f t="shared" si="6"/>
        <v>1.0076580992033608E-3</v>
      </c>
      <c r="T35" s="85">
        <f>分析係数表!F38</f>
        <v>0.57894736842105265</v>
      </c>
      <c r="U35" s="86">
        <f t="shared" si="7"/>
        <v>5.8338100480194574E-4</v>
      </c>
      <c r="V35" s="87">
        <f>分析係数表!D38</f>
        <v>0.19298245614035087</v>
      </c>
      <c r="W35" s="88">
        <f t="shared" si="8"/>
        <v>0</v>
      </c>
      <c r="X35" s="76">
        <f>分析係数表!E38</f>
        <v>0.17543859649122806</v>
      </c>
      <c r="Y35" s="89">
        <f t="shared" si="9"/>
        <v>0</v>
      </c>
    </row>
    <row r="36" spans="1:25" x14ac:dyDescent="0.2">
      <c r="A36" s="6" t="s">
        <v>24</v>
      </c>
      <c r="B36" s="5" t="s">
        <v>39</v>
      </c>
      <c r="C36" s="90"/>
      <c r="D36" s="76">
        <f>投入係数表!AE36</f>
        <v>0</v>
      </c>
      <c r="E36" s="77">
        <f t="shared" si="0"/>
        <v>0</v>
      </c>
      <c r="F36" s="76">
        <f>分析係数表!C39</f>
        <v>1</v>
      </c>
      <c r="G36" s="77">
        <f t="shared" si="1"/>
        <v>0</v>
      </c>
      <c r="H36" s="77">
        <v>8.7028591111839519E-4</v>
      </c>
      <c r="I36" s="77">
        <f t="shared" si="2"/>
        <v>8.7028591111839519E-4</v>
      </c>
      <c r="J36" s="76">
        <f>分析係数表!G39</f>
        <v>0.35118219749652296</v>
      </c>
      <c r="K36" s="78">
        <f t="shared" si="3"/>
        <v>3.056289187168217E-4</v>
      </c>
      <c r="L36" s="79"/>
      <c r="M36" s="80"/>
      <c r="N36" s="81">
        <f>分析係数表!H39</f>
        <v>4.2632560618172128E-3</v>
      </c>
      <c r="O36" s="82">
        <f t="shared" si="4"/>
        <v>3.2832919184955078E-3</v>
      </c>
      <c r="P36" s="76">
        <f>分析係数表!C39</f>
        <v>1</v>
      </c>
      <c r="Q36" s="82">
        <f t="shared" si="5"/>
        <v>3.2832919184955078E-3</v>
      </c>
      <c r="R36" s="83">
        <v>4.008917719631481E-3</v>
      </c>
      <c r="S36" s="84">
        <f t="shared" si="6"/>
        <v>4.8792036307498763E-3</v>
      </c>
      <c r="T36" s="85">
        <f>分析係数表!F39</f>
        <v>0.70201668984700971</v>
      </c>
      <c r="U36" s="86">
        <f t="shared" si="7"/>
        <v>3.4252823819485396E-3</v>
      </c>
      <c r="V36" s="87">
        <f>分析係数表!D39</f>
        <v>8.2406119610570233E-2</v>
      </c>
      <c r="W36" s="88">
        <f t="shared" si="8"/>
        <v>0</v>
      </c>
      <c r="X36" s="76">
        <f>分析係数表!E39</f>
        <v>0.10361613351877608</v>
      </c>
      <c r="Y36" s="89">
        <f t="shared" si="9"/>
        <v>0</v>
      </c>
    </row>
    <row r="37" spans="1:25" x14ac:dyDescent="0.2">
      <c r="A37" s="6" t="s">
        <v>25</v>
      </c>
      <c r="B37" s="5" t="s">
        <v>40</v>
      </c>
      <c r="C37" s="90"/>
      <c r="D37" s="76">
        <f>投入係数表!AE37</f>
        <v>0</v>
      </c>
      <c r="E37" s="77">
        <f t="shared" si="0"/>
        <v>0</v>
      </c>
      <c r="F37" s="76">
        <f>分析係数表!C40</f>
        <v>0.85246762338116899</v>
      </c>
      <c r="G37" s="77">
        <f t="shared" si="1"/>
        <v>0</v>
      </c>
      <c r="H37" s="77">
        <v>2.8875287501314671E-4</v>
      </c>
      <c r="I37" s="77">
        <f t="shared" si="2"/>
        <v>2.8875287501314671E-4</v>
      </c>
      <c r="J37" s="76">
        <f>分析係数表!G40</f>
        <v>0.56154833975417351</v>
      </c>
      <c r="K37" s="78">
        <f t="shared" si="3"/>
        <v>1.6214869756287691E-4</v>
      </c>
      <c r="L37" s="79"/>
      <c r="M37" s="80"/>
      <c r="N37" s="81">
        <f>分析係数表!H40</f>
        <v>3.4452438049560351E-2</v>
      </c>
      <c r="O37" s="82">
        <f t="shared" si="4"/>
        <v>2.6533102816341823E-2</v>
      </c>
      <c r="P37" s="76">
        <f>分析係数表!C40</f>
        <v>0.85246762338116899</v>
      </c>
      <c r="Q37" s="82">
        <f t="shared" si="5"/>
        <v>2.2618611098775117E-2</v>
      </c>
      <c r="R37" s="83">
        <v>2.2628621799418151E-2</v>
      </c>
      <c r="S37" s="84">
        <f t="shared" si="6"/>
        <v>2.2917374674431296E-2</v>
      </c>
      <c r="T37" s="85">
        <f>分析係数表!F40</f>
        <v>0.75619152449091909</v>
      </c>
      <c r="U37" s="86">
        <f t="shared" si="7"/>
        <v>1.7329924492387783E-2</v>
      </c>
      <c r="V37" s="87">
        <f>分析係数表!D40</f>
        <v>0.11685929187305082</v>
      </c>
      <c r="W37" s="88">
        <f t="shared" si="8"/>
        <v>0</v>
      </c>
      <c r="X37" s="76">
        <f>分析係数表!E40</f>
        <v>7.2463768115942032E-2</v>
      </c>
      <c r="Y37" s="89">
        <f t="shared" si="9"/>
        <v>0</v>
      </c>
    </row>
    <row r="38" spans="1:25" x14ac:dyDescent="0.2">
      <c r="A38" s="6" t="s">
        <v>26</v>
      </c>
      <c r="B38" s="5" t="s">
        <v>276</v>
      </c>
      <c r="C38" s="90"/>
      <c r="D38" s="76">
        <f>投入係数表!AE38</f>
        <v>0</v>
      </c>
      <c r="E38" s="77">
        <f t="shared" si="0"/>
        <v>0</v>
      </c>
      <c r="F38" s="76">
        <f>分析係数表!C41</f>
        <v>0.52194822470070601</v>
      </c>
      <c r="G38" s="77">
        <f t="shared" si="1"/>
        <v>0</v>
      </c>
      <c r="H38" s="77">
        <v>1.3201246425262967E-5</v>
      </c>
      <c r="I38" s="77">
        <f t="shared" si="2"/>
        <v>1.3201246425262967E-5</v>
      </c>
      <c r="J38" s="76">
        <f>分析係数表!G41</f>
        <v>0.47623592288604694</v>
      </c>
      <c r="K38" s="78">
        <f t="shared" si="3"/>
        <v>6.2869077745812369E-6</v>
      </c>
      <c r="L38" s="79"/>
      <c r="M38" s="80"/>
      <c r="N38" s="81">
        <f>分析係数表!H41</f>
        <v>5.4729549693578468E-2</v>
      </c>
      <c r="O38" s="82">
        <f t="shared" si="4"/>
        <v>4.214926000368608E-2</v>
      </c>
      <c r="P38" s="76">
        <f>分析係数表!C41</f>
        <v>0.52194822470070601</v>
      </c>
      <c r="Q38" s="82">
        <f t="shared" si="5"/>
        <v>2.1999731431372422E-2</v>
      </c>
      <c r="R38" s="83">
        <v>2.2240643947103792E-2</v>
      </c>
      <c r="S38" s="84">
        <f t="shared" si="6"/>
        <v>2.2253845193529055E-2</v>
      </c>
      <c r="T38" s="85">
        <f>分析係数表!F41</f>
        <v>0.5754915060125978</v>
      </c>
      <c r="U38" s="86">
        <f t="shared" si="7"/>
        <v>1.2806898884995246E-2</v>
      </c>
      <c r="V38" s="87">
        <f>分析係数表!D41</f>
        <v>0.21645352166443979</v>
      </c>
      <c r="W38" s="88">
        <f t="shared" si="8"/>
        <v>0</v>
      </c>
      <c r="X38" s="76">
        <f>分析係数表!E41</f>
        <v>0.20900935292994846</v>
      </c>
      <c r="Y38" s="89">
        <f t="shared" si="9"/>
        <v>0</v>
      </c>
    </row>
    <row r="39" spans="1:25" x14ac:dyDescent="0.2">
      <c r="A39" s="6" t="s">
        <v>51</v>
      </c>
      <c r="B39" s="5" t="s">
        <v>367</v>
      </c>
      <c r="C39" s="90"/>
      <c r="D39" s="76">
        <f>投入係数表!AE39</f>
        <v>0</v>
      </c>
      <c r="E39" s="77">
        <f>$C$33*D39</f>
        <v>0</v>
      </c>
      <c r="F39" s="76">
        <f>分析係数表!C42</f>
        <v>1</v>
      </c>
      <c r="G39" s="77">
        <f>E39*F39</f>
        <v>0</v>
      </c>
      <c r="H39" s="77">
        <v>3.4676018522127533E-3</v>
      </c>
      <c r="I39" s="77">
        <f>C39+H39</f>
        <v>3.4676018522127533E-3</v>
      </c>
      <c r="J39" s="76">
        <f>分析係数表!G42</f>
        <v>0.48544520547945208</v>
      </c>
      <c r="K39" s="78">
        <f>I39*J39</f>
        <v>1.6833306936683487E-3</v>
      </c>
      <c r="L39" s="79"/>
      <c r="M39" s="80"/>
      <c r="N39" s="81">
        <f>分析係数表!H42</f>
        <v>1.4948041566746603E-2</v>
      </c>
      <c r="O39" s="82">
        <f t="shared" si="4"/>
        <v>1.1512042289224875E-2</v>
      </c>
      <c r="P39" s="76">
        <f>分析係数表!C42</f>
        <v>1</v>
      </c>
      <c r="Q39" s="82">
        <f>O39*P39</f>
        <v>1.1512042289224875E-2</v>
      </c>
      <c r="R39" s="83">
        <v>1.1875110397881769E-2</v>
      </c>
      <c r="S39" s="84">
        <f>I39+R39</f>
        <v>1.5342712250094523E-2</v>
      </c>
      <c r="T39" s="85">
        <f>分析係数表!F42</f>
        <v>0.5547945205479452</v>
      </c>
      <c r="U39" s="86">
        <f>S39*T39</f>
        <v>8.5120526866962771E-3</v>
      </c>
      <c r="V39" s="87">
        <f>分析係数表!D42</f>
        <v>0.17037671232876711</v>
      </c>
      <c r="W39" s="88">
        <f>ROUND(S39*V39,0)</f>
        <v>0</v>
      </c>
      <c r="X39" s="76">
        <f>分析係数表!E42</f>
        <v>0.12842465753424659</v>
      </c>
      <c r="Y39" s="89">
        <f>ROUND(S39*X39,0)</f>
        <v>0</v>
      </c>
    </row>
    <row r="40" spans="1:25" x14ac:dyDescent="0.2">
      <c r="A40" s="6" t="s">
        <v>194</v>
      </c>
      <c r="B40" s="5" t="s">
        <v>41</v>
      </c>
      <c r="C40" s="90"/>
      <c r="D40" s="76">
        <f>投入係数表!AE40</f>
        <v>2.7548209366391185E-3</v>
      </c>
      <c r="E40" s="77">
        <f>$C$33*D40</f>
        <v>0.27548209366391185</v>
      </c>
      <c r="F40" s="76">
        <f>分析係数表!C43</f>
        <v>0.62423588637180871</v>
      </c>
      <c r="G40" s="77">
        <f>E40*F40</f>
        <v>0.17196580891785365</v>
      </c>
      <c r="H40" s="77">
        <v>0.32035648544032952</v>
      </c>
      <c r="I40" s="77">
        <f>C40+H40</f>
        <v>0.32035648544032952</v>
      </c>
      <c r="J40" s="76">
        <f>分析係数表!G43</f>
        <v>0.42429149797570848</v>
      </c>
      <c r="K40" s="78">
        <f>I40*J40</f>
        <v>0.13592453309371066</v>
      </c>
      <c r="L40" s="79"/>
      <c r="M40" s="80"/>
      <c r="N40" s="81">
        <f>分析係数表!H43</f>
        <v>4.0607513988808956E-2</v>
      </c>
      <c r="O40" s="82">
        <f t="shared" si="4"/>
        <v>3.1273355523669714E-2</v>
      </c>
      <c r="P40" s="76">
        <f>分析係数表!C43</f>
        <v>0.62423588637180871</v>
      </c>
      <c r="Q40" s="82">
        <f>O40*P40</f>
        <v>1.9521950805138664E-2</v>
      </c>
      <c r="R40" s="83">
        <v>2.968280321881973E-2</v>
      </c>
      <c r="S40" s="84">
        <f>I40+R40</f>
        <v>0.35003928865914924</v>
      </c>
      <c r="T40" s="85">
        <f>分析係数表!F43</f>
        <v>0.69068825910931175</v>
      </c>
      <c r="U40" s="86">
        <f>S40*T40</f>
        <v>0.24176802690384963</v>
      </c>
      <c r="V40" s="87">
        <f>分析係数表!D43</f>
        <v>0.12442645074224022</v>
      </c>
      <c r="W40" s="88">
        <f>ROUND(S40*V40,0)</f>
        <v>0</v>
      </c>
      <c r="X40" s="76">
        <f>分析係数表!E43</f>
        <v>8.4750337381916327E-2</v>
      </c>
      <c r="Y40" s="89">
        <f>ROUND(S40*X40,0)</f>
        <v>0</v>
      </c>
    </row>
    <row r="41" spans="1:25" x14ac:dyDescent="0.2">
      <c r="A41" s="6" t="s">
        <v>340</v>
      </c>
      <c r="B41" s="5" t="s">
        <v>42</v>
      </c>
      <c r="C41" s="90"/>
      <c r="D41" s="76">
        <f>投入係数表!AE41</f>
        <v>4.591368227731864E-4</v>
      </c>
      <c r="E41" s="77">
        <f>$C$33*D41</f>
        <v>4.5913682277318638E-2</v>
      </c>
      <c r="F41" s="76">
        <f>分析係数表!C44</f>
        <v>0.39252164302818193</v>
      </c>
      <c r="G41" s="77">
        <f>E41*F41</f>
        <v>1.8022114004967029E-2</v>
      </c>
      <c r="H41" s="77">
        <v>1.8454993542731595E-2</v>
      </c>
      <c r="I41" s="77">
        <f>C41+H41</f>
        <v>1.8454993542731595E-2</v>
      </c>
      <c r="J41" s="76">
        <f>分析係数表!G44</f>
        <v>0.26417955717318775</v>
      </c>
      <c r="K41" s="78">
        <f>I41*J41</f>
        <v>4.8754320217528719E-3</v>
      </c>
      <c r="L41" s="79"/>
      <c r="M41" s="80"/>
      <c r="N41" s="81">
        <f>分析係数表!H44</f>
        <v>0.12190247801758593</v>
      </c>
      <c r="O41" s="82">
        <f t="shared" si="4"/>
        <v>9.3881628294480921E-2</v>
      </c>
      <c r="P41" s="76">
        <f>分析係数表!C44</f>
        <v>0.39252164302818193</v>
      </c>
      <c r="Q41" s="82">
        <f>O41*P41</f>
        <v>3.6850570988310703E-2</v>
      </c>
      <c r="R41" s="83">
        <v>3.7305376009693629E-2</v>
      </c>
      <c r="S41" s="84">
        <f>I41+R41</f>
        <v>5.5760369552425221E-2</v>
      </c>
      <c r="T41" s="85">
        <f>分析係数表!F44</f>
        <v>0.52714589020321501</v>
      </c>
      <c r="U41" s="86">
        <f>S41*T41</f>
        <v>2.9393849645773438E-2</v>
      </c>
      <c r="V41" s="87">
        <f>分析係数表!D44</f>
        <v>0.30209281164695179</v>
      </c>
      <c r="W41" s="88">
        <f>ROUND(S41*V41,0)</f>
        <v>0</v>
      </c>
      <c r="X41" s="76">
        <f>分析係数表!E44</f>
        <v>0.17773733697300576</v>
      </c>
      <c r="Y41" s="89">
        <f>ROUND(S41*X41,0)</f>
        <v>0</v>
      </c>
    </row>
    <row r="42" spans="1:25" x14ac:dyDescent="0.2">
      <c r="A42" s="6" t="s">
        <v>341</v>
      </c>
      <c r="B42" s="5" t="s">
        <v>278</v>
      </c>
      <c r="C42" s="90"/>
      <c r="D42" s="76">
        <f>投入係数表!AE42</f>
        <v>0</v>
      </c>
      <c r="E42" s="77">
        <f>$C$33*D42</f>
        <v>0</v>
      </c>
      <c r="F42" s="76">
        <f>分析係数表!C45</f>
        <v>1</v>
      </c>
      <c r="G42" s="77">
        <f>E42*F42</f>
        <v>0</v>
      </c>
      <c r="H42" s="77">
        <v>7.0227693687830032E-3</v>
      </c>
      <c r="I42" s="77">
        <f>C42+H42</f>
        <v>7.0227693687830032E-3</v>
      </c>
      <c r="J42" s="76">
        <f>分析係数表!G45</f>
        <v>0</v>
      </c>
      <c r="K42" s="78">
        <f>I42*J42</f>
        <v>0</v>
      </c>
      <c r="L42" s="79"/>
      <c r="M42" s="80"/>
      <c r="N42" s="81">
        <f>分析係数表!H45</f>
        <v>0</v>
      </c>
      <c r="O42" s="82">
        <f t="shared" si="4"/>
        <v>0</v>
      </c>
      <c r="P42" s="76">
        <f>分析係数表!C45</f>
        <v>1</v>
      </c>
      <c r="Q42" s="82">
        <f>O42*P42</f>
        <v>0</v>
      </c>
      <c r="R42" s="83">
        <v>8.0682506310640546E-4</v>
      </c>
      <c r="S42" s="84">
        <f>I42+R42</f>
        <v>7.8295944318894084E-3</v>
      </c>
      <c r="T42" s="85">
        <f>分析係数表!F45</f>
        <v>0</v>
      </c>
      <c r="U42" s="86">
        <f>S42*T42</f>
        <v>0</v>
      </c>
      <c r="V42" s="87">
        <f>分析係数表!D45</f>
        <v>0</v>
      </c>
      <c r="W42" s="88">
        <f>ROUND(S42*V42,0)</f>
        <v>0</v>
      </c>
      <c r="X42" s="76">
        <f>分析係数表!E45</f>
        <v>0</v>
      </c>
      <c r="Y42" s="89">
        <f>ROUND(S42*X42,0)</f>
        <v>0</v>
      </c>
    </row>
    <row r="43" spans="1:25" x14ac:dyDescent="0.2">
      <c r="A43" s="6" t="s">
        <v>342</v>
      </c>
      <c r="B43" s="5" t="s">
        <v>279</v>
      </c>
      <c r="C43" s="90"/>
      <c r="D43" s="76">
        <f>投入係数表!AE43</f>
        <v>0</v>
      </c>
      <c r="E43" s="77">
        <f>$C$33*D43</f>
        <v>0</v>
      </c>
      <c r="F43" s="76">
        <f>分析係数表!C46</f>
        <v>0.18061366806136681</v>
      </c>
      <c r="G43" s="77">
        <f>E43*F43</f>
        <v>0</v>
      </c>
      <c r="H43" s="77">
        <v>4.5254867378156554E-3</v>
      </c>
      <c r="I43" s="77">
        <f>C43+H43</f>
        <v>4.5254867378156554E-3</v>
      </c>
      <c r="J43" s="76">
        <f>分析係数表!G46</f>
        <v>1.1538461538461539E-2</v>
      </c>
      <c r="K43" s="78">
        <f>I43*J43</f>
        <v>5.2217154667103721E-5</v>
      </c>
      <c r="L43" s="79"/>
      <c r="M43" s="80"/>
      <c r="N43" s="81">
        <f>分析係数表!H46</f>
        <v>2.4940047961630695E-2</v>
      </c>
      <c r="O43" s="82">
        <f t="shared" si="4"/>
        <v>1.9207257723198722E-2</v>
      </c>
      <c r="P43" s="76">
        <f>分析係数表!C46</f>
        <v>0.18061366806136681</v>
      </c>
      <c r="Q43" s="82">
        <f>O43*P43</f>
        <v>3.4690932707869379E-3</v>
      </c>
      <c r="R43" s="83">
        <v>3.7732541659070582E-3</v>
      </c>
      <c r="S43" s="84">
        <f>I43+R43</f>
        <v>8.2987409037227136E-3</v>
      </c>
      <c r="T43" s="85">
        <f>分析係数表!F46</f>
        <v>0.31538461538461537</v>
      </c>
      <c r="U43" s="86">
        <f>S43*T43</f>
        <v>2.6172952080971636E-3</v>
      </c>
      <c r="V43" s="87">
        <f>分析係数表!D46</f>
        <v>7.6923076923076927E-3</v>
      </c>
      <c r="W43" s="88">
        <f>ROUND(S43*V43,0)</f>
        <v>0</v>
      </c>
      <c r="X43" s="76">
        <f>分析係数表!E46</f>
        <v>2.3076923076923078E-2</v>
      </c>
      <c r="Y43" s="89">
        <f>ROUND(S43*X43,0)</f>
        <v>0</v>
      </c>
    </row>
    <row r="44" spans="1:25" x14ac:dyDescent="0.2">
      <c r="A44" s="192">
        <v>40</v>
      </c>
      <c r="B44" s="14" t="s">
        <v>150</v>
      </c>
      <c r="C44" s="197">
        <f>SUM(C5:C43)</f>
        <v>100</v>
      </c>
      <c r="D44" s="92">
        <f>投入係数表!AE44</f>
        <v>9.9632690541781449E-2</v>
      </c>
      <c r="E44" s="91">
        <f>SUM(E5:E43)</f>
        <v>9.9632690541781468</v>
      </c>
      <c r="F44" s="92">
        <f>分析係数表!C47</f>
        <v>0.37257609531888036</v>
      </c>
      <c r="G44" s="91">
        <f>SUM(G5:G43)</f>
        <v>2.3850634266262807</v>
      </c>
      <c r="H44" s="91">
        <f>SUM(H5:H43)</f>
        <v>2.7398097115234039</v>
      </c>
      <c r="I44" s="91">
        <f>SUM(I5:I43)</f>
        <v>102.73980971152341</v>
      </c>
      <c r="J44" s="92">
        <f>分析係数表!G47</f>
        <v>0.28018721150013498</v>
      </c>
      <c r="K44" s="93">
        <f>SUM(K5:K43)</f>
        <v>1.2282889324275958</v>
      </c>
      <c r="L44" s="94">
        <f>最終需要_まとめ!$L$33</f>
        <v>0.627</v>
      </c>
      <c r="M44" s="91">
        <f>K44*L44</f>
        <v>0.77013716063210258</v>
      </c>
      <c r="N44" s="95">
        <f>分析係数表!H47</f>
        <v>1</v>
      </c>
      <c r="O44" s="96">
        <f>SUM(O5:O43)</f>
        <v>0.77013716063210258</v>
      </c>
      <c r="P44" s="92">
        <f>分析係数表!C47</f>
        <v>0.37257609531888036</v>
      </c>
      <c r="Q44" s="96">
        <f>SUM(Q5:Q43)</f>
        <v>0.23505694399572022</v>
      </c>
      <c r="R44" s="91">
        <f>SUM(R5:R43)</f>
        <v>0.26469625456199924</v>
      </c>
      <c r="S44" s="97">
        <f>SUM(S5:S43)</f>
        <v>103.00450596608542</v>
      </c>
      <c r="T44" s="98">
        <f>分析係数表!F47</f>
        <v>0.48104097823151992</v>
      </c>
      <c r="U44" s="99">
        <f>SUM(U5:U43)</f>
        <v>91.85687655025886</v>
      </c>
      <c r="V44" s="100">
        <f>分析係数表!D47</f>
        <v>0.12544199143661683</v>
      </c>
      <c r="W44" s="101">
        <f>SUM(W5:W43)</f>
        <v>1</v>
      </c>
      <c r="X44" s="92">
        <f>分析係数表!E47</f>
        <v>9.6151620742417038E-2</v>
      </c>
      <c r="Y44" s="102">
        <f>SUM(Y5:Y43)</f>
        <v>1</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100-000000000000}">
  <dimension ref="A1:Y46"/>
  <sheetViews>
    <sheetView showGridLines="0" workbookViewId="0">
      <pane xSplit="2" ySplit="4" topLeftCell="C5" activePane="bottomRight" state="frozen"/>
      <selection activeCell="B1" sqref="B1:B65536"/>
      <selection pane="topRight" activeCell="B1" sqref="B1:B65536"/>
      <selection pane="bottomLeft" activeCell="B1" sqref="B1:B65536"/>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98" t="str">
        <f>取引基本表!$E$1</f>
        <v>2015年多可町産業連関表</v>
      </c>
      <c r="H1" s="401"/>
      <c r="I1" s="401"/>
    </row>
    <row r="2" spans="1:25" x14ac:dyDescent="0.2">
      <c r="B2" s="3" t="s">
        <v>377</v>
      </c>
      <c r="S2" s="3" t="s">
        <v>152</v>
      </c>
      <c r="U2" s="64" t="s">
        <v>209</v>
      </c>
      <c r="W2" s="3" t="s">
        <v>130</v>
      </c>
      <c r="Y2" s="3" t="s">
        <v>153</v>
      </c>
    </row>
    <row r="3" spans="1:25" ht="44" x14ac:dyDescent="0.2">
      <c r="B3" s="65"/>
      <c r="C3" s="66" t="s">
        <v>227</v>
      </c>
      <c r="D3" s="66" t="s">
        <v>381</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投入係数表!AF5</f>
        <v>0</v>
      </c>
      <c r="E5" s="77">
        <f t="shared" ref="E5:E38" si="0">$C$34*D5</f>
        <v>0</v>
      </c>
      <c r="F5" s="76">
        <f>分析係数表!C8</f>
        <v>0.59892525647288708</v>
      </c>
      <c r="G5" s="77">
        <f t="shared" ref="G5:G38" si="1">E5*F5</f>
        <v>0</v>
      </c>
      <c r="H5" s="77">
        <f t="array" ref="H5:H43">MMULT(逆行列係数!C5:AO43,'30'!G5:G43)</f>
        <v>9.6669013806891283E-4</v>
      </c>
      <c r="I5" s="77">
        <f t="shared" ref="I5:I38" si="2">C5+H5</f>
        <v>9.6669013806891283E-4</v>
      </c>
      <c r="J5" s="76">
        <f>分析係数表!G8</f>
        <v>0.12001563721657545</v>
      </c>
      <c r="K5" s="78">
        <f t="shared" ref="K5:K38" si="3">I5*J5</f>
        <v>1.1601793291131987E-4</v>
      </c>
      <c r="L5" s="79" t="s">
        <v>186</v>
      </c>
      <c r="M5" s="80" t="s">
        <v>186</v>
      </c>
      <c r="N5" s="81">
        <f>分析係数表!H8</f>
        <v>1.3455901945110578E-2</v>
      </c>
      <c r="O5" s="82">
        <f t="shared" ref="O5:O43" si="4">$M$44*N5</f>
        <v>0.42954842984095121</v>
      </c>
      <c r="P5" s="76">
        <f>分析係数表!C8</f>
        <v>0.59892525647288708</v>
      </c>
      <c r="Q5" s="82">
        <f t="shared" ref="Q5:Q38" si="5">O5*P5</f>
        <v>0.25726740351001764</v>
      </c>
      <c r="R5" s="83">
        <f t="array" ref="R5:R43">MMULT(逆行列係数!C5:AO43,'30'!Q5:Q43)</f>
        <v>0.3666917639308358</v>
      </c>
      <c r="S5" s="84">
        <f t="shared" ref="S5:S38" si="6">I5+R5</f>
        <v>0.36765845406890474</v>
      </c>
      <c r="T5" s="85">
        <f>分析係数表!F8</f>
        <v>0.45269741985926504</v>
      </c>
      <c r="U5" s="86">
        <f t="shared" ref="U5:U38" si="7">S5*T5</f>
        <v>0.16643803354643927</v>
      </c>
      <c r="V5" s="87">
        <f>分析係数表!D8</f>
        <v>0.16301798279906177</v>
      </c>
      <c r="W5" s="88">
        <f t="shared" ref="W5:W38" si="8">ROUND(S5*V5,0)</f>
        <v>0</v>
      </c>
      <c r="X5" s="76">
        <f>分析係数表!E8</f>
        <v>0.12822517591868648</v>
      </c>
      <c r="Y5" s="89">
        <f t="shared" ref="Y5:Y38" si="9">ROUND(S5*X5,0)</f>
        <v>0</v>
      </c>
    </row>
    <row r="6" spans="1:25" x14ac:dyDescent="0.2">
      <c r="A6" s="6" t="s">
        <v>219</v>
      </c>
      <c r="B6" s="5" t="s">
        <v>265</v>
      </c>
      <c r="C6" s="90"/>
      <c r="D6" s="76">
        <f>投入係数表!AF6</f>
        <v>0</v>
      </c>
      <c r="E6" s="77">
        <f t="shared" si="0"/>
        <v>0</v>
      </c>
      <c r="F6" s="76">
        <f>分析係数表!C9</f>
        <v>1</v>
      </c>
      <c r="G6" s="77">
        <f t="shared" si="1"/>
        <v>0</v>
      </c>
      <c r="H6" s="77">
        <v>2.6319267820201751E-2</v>
      </c>
      <c r="I6" s="77">
        <f t="shared" si="2"/>
        <v>2.6319267820201751E-2</v>
      </c>
      <c r="J6" s="76">
        <f>分析係数表!G9</f>
        <v>0.24649298597194388</v>
      </c>
      <c r="K6" s="78">
        <f t="shared" si="3"/>
        <v>6.4875149135968238E-3</v>
      </c>
      <c r="L6" s="79"/>
      <c r="M6" s="80"/>
      <c r="N6" s="81">
        <f>分析係数表!H9</f>
        <v>6.9277911004529712E-4</v>
      </c>
      <c r="O6" s="82">
        <f t="shared" si="4"/>
        <v>2.2115364704682641E-2</v>
      </c>
      <c r="P6" s="76">
        <f>分析係数表!C9</f>
        <v>1</v>
      </c>
      <c r="Q6" s="82">
        <f t="shared" si="5"/>
        <v>2.2115364704682641E-2</v>
      </c>
      <c r="R6" s="83">
        <v>3.4301113254291554E-2</v>
      </c>
      <c r="S6" s="84">
        <f t="shared" si="6"/>
        <v>6.0620381074493301E-2</v>
      </c>
      <c r="T6" s="85">
        <f>分析係数表!F9</f>
        <v>0.67535070140280562</v>
      </c>
      <c r="U6" s="86">
        <f t="shared" si="7"/>
        <v>4.0940016877964412E-2</v>
      </c>
      <c r="V6" s="87">
        <f>分析係数表!D9</f>
        <v>0.18436873747494989</v>
      </c>
      <c r="W6" s="88">
        <f t="shared" si="8"/>
        <v>0</v>
      </c>
      <c r="X6" s="76">
        <f>分析係数表!E9</f>
        <v>0.11823647294589178</v>
      </c>
      <c r="Y6" s="89">
        <f t="shared" si="9"/>
        <v>0</v>
      </c>
    </row>
    <row r="7" spans="1:25" x14ac:dyDescent="0.2">
      <c r="A7" s="6" t="s">
        <v>220</v>
      </c>
      <c r="B7" s="5" t="s">
        <v>266</v>
      </c>
      <c r="C7" s="90"/>
      <c r="D7" s="76">
        <f>投入係数表!AF7</f>
        <v>0</v>
      </c>
      <c r="E7" s="77">
        <f t="shared" si="0"/>
        <v>0</v>
      </c>
      <c r="F7" s="76">
        <f>分析係数表!C10</f>
        <v>0</v>
      </c>
      <c r="G7" s="77">
        <f t="shared" si="1"/>
        <v>0</v>
      </c>
      <c r="H7" s="77">
        <v>0</v>
      </c>
      <c r="I7" s="77">
        <f t="shared" si="2"/>
        <v>0</v>
      </c>
      <c r="J7" s="76">
        <f>分析係数表!G10</f>
        <v>0</v>
      </c>
      <c r="K7" s="78">
        <f t="shared" si="3"/>
        <v>0</v>
      </c>
      <c r="L7" s="79"/>
      <c r="M7" s="80"/>
      <c r="N7" s="81">
        <f>分析係数表!H10</f>
        <v>1.3855582200905942E-3</v>
      </c>
      <c r="O7" s="82">
        <f t="shared" si="4"/>
        <v>4.4230729409365281E-2</v>
      </c>
      <c r="P7" s="76">
        <f>分析係数表!C10</f>
        <v>0</v>
      </c>
      <c r="Q7" s="82">
        <f t="shared" si="5"/>
        <v>0</v>
      </c>
      <c r="R7" s="83">
        <v>0</v>
      </c>
      <c r="S7" s="84">
        <f t="shared" si="6"/>
        <v>0</v>
      </c>
      <c r="T7" s="85">
        <f>分析係数表!F10</f>
        <v>0</v>
      </c>
      <c r="U7" s="86">
        <f t="shared" si="7"/>
        <v>0</v>
      </c>
      <c r="V7" s="87">
        <f>分析係数表!D10</f>
        <v>0</v>
      </c>
      <c r="W7" s="88">
        <f t="shared" si="8"/>
        <v>0</v>
      </c>
      <c r="X7" s="76">
        <f>分析係数表!E10</f>
        <v>0</v>
      </c>
      <c r="Y7" s="89">
        <f t="shared" si="9"/>
        <v>0</v>
      </c>
    </row>
    <row r="8" spans="1:25" x14ac:dyDescent="0.2">
      <c r="A8" s="6" t="s">
        <v>221</v>
      </c>
      <c r="B8" s="5" t="s">
        <v>27</v>
      </c>
      <c r="C8" s="90"/>
      <c r="D8" s="76">
        <f>投入係数表!AF8</f>
        <v>0</v>
      </c>
      <c r="E8" s="77">
        <f t="shared" si="0"/>
        <v>0</v>
      </c>
      <c r="F8" s="76">
        <f>分析係数表!C11</f>
        <v>0</v>
      </c>
      <c r="G8" s="77">
        <f t="shared" si="1"/>
        <v>0</v>
      </c>
      <c r="H8" s="77">
        <v>0</v>
      </c>
      <c r="I8" s="77">
        <f t="shared" si="2"/>
        <v>0</v>
      </c>
      <c r="J8" s="76">
        <f>分析係数表!G11</f>
        <v>1</v>
      </c>
      <c r="K8" s="78">
        <f t="shared" si="3"/>
        <v>0</v>
      </c>
      <c r="L8" s="79"/>
      <c r="M8" s="80"/>
      <c r="N8" s="81">
        <f>分析係数表!H11</f>
        <v>-2.6645350386357579E-5</v>
      </c>
      <c r="O8" s="82">
        <f t="shared" si="4"/>
        <v>-8.505909501801014E-4</v>
      </c>
      <c r="P8" s="76">
        <f>分析係数表!C11</f>
        <v>0</v>
      </c>
      <c r="Q8" s="82">
        <f t="shared" si="5"/>
        <v>0</v>
      </c>
      <c r="R8" s="83">
        <v>0</v>
      </c>
      <c r="S8" s="84">
        <f t="shared" si="6"/>
        <v>0</v>
      </c>
      <c r="T8" s="85">
        <f>分析係数表!F11</f>
        <v>1</v>
      </c>
      <c r="U8" s="86">
        <f t="shared" si="7"/>
        <v>0</v>
      </c>
      <c r="V8" s="87">
        <f>分析係数表!D11</f>
        <v>1</v>
      </c>
      <c r="W8" s="88">
        <f t="shared" si="8"/>
        <v>0</v>
      </c>
      <c r="X8" s="76">
        <f>分析係数表!E11</f>
        <v>0</v>
      </c>
      <c r="Y8" s="89">
        <f t="shared" si="9"/>
        <v>0</v>
      </c>
    </row>
    <row r="9" spans="1:25" x14ac:dyDescent="0.2">
      <c r="A9" s="6" t="s">
        <v>222</v>
      </c>
      <c r="B9" s="5" t="s">
        <v>190</v>
      </c>
      <c r="C9" s="90"/>
      <c r="D9" s="76">
        <f>投入係数表!AF9</f>
        <v>0</v>
      </c>
      <c r="E9" s="77">
        <f t="shared" si="0"/>
        <v>0</v>
      </c>
      <c r="F9" s="76">
        <f>分析係数表!C12</f>
        <v>0.12986565621770585</v>
      </c>
      <c r="G9" s="77">
        <f t="shared" si="1"/>
        <v>0</v>
      </c>
      <c r="H9" s="77">
        <v>5.0498286344248479E-4</v>
      </c>
      <c r="I9" s="77">
        <f t="shared" si="2"/>
        <v>5.0498286344248479E-4</v>
      </c>
      <c r="J9" s="76">
        <f>分析係数表!G12</f>
        <v>0.14484736734275763</v>
      </c>
      <c r="K9" s="78">
        <f t="shared" si="3"/>
        <v>7.3145438322851206E-5</v>
      </c>
      <c r="L9" s="79"/>
      <c r="M9" s="80"/>
      <c r="N9" s="81">
        <f>分析係数表!H12</f>
        <v>0.10226485478284039</v>
      </c>
      <c r="O9" s="82">
        <f t="shared" si="4"/>
        <v>3.2645680667912296</v>
      </c>
      <c r="P9" s="76">
        <f>分析係数表!C12</f>
        <v>0.12986565621770585</v>
      </c>
      <c r="Q9" s="82">
        <f t="shared" si="5"/>
        <v>0.42395527426121038</v>
      </c>
      <c r="R9" s="83">
        <v>0.46909796071654869</v>
      </c>
      <c r="S9" s="84">
        <f t="shared" si="6"/>
        <v>0.46960294357999116</v>
      </c>
      <c r="T9" s="85">
        <f>分析係数表!F12</f>
        <v>0.28354845318582256</v>
      </c>
      <c r="U9" s="86">
        <f t="shared" si="7"/>
        <v>0.13315518826361561</v>
      </c>
      <c r="V9" s="87">
        <f>分析係数表!D12</f>
        <v>6.9862733046506864E-2</v>
      </c>
      <c r="W9" s="88">
        <f t="shared" si="8"/>
        <v>0</v>
      </c>
      <c r="X9" s="76">
        <f>分析係数表!E12</f>
        <v>7.0682237246465884E-2</v>
      </c>
      <c r="Y9" s="89">
        <f t="shared" si="9"/>
        <v>0</v>
      </c>
    </row>
    <row r="10" spans="1:25" x14ac:dyDescent="0.2">
      <c r="A10" s="6" t="s">
        <v>223</v>
      </c>
      <c r="B10" s="5" t="s">
        <v>28</v>
      </c>
      <c r="C10" s="90"/>
      <c r="D10" s="76">
        <f>投入係数表!AF10</f>
        <v>1.00150225338007E-3</v>
      </c>
      <c r="E10" s="77">
        <f t="shared" si="0"/>
        <v>0.10015022533800699</v>
      </c>
      <c r="F10" s="76">
        <f>分析係数表!C13</f>
        <v>0</v>
      </c>
      <c r="G10" s="77">
        <f t="shared" si="1"/>
        <v>0</v>
      </c>
      <c r="H10" s="77">
        <v>0</v>
      </c>
      <c r="I10" s="77">
        <f t="shared" si="2"/>
        <v>0</v>
      </c>
      <c r="J10" s="76">
        <f>分析係数表!G13</f>
        <v>0.244940107393639</v>
      </c>
      <c r="K10" s="78">
        <f t="shared" si="3"/>
        <v>0</v>
      </c>
      <c r="L10" s="79"/>
      <c r="M10" s="80"/>
      <c r="N10" s="81">
        <f>分析係数表!H13</f>
        <v>1.5560884625632827E-2</v>
      </c>
      <c r="O10" s="82">
        <f t="shared" si="4"/>
        <v>0.49674511490517925</v>
      </c>
      <c r="P10" s="76">
        <f>分析係数表!C13</f>
        <v>0</v>
      </c>
      <c r="Q10" s="82">
        <f t="shared" si="5"/>
        <v>0</v>
      </c>
      <c r="R10" s="83">
        <v>0</v>
      </c>
      <c r="S10" s="84">
        <f t="shared" si="6"/>
        <v>0</v>
      </c>
      <c r="T10" s="85">
        <f>分析係数表!F13</f>
        <v>0.38269310202395707</v>
      </c>
      <c r="U10" s="86">
        <f t="shared" si="7"/>
        <v>0</v>
      </c>
      <c r="V10" s="87">
        <f>分析係数表!D13</f>
        <v>0.20115654688145396</v>
      </c>
      <c r="W10" s="88">
        <f t="shared" si="8"/>
        <v>0</v>
      </c>
      <c r="X10" s="76">
        <f>分析係数表!E13</f>
        <v>0.12556794712928543</v>
      </c>
      <c r="Y10" s="89">
        <f t="shared" si="9"/>
        <v>0</v>
      </c>
    </row>
    <row r="11" spans="1:25" x14ac:dyDescent="0.2">
      <c r="A11" s="6" t="s">
        <v>224</v>
      </c>
      <c r="B11" s="5" t="s">
        <v>267</v>
      </c>
      <c r="C11" s="90"/>
      <c r="D11" s="76">
        <f>投入係数表!AF11</f>
        <v>4.00600901352028E-3</v>
      </c>
      <c r="E11" s="77">
        <f t="shared" si="0"/>
        <v>0.40060090135202797</v>
      </c>
      <c r="F11" s="76">
        <f>分析係数表!C14</f>
        <v>0.45829675153643545</v>
      </c>
      <c r="G11" s="77">
        <f t="shared" si="1"/>
        <v>0.18359409175220245</v>
      </c>
      <c r="H11" s="77">
        <v>0.26134842540500358</v>
      </c>
      <c r="I11" s="77">
        <f t="shared" si="2"/>
        <v>0.26134842540500358</v>
      </c>
      <c r="J11" s="76">
        <f>分析係数表!G14</f>
        <v>0.19321533923303835</v>
      </c>
      <c r="K11" s="78">
        <f t="shared" si="3"/>
        <v>5.0496524672648188E-2</v>
      </c>
      <c r="L11" s="79"/>
      <c r="M11" s="80"/>
      <c r="N11" s="81">
        <f>分析係数表!H14</f>
        <v>1.278976818545164E-3</v>
      </c>
      <c r="O11" s="82">
        <f t="shared" si="4"/>
        <v>4.0828365608644876E-2</v>
      </c>
      <c r="P11" s="76">
        <f>分析係数表!C14</f>
        <v>0.45829675153643545</v>
      </c>
      <c r="Q11" s="82">
        <f t="shared" si="5"/>
        <v>1.8711507328983867E-2</v>
      </c>
      <c r="R11" s="83">
        <v>6.7306742560504812E-2</v>
      </c>
      <c r="S11" s="84">
        <f t="shared" si="6"/>
        <v>0.32865516796550842</v>
      </c>
      <c r="T11" s="85">
        <f>分析係数表!F14</f>
        <v>0.37856440511307771</v>
      </c>
      <c r="U11" s="86">
        <f t="shared" si="7"/>
        <v>0.12441714814820133</v>
      </c>
      <c r="V11" s="87">
        <f>分析係数表!D14</f>
        <v>5.6047197640117993E-2</v>
      </c>
      <c r="W11" s="88">
        <f t="shared" si="8"/>
        <v>0</v>
      </c>
      <c r="X11" s="76">
        <f>分析係数表!E14</f>
        <v>4.4739429695181909E-2</v>
      </c>
      <c r="Y11" s="89">
        <f t="shared" si="9"/>
        <v>0</v>
      </c>
    </row>
    <row r="12" spans="1:25" x14ac:dyDescent="0.2">
      <c r="A12" s="6" t="s">
        <v>225</v>
      </c>
      <c r="B12" s="5" t="s">
        <v>29</v>
      </c>
      <c r="C12" s="90"/>
      <c r="D12" s="76">
        <f>投入係数表!AF12</f>
        <v>5.00751126690035E-4</v>
      </c>
      <c r="E12" s="77">
        <f t="shared" si="0"/>
        <v>5.0075112669003496E-2</v>
      </c>
      <c r="F12" s="76">
        <f>分析係数表!C15</f>
        <v>0</v>
      </c>
      <c r="G12" s="77">
        <f t="shared" si="1"/>
        <v>0</v>
      </c>
      <c r="H12" s="77">
        <v>0</v>
      </c>
      <c r="I12" s="77">
        <f t="shared" si="2"/>
        <v>0</v>
      </c>
      <c r="J12" s="76">
        <f>分析係数表!G15</f>
        <v>9.420289855072464E-2</v>
      </c>
      <c r="K12" s="78">
        <f t="shared" si="3"/>
        <v>0</v>
      </c>
      <c r="L12" s="79"/>
      <c r="M12" s="80"/>
      <c r="N12" s="81">
        <f>分析係数表!H15</f>
        <v>9.4857447375432981E-3</v>
      </c>
      <c r="O12" s="82">
        <f t="shared" si="4"/>
        <v>0.30281037826411611</v>
      </c>
      <c r="P12" s="76">
        <f>分析係数表!C15</f>
        <v>0</v>
      </c>
      <c r="Q12" s="82">
        <f t="shared" si="5"/>
        <v>0</v>
      </c>
      <c r="R12" s="83">
        <v>0</v>
      </c>
      <c r="S12" s="84">
        <f t="shared" si="6"/>
        <v>0</v>
      </c>
      <c r="T12" s="85">
        <f>分析係数表!F15</f>
        <v>0.29710144927536231</v>
      </c>
      <c r="U12" s="86">
        <f t="shared" si="7"/>
        <v>0</v>
      </c>
      <c r="V12" s="87">
        <f>分析係数表!D15</f>
        <v>2.1739130434782608E-2</v>
      </c>
      <c r="W12" s="88">
        <f t="shared" si="8"/>
        <v>0</v>
      </c>
      <c r="X12" s="76">
        <f>分析係数表!E15</f>
        <v>2.1739130434782608E-2</v>
      </c>
      <c r="Y12" s="89">
        <f t="shared" si="9"/>
        <v>0</v>
      </c>
    </row>
    <row r="13" spans="1:25" x14ac:dyDescent="0.2">
      <c r="A13" s="6" t="s">
        <v>226</v>
      </c>
      <c r="B13" s="5" t="s">
        <v>30</v>
      </c>
      <c r="C13" s="90"/>
      <c r="D13" s="76">
        <f>投入係数表!AF13</f>
        <v>4.9574361542313469E-2</v>
      </c>
      <c r="E13" s="77">
        <f t="shared" si="0"/>
        <v>4.9574361542313472</v>
      </c>
      <c r="F13" s="76">
        <f>分析係数表!C16</f>
        <v>4.3478260869564966E-3</v>
      </c>
      <c r="G13" s="77">
        <f t="shared" si="1"/>
        <v>2.1554070235788342E-2</v>
      </c>
      <c r="H13" s="77">
        <v>2.1992984421500387E-2</v>
      </c>
      <c r="I13" s="77">
        <f t="shared" si="2"/>
        <v>2.1992984421500387E-2</v>
      </c>
      <c r="J13" s="76">
        <f>分析係数表!G16</f>
        <v>0.1</v>
      </c>
      <c r="K13" s="78">
        <f t="shared" si="3"/>
        <v>2.1992984421500389E-3</v>
      </c>
      <c r="L13" s="79"/>
      <c r="M13" s="80"/>
      <c r="N13" s="81">
        <f>分析係数表!H16</f>
        <v>1.859845456967759E-2</v>
      </c>
      <c r="O13" s="82">
        <f t="shared" si="4"/>
        <v>0.5937124832257108</v>
      </c>
      <c r="P13" s="76">
        <f>分析係数表!C16</f>
        <v>4.3478260869564966E-3</v>
      </c>
      <c r="Q13" s="82">
        <f t="shared" si="5"/>
        <v>2.5813586227204669E-3</v>
      </c>
      <c r="R13" s="83">
        <v>2.8526915343457101E-3</v>
      </c>
      <c r="S13" s="84">
        <f t="shared" si="6"/>
        <v>2.4845675955846098E-2</v>
      </c>
      <c r="T13" s="85">
        <f>分析係数表!F16</f>
        <v>0.3</v>
      </c>
      <c r="U13" s="86">
        <f t="shared" si="7"/>
        <v>7.4537027867538292E-3</v>
      </c>
      <c r="V13" s="87">
        <f>分析係数表!D16</f>
        <v>0</v>
      </c>
      <c r="W13" s="88">
        <f t="shared" si="8"/>
        <v>0</v>
      </c>
      <c r="X13" s="76">
        <f>分析係数表!E16</f>
        <v>0</v>
      </c>
      <c r="Y13" s="89">
        <f t="shared" si="9"/>
        <v>0</v>
      </c>
    </row>
    <row r="14" spans="1:25" x14ac:dyDescent="0.2">
      <c r="A14" s="6" t="s">
        <v>2</v>
      </c>
      <c r="B14" s="5" t="s">
        <v>364</v>
      </c>
      <c r="C14" s="90"/>
      <c r="D14" s="76">
        <f>投入係数表!AF14</f>
        <v>2.00300450676014E-3</v>
      </c>
      <c r="E14" s="77">
        <f t="shared" si="0"/>
        <v>0.20030045067601399</v>
      </c>
      <c r="F14" s="76">
        <f>分析係数表!C17</f>
        <v>0.37921478060046188</v>
      </c>
      <c r="G14" s="77">
        <f t="shared" si="1"/>
        <v>7.5956891457278283E-2</v>
      </c>
      <c r="H14" s="77">
        <v>0.12792094898352593</v>
      </c>
      <c r="I14" s="77">
        <f t="shared" si="2"/>
        <v>0.12792094898352593</v>
      </c>
      <c r="J14" s="76">
        <f>分析係数表!G17</f>
        <v>0.21189120809614168</v>
      </c>
      <c r="K14" s="78">
        <f t="shared" si="3"/>
        <v>2.7105324420924216E-2</v>
      </c>
      <c r="L14" s="79"/>
      <c r="M14" s="80"/>
      <c r="N14" s="81">
        <f>分析係数表!H17</f>
        <v>3.1175059952038369E-3</v>
      </c>
      <c r="O14" s="82">
        <f t="shared" si="4"/>
        <v>9.951914117107187E-2</v>
      </c>
      <c r="P14" s="76">
        <f>分析係数表!C17</f>
        <v>0.37921478060046188</v>
      </c>
      <c r="Q14" s="82">
        <f t="shared" si="5"/>
        <v>3.7739129284734413E-2</v>
      </c>
      <c r="R14" s="83">
        <v>7.3253241784281067E-2</v>
      </c>
      <c r="S14" s="84">
        <f t="shared" si="6"/>
        <v>0.20117419076780702</v>
      </c>
      <c r="T14" s="85">
        <f>分析係数表!F17</f>
        <v>0.32152646004638413</v>
      </c>
      <c r="U14" s="86">
        <f t="shared" si="7"/>
        <v>6.4682825410268957E-2</v>
      </c>
      <c r="V14" s="87">
        <f>分析係数表!D17</f>
        <v>5.2709255745308874E-2</v>
      </c>
      <c r="W14" s="88">
        <f t="shared" si="8"/>
        <v>0</v>
      </c>
      <c r="X14" s="76">
        <f>分析係数表!E17</f>
        <v>4.1113219481340925E-2</v>
      </c>
      <c r="Y14" s="89">
        <f t="shared" si="9"/>
        <v>0</v>
      </c>
    </row>
    <row r="15" spans="1:25" x14ac:dyDescent="0.2">
      <c r="A15" s="6" t="s">
        <v>3</v>
      </c>
      <c r="B15" s="5" t="s">
        <v>31</v>
      </c>
      <c r="C15" s="90"/>
      <c r="D15" s="76">
        <f>投入係数表!AF15</f>
        <v>0</v>
      </c>
      <c r="E15" s="77">
        <f t="shared" si="0"/>
        <v>0</v>
      </c>
      <c r="F15" s="76">
        <f>分析係数表!C18</f>
        <v>0.14940577249575548</v>
      </c>
      <c r="G15" s="77">
        <f t="shared" si="1"/>
        <v>0</v>
      </c>
      <c r="H15" s="77">
        <v>3.9120571870381706E-3</v>
      </c>
      <c r="I15" s="77">
        <f t="shared" si="2"/>
        <v>3.9120571870381706E-3</v>
      </c>
      <c r="J15" s="76">
        <f>分析係数表!G18</f>
        <v>0.21511627906976744</v>
      </c>
      <c r="K15" s="78">
        <f t="shared" si="3"/>
        <v>8.4154718558379247E-4</v>
      </c>
      <c r="L15" s="79"/>
      <c r="M15" s="80"/>
      <c r="N15" s="81">
        <f>分析係数表!H18</f>
        <v>5.0626165734079403E-4</v>
      </c>
      <c r="O15" s="82">
        <f t="shared" si="4"/>
        <v>1.616122805342193E-2</v>
      </c>
      <c r="P15" s="76">
        <f>分析係数表!C18</f>
        <v>0.14940577249575548</v>
      </c>
      <c r="Q15" s="82">
        <f t="shared" si="5"/>
        <v>2.4145807618015779E-3</v>
      </c>
      <c r="R15" s="83">
        <v>4.8445695063961828E-3</v>
      </c>
      <c r="S15" s="84">
        <f t="shared" si="6"/>
        <v>8.7566266934343533E-3</v>
      </c>
      <c r="T15" s="85">
        <f>分析係数表!F18</f>
        <v>0.45542635658914726</v>
      </c>
      <c r="U15" s="86">
        <f t="shared" si="7"/>
        <v>3.9879985910020793E-3</v>
      </c>
      <c r="V15" s="87">
        <f>分析係数表!D18</f>
        <v>8.1395348837209308E-2</v>
      </c>
      <c r="W15" s="88">
        <f t="shared" si="8"/>
        <v>0</v>
      </c>
      <c r="X15" s="76">
        <f>分析係数表!E18</f>
        <v>8.9147286821705432E-2</v>
      </c>
      <c r="Y15" s="89">
        <f t="shared" si="9"/>
        <v>0</v>
      </c>
    </row>
    <row r="16" spans="1:25" x14ac:dyDescent="0.2">
      <c r="A16" s="6" t="s">
        <v>4</v>
      </c>
      <c r="B16" s="5" t="s">
        <v>32</v>
      </c>
      <c r="C16" s="90"/>
      <c r="D16" s="76">
        <f>投入係数表!AF16</f>
        <v>5.00751126690035E-4</v>
      </c>
      <c r="E16" s="77">
        <f t="shared" si="0"/>
        <v>5.0075112669003496E-2</v>
      </c>
      <c r="F16" s="76">
        <f>分析係数表!C19</f>
        <v>0.11115651818553329</v>
      </c>
      <c r="G16" s="77">
        <f t="shared" si="1"/>
        <v>5.5661751720347159E-3</v>
      </c>
      <c r="H16" s="77">
        <v>9.9004253885537248E-3</v>
      </c>
      <c r="I16" s="77">
        <f t="shared" si="2"/>
        <v>9.9004253885537248E-3</v>
      </c>
      <c r="J16" s="76">
        <f>分析係数表!G19</f>
        <v>5.721393034825871E-2</v>
      </c>
      <c r="K16" s="78">
        <f t="shared" si="3"/>
        <v>5.6644224859884497E-4</v>
      </c>
      <c r="L16" s="79"/>
      <c r="M16" s="80"/>
      <c r="N16" s="81">
        <f>分析係数表!H19</f>
        <v>-1.332267519317879E-4</v>
      </c>
      <c r="O16" s="82">
        <f t="shared" si="4"/>
        <v>-4.2529547509005073E-3</v>
      </c>
      <c r="P16" s="76">
        <f>分析係数表!C19</f>
        <v>0.11115651818553329</v>
      </c>
      <c r="Q16" s="82">
        <f t="shared" si="5"/>
        <v>-4.7274364211072247E-4</v>
      </c>
      <c r="R16" s="83">
        <v>2.0311989135401625E-3</v>
      </c>
      <c r="S16" s="84">
        <f t="shared" si="6"/>
        <v>1.1931624302093886E-2</v>
      </c>
      <c r="T16" s="85">
        <f>分析係数表!F19</f>
        <v>0.24046434494195687</v>
      </c>
      <c r="U16" s="86">
        <f t="shared" si="7"/>
        <v>2.8691302218965399E-3</v>
      </c>
      <c r="V16" s="87">
        <f>分析係数表!D19</f>
        <v>6.7993366500829183E-2</v>
      </c>
      <c r="W16" s="88">
        <f t="shared" si="8"/>
        <v>0</v>
      </c>
      <c r="X16" s="76">
        <f>分析係数表!E19</f>
        <v>7.4626865671641784E-2</v>
      </c>
      <c r="Y16" s="89">
        <f t="shared" si="9"/>
        <v>0</v>
      </c>
    </row>
    <row r="17" spans="1:25" x14ac:dyDescent="0.2">
      <c r="A17" s="6" t="s">
        <v>5</v>
      </c>
      <c r="B17" s="5" t="s">
        <v>33</v>
      </c>
      <c r="C17" s="90"/>
      <c r="D17" s="76">
        <f>投入係数表!AF17</f>
        <v>0</v>
      </c>
      <c r="E17" s="77">
        <f t="shared" si="0"/>
        <v>0</v>
      </c>
      <c r="F17" s="76">
        <f>分析係数表!C20</f>
        <v>0.38497033618984844</v>
      </c>
      <c r="G17" s="77">
        <f t="shared" si="1"/>
        <v>0</v>
      </c>
      <c r="H17" s="77">
        <v>6.7358116694452193E-3</v>
      </c>
      <c r="I17" s="77">
        <f t="shared" si="2"/>
        <v>6.7358116694452193E-3</v>
      </c>
      <c r="J17" s="76">
        <f>分析係数表!G20</f>
        <v>0.1000882612533098</v>
      </c>
      <c r="K17" s="78">
        <f t="shared" si="3"/>
        <v>6.7417567812452599E-4</v>
      </c>
      <c r="L17" s="79"/>
      <c r="M17" s="80"/>
      <c r="N17" s="81">
        <f>分析係数表!H20</f>
        <v>6.1284305888622431E-4</v>
      </c>
      <c r="O17" s="82">
        <f t="shared" si="4"/>
        <v>1.9563591854142331E-2</v>
      </c>
      <c r="P17" s="76">
        <f>分析係数表!C20</f>
        <v>0.38497033618984844</v>
      </c>
      <c r="Q17" s="82">
        <f t="shared" si="5"/>
        <v>7.5314025331701534E-3</v>
      </c>
      <c r="R17" s="83">
        <v>1.7101553968176246E-2</v>
      </c>
      <c r="S17" s="84">
        <f t="shared" si="6"/>
        <v>2.3837365637621465E-2</v>
      </c>
      <c r="T17" s="85">
        <f>分析係数表!F20</f>
        <v>0.22259488084730802</v>
      </c>
      <c r="U17" s="86">
        <f t="shared" si="7"/>
        <v>5.3060755638200648E-3</v>
      </c>
      <c r="V17" s="87">
        <f>分析係数表!D20</f>
        <v>2.5772285966460723E-2</v>
      </c>
      <c r="W17" s="88">
        <f t="shared" si="8"/>
        <v>0</v>
      </c>
      <c r="X17" s="76">
        <f>分析係数表!E20</f>
        <v>2.7184466019417475E-2</v>
      </c>
      <c r="Y17" s="89">
        <f t="shared" si="9"/>
        <v>0</v>
      </c>
    </row>
    <row r="18" spans="1:25" x14ac:dyDescent="0.2">
      <c r="A18" s="6" t="s">
        <v>6</v>
      </c>
      <c r="B18" s="5" t="s">
        <v>34</v>
      </c>
      <c r="C18" s="90"/>
      <c r="D18" s="76">
        <f>投入係数表!AF18</f>
        <v>1.00150225338007E-3</v>
      </c>
      <c r="E18" s="77">
        <f t="shared" si="0"/>
        <v>0.10015022533800699</v>
      </c>
      <c r="F18" s="76">
        <f>分析係数表!C21</f>
        <v>0.48253968253968249</v>
      </c>
      <c r="G18" s="77">
        <f t="shared" si="1"/>
        <v>4.8326457940879558E-2</v>
      </c>
      <c r="H18" s="77">
        <v>7.3273836143502594E-2</v>
      </c>
      <c r="I18" s="77">
        <f t="shared" si="2"/>
        <v>7.3273836143502594E-2</v>
      </c>
      <c r="J18" s="76">
        <f>分析係数表!G21</f>
        <v>0.28533451484271155</v>
      </c>
      <c r="K18" s="78">
        <f t="shared" si="3"/>
        <v>2.0907554486670653E-2</v>
      </c>
      <c r="L18" s="79"/>
      <c r="M18" s="80"/>
      <c r="N18" s="81">
        <f>分析係数表!H21</f>
        <v>1.0125233146815881E-3</v>
      </c>
      <c r="O18" s="82">
        <f t="shared" si="4"/>
        <v>3.232245610684386E-2</v>
      </c>
      <c r="P18" s="76">
        <f>分析係数表!C21</f>
        <v>0.48253968253968249</v>
      </c>
      <c r="Q18" s="82">
        <f t="shared" si="5"/>
        <v>1.5596867708699258E-2</v>
      </c>
      <c r="R18" s="83">
        <v>3.0080682420356154E-2</v>
      </c>
      <c r="S18" s="84">
        <f t="shared" si="6"/>
        <v>0.10335451856385874</v>
      </c>
      <c r="T18" s="85">
        <f>分析係数表!F21</f>
        <v>0.42600797518830308</v>
      </c>
      <c r="U18" s="86">
        <f t="shared" si="7"/>
        <v>4.4029849179951348E-2</v>
      </c>
      <c r="V18" s="87">
        <f>分析係数表!D21</f>
        <v>6.1586176340274704E-2</v>
      </c>
      <c r="W18" s="88">
        <f t="shared" si="8"/>
        <v>0</v>
      </c>
      <c r="X18" s="76">
        <f>分析係数表!E21</f>
        <v>5.2946389011962781E-2</v>
      </c>
      <c r="Y18" s="89">
        <f t="shared" si="9"/>
        <v>0</v>
      </c>
    </row>
    <row r="19" spans="1:25" x14ac:dyDescent="0.2">
      <c r="A19" s="6" t="s">
        <v>7</v>
      </c>
      <c r="B19" s="5" t="s">
        <v>268</v>
      </c>
      <c r="C19" s="90"/>
      <c r="D19" s="76">
        <f>投入係数表!AF19</f>
        <v>0</v>
      </c>
      <c r="E19" s="77">
        <f t="shared" si="0"/>
        <v>0</v>
      </c>
      <c r="F19" s="76">
        <f>分析係数表!C22</f>
        <v>8.9572192513369009E-2</v>
      </c>
      <c r="G19" s="77">
        <f t="shared" si="1"/>
        <v>0</v>
      </c>
      <c r="H19" s="77">
        <v>1.5187483329930484E-3</v>
      </c>
      <c r="I19" s="77">
        <f t="shared" si="2"/>
        <v>1.5187483329930484E-3</v>
      </c>
      <c r="J19" s="76">
        <f>分析係数表!G22</f>
        <v>0.19457831325301206</v>
      </c>
      <c r="K19" s="78">
        <f t="shared" si="3"/>
        <v>2.9551548888961124E-4</v>
      </c>
      <c r="L19" s="79"/>
      <c r="M19" s="80"/>
      <c r="N19" s="81">
        <f>分析係数表!H22</f>
        <v>5.3290700772715159E-5</v>
      </c>
      <c r="O19" s="82">
        <f t="shared" si="4"/>
        <v>1.7011819003602028E-3</v>
      </c>
      <c r="P19" s="76">
        <f>分析係数表!C22</f>
        <v>8.9572192513369009E-2</v>
      </c>
      <c r="Q19" s="82">
        <f t="shared" si="5"/>
        <v>1.5237859267932302E-4</v>
      </c>
      <c r="R19" s="83">
        <v>1.0011392899222911E-3</v>
      </c>
      <c r="S19" s="84">
        <f t="shared" si="6"/>
        <v>2.5198876229153393E-3</v>
      </c>
      <c r="T19" s="85">
        <f>分析係数表!F22</f>
        <v>0.41265060240963858</v>
      </c>
      <c r="U19" s="86">
        <f t="shared" si="7"/>
        <v>1.0398331456006069E-3</v>
      </c>
      <c r="V19" s="87">
        <f>分析係数表!D22</f>
        <v>5.903614457831325E-2</v>
      </c>
      <c r="W19" s="88">
        <f t="shared" si="8"/>
        <v>0</v>
      </c>
      <c r="X19" s="76">
        <f>分析係数表!E22</f>
        <v>6.2650602409638559E-2</v>
      </c>
      <c r="Y19" s="89">
        <f t="shared" si="9"/>
        <v>0</v>
      </c>
    </row>
    <row r="20" spans="1:25" x14ac:dyDescent="0.2">
      <c r="A20" s="6" t="s">
        <v>8</v>
      </c>
      <c r="B20" s="5" t="s">
        <v>269</v>
      </c>
      <c r="C20" s="90"/>
      <c r="D20" s="76">
        <f>投入係数表!AF20</f>
        <v>0</v>
      </c>
      <c r="E20" s="77">
        <f t="shared" si="0"/>
        <v>0</v>
      </c>
      <c r="F20" s="76">
        <f>分析係数表!C23</f>
        <v>0</v>
      </c>
      <c r="G20" s="77">
        <f t="shared" si="1"/>
        <v>0</v>
      </c>
      <c r="H20" s="77">
        <v>0</v>
      </c>
      <c r="I20" s="77">
        <f t="shared" si="2"/>
        <v>0</v>
      </c>
      <c r="J20" s="76">
        <f>分析係数表!G23</f>
        <v>0.21617418351477449</v>
      </c>
      <c r="K20" s="78">
        <f t="shared" si="3"/>
        <v>0</v>
      </c>
      <c r="L20" s="79"/>
      <c r="M20" s="80"/>
      <c r="N20" s="81">
        <f>分析係数表!H23</f>
        <v>2.6645350386357579E-5</v>
      </c>
      <c r="O20" s="82">
        <f t="shared" si="4"/>
        <v>8.505909501801014E-4</v>
      </c>
      <c r="P20" s="76">
        <f>分析係数表!C23</f>
        <v>0</v>
      </c>
      <c r="Q20" s="82">
        <f t="shared" si="5"/>
        <v>0</v>
      </c>
      <c r="R20" s="83">
        <v>0</v>
      </c>
      <c r="S20" s="84">
        <f t="shared" si="6"/>
        <v>0</v>
      </c>
      <c r="T20" s="85">
        <f>分析係数表!F23</f>
        <v>0.44116122343182995</v>
      </c>
      <c r="U20" s="86">
        <f t="shared" si="7"/>
        <v>0</v>
      </c>
      <c r="V20" s="87">
        <f>分析係数表!D23</f>
        <v>8.5018144116122338E-2</v>
      </c>
      <c r="W20" s="88">
        <f t="shared" si="8"/>
        <v>0</v>
      </c>
      <c r="X20" s="76">
        <f>分析係数表!E23</f>
        <v>8.138932089165371E-2</v>
      </c>
      <c r="Y20" s="89">
        <f t="shared" si="9"/>
        <v>0</v>
      </c>
    </row>
    <row r="21" spans="1:25" x14ac:dyDescent="0.2">
      <c r="A21" s="6" t="s">
        <v>9</v>
      </c>
      <c r="B21" s="5" t="s">
        <v>270</v>
      </c>
      <c r="C21" s="90"/>
      <c r="D21" s="76">
        <f>投入係数表!AF21</f>
        <v>0</v>
      </c>
      <c r="E21" s="77">
        <f t="shared" si="0"/>
        <v>0</v>
      </c>
      <c r="F21" s="76">
        <f>分析係数表!C24</f>
        <v>0.22950819672131151</v>
      </c>
      <c r="G21" s="77">
        <f t="shared" si="1"/>
        <v>0</v>
      </c>
      <c r="H21" s="77">
        <v>2.8587190216661134E-3</v>
      </c>
      <c r="I21" s="77">
        <f t="shared" si="2"/>
        <v>2.8587190216661134E-3</v>
      </c>
      <c r="J21" s="76">
        <f>分析係数表!G24</f>
        <v>0.20952380952380953</v>
      </c>
      <c r="K21" s="78">
        <f t="shared" si="3"/>
        <v>5.989696997776619E-4</v>
      </c>
      <c r="L21" s="79"/>
      <c r="M21" s="80"/>
      <c r="N21" s="81">
        <f>分析係数表!H24</f>
        <v>3.996802557953637E-4</v>
      </c>
      <c r="O21" s="82">
        <f t="shared" si="4"/>
        <v>1.2758864252701521E-2</v>
      </c>
      <c r="P21" s="76">
        <f>分析係数表!C24</f>
        <v>0.22950819672131151</v>
      </c>
      <c r="Q21" s="82">
        <f t="shared" si="5"/>
        <v>2.9282639268495298E-3</v>
      </c>
      <c r="R21" s="83">
        <v>7.2754999485876558E-3</v>
      </c>
      <c r="S21" s="84">
        <f t="shared" si="6"/>
        <v>1.013421897025377E-2</v>
      </c>
      <c r="T21" s="85">
        <f>分析係数表!F24</f>
        <v>0.4</v>
      </c>
      <c r="U21" s="86">
        <f t="shared" si="7"/>
        <v>4.0536875881015079E-3</v>
      </c>
      <c r="V21" s="87">
        <f>分析係数表!D24</f>
        <v>1.1190476190476191</v>
      </c>
      <c r="W21" s="88">
        <f t="shared" si="8"/>
        <v>0</v>
      </c>
      <c r="X21" s="76">
        <f>分析係数表!E24</f>
        <v>1.1190476190476191</v>
      </c>
      <c r="Y21" s="89">
        <f t="shared" si="9"/>
        <v>0</v>
      </c>
    </row>
    <row r="22" spans="1:25" x14ac:dyDescent="0.2">
      <c r="A22" s="6" t="s">
        <v>10</v>
      </c>
      <c r="B22" s="5" t="s">
        <v>271</v>
      </c>
      <c r="C22" s="90"/>
      <c r="D22" s="76">
        <f>投入係数表!AF22</f>
        <v>0</v>
      </c>
      <c r="E22" s="77">
        <f t="shared" si="0"/>
        <v>0</v>
      </c>
      <c r="F22" s="76">
        <f>分析係数表!C25</f>
        <v>0.16129032258064513</v>
      </c>
      <c r="G22" s="77">
        <f t="shared" si="1"/>
        <v>0</v>
      </c>
      <c r="H22" s="77">
        <v>9.3459006464285555E-3</v>
      </c>
      <c r="I22" s="77">
        <f t="shared" si="2"/>
        <v>9.3459006464285555E-3</v>
      </c>
      <c r="J22" s="76">
        <f>分析係数表!G25</f>
        <v>0.19679519278918378</v>
      </c>
      <c r="K22" s="78">
        <f t="shared" si="3"/>
        <v>1.8392283195024649E-3</v>
      </c>
      <c r="L22" s="79"/>
      <c r="M22" s="80"/>
      <c r="N22" s="81">
        <f>分析係数表!H25</f>
        <v>5.5955235811350917E-4</v>
      </c>
      <c r="O22" s="82">
        <f t="shared" si="4"/>
        <v>1.7862409953782129E-2</v>
      </c>
      <c r="P22" s="76">
        <f>分析係数表!C25</f>
        <v>0.16129032258064513</v>
      </c>
      <c r="Q22" s="82">
        <f t="shared" si="5"/>
        <v>2.881033863513246E-3</v>
      </c>
      <c r="R22" s="83">
        <v>8.6791882522827147E-3</v>
      </c>
      <c r="S22" s="84">
        <f t="shared" si="6"/>
        <v>1.802508889871127E-2</v>
      </c>
      <c r="T22" s="85">
        <f>分析係数表!F25</f>
        <v>0.35002503755633452</v>
      </c>
      <c r="U22" s="86">
        <f t="shared" si="7"/>
        <v>6.3092324187276807E-3</v>
      </c>
      <c r="V22" s="87">
        <f>分析係数表!D25</f>
        <v>8.1622433650475709E-2</v>
      </c>
      <c r="W22" s="88">
        <f t="shared" si="8"/>
        <v>0</v>
      </c>
      <c r="X22" s="76">
        <f>分析係数表!E25</f>
        <v>8.0120180270405614E-2</v>
      </c>
      <c r="Y22" s="89">
        <f t="shared" si="9"/>
        <v>0</v>
      </c>
    </row>
    <row r="23" spans="1:25" x14ac:dyDescent="0.2">
      <c r="A23" s="6" t="s">
        <v>11</v>
      </c>
      <c r="B23" s="5" t="s">
        <v>35</v>
      </c>
      <c r="C23" s="90"/>
      <c r="D23" s="76">
        <f>投入係数表!AF23</f>
        <v>0</v>
      </c>
      <c r="E23" s="77">
        <f t="shared" si="0"/>
        <v>0</v>
      </c>
      <c r="F23" s="76">
        <f>分析係数表!C26</f>
        <v>0.2892749244712991</v>
      </c>
      <c r="G23" s="77">
        <f t="shared" si="1"/>
        <v>0</v>
      </c>
      <c r="H23" s="77">
        <v>4.7376162326339078E-3</v>
      </c>
      <c r="I23" s="77">
        <f t="shared" si="2"/>
        <v>4.7376162326339078E-3</v>
      </c>
      <c r="J23" s="76">
        <f>分析係数表!G26</f>
        <v>0.19654528478057889</v>
      </c>
      <c r="K23" s="78">
        <f t="shared" si="3"/>
        <v>9.3115613162412473E-4</v>
      </c>
      <c r="L23" s="79"/>
      <c r="M23" s="80"/>
      <c r="N23" s="81">
        <f>分析係数表!H26</f>
        <v>1.2363442579269917E-2</v>
      </c>
      <c r="O23" s="82">
        <f t="shared" si="4"/>
        <v>0.39467420088356708</v>
      </c>
      <c r="P23" s="76">
        <f>分析係数表!C26</f>
        <v>0.2892749244712991</v>
      </c>
      <c r="Q23" s="82">
        <f t="shared" si="5"/>
        <v>0.1141693496513642</v>
      </c>
      <c r="R23" s="83">
        <v>0.12076873711449088</v>
      </c>
      <c r="S23" s="84">
        <f t="shared" si="6"/>
        <v>0.12550635334712479</v>
      </c>
      <c r="T23" s="85">
        <f>分析係数表!F26</f>
        <v>0.33426704014939307</v>
      </c>
      <c r="U23" s="86">
        <f t="shared" si="7"/>
        <v>4.1952637253287274E-2</v>
      </c>
      <c r="V23" s="87">
        <f>分析係数表!D26</f>
        <v>5.3688141923436038E-2</v>
      </c>
      <c r="W23" s="88">
        <f t="shared" si="8"/>
        <v>0</v>
      </c>
      <c r="X23" s="76">
        <f>分析係数表!E26</f>
        <v>5.6489262371615313E-2</v>
      </c>
      <c r="Y23" s="89">
        <f t="shared" si="9"/>
        <v>0</v>
      </c>
    </row>
    <row r="24" spans="1:25" x14ac:dyDescent="0.2">
      <c r="A24" s="6" t="s">
        <v>12</v>
      </c>
      <c r="B24" s="5" t="s">
        <v>365</v>
      </c>
      <c r="C24" s="90"/>
      <c r="D24" s="76">
        <f>投入係数表!AF24</f>
        <v>0</v>
      </c>
      <c r="E24" s="77">
        <f t="shared" si="0"/>
        <v>0</v>
      </c>
      <c r="F24" s="76">
        <f>分析係数表!C27</f>
        <v>1.9108280254777066E-2</v>
      </c>
      <c r="G24" s="77">
        <f t="shared" si="1"/>
        <v>0</v>
      </c>
      <c r="H24" s="77">
        <v>9.2190480624190535E-5</v>
      </c>
      <c r="I24" s="77">
        <f t="shared" si="2"/>
        <v>9.2190480624190535E-5</v>
      </c>
      <c r="J24" s="76">
        <f>分析係数表!G27</f>
        <v>0.18</v>
      </c>
      <c r="K24" s="78">
        <f t="shared" si="3"/>
        <v>1.6594286512354295E-5</v>
      </c>
      <c r="L24" s="79"/>
      <c r="M24" s="80"/>
      <c r="N24" s="81">
        <f>分析係数表!H27</f>
        <v>1.2043698374633626E-2</v>
      </c>
      <c r="O24" s="82">
        <f t="shared" si="4"/>
        <v>0.38446710948140589</v>
      </c>
      <c r="P24" s="76">
        <f>分析係数表!C27</f>
        <v>1.9108280254777066E-2</v>
      </c>
      <c r="Q24" s="82">
        <f t="shared" si="5"/>
        <v>7.3465052767147602E-3</v>
      </c>
      <c r="R24" s="83">
        <v>7.3940281677869956E-3</v>
      </c>
      <c r="S24" s="84">
        <f t="shared" si="6"/>
        <v>7.4862186484111861E-3</v>
      </c>
      <c r="T24" s="85">
        <f>分析係数表!F27</f>
        <v>0.34</v>
      </c>
      <c r="U24" s="86">
        <f t="shared" si="7"/>
        <v>2.5453143404598035E-3</v>
      </c>
      <c r="V24" s="87">
        <f>分析係数表!D27</f>
        <v>0</v>
      </c>
      <c r="W24" s="88">
        <f t="shared" si="8"/>
        <v>0</v>
      </c>
      <c r="X24" s="76">
        <f>分析係数表!E27</f>
        <v>0</v>
      </c>
      <c r="Y24" s="89">
        <f t="shared" si="9"/>
        <v>0</v>
      </c>
    </row>
    <row r="25" spans="1:25" x14ac:dyDescent="0.2">
      <c r="A25" s="6" t="s">
        <v>13</v>
      </c>
      <c r="B25" s="5" t="s">
        <v>191</v>
      </c>
      <c r="C25" s="90"/>
      <c r="D25" s="76">
        <f>投入係数表!AF25</f>
        <v>5.00751126690035E-4</v>
      </c>
      <c r="E25" s="77">
        <f t="shared" si="0"/>
        <v>5.0075112669003496E-2</v>
      </c>
      <c r="F25" s="76">
        <f>分析係数表!C28</f>
        <v>9.4883720930232562E-2</v>
      </c>
      <c r="G25" s="77">
        <f t="shared" si="1"/>
        <v>4.7513130160356807E-3</v>
      </c>
      <c r="H25" s="77">
        <v>1.0236981598603189E-2</v>
      </c>
      <c r="I25" s="77">
        <f t="shared" si="2"/>
        <v>1.0236981598603189E-2</v>
      </c>
      <c r="J25" s="76">
        <f>分析係数表!G28</f>
        <v>0.12508638562543192</v>
      </c>
      <c r="K25" s="78">
        <f t="shared" si="3"/>
        <v>1.2805070278833291E-3</v>
      </c>
      <c r="L25" s="79"/>
      <c r="M25" s="80"/>
      <c r="N25" s="81">
        <f>分析係数表!H28</f>
        <v>2.3767652544630962E-2</v>
      </c>
      <c r="O25" s="82">
        <f t="shared" si="4"/>
        <v>0.75872712756065053</v>
      </c>
      <c r="P25" s="76">
        <f>分析係数表!C28</f>
        <v>9.4883720930232562E-2</v>
      </c>
      <c r="Q25" s="82">
        <f t="shared" si="5"/>
        <v>7.1990853033661734E-2</v>
      </c>
      <c r="R25" s="83">
        <v>7.671656647564476E-2</v>
      </c>
      <c r="S25" s="84">
        <f t="shared" si="6"/>
        <v>8.6953548074247947E-2</v>
      </c>
      <c r="T25" s="85">
        <f>分析係数表!F28</f>
        <v>0.21354526606772634</v>
      </c>
      <c r="U25" s="86">
        <f t="shared" si="7"/>
        <v>1.8568518559048109E-2</v>
      </c>
      <c r="V25" s="87">
        <f>分析係数表!D28</f>
        <v>0.20525224602626124</v>
      </c>
      <c r="W25" s="88">
        <f t="shared" si="8"/>
        <v>0</v>
      </c>
      <c r="X25" s="76">
        <f>分析係数表!E28</f>
        <v>0.19765031098825156</v>
      </c>
      <c r="Y25" s="89">
        <f t="shared" si="9"/>
        <v>0</v>
      </c>
    </row>
    <row r="26" spans="1:25" x14ac:dyDescent="0.2">
      <c r="A26" s="6" t="s">
        <v>14</v>
      </c>
      <c r="B26" s="5" t="s">
        <v>50</v>
      </c>
      <c r="C26" s="90"/>
      <c r="D26" s="76">
        <f>投入係数表!AF26</f>
        <v>3.5052578868302454E-3</v>
      </c>
      <c r="E26" s="77">
        <f t="shared" si="0"/>
        <v>0.35052578868302453</v>
      </c>
      <c r="F26" s="76">
        <f>分析係数表!C29</f>
        <v>0.10244286840031525</v>
      </c>
      <c r="G26" s="77">
        <f t="shared" si="1"/>
        <v>3.5908867240971795E-2</v>
      </c>
      <c r="H26" s="77">
        <v>4.3797145651497282E-2</v>
      </c>
      <c r="I26" s="77">
        <f t="shared" si="2"/>
        <v>4.3797145651497282E-2</v>
      </c>
      <c r="J26" s="76">
        <f>分析係数表!G29</f>
        <v>0.25477707006369427</v>
      </c>
      <c r="K26" s="78">
        <f t="shared" si="3"/>
        <v>1.1158508446241345E-2</v>
      </c>
      <c r="L26" s="79"/>
      <c r="M26" s="80"/>
      <c r="N26" s="81">
        <f>分析係数表!H29</f>
        <v>1.0897948308020251E-2</v>
      </c>
      <c r="O26" s="82">
        <f t="shared" si="4"/>
        <v>0.34789169862366154</v>
      </c>
      <c r="P26" s="76">
        <f>分析係数表!C29</f>
        <v>0.10244286840031525</v>
      </c>
      <c r="Q26" s="82">
        <f t="shared" si="5"/>
        <v>3.5639023499665891E-2</v>
      </c>
      <c r="R26" s="83">
        <v>4.5449379786509439E-2</v>
      </c>
      <c r="S26" s="84">
        <f t="shared" si="6"/>
        <v>8.9246525438006721E-2</v>
      </c>
      <c r="T26" s="85">
        <f>分析係数表!F29</f>
        <v>0.39278131634819535</v>
      </c>
      <c r="U26" s="86">
        <f t="shared" si="7"/>
        <v>3.505436774104298E-2</v>
      </c>
      <c r="V26" s="87">
        <f>分析係数表!D29</f>
        <v>0.1932059447983015</v>
      </c>
      <c r="W26" s="88">
        <f t="shared" si="8"/>
        <v>0</v>
      </c>
      <c r="X26" s="76">
        <f>分析係数表!E29</f>
        <v>0.10191082802547771</v>
      </c>
      <c r="Y26" s="89">
        <f t="shared" si="9"/>
        <v>0</v>
      </c>
    </row>
    <row r="27" spans="1:25" x14ac:dyDescent="0.2">
      <c r="A27" s="6" t="s">
        <v>15</v>
      </c>
      <c r="B27" s="5" t="s">
        <v>36</v>
      </c>
      <c r="C27" s="90"/>
      <c r="D27" s="76">
        <f>投入係数表!AF27</f>
        <v>2.5037556334501754E-3</v>
      </c>
      <c r="E27" s="77">
        <f t="shared" si="0"/>
        <v>0.25037556334501754</v>
      </c>
      <c r="F27" s="76">
        <f>分析係数表!C30</f>
        <v>1</v>
      </c>
      <c r="G27" s="77">
        <f t="shared" si="1"/>
        <v>0.25037556334501754</v>
      </c>
      <c r="H27" s="77">
        <v>0.27750185448125286</v>
      </c>
      <c r="I27" s="77">
        <f t="shared" si="2"/>
        <v>0.27750185448125286</v>
      </c>
      <c r="J27" s="76">
        <f>分析係数表!G30</f>
        <v>0.34465911614479239</v>
      </c>
      <c r="K27" s="78">
        <f t="shared" si="3"/>
        <v>9.5643543894049401E-2</v>
      </c>
      <c r="L27" s="79"/>
      <c r="M27" s="80"/>
      <c r="N27" s="81">
        <f>分析係数表!H30</f>
        <v>0</v>
      </c>
      <c r="O27" s="82">
        <f t="shared" si="4"/>
        <v>0</v>
      </c>
      <c r="P27" s="76">
        <f>分析係数表!C30</f>
        <v>1</v>
      </c>
      <c r="Q27" s="82">
        <f t="shared" si="5"/>
        <v>0</v>
      </c>
      <c r="R27" s="83">
        <v>5.0055905571142749E-2</v>
      </c>
      <c r="S27" s="84">
        <f t="shared" si="6"/>
        <v>0.32755776005239562</v>
      </c>
      <c r="T27" s="85">
        <f>分析係数表!F30</f>
        <v>0.43992893626471241</v>
      </c>
      <c r="U27" s="86">
        <f t="shared" si="7"/>
        <v>0.14410213694510232</v>
      </c>
      <c r="V27" s="87">
        <f>分析係数表!D30</f>
        <v>0.13657561625582945</v>
      </c>
      <c r="W27" s="88">
        <f t="shared" si="8"/>
        <v>0</v>
      </c>
      <c r="X27" s="76">
        <f>分析係数表!E30</f>
        <v>6.395736175882745E-2</v>
      </c>
      <c r="Y27" s="89">
        <f t="shared" si="9"/>
        <v>0</v>
      </c>
    </row>
    <row r="28" spans="1:25" x14ac:dyDescent="0.2">
      <c r="A28" s="6" t="s">
        <v>16</v>
      </c>
      <c r="B28" s="5" t="s">
        <v>192</v>
      </c>
      <c r="C28" s="90"/>
      <c r="D28" s="76">
        <f>投入係数表!AF28</f>
        <v>5.5082623935903859E-3</v>
      </c>
      <c r="E28" s="77">
        <f t="shared" si="0"/>
        <v>0.55082623935903863</v>
      </c>
      <c r="F28" s="76">
        <f>分析係数表!C31</f>
        <v>2.6671974522292974E-2</v>
      </c>
      <c r="G28" s="77">
        <f t="shared" si="1"/>
        <v>1.4691623422394729E-2</v>
      </c>
      <c r="H28" s="77">
        <v>1.6802805230975593E-2</v>
      </c>
      <c r="I28" s="77">
        <f t="shared" si="2"/>
        <v>1.6802805230975593E-2</v>
      </c>
      <c r="J28" s="76">
        <f>分析係数表!G31</f>
        <v>5.9701492537313432E-2</v>
      </c>
      <c r="K28" s="78">
        <f t="shared" si="3"/>
        <v>1.0031525511030204E-3</v>
      </c>
      <c r="L28" s="79"/>
      <c r="M28" s="80"/>
      <c r="N28" s="81">
        <f>分析係数表!H31</f>
        <v>2.5153210764721556E-2</v>
      </c>
      <c r="O28" s="82">
        <f t="shared" si="4"/>
        <v>0.80295785697001576</v>
      </c>
      <c r="P28" s="76">
        <f>分析係数表!C31</f>
        <v>2.6671974522292974E-2</v>
      </c>
      <c r="Q28" s="82">
        <f t="shared" si="5"/>
        <v>2.1416471503579226E-2</v>
      </c>
      <c r="R28" s="83">
        <v>2.6201970721818367E-2</v>
      </c>
      <c r="S28" s="84">
        <f t="shared" si="6"/>
        <v>4.3004775952793964E-2</v>
      </c>
      <c r="T28" s="85">
        <f>分析係数表!F31</f>
        <v>0.34328358208955223</v>
      </c>
      <c r="U28" s="86">
        <f t="shared" si="7"/>
        <v>1.4762833536033748E-2</v>
      </c>
      <c r="V28" s="87">
        <f>分析係数表!D31</f>
        <v>0</v>
      </c>
      <c r="W28" s="88">
        <f t="shared" si="8"/>
        <v>0</v>
      </c>
      <c r="X28" s="76">
        <f>分析係数表!E31</f>
        <v>0</v>
      </c>
      <c r="Y28" s="89">
        <f t="shared" si="9"/>
        <v>0</v>
      </c>
    </row>
    <row r="29" spans="1:25" x14ac:dyDescent="0.2">
      <c r="A29" s="6" t="s">
        <v>17</v>
      </c>
      <c r="B29" s="5" t="s">
        <v>272</v>
      </c>
      <c r="C29" s="90"/>
      <c r="D29" s="76">
        <f>投入係数表!AF29</f>
        <v>1.00150225338007E-3</v>
      </c>
      <c r="E29" s="77">
        <f t="shared" si="0"/>
        <v>0.10015022533800699</v>
      </c>
      <c r="F29" s="76">
        <f>分析係数表!C32</f>
        <v>1</v>
      </c>
      <c r="G29" s="77">
        <f t="shared" si="1"/>
        <v>0.10015022533800699</v>
      </c>
      <c r="H29" s="77">
        <v>0.12148890575467884</v>
      </c>
      <c r="I29" s="77">
        <f t="shared" si="2"/>
        <v>0.12148890575467884</v>
      </c>
      <c r="J29" s="76">
        <f>分析係数表!G32</f>
        <v>0.14022140221402213</v>
      </c>
      <c r="K29" s="78">
        <f t="shared" si="3"/>
        <v>1.7035344718368248E-2</v>
      </c>
      <c r="L29" s="79"/>
      <c r="M29" s="80"/>
      <c r="N29" s="81">
        <f>分析係数表!H32</f>
        <v>7.3807620570210501E-3</v>
      </c>
      <c r="O29" s="82">
        <f t="shared" si="4"/>
        <v>0.23561369319988812</v>
      </c>
      <c r="P29" s="76">
        <f>分析係数表!C32</f>
        <v>1</v>
      </c>
      <c r="Q29" s="82">
        <f t="shared" si="5"/>
        <v>0.23561369319988812</v>
      </c>
      <c r="R29" s="83">
        <v>0.29855912049089256</v>
      </c>
      <c r="S29" s="84">
        <f t="shared" si="6"/>
        <v>0.42004802624557142</v>
      </c>
      <c r="T29" s="85">
        <f>分析係数表!F32</f>
        <v>0.48093480934809346</v>
      </c>
      <c r="U29" s="86">
        <f t="shared" si="7"/>
        <v>0.20201571741945684</v>
      </c>
      <c r="V29" s="87">
        <f>分析係数表!D32</f>
        <v>1.7220172201722016E-2</v>
      </c>
      <c r="W29" s="88">
        <f t="shared" si="8"/>
        <v>0</v>
      </c>
      <c r="X29" s="76">
        <f>分析係数表!E32</f>
        <v>2.5830258302583026E-2</v>
      </c>
      <c r="Y29" s="89">
        <f t="shared" si="9"/>
        <v>0</v>
      </c>
    </row>
    <row r="30" spans="1:25" x14ac:dyDescent="0.2">
      <c r="A30" s="6" t="s">
        <v>18</v>
      </c>
      <c r="B30" s="5" t="s">
        <v>273</v>
      </c>
      <c r="C30" s="90"/>
      <c r="D30" s="76">
        <f>投入係数表!AF30</f>
        <v>2.5037556334501754E-3</v>
      </c>
      <c r="E30" s="77">
        <f t="shared" si="0"/>
        <v>0.25037556334501754</v>
      </c>
      <c r="F30" s="76">
        <f>分析係数表!C33</f>
        <v>0.66329113924050631</v>
      </c>
      <c r="G30" s="77">
        <f t="shared" si="1"/>
        <v>0.16607189264910024</v>
      </c>
      <c r="H30" s="77">
        <v>0.17359633647461872</v>
      </c>
      <c r="I30" s="77">
        <f t="shared" si="2"/>
        <v>0.17359633647461872</v>
      </c>
      <c r="J30" s="76">
        <f>分析係数表!G33</f>
        <v>0.50381679389312972</v>
      </c>
      <c r="K30" s="78">
        <f t="shared" si="3"/>
        <v>8.746074967423538E-2</v>
      </c>
      <c r="L30" s="79"/>
      <c r="M30" s="80"/>
      <c r="N30" s="81">
        <f>分析係数表!H33</f>
        <v>1.0658140154543032E-3</v>
      </c>
      <c r="O30" s="82">
        <f t="shared" si="4"/>
        <v>3.4023638007204059E-2</v>
      </c>
      <c r="P30" s="76">
        <f>分析係数表!C33</f>
        <v>0.66329113924050631</v>
      </c>
      <c r="Q30" s="82">
        <f t="shared" si="5"/>
        <v>2.2567577614904969E-2</v>
      </c>
      <c r="R30" s="83">
        <v>5.7856277242295272E-2</v>
      </c>
      <c r="S30" s="84">
        <f t="shared" si="6"/>
        <v>0.231452613716914</v>
      </c>
      <c r="T30" s="85">
        <f>分析係数表!F33</f>
        <v>0.63740458015267176</v>
      </c>
      <c r="U30" s="86">
        <f t="shared" si="7"/>
        <v>0.1475289560714681</v>
      </c>
      <c r="V30" s="87">
        <f>分析係数表!D33</f>
        <v>1.1450381679389313E-2</v>
      </c>
      <c r="W30" s="88">
        <f t="shared" si="8"/>
        <v>0</v>
      </c>
      <c r="X30" s="76">
        <f>分析係数表!E33</f>
        <v>0</v>
      </c>
      <c r="Y30" s="89">
        <f t="shared" si="9"/>
        <v>0</v>
      </c>
    </row>
    <row r="31" spans="1:25" x14ac:dyDescent="0.2">
      <c r="A31" s="6" t="s">
        <v>19</v>
      </c>
      <c r="B31" s="5" t="s">
        <v>274</v>
      </c>
      <c r="C31" s="90"/>
      <c r="D31" s="76">
        <f>投入係数表!AF31</f>
        <v>1.1517275913870806E-2</v>
      </c>
      <c r="E31" s="77">
        <f t="shared" si="0"/>
        <v>1.1517275913870806</v>
      </c>
      <c r="F31" s="76">
        <f>分析係数表!C34</f>
        <v>0.21491587085038655</v>
      </c>
      <c r="G31" s="77">
        <f t="shared" si="1"/>
        <v>0.24752453828537258</v>
      </c>
      <c r="H31" s="77">
        <v>0.2933397592708496</v>
      </c>
      <c r="I31" s="77">
        <f t="shared" si="2"/>
        <v>0.2933397592708496</v>
      </c>
      <c r="J31" s="76">
        <f>分析係数表!G34</f>
        <v>0.42492917847025496</v>
      </c>
      <c r="K31" s="78">
        <f t="shared" si="3"/>
        <v>0.12464862291962447</v>
      </c>
      <c r="L31" s="79"/>
      <c r="M31" s="80"/>
      <c r="N31" s="81">
        <f>分析係数表!H34</f>
        <v>0.18094857447375434</v>
      </c>
      <c r="O31" s="82">
        <f t="shared" si="4"/>
        <v>5.7763631426730697</v>
      </c>
      <c r="P31" s="76">
        <f>分析係数表!C34</f>
        <v>0.21491587085038655</v>
      </c>
      <c r="Q31" s="82">
        <f t="shared" si="5"/>
        <v>1.2414321151556584</v>
      </c>
      <c r="R31" s="83">
        <v>1.3180161323497408</v>
      </c>
      <c r="S31" s="84">
        <f t="shared" si="6"/>
        <v>1.6113558916205903</v>
      </c>
      <c r="T31" s="85">
        <f>分析係数表!F34</f>
        <v>0.69842904970383723</v>
      </c>
      <c r="U31" s="86">
        <f t="shared" si="7"/>
        <v>1.1254177641192482</v>
      </c>
      <c r="V31" s="87">
        <f>分析係数表!D34</f>
        <v>0.29410249806850375</v>
      </c>
      <c r="W31" s="88">
        <f t="shared" si="8"/>
        <v>0</v>
      </c>
      <c r="X31" s="76">
        <f>分析係数表!E34</f>
        <v>0.18465104300798352</v>
      </c>
      <c r="Y31" s="89">
        <f t="shared" si="9"/>
        <v>0</v>
      </c>
    </row>
    <row r="32" spans="1:25" x14ac:dyDescent="0.2">
      <c r="A32" s="6" t="s">
        <v>20</v>
      </c>
      <c r="B32" s="5" t="s">
        <v>37</v>
      </c>
      <c r="C32" s="90"/>
      <c r="D32" s="76">
        <f>投入係数表!AF32</f>
        <v>1.1517275913870806E-2</v>
      </c>
      <c r="E32" s="77">
        <f t="shared" si="0"/>
        <v>1.1517275913870806</v>
      </c>
      <c r="F32" s="76">
        <f>分析係数表!C35</f>
        <v>8.6412734508243272E-2</v>
      </c>
      <c r="G32" s="77">
        <f t="shared" si="1"/>
        <v>9.9523930580350278E-2</v>
      </c>
      <c r="H32" s="77">
        <v>0.11284977468538933</v>
      </c>
      <c r="I32" s="77">
        <f t="shared" si="2"/>
        <v>0.11284977468538933</v>
      </c>
      <c r="J32" s="76">
        <f>分析係数表!G35</f>
        <v>0.31692307692307692</v>
      </c>
      <c r="K32" s="78">
        <f t="shared" si="3"/>
        <v>3.5764697823369537E-2</v>
      </c>
      <c r="L32" s="79"/>
      <c r="M32" s="80"/>
      <c r="N32" s="81">
        <f>分析係数表!H35</f>
        <v>6.9118038902211562E-2</v>
      </c>
      <c r="O32" s="82">
        <f t="shared" si="4"/>
        <v>2.2064329247671832</v>
      </c>
      <c r="P32" s="76">
        <f>分析係数表!C35</f>
        <v>8.6412734508243272E-2</v>
      </c>
      <c r="Q32" s="82">
        <f t="shared" si="5"/>
        <v>0.1906639025381533</v>
      </c>
      <c r="R32" s="83">
        <v>0.21106914744663022</v>
      </c>
      <c r="S32" s="84">
        <f t="shared" si="6"/>
        <v>0.32391892213201956</v>
      </c>
      <c r="T32" s="85">
        <f>分析係数表!F35</f>
        <v>0.65230769230769226</v>
      </c>
      <c r="U32" s="86">
        <f t="shared" si="7"/>
        <v>0.21129480459073274</v>
      </c>
      <c r="V32" s="87">
        <f>分析係数表!D35</f>
        <v>0.24307692307692308</v>
      </c>
      <c r="W32" s="88">
        <f t="shared" si="8"/>
        <v>0</v>
      </c>
      <c r="X32" s="76">
        <f>分析係数表!E35</f>
        <v>0.19384615384615383</v>
      </c>
      <c r="Y32" s="89">
        <f t="shared" si="9"/>
        <v>0</v>
      </c>
    </row>
    <row r="33" spans="1:25" x14ac:dyDescent="0.2">
      <c r="A33" s="6" t="s">
        <v>21</v>
      </c>
      <c r="B33" s="5" t="s">
        <v>38</v>
      </c>
      <c r="C33" s="90"/>
      <c r="D33" s="76">
        <f>投入係数表!AF33</f>
        <v>1.7025538307461192E-2</v>
      </c>
      <c r="E33" s="77">
        <f t="shared" si="0"/>
        <v>1.7025538307461192</v>
      </c>
      <c r="F33" s="76">
        <f>分析係数表!C36</f>
        <v>0.53995037220843667</v>
      </c>
      <c r="G33" s="77">
        <f t="shared" si="1"/>
        <v>0.91929457461626674</v>
      </c>
      <c r="H33" s="77">
        <v>0.96660302130708797</v>
      </c>
      <c r="I33" s="77">
        <f t="shared" si="2"/>
        <v>0.96660302130708797</v>
      </c>
      <c r="J33" s="76">
        <f>分析係数表!G36</f>
        <v>4.5913682277318639E-3</v>
      </c>
      <c r="K33" s="78">
        <f t="shared" si="3"/>
        <v>4.43803040085899E-3</v>
      </c>
      <c r="L33" s="79"/>
      <c r="M33" s="80"/>
      <c r="N33" s="81">
        <f>分析係数表!H36</f>
        <v>9.1953104183320006E-2</v>
      </c>
      <c r="O33" s="82">
        <f t="shared" si="4"/>
        <v>2.93538936907153</v>
      </c>
      <c r="P33" s="76">
        <f>分析係数表!C36</f>
        <v>0.53995037220843667</v>
      </c>
      <c r="Q33" s="82">
        <f t="shared" si="5"/>
        <v>1.5849645824068608</v>
      </c>
      <c r="R33" s="83">
        <v>1.648693741847155</v>
      </c>
      <c r="S33" s="84">
        <f t="shared" si="6"/>
        <v>2.6152967631542428</v>
      </c>
      <c r="T33" s="85">
        <f>分析係数表!F36</f>
        <v>0.90036730945821852</v>
      </c>
      <c r="U33" s="86">
        <f t="shared" si="7"/>
        <v>2.3547277100759731</v>
      </c>
      <c r="V33" s="87">
        <f>分析係数表!D36</f>
        <v>1.4692378328741965E-2</v>
      </c>
      <c r="W33" s="88">
        <f t="shared" si="8"/>
        <v>0</v>
      </c>
      <c r="X33" s="76">
        <f>分析係数表!E36</f>
        <v>5.5096418732782371E-3</v>
      </c>
      <c r="Y33" s="89">
        <f t="shared" si="9"/>
        <v>0</v>
      </c>
    </row>
    <row r="34" spans="1:25" x14ac:dyDescent="0.2">
      <c r="A34" s="6" t="s">
        <v>22</v>
      </c>
      <c r="B34" s="5" t="s">
        <v>377</v>
      </c>
      <c r="C34" s="75">
        <f>最終需要_まとめ!C35</f>
        <v>100</v>
      </c>
      <c r="D34" s="76">
        <f>投入係数表!AF34</f>
        <v>5.2578868302453681E-2</v>
      </c>
      <c r="E34" s="77">
        <f t="shared" si="0"/>
        <v>5.2578868302453685</v>
      </c>
      <c r="F34" s="76">
        <f>分析係数表!C37</f>
        <v>0.27299231380864031</v>
      </c>
      <c r="G34" s="77">
        <f t="shared" si="1"/>
        <v>1.4353626915326607</v>
      </c>
      <c r="H34" s="77">
        <v>1.4899832444947507</v>
      </c>
      <c r="I34" s="77">
        <f t="shared" si="2"/>
        <v>101.48998324449475</v>
      </c>
      <c r="J34" s="76">
        <f>分析係数表!G37</f>
        <v>0.4742113169754632</v>
      </c>
      <c r="K34" s="78">
        <f t="shared" si="3"/>
        <v>48.127698614189548</v>
      </c>
      <c r="L34" s="79"/>
      <c r="M34" s="80"/>
      <c r="N34" s="81">
        <f>分析係数表!H37</f>
        <v>5.3477218225419662E-2</v>
      </c>
      <c r="O34" s="82">
        <f t="shared" si="4"/>
        <v>1.7071360370114637</v>
      </c>
      <c r="P34" s="76">
        <f>分析係数表!C37</f>
        <v>0.27299231380864031</v>
      </c>
      <c r="Q34" s="82">
        <f t="shared" si="5"/>
        <v>0.46603501672987208</v>
      </c>
      <c r="R34" s="83">
        <v>0.52453519846814745</v>
      </c>
      <c r="S34" s="84">
        <f t="shared" si="6"/>
        <v>102.0145184429629</v>
      </c>
      <c r="T34" s="85">
        <f>分析係数表!F37</f>
        <v>0.7120681021532298</v>
      </c>
      <c r="U34" s="86">
        <f t="shared" si="7"/>
        <v>72.641284539756242</v>
      </c>
      <c r="V34" s="87">
        <f>分析係数表!D37</f>
        <v>0.1457185778668002</v>
      </c>
      <c r="W34" s="88">
        <f t="shared" si="8"/>
        <v>15</v>
      </c>
      <c r="X34" s="76">
        <f>分析係数表!E37</f>
        <v>0.12719078617926891</v>
      </c>
      <c r="Y34" s="89">
        <f t="shared" si="9"/>
        <v>13</v>
      </c>
    </row>
    <row r="35" spans="1:25" x14ac:dyDescent="0.2">
      <c r="A35" s="6" t="s">
        <v>23</v>
      </c>
      <c r="B35" s="5" t="s">
        <v>193</v>
      </c>
      <c r="C35" s="90"/>
      <c r="D35" s="76">
        <f>投入係数表!AF35</f>
        <v>1.1016524787180772E-2</v>
      </c>
      <c r="E35" s="77">
        <f t="shared" si="0"/>
        <v>1.1016524787180773</v>
      </c>
      <c r="F35" s="76">
        <f>分析係数表!C38</f>
        <v>9.8436595251881753E-3</v>
      </c>
      <c r="G35" s="77">
        <f t="shared" si="1"/>
        <v>1.0844291915580364E-2</v>
      </c>
      <c r="H35" s="77">
        <v>1.3124219041913439E-2</v>
      </c>
      <c r="I35" s="77">
        <f t="shared" si="2"/>
        <v>1.3124219041913439E-2</v>
      </c>
      <c r="J35" s="76">
        <f>分析係数表!G38</f>
        <v>0.36842105263157893</v>
      </c>
      <c r="K35" s="78">
        <f t="shared" si="3"/>
        <v>4.8352385943891615E-3</v>
      </c>
      <c r="L35" s="79"/>
      <c r="M35" s="80"/>
      <c r="N35" s="81">
        <f>分析係数表!H38</f>
        <v>4.7135624833466561E-2</v>
      </c>
      <c r="O35" s="82">
        <f t="shared" si="4"/>
        <v>1.5046953908685996</v>
      </c>
      <c r="P35" s="76">
        <f>分析係数表!C38</f>
        <v>9.8436595251881753E-3</v>
      </c>
      <c r="Q35" s="82">
        <f t="shared" si="5"/>
        <v>1.4811709116830435E-2</v>
      </c>
      <c r="R35" s="83">
        <v>1.718260414970094E-2</v>
      </c>
      <c r="S35" s="84">
        <f t="shared" si="6"/>
        <v>3.0306823191614381E-2</v>
      </c>
      <c r="T35" s="85">
        <f>分析係数表!F38</f>
        <v>0.57894736842105265</v>
      </c>
      <c r="U35" s="86">
        <f t="shared" si="7"/>
        <v>1.7546055531987275E-2</v>
      </c>
      <c r="V35" s="87">
        <f>分析係数表!D38</f>
        <v>0.19298245614035087</v>
      </c>
      <c r="W35" s="88">
        <f t="shared" si="8"/>
        <v>0</v>
      </c>
      <c r="X35" s="76">
        <f>分析係数表!E38</f>
        <v>0.17543859649122806</v>
      </c>
      <c r="Y35" s="89">
        <f t="shared" si="9"/>
        <v>0</v>
      </c>
    </row>
    <row r="36" spans="1:25" x14ac:dyDescent="0.2">
      <c r="A36" s="6" t="s">
        <v>24</v>
      </c>
      <c r="B36" s="5" t="s">
        <v>39</v>
      </c>
      <c r="C36" s="90"/>
      <c r="D36" s="76">
        <f>投入係数表!AF36</f>
        <v>0</v>
      </c>
      <c r="E36" s="77">
        <f t="shared" si="0"/>
        <v>0</v>
      </c>
      <c r="F36" s="76">
        <f>分析係数表!C39</f>
        <v>1</v>
      </c>
      <c r="G36" s="77">
        <f t="shared" si="1"/>
        <v>0</v>
      </c>
      <c r="H36" s="77">
        <v>4.7436368860217432E-2</v>
      </c>
      <c r="I36" s="77">
        <f t="shared" si="2"/>
        <v>4.7436368860217432E-2</v>
      </c>
      <c r="J36" s="76">
        <f>分析係数表!G39</f>
        <v>0.35118219749652296</v>
      </c>
      <c r="K36" s="78">
        <f t="shared" si="3"/>
        <v>1.6658808257586789E-2</v>
      </c>
      <c r="L36" s="79"/>
      <c r="M36" s="80"/>
      <c r="N36" s="81">
        <f>分析係数表!H39</f>
        <v>4.2632560618172128E-3</v>
      </c>
      <c r="O36" s="82">
        <f t="shared" si="4"/>
        <v>0.13609455202881623</v>
      </c>
      <c r="P36" s="76">
        <f>分析係数表!C39</f>
        <v>1</v>
      </c>
      <c r="Q36" s="82">
        <f t="shared" si="5"/>
        <v>0.13609455202881623</v>
      </c>
      <c r="R36" s="83">
        <v>0.16617220604119626</v>
      </c>
      <c r="S36" s="84">
        <f t="shared" si="6"/>
        <v>0.21360857490141369</v>
      </c>
      <c r="T36" s="85">
        <f>分析係数表!F39</f>
        <v>0.70201668984700971</v>
      </c>
      <c r="U36" s="86">
        <f t="shared" si="7"/>
        <v>0.14995678467522747</v>
      </c>
      <c r="V36" s="87">
        <f>分析係数表!D39</f>
        <v>8.2406119610570233E-2</v>
      </c>
      <c r="W36" s="88">
        <f t="shared" si="8"/>
        <v>0</v>
      </c>
      <c r="X36" s="76">
        <f>分析係数表!E39</f>
        <v>0.10361613351877608</v>
      </c>
      <c r="Y36" s="89">
        <f t="shared" si="9"/>
        <v>0</v>
      </c>
    </row>
    <row r="37" spans="1:25" x14ac:dyDescent="0.2">
      <c r="A37" s="6" t="s">
        <v>25</v>
      </c>
      <c r="B37" s="5" t="s">
        <v>40</v>
      </c>
      <c r="C37" s="90"/>
      <c r="D37" s="76">
        <f>投入係数表!AF37</f>
        <v>0</v>
      </c>
      <c r="E37" s="77">
        <f t="shared" si="0"/>
        <v>0</v>
      </c>
      <c r="F37" s="76">
        <f>分析係数表!C40</f>
        <v>0.85246762338116899</v>
      </c>
      <c r="G37" s="77">
        <f t="shared" si="1"/>
        <v>0</v>
      </c>
      <c r="H37" s="77">
        <v>1.2676695534173138E-3</v>
      </c>
      <c r="I37" s="77">
        <f t="shared" si="2"/>
        <v>1.2676695534173138E-3</v>
      </c>
      <c r="J37" s="76">
        <f>分析係数表!G40</f>
        <v>0.56154833975417351</v>
      </c>
      <c r="K37" s="78">
        <f t="shared" si="3"/>
        <v>7.1185773307840721E-4</v>
      </c>
      <c r="L37" s="79"/>
      <c r="M37" s="80"/>
      <c r="N37" s="81">
        <f>分析係数表!H40</f>
        <v>3.4452438049560351E-2</v>
      </c>
      <c r="O37" s="82">
        <f t="shared" si="4"/>
        <v>1.0998140985828713</v>
      </c>
      <c r="P37" s="76">
        <f>分析係数表!C40</f>
        <v>0.85246762338116899</v>
      </c>
      <c r="Q37" s="82">
        <f t="shared" si="5"/>
        <v>0.93755591078004297</v>
      </c>
      <c r="R37" s="83">
        <v>0.93797086073068026</v>
      </c>
      <c r="S37" s="84">
        <f t="shared" si="6"/>
        <v>0.93923853028409754</v>
      </c>
      <c r="T37" s="85">
        <f>分析係数表!F40</f>
        <v>0.75619152449091909</v>
      </c>
      <c r="U37" s="86">
        <f t="shared" si="7"/>
        <v>0.71024421607614197</v>
      </c>
      <c r="V37" s="87">
        <f>分析係数表!D40</f>
        <v>0.11685929187305082</v>
      </c>
      <c r="W37" s="88">
        <f t="shared" si="8"/>
        <v>0</v>
      </c>
      <c r="X37" s="76">
        <f>分析係数表!E40</f>
        <v>7.2463768115942032E-2</v>
      </c>
      <c r="Y37" s="89">
        <f t="shared" si="9"/>
        <v>0</v>
      </c>
    </row>
    <row r="38" spans="1:25" x14ac:dyDescent="0.2">
      <c r="A38" s="6" t="s">
        <v>26</v>
      </c>
      <c r="B38" s="5" t="s">
        <v>276</v>
      </c>
      <c r="C38" s="90"/>
      <c r="D38" s="76">
        <f>投入係数表!AF38</f>
        <v>5.00751126690035E-4</v>
      </c>
      <c r="E38" s="77">
        <f t="shared" si="0"/>
        <v>5.0075112669003496E-2</v>
      </c>
      <c r="F38" s="76">
        <f>分析係数表!C41</f>
        <v>0.52194822470070601</v>
      </c>
      <c r="G38" s="77">
        <f t="shared" si="1"/>
        <v>2.6136616159274206E-2</v>
      </c>
      <c r="H38" s="77">
        <v>2.730158992920401E-2</v>
      </c>
      <c r="I38" s="77">
        <f t="shared" si="2"/>
        <v>2.730158992920401E-2</v>
      </c>
      <c r="J38" s="76">
        <f>分析係数表!G41</f>
        <v>0.47623592288604694</v>
      </c>
      <c r="K38" s="78">
        <f t="shared" si="3"/>
        <v>1.3001997876190876E-2</v>
      </c>
      <c r="L38" s="79"/>
      <c r="M38" s="80"/>
      <c r="N38" s="81">
        <f>分析係数表!H41</f>
        <v>5.4729549693578468E-2</v>
      </c>
      <c r="O38" s="82">
        <f t="shared" si="4"/>
        <v>1.7471138116699283</v>
      </c>
      <c r="P38" s="76">
        <f>分析係数表!C41</f>
        <v>0.52194822470070601</v>
      </c>
      <c r="Q38" s="82">
        <f t="shared" si="5"/>
        <v>0.91190295235120267</v>
      </c>
      <c r="R38" s="83">
        <v>0.92188893036366648</v>
      </c>
      <c r="S38" s="84">
        <f t="shared" si="6"/>
        <v>0.94919052029287054</v>
      </c>
      <c r="T38" s="85">
        <f>分析係数表!F41</f>
        <v>0.5754915060125978</v>
      </c>
      <c r="U38" s="86">
        <f t="shared" si="7"/>
        <v>0.5462510820162253</v>
      </c>
      <c r="V38" s="87">
        <f>分析係数表!D41</f>
        <v>0.21645352166443979</v>
      </c>
      <c r="W38" s="88">
        <f t="shared" si="8"/>
        <v>0</v>
      </c>
      <c r="X38" s="76">
        <f>分析係数表!E41</f>
        <v>0.20900935292994846</v>
      </c>
      <c r="Y38" s="89">
        <f t="shared" si="9"/>
        <v>0</v>
      </c>
    </row>
    <row r="39" spans="1:25" x14ac:dyDescent="0.2">
      <c r="A39" s="6" t="s">
        <v>51</v>
      </c>
      <c r="B39" s="5" t="s">
        <v>367</v>
      </c>
      <c r="C39" s="90"/>
      <c r="D39" s="76">
        <f>投入係数表!AF39</f>
        <v>2.00300450676014E-3</v>
      </c>
      <c r="E39" s="77">
        <f>$C$34*D39</f>
        <v>0.20030045067601399</v>
      </c>
      <c r="F39" s="76">
        <f>分析係数表!C42</f>
        <v>1</v>
      </c>
      <c r="G39" s="77">
        <f>E39*F39</f>
        <v>0.20030045067601399</v>
      </c>
      <c r="H39" s="77">
        <v>0.2146575633335194</v>
      </c>
      <c r="I39" s="77">
        <f>C39+H39</f>
        <v>0.2146575633335194</v>
      </c>
      <c r="J39" s="76">
        <f>分析係数表!G42</f>
        <v>0.48544520547945208</v>
      </c>
      <c r="K39" s="78">
        <f>I39*J39</f>
        <v>0.10420448494015883</v>
      </c>
      <c r="L39" s="79"/>
      <c r="M39" s="80"/>
      <c r="N39" s="81">
        <f>分析係数表!H42</f>
        <v>1.4948041566746603E-2</v>
      </c>
      <c r="O39" s="82">
        <f t="shared" si="4"/>
        <v>0.47718152305103695</v>
      </c>
      <c r="P39" s="76">
        <f>分析係数表!C42</f>
        <v>1</v>
      </c>
      <c r="Q39" s="82">
        <f>O39*P39</f>
        <v>0.47718152305103695</v>
      </c>
      <c r="R39" s="83">
        <v>0.49223092859589967</v>
      </c>
      <c r="S39" s="84">
        <f>I39+R39</f>
        <v>0.70688849192941905</v>
      </c>
      <c r="T39" s="85">
        <f>分析係数表!F42</f>
        <v>0.5547945205479452</v>
      </c>
      <c r="U39" s="86">
        <f>S39*T39</f>
        <v>0.39217786196084209</v>
      </c>
      <c r="V39" s="87">
        <f>分析係数表!D42</f>
        <v>0.17037671232876711</v>
      </c>
      <c r="W39" s="88">
        <f>ROUND(S39*V39,0)</f>
        <v>0</v>
      </c>
      <c r="X39" s="76">
        <f>分析係数表!E42</f>
        <v>0.12842465753424659</v>
      </c>
      <c r="Y39" s="89">
        <f>ROUND(S39*X39,0)</f>
        <v>0</v>
      </c>
    </row>
    <row r="40" spans="1:25" x14ac:dyDescent="0.2">
      <c r="A40" s="6" t="s">
        <v>194</v>
      </c>
      <c r="B40" s="5" t="s">
        <v>41</v>
      </c>
      <c r="C40" s="90"/>
      <c r="D40" s="76">
        <f>投入係数表!AF40</f>
        <v>7.0605908863294944E-2</v>
      </c>
      <c r="E40" s="77">
        <f>$C$34*D40</f>
        <v>7.0605908863294946</v>
      </c>
      <c r="F40" s="76">
        <f>分析係数表!C43</f>
        <v>0.62423588637180871</v>
      </c>
      <c r="G40" s="77">
        <f>E40*F40</f>
        <v>4.4074742102366065</v>
      </c>
      <c r="H40" s="77">
        <v>5.0700937621423892</v>
      </c>
      <c r="I40" s="77">
        <f>C40+H40</f>
        <v>5.0700937621423892</v>
      </c>
      <c r="J40" s="76">
        <f>分析係数表!G43</f>
        <v>0.42429149797570848</v>
      </c>
      <c r="K40" s="78">
        <f>I40*J40</f>
        <v>2.1511976772166896</v>
      </c>
      <c r="L40" s="79"/>
      <c r="M40" s="80"/>
      <c r="N40" s="81">
        <f>分析係数表!H43</f>
        <v>4.0607513988808956E-2</v>
      </c>
      <c r="O40" s="82">
        <f t="shared" si="4"/>
        <v>1.2963006080744748</v>
      </c>
      <c r="P40" s="76">
        <f>分析係数表!C43</f>
        <v>0.62423588637180871</v>
      </c>
      <c r="Q40" s="82">
        <f>O40*P40</f>
        <v>0.80919735908568435</v>
      </c>
      <c r="R40" s="83">
        <v>1.2303711967456916</v>
      </c>
      <c r="S40" s="84">
        <f>I40+R40</f>
        <v>6.3004649588880808</v>
      </c>
      <c r="T40" s="85">
        <f>分析係数表!F43</f>
        <v>0.69068825910931175</v>
      </c>
      <c r="U40" s="86">
        <f>S40*T40</f>
        <v>4.3516571740336296</v>
      </c>
      <c r="V40" s="87">
        <f>分析係数表!D43</f>
        <v>0.12442645074224022</v>
      </c>
      <c r="W40" s="88">
        <f>ROUND(S40*V40,0)</f>
        <v>1</v>
      </c>
      <c r="X40" s="76">
        <f>分析係数表!E43</f>
        <v>8.4750337381916327E-2</v>
      </c>
      <c r="Y40" s="89">
        <f>ROUND(S40*X40,0)</f>
        <v>1</v>
      </c>
    </row>
    <row r="41" spans="1:25" x14ac:dyDescent="0.2">
      <c r="A41" s="6" t="s">
        <v>340</v>
      </c>
      <c r="B41" s="5" t="s">
        <v>42</v>
      </c>
      <c r="C41" s="90"/>
      <c r="D41" s="76">
        <f>投入係数表!AF41</f>
        <v>0</v>
      </c>
      <c r="E41" s="77">
        <f>$C$34*D41</f>
        <v>0</v>
      </c>
      <c r="F41" s="76">
        <f>分析係数表!C44</f>
        <v>0.39252164302818193</v>
      </c>
      <c r="G41" s="77">
        <f>E41*F41</f>
        <v>0</v>
      </c>
      <c r="H41" s="77">
        <v>2.3680420592068086E-3</v>
      </c>
      <c r="I41" s="77">
        <f>C41+H41</f>
        <v>2.3680420592068086E-3</v>
      </c>
      <c r="J41" s="76">
        <f>分析係数表!G44</f>
        <v>0.26417955717318775</v>
      </c>
      <c r="K41" s="78">
        <f>I41*J41</f>
        <v>6.2558830256873835E-4</v>
      </c>
      <c r="L41" s="79"/>
      <c r="M41" s="80"/>
      <c r="N41" s="81">
        <f>分析係数表!H44</f>
        <v>0.12190247801758593</v>
      </c>
      <c r="O41" s="82">
        <f t="shared" si="4"/>
        <v>3.8914535970739643</v>
      </c>
      <c r="P41" s="76">
        <f>分析係数表!C44</f>
        <v>0.39252164302818193</v>
      </c>
      <c r="Q41" s="82">
        <f>O41*P41</f>
        <v>1.5274797596914012</v>
      </c>
      <c r="R41" s="83">
        <v>1.5463317189999499</v>
      </c>
      <c r="S41" s="84">
        <f>I41+R41</f>
        <v>1.5486997610591566</v>
      </c>
      <c r="T41" s="85">
        <f>分析係数表!F44</f>
        <v>0.52714589020321501</v>
      </c>
      <c r="U41" s="86">
        <f>S41*T41</f>
        <v>0.81639071420103548</v>
      </c>
      <c r="V41" s="87">
        <f>分析係数表!D44</f>
        <v>0.30209281164695179</v>
      </c>
      <c r="W41" s="88">
        <f>ROUND(S41*V41,0)</f>
        <v>0</v>
      </c>
      <c r="X41" s="76">
        <f>分析係数表!E44</f>
        <v>0.17773733697300576</v>
      </c>
      <c r="Y41" s="89">
        <f>ROUND(S41*X41,0)</f>
        <v>0</v>
      </c>
    </row>
    <row r="42" spans="1:25" x14ac:dyDescent="0.2">
      <c r="A42" s="6" t="s">
        <v>341</v>
      </c>
      <c r="B42" s="5" t="s">
        <v>278</v>
      </c>
      <c r="C42" s="90"/>
      <c r="D42" s="76">
        <f>投入係数表!AF42</f>
        <v>3.5052578868302454E-3</v>
      </c>
      <c r="E42" s="77">
        <f>$C$34*D42</f>
        <v>0.35052578868302453</v>
      </c>
      <c r="F42" s="76">
        <f>分析係数表!C45</f>
        <v>1</v>
      </c>
      <c r="G42" s="77">
        <f>E42*F42</f>
        <v>0.35052578868302453</v>
      </c>
      <c r="H42" s="77">
        <v>0.37632443710637198</v>
      </c>
      <c r="I42" s="77">
        <f>C42+H42</f>
        <v>0.37632443710637198</v>
      </c>
      <c r="J42" s="76">
        <f>分析係数表!G45</f>
        <v>0</v>
      </c>
      <c r="K42" s="78">
        <f>I42*J42</f>
        <v>0</v>
      </c>
      <c r="L42" s="79"/>
      <c r="M42" s="80"/>
      <c r="N42" s="81">
        <f>分析係数表!H45</f>
        <v>0</v>
      </c>
      <c r="O42" s="82">
        <f t="shared" si="4"/>
        <v>0</v>
      </c>
      <c r="P42" s="76">
        <f>分析係数表!C45</f>
        <v>1</v>
      </c>
      <c r="Q42" s="82">
        <f>O42*P42</f>
        <v>0</v>
      </c>
      <c r="R42" s="83">
        <v>3.3443415405902434E-2</v>
      </c>
      <c r="S42" s="84">
        <f>I42+R42</f>
        <v>0.40976785251227443</v>
      </c>
      <c r="T42" s="85">
        <f>分析係数表!F45</f>
        <v>0</v>
      </c>
      <c r="U42" s="86">
        <f>S42*T42</f>
        <v>0</v>
      </c>
      <c r="V42" s="87">
        <f>分析係数表!D45</f>
        <v>0</v>
      </c>
      <c r="W42" s="88">
        <f>ROUND(S42*V42,0)</f>
        <v>0</v>
      </c>
      <c r="X42" s="76">
        <f>分析係数表!E45</f>
        <v>0</v>
      </c>
      <c r="Y42" s="89">
        <f>ROUND(S42*X42,0)</f>
        <v>0</v>
      </c>
    </row>
    <row r="43" spans="1:25" x14ac:dyDescent="0.2">
      <c r="A43" s="6" t="s">
        <v>342</v>
      </c>
      <c r="B43" s="5" t="s">
        <v>279</v>
      </c>
      <c r="C43" s="90"/>
      <c r="D43" s="76">
        <f>投入係数表!AF43</f>
        <v>1.3019529293940912E-2</v>
      </c>
      <c r="E43" s="77">
        <f>$C$34*D43</f>
        <v>1.3019529293940912</v>
      </c>
      <c r="F43" s="76">
        <f>分析係数表!C46</f>
        <v>0.18061366806136681</v>
      </c>
      <c r="G43" s="77">
        <f>E43*F43</f>
        <v>0.23515049422110854</v>
      </c>
      <c r="H43" s="77">
        <v>0.24666911807313063</v>
      </c>
      <c r="I43" s="77">
        <f>C43+H43</f>
        <v>0.24666911807313063</v>
      </c>
      <c r="J43" s="76">
        <f>分析係数表!G46</f>
        <v>1.1538461538461539E-2</v>
      </c>
      <c r="K43" s="78">
        <f>I43*J43</f>
        <v>2.846182131613046E-3</v>
      </c>
      <c r="L43" s="79"/>
      <c r="M43" s="80"/>
      <c r="N43" s="81">
        <f>分析係数表!H46</f>
        <v>2.4940047961630695E-2</v>
      </c>
      <c r="O43" s="82">
        <f t="shared" si="4"/>
        <v>0.79615312936857496</v>
      </c>
      <c r="P43" s="76">
        <f>分析係数表!C46</f>
        <v>0.18061366806136681</v>
      </c>
      <c r="Q43" s="82">
        <f>O43*P43</f>
        <v>0.14379613703379424</v>
      </c>
      <c r="R43" s="83">
        <v>0.15640380086437577</v>
      </c>
      <c r="S43" s="84">
        <f>I43+R43</f>
        <v>0.40307291893750641</v>
      </c>
      <c r="T43" s="85">
        <f>分析係数表!F46</f>
        <v>0.31538461538461537</v>
      </c>
      <c r="U43" s="86">
        <f>S43*T43</f>
        <v>0.12712299751105971</v>
      </c>
      <c r="V43" s="87">
        <f>分析係数表!D46</f>
        <v>7.6923076923076927E-3</v>
      </c>
      <c r="W43" s="88">
        <f>ROUND(S43*V43,0)</f>
        <v>0</v>
      </c>
      <c r="X43" s="76">
        <f>分析係数表!E46</f>
        <v>2.3076923076923078E-2</v>
      </c>
      <c r="Y43" s="89">
        <f>ROUND(S43*X43,0)</f>
        <v>0</v>
      </c>
    </row>
    <row r="44" spans="1:25" x14ac:dyDescent="0.2">
      <c r="A44" s="192">
        <v>40</v>
      </c>
      <c r="B44" s="14" t="s">
        <v>150</v>
      </c>
      <c r="C44" s="197">
        <f>SUM(C5:C43)</f>
        <v>100</v>
      </c>
      <c r="D44" s="92">
        <f>投入係数表!AF44</f>
        <v>0.26740110165247871</v>
      </c>
      <c r="E44" s="91">
        <f>SUM(E5:E43)</f>
        <v>26.740110165247874</v>
      </c>
      <c r="F44" s="92">
        <f>分析係数表!C47</f>
        <v>0.37257609531888036</v>
      </c>
      <c r="G44" s="91">
        <f>SUM(G5:G43)</f>
        <v>8.839084758475968</v>
      </c>
      <c r="H44" s="91">
        <f>SUM(H5:H43)</f>
        <v>10.056871203783702</v>
      </c>
      <c r="I44" s="91">
        <f>SUM(I5:I43)</f>
        <v>110.0568712037837</v>
      </c>
      <c r="J44" s="92">
        <f>分析係数表!G47</f>
        <v>0.28018721150013498</v>
      </c>
      <c r="K44" s="93">
        <f>SUM(K5:K43)</f>
        <v>50.913362616043393</v>
      </c>
      <c r="L44" s="94">
        <f>最終需要_まとめ!$L$33</f>
        <v>0.627</v>
      </c>
      <c r="M44" s="91">
        <f>K44*L44</f>
        <v>31.922678360259209</v>
      </c>
      <c r="N44" s="95">
        <f>分析係数表!H47</f>
        <v>1</v>
      </c>
      <c r="O44" s="96">
        <f>SUM(O5:O43)</f>
        <v>31.922678360259209</v>
      </c>
      <c r="P44" s="92">
        <f>分析係数表!C47</f>
        <v>0.37257609531888036</v>
      </c>
      <c r="Q44" s="96">
        <f>SUM(Q5:Q43)</f>
        <v>9.7432608152060851</v>
      </c>
      <c r="R44" s="91">
        <f>SUM(R5:R43)</f>
        <v>10.971829213659383</v>
      </c>
      <c r="S44" s="97">
        <f>SUM(S5:S43)</f>
        <v>121.02870041744309</v>
      </c>
      <c r="T44" s="98">
        <f>分析係数表!F47</f>
        <v>0.48104097823151992</v>
      </c>
      <c r="U44" s="99">
        <f>SUM(U5:U43)</f>
        <v>84.655284908156602</v>
      </c>
      <c r="V44" s="100">
        <f>分析係数表!D47</f>
        <v>0.12544199143661683</v>
      </c>
      <c r="W44" s="101">
        <f>SUM(W5:W43)</f>
        <v>16</v>
      </c>
      <c r="X44" s="92">
        <f>分析係数表!E47</f>
        <v>9.6151620742417038E-2</v>
      </c>
      <c r="Y44" s="102">
        <f>SUM(Y5:Y43)</f>
        <v>14</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200-000000000000}">
  <dimension ref="A1:Y46"/>
  <sheetViews>
    <sheetView showGridLines="0" workbookViewId="0">
      <pane xSplit="2" ySplit="4" topLeftCell="C5" activePane="bottomRight" state="frozen"/>
      <selection activeCell="B1" sqref="B1:B65536"/>
      <selection pane="topRight" activeCell="B1" sqref="B1:B65536"/>
      <selection pane="bottomLeft" activeCell="B1" sqref="B1:B65536"/>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98" t="str">
        <f>取引基本表!$E$1</f>
        <v>2015年多可町産業連関表</v>
      </c>
      <c r="H1" s="401"/>
      <c r="I1" s="401"/>
    </row>
    <row r="2" spans="1:25" x14ac:dyDescent="0.2">
      <c r="B2" s="3" t="s">
        <v>289</v>
      </c>
      <c r="S2" s="3" t="s">
        <v>152</v>
      </c>
      <c r="U2" s="64" t="s">
        <v>209</v>
      </c>
      <c r="W2" s="3" t="s">
        <v>130</v>
      </c>
      <c r="Y2" s="3" t="s">
        <v>153</v>
      </c>
    </row>
    <row r="3" spans="1:25" ht="44" x14ac:dyDescent="0.2">
      <c r="B3" s="65"/>
      <c r="C3" s="66" t="s">
        <v>227</v>
      </c>
      <c r="D3" s="66" t="s">
        <v>231</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投入係数表!AG5</f>
        <v>0</v>
      </c>
      <c r="E5" s="77">
        <f t="shared" ref="E5:E38" si="0">$C$35*D5</f>
        <v>0</v>
      </c>
      <c r="F5" s="76">
        <f>分析係数表!C8</f>
        <v>0.59892525647288708</v>
      </c>
      <c r="G5" s="77">
        <f t="shared" ref="G5:G38" si="1">E5*F5</f>
        <v>0</v>
      </c>
      <c r="H5" s="77">
        <f t="array" ref="H5:H43">MMULT(逆行列係数!C5:AO43,'31'!G5:G43)</f>
        <v>1.1128871742355323E-2</v>
      </c>
      <c r="I5" s="77">
        <f t="shared" ref="I5:I38" si="2">C5+H5</f>
        <v>1.1128871742355323E-2</v>
      </c>
      <c r="J5" s="76">
        <f>分析係数表!G8</f>
        <v>0.12001563721657545</v>
      </c>
      <c r="K5" s="78">
        <f t="shared" ref="K5:K38" si="3">I5*J5</f>
        <v>1.3356386336603144E-3</v>
      </c>
      <c r="L5" s="79" t="s">
        <v>187</v>
      </c>
      <c r="M5" s="80" t="s">
        <v>187</v>
      </c>
      <c r="N5" s="81">
        <f>分析係数表!H8</f>
        <v>1.3455901945110578E-2</v>
      </c>
      <c r="O5" s="82">
        <f t="shared" ref="O5:O43" si="4">$M$44*N5</f>
        <v>0.37172160545763927</v>
      </c>
      <c r="P5" s="76">
        <f>分析係数表!C8</f>
        <v>0.59892525647288708</v>
      </c>
      <c r="Q5" s="82">
        <f t="shared" ref="Q5:Q38" si="5">O5*P5</f>
        <v>0.22263345788522995</v>
      </c>
      <c r="R5" s="83">
        <f t="array" ref="R5:R43">MMULT(逆行列係数!C5:AO43,'31'!Q5:Q43)</f>
        <v>0.31732685240389391</v>
      </c>
      <c r="S5" s="84">
        <f t="shared" ref="S5:S38" si="6">I5+R5</f>
        <v>0.32845572414624924</v>
      </c>
      <c r="T5" s="85">
        <f>分析係数表!F8</f>
        <v>0.45269741985926504</v>
      </c>
      <c r="U5" s="86">
        <f t="shared" ref="U5:U38" si="7">S5*T5</f>
        <v>0.14869105885901354</v>
      </c>
      <c r="V5" s="87">
        <f>分析係数表!D8</f>
        <v>0.16301798279906177</v>
      </c>
      <c r="W5" s="88">
        <f t="shared" ref="W5:W38" si="8">ROUND(S5*V5,0)</f>
        <v>0</v>
      </c>
      <c r="X5" s="76">
        <f>分析係数表!E8</f>
        <v>0.12822517591868648</v>
      </c>
      <c r="Y5" s="89">
        <f t="shared" ref="Y5:Y38" si="9">ROUND(S5*X5,0)</f>
        <v>0</v>
      </c>
    </row>
    <row r="6" spans="1:25" x14ac:dyDescent="0.2">
      <c r="A6" s="6" t="s">
        <v>219</v>
      </c>
      <c r="B6" s="5" t="s">
        <v>265</v>
      </c>
      <c r="C6" s="90"/>
      <c r="D6" s="76">
        <f>投入係数表!AG6</f>
        <v>0</v>
      </c>
      <c r="E6" s="77">
        <f t="shared" si="0"/>
        <v>0</v>
      </c>
      <c r="F6" s="76">
        <f>分析係数表!C9</f>
        <v>1</v>
      </c>
      <c r="G6" s="77">
        <f t="shared" si="1"/>
        <v>0</v>
      </c>
      <c r="H6" s="77">
        <v>9.6088233097527509E-2</v>
      </c>
      <c r="I6" s="77">
        <f t="shared" si="2"/>
        <v>9.6088233097527509E-2</v>
      </c>
      <c r="J6" s="76">
        <f>分析係数表!G9</f>
        <v>0.24649298597194388</v>
      </c>
      <c r="K6" s="78">
        <f t="shared" si="3"/>
        <v>2.3685075492977721E-2</v>
      </c>
      <c r="L6" s="79"/>
      <c r="M6" s="80"/>
      <c r="N6" s="81">
        <f>分析係数表!H9</f>
        <v>6.9277911004529712E-4</v>
      </c>
      <c r="O6" s="82">
        <f t="shared" si="4"/>
        <v>1.9138142063165588E-2</v>
      </c>
      <c r="P6" s="76">
        <f>分析係数表!C9</f>
        <v>1</v>
      </c>
      <c r="Q6" s="82">
        <f t="shared" si="5"/>
        <v>1.9138142063165588E-2</v>
      </c>
      <c r="R6" s="83">
        <v>2.9683416355614837E-2</v>
      </c>
      <c r="S6" s="84">
        <f t="shared" si="6"/>
        <v>0.12577164945314234</v>
      </c>
      <c r="T6" s="85">
        <f>分析係数表!F9</f>
        <v>0.67535070140280562</v>
      </c>
      <c r="U6" s="86">
        <f t="shared" si="7"/>
        <v>8.4939971674767481E-2</v>
      </c>
      <c r="V6" s="87">
        <f>分析係数表!D9</f>
        <v>0.18436873747494989</v>
      </c>
      <c r="W6" s="88">
        <f t="shared" si="8"/>
        <v>0</v>
      </c>
      <c r="X6" s="76">
        <f>分析係数表!E9</f>
        <v>0.11823647294589178</v>
      </c>
      <c r="Y6" s="89">
        <f t="shared" si="9"/>
        <v>0</v>
      </c>
    </row>
    <row r="7" spans="1:25" x14ac:dyDescent="0.2">
      <c r="A7" s="6" t="s">
        <v>220</v>
      </c>
      <c r="B7" s="5" t="s">
        <v>266</v>
      </c>
      <c r="C7" s="90"/>
      <c r="D7" s="76">
        <f>投入係数表!AG7</f>
        <v>0</v>
      </c>
      <c r="E7" s="77">
        <f t="shared" si="0"/>
        <v>0</v>
      </c>
      <c r="F7" s="76">
        <f>分析係数表!C10</f>
        <v>0</v>
      </c>
      <c r="G7" s="77">
        <f t="shared" si="1"/>
        <v>0</v>
      </c>
      <c r="H7" s="77">
        <v>0</v>
      </c>
      <c r="I7" s="77">
        <f t="shared" si="2"/>
        <v>0</v>
      </c>
      <c r="J7" s="76">
        <f>分析係数表!G10</f>
        <v>0</v>
      </c>
      <c r="K7" s="78">
        <f t="shared" si="3"/>
        <v>0</v>
      </c>
      <c r="L7" s="79"/>
      <c r="M7" s="80"/>
      <c r="N7" s="81">
        <f>分析係数表!H10</f>
        <v>1.3855582200905942E-3</v>
      </c>
      <c r="O7" s="82">
        <f t="shared" si="4"/>
        <v>3.8276284126331175E-2</v>
      </c>
      <c r="P7" s="76">
        <f>分析係数表!C10</f>
        <v>0</v>
      </c>
      <c r="Q7" s="82">
        <f t="shared" si="5"/>
        <v>0</v>
      </c>
      <c r="R7" s="83">
        <v>0</v>
      </c>
      <c r="S7" s="84">
        <f t="shared" si="6"/>
        <v>0</v>
      </c>
      <c r="T7" s="85">
        <f>分析係数表!F10</f>
        <v>0</v>
      </c>
      <c r="U7" s="86">
        <f t="shared" si="7"/>
        <v>0</v>
      </c>
      <c r="V7" s="87">
        <f>分析係数表!D10</f>
        <v>0</v>
      </c>
      <c r="W7" s="88">
        <f t="shared" si="8"/>
        <v>0</v>
      </c>
      <c r="X7" s="76">
        <f>分析係数表!E10</f>
        <v>0</v>
      </c>
      <c r="Y7" s="89">
        <f t="shared" si="9"/>
        <v>0</v>
      </c>
    </row>
    <row r="8" spans="1:25" x14ac:dyDescent="0.2">
      <c r="A8" s="6" t="s">
        <v>221</v>
      </c>
      <c r="B8" s="5" t="s">
        <v>27</v>
      </c>
      <c r="C8" s="90"/>
      <c r="D8" s="76">
        <f>投入係数表!AG8</f>
        <v>0</v>
      </c>
      <c r="E8" s="77">
        <f t="shared" si="0"/>
        <v>0</v>
      </c>
      <c r="F8" s="76">
        <f>分析係数表!C11</f>
        <v>0</v>
      </c>
      <c r="G8" s="77">
        <f t="shared" si="1"/>
        <v>0</v>
      </c>
      <c r="H8" s="77">
        <v>0</v>
      </c>
      <c r="I8" s="77">
        <f t="shared" si="2"/>
        <v>0</v>
      </c>
      <c r="J8" s="76">
        <f>分析係数表!G11</f>
        <v>1</v>
      </c>
      <c r="K8" s="78">
        <f t="shared" si="3"/>
        <v>0</v>
      </c>
      <c r="L8" s="79"/>
      <c r="M8" s="80"/>
      <c r="N8" s="81">
        <f>分析係数表!H11</f>
        <v>-2.6645350386357579E-5</v>
      </c>
      <c r="O8" s="82">
        <f t="shared" si="4"/>
        <v>-7.360823870448302E-4</v>
      </c>
      <c r="P8" s="76">
        <f>分析係数表!C11</f>
        <v>0</v>
      </c>
      <c r="Q8" s="82">
        <f t="shared" si="5"/>
        <v>0</v>
      </c>
      <c r="R8" s="83">
        <v>0</v>
      </c>
      <c r="S8" s="84">
        <f t="shared" si="6"/>
        <v>0</v>
      </c>
      <c r="T8" s="85">
        <f>分析係数表!F11</f>
        <v>1</v>
      </c>
      <c r="U8" s="86">
        <f t="shared" si="7"/>
        <v>0</v>
      </c>
      <c r="V8" s="87">
        <f>分析係数表!D11</f>
        <v>1</v>
      </c>
      <c r="W8" s="88">
        <f t="shared" si="8"/>
        <v>0</v>
      </c>
      <c r="X8" s="76">
        <f>分析係数表!E11</f>
        <v>0</v>
      </c>
      <c r="Y8" s="89">
        <f t="shared" si="9"/>
        <v>0</v>
      </c>
    </row>
    <row r="9" spans="1:25" x14ac:dyDescent="0.2">
      <c r="A9" s="6" t="s">
        <v>222</v>
      </c>
      <c r="B9" s="5" t="s">
        <v>190</v>
      </c>
      <c r="C9" s="90"/>
      <c r="D9" s="76">
        <f>投入係数表!AG9</f>
        <v>0</v>
      </c>
      <c r="E9" s="77">
        <f t="shared" si="0"/>
        <v>0</v>
      </c>
      <c r="F9" s="76">
        <f>分析係数表!C12</f>
        <v>0.12986565621770585</v>
      </c>
      <c r="G9" s="77">
        <f t="shared" si="1"/>
        <v>0</v>
      </c>
      <c r="H9" s="77">
        <v>1.2515876644755333E-2</v>
      </c>
      <c r="I9" s="77">
        <f t="shared" si="2"/>
        <v>1.2515876644755333E-2</v>
      </c>
      <c r="J9" s="76">
        <f>分析係数表!G12</f>
        <v>0.14484736734275763</v>
      </c>
      <c r="K9" s="78">
        <f t="shared" si="3"/>
        <v>1.8128917819795166E-3</v>
      </c>
      <c r="L9" s="79"/>
      <c r="M9" s="80"/>
      <c r="N9" s="81">
        <f>分析係数表!H12</f>
        <v>0.10226485478284039</v>
      </c>
      <c r="O9" s="82">
        <f t="shared" si="4"/>
        <v>2.8250842014780586</v>
      </c>
      <c r="P9" s="76">
        <f>分析係数表!C12</f>
        <v>0.12986565621770585</v>
      </c>
      <c r="Q9" s="82">
        <f t="shared" si="5"/>
        <v>0.36688141369522159</v>
      </c>
      <c r="R9" s="83">
        <v>0.40594688505560461</v>
      </c>
      <c r="S9" s="84">
        <f t="shared" si="6"/>
        <v>0.41846276170035995</v>
      </c>
      <c r="T9" s="85">
        <f>分析係数表!F12</f>
        <v>0.28354845318582256</v>
      </c>
      <c r="U9" s="86">
        <f t="shared" si="7"/>
        <v>0.11865446879600454</v>
      </c>
      <c r="V9" s="87">
        <f>分析係数表!D12</f>
        <v>6.9862733046506864E-2</v>
      </c>
      <c r="W9" s="88">
        <f t="shared" si="8"/>
        <v>0</v>
      </c>
      <c r="X9" s="76">
        <f>分析係数表!E12</f>
        <v>7.0682237246465884E-2</v>
      </c>
      <c r="Y9" s="89">
        <f t="shared" si="9"/>
        <v>0</v>
      </c>
    </row>
    <row r="10" spans="1:25" x14ac:dyDescent="0.2">
      <c r="A10" s="6" t="s">
        <v>223</v>
      </c>
      <c r="B10" s="5" t="s">
        <v>28</v>
      </c>
      <c r="C10" s="90"/>
      <c r="D10" s="76">
        <f>投入係数表!AG10</f>
        <v>0</v>
      </c>
      <c r="E10" s="77">
        <f t="shared" si="0"/>
        <v>0</v>
      </c>
      <c r="F10" s="76">
        <f>分析係数表!C13</f>
        <v>0</v>
      </c>
      <c r="G10" s="77">
        <f t="shared" si="1"/>
        <v>0</v>
      </c>
      <c r="H10" s="77">
        <v>0</v>
      </c>
      <c r="I10" s="77">
        <f t="shared" si="2"/>
        <v>0</v>
      </c>
      <c r="J10" s="76">
        <f>分析係数表!G13</f>
        <v>0.244940107393639</v>
      </c>
      <c r="K10" s="78">
        <f t="shared" si="3"/>
        <v>0</v>
      </c>
      <c r="L10" s="79"/>
      <c r="M10" s="80"/>
      <c r="N10" s="81">
        <f>分析係数表!H13</f>
        <v>1.5560884625632827E-2</v>
      </c>
      <c r="O10" s="82">
        <f t="shared" si="4"/>
        <v>0.42987211403418091</v>
      </c>
      <c r="P10" s="76">
        <f>分析係数表!C13</f>
        <v>0</v>
      </c>
      <c r="Q10" s="82">
        <f t="shared" si="5"/>
        <v>0</v>
      </c>
      <c r="R10" s="83">
        <v>0</v>
      </c>
      <c r="S10" s="84">
        <f t="shared" si="6"/>
        <v>0</v>
      </c>
      <c r="T10" s="85">
        <f>分析係数表!F13</f>
        <v>0.38269310202395707</v>
      </c>
      <c r="U10" s="86">
        <f t="shared" si="7"/>
        <v>0</v>
      </c>
      <c r="V10" s="87">
        <f>分析係数表!D13</f>
        <v>0.20115654688145396</v>
      </c>
      <c r="W10" s="88">
        <f t="shared" si="8"/>
        <v>0</v>
      </c>
      <c r="X10" s="76">
        <f>分析係数表!E13</f>
        <v>0.12556794712928543</v>
      </c>
      <c r="Y10" s="89">
        <f t="shared" si="9"/>
        <v>0</v>
      </c>
    </row>
    <row r="11" spans="1:25" x14ac:dyDescent="0.2">
      <c r="A11" s="6" t="s">
        <v>224</v>
      </c>
      <c r="B11" s="5" t="s">
        <v>267</v>
      </c>
      <c r="C11" s="90"/>
      <c r="D11" s="76">
        <f>投入係数表!AG11</f>
        <v>1.7543859649122806E-2</v>
      </c>
      <c r="E11" s="77">
        <f t="shared" si="0"/>
        <v>1.7543859649122806</v>
      </c>
      <c r="F11" s="76">
        <f>分析係数表!C14</f>
        <v>0.45829675153643545</v>
      </c>
      <c r="G11" s="77">
        <f t="shared" si="1"/>
        <v>0.80402938866041307</v>
      </c>
      <c r="H11" s="77">
        <v>0.94161095949308271</v>
      </c>
      <c r="I11" s="77">
        <f t="shared" si="2"/>
        <v>0.94161095949308271</v>
      </c>
      <c r="J11" s="76">
        <f>分析係数表!G14</f>
        <v>0.19321533923303835</v>
      </c>
      <c r="K11" s="78">
        <f t="shared" si="3"/>
        <v>0.1819336809640027</v>
      </c>
      <c r="L11" s="79"/>
      <c r="M11" s="80"/>
      <c r="N11" s="81">
        <f>分析係数表!H14</f>
        <v>1.278976818545164E-3</v>
      </c>
      <c r="O11" s="82">
        <f t="shared" si="4"/>
        <v>3.5331954578151858E-2</v>
      </c>
      <c r="P11" s="76">
        <f>分析係数表!C14</f>
        <v>0.45829675153643545</v>
      </c>
      <c r="Q11" s="82">
        <f t="shared" si="5"/>
        <v>1.6192520008599887E-2</v>
      </c>
      <c r="R11" s="83">
        <v>5.8245749872671587E-2</v>
      </c>
      <c r="S11" s="84">
        <f t="shared" si="6"/>
        <v>0.99985670936575433</v>
      </c>
      <c r="T11" s="85">
        <f>分析係数表!F14</f>
        <v>0.37856440511307771</v>
      </c>
      <c r="U11" s="86">
        <f t="shared" si="7"/>
        <v>0.37851016037936625</v>
      </c>
      <c r="V11" s="87">
        <f>分析係数表!D14</f>
        <v>5.6047197640117993E-2</v>
      </c>
      <c r="W11" s="88">
        <f t="shared" si="8"/>
        <v>0</v>
      </c>
      <c r="X11" s="76">
        <f>分析係数表!E14</f>
        <v>4.4739429695181909E-2</v>
      </c>
      <c r="Y11" s="89">
        <f t="shared" si="9"/>
        <v>0</v>
      </c>
    </row>
    <row r="12" spans="1:25" x14ac:dyDescent="0.2">
      <c r="A12" s="6" t="s">
        <v>225</v>
      </c>
      <c r="B12" s="5" t="s">
        <v>29</v>
      </c>
      <c r="C12" s="90"/>
      <c r="D12" s="76">
        <f>投入係数表!AG12</f>
        <v>0</v>
      </c>
      <c r="E12" s="77">
        <f t="shared" si="0"/>
        <v>0</v>
      </c>
      <c r="F12" s="76">
        <f>分析係数表!C15</f>
        <v>0</v>
      </c>
      <c r="G12" s="77">
        <f t="shared" si="1"/>
        <v>0</v>
      </c>
      <c r="H12" s="77">
        <v>0</v>
      </c>
      <c r="I12" s="77">
        <f t="shared" si="2"/>
        <v>0</v>
      </c>
      <c r="J12" s="76">
        <f>分析係数表!G15</f>
        <v>9.420289855072464E-2</v>
      </c>
      <c r="K12" s="78">
        <f t="shared" si="3"/>
        <v>0</v>
      </c>
      <c r="L12" s="79"/>
      <c r="M12" s="80"/>
      <c r="N12" s="81">
        <f>分析係数表!H15</f>
        <v>9.4857447375432981E-3</v>
      </c>
      <c r="O12" s="82">
        <f t="shared" si="4"/>
        <v>0.26204532978795958</v>
      </c>
      <c r="P12" s="76">
        <f>分析係数表!C15</f>
        <v>0</v>
      </c>
      <c r="Q12" s="82">
        <f t="shared" si="5"/>
        <v>0</v>
      </c>
      <c r="R12" s="83">
        <v>0</v>
      </c>
      <c r="S12" s="84">
        <f t="shared" si="6"/>
        <v>0</v>
      </c>
      <c r="T12" s="85">
        <f>分析係数表!F15</f>
        <v>0.29710144927536231</v>
      </c>
      <c r="U12" s="86">
        <f t="shared" si="7"/>
        <v>0</v>
      </c>
      <c r="V12" s="87">
        <f>分析係数表!D15</f>
        <v>2.1739130434782608E-2</v>
      </c>
      <c r="W12" s="88">
        <f t="shared" si="8"/>
        <v>0</v>
      </c>
      <c r="X12" s="76">
        <f>分析係数表!E15</f>
        <v>2.1739130434782608E-2</v>
      </c>
      <c r="Y12" s="89">
        <f t="shared" si="9"/>
        <v>0</v>
      </c>
    </row>
    <row r="13" spans="1:25" x14ac:dyDescent="0.2">
      <c r="A13" s="6" t="s">
        <v>226</v>
      </c>
      <c r="B13" s="5" t="s">
        <v>30</v>
      </c>
      <c r="C13" s="90"/>
      <c r="D13" s="76">
        <f>投入係数表!AG13</f>
        <v>0</v>
      </c>
      <c r="E13" s="77">
        <f t="shared" si="0"/>
        <v>0</v>
      </c>
      <c r="F13" s="76">
        <f>分析係数表!C16</f>
        <v>4.3478260869564966E-3</v>
      </c>
      <c r="G13" s="77">
        <f t="shared" si="1"/>
        <v>0</v>
      </c>
      <c r="H13" s="77">
        <v>1.8091777918246272E-4</v>
      </c>
      <c r="I13" s="77">
        <f t="shared" si="2"/>
        <v>1.8091777918246272E-4</v>
      </c>
      <c r="J13" s="76">
        <f>分析係数表!G16</f>
        <v>0.1</v>
      </c>
      <c r="K13" s="78">
        <f t="shared" si="3"/>
        <v>1.8091777918246272E-5</v>
      </c>
      <c r="L13" s="79"/>
      <c r="M13" s="80"/>
      <c r="N13" s="81">
        <f>分析係数表!H16</f>
        <v>1.859845456967759E-2</v>
      </c>
      <c r="O13" s="82">
        <f t="shared" si="4"/>
        <v>0.51378550615729146</v>
      </c>
      <c r="P13" s="76">
        <f>分析係数表!C16</f>
        <v>4.3478260869564966E-3</v>
      </c>
      <c r="Q13" s="82">
        <f t="shared" si="5"/>
        <v>2.2338500267708194E-3</v>
      </c>
      <c r="R13" s="83">
        <v>2.4686554608406778E-3</v>
      </c>
      <c r="S13" s="84">
        <f t="shared" si="6"/>
        <v>2.6495732400231404E-3</v>
      </c>
      <c r="T13" s="85">
        <f>分析係数表!F16</f>
        <v>0.3</v>
      </c>
      <c r="U13" s="86">
        <f t="shared" si="7"/>
        <v>7.9487197200694211E-4</v>
      </c>
      <c r="V13" s="87">
        <f>分析係数表!D16</f>
        <v>0</v>
      </c>
      <c r="W13" s="88">
        <f t="shared" si="8"/>
        <v>0</v>
      </c>
      <c r="X13" s="76">
        <f>分析係数表!E16</f>
        <v>0</v>
      </c>
      <c r="Y13" s="89">
        <f t="shared" si="9"/>
        <v>0</v>
      </c>
    </row>
    <row r="14" spans="1:25" x14ac:dyDescent="0.2">
      <c r="A14" s="6" t="s">
        <v>2</v>
      </c>
      <c r="B14" s="5" t="s">
        <v>364</v>
      </c>
      <c r="C14" s="90"/>
      <c r="D14" s="76">
        <f>投入係数表!AG14</f>
        <v>0</v>
      </c>
      <c r="E14" s="77">
        <f t="shared" si="0"/>
        <v>0</v>
      </c>
      <c r="F14" s="76">
        <f>分析係数表!C17</f>
        <v>0.37921478060046188</v>
      </c>
      <c r="G14" s="77">
        <f t="shared" si="1"/>
        <v>0</v>
      </c>
      <c r="H14" s="77">
        <v>5.440357746303285E-2</v>
      </c>
      <c r="I14" s="77">
        <f t="shared" si="2"/>
        <v>5.440357746303285E-2</v>
      </c>
      <c r="J14" s="76">
        <f>分析係数表!G17</f>
        <v>0.21189120809614168</v>
      </c>
      <c r="K14" s="78">
        <f t="shared" si="3"/>
        <v>1.1527639753394056E-2</v>
      </c>
      <c r="L14" s="79"/>
      <c r="M14" s="80"/>
      <c r="N14" s="81">
        <f>分析係数表!H17</f>
        <v>3.1175059952038369E-3</v>
      </c>
      <c r="O14" s="82">
        <f t="shared" si="4"/>
        <v>8.6121639284245141E-2</v>
      </c>
      <c r="P14" s="76">
        <f>分析係数表!C17</f>
        <v>0.37921478060046188</v>
      </c>
      <c r="Q14" s="82">
        <f t="shared" si="5"/>
        <v>3.2658598546127141E-2</v>
      </c>
      <c r="R14" s="83">
        <v>6.3391717323031449E-2</v>
      </c>
      <c r="S14" s="84">
        <f t="shared" si="6"/>
        <v>0.11779529478606429</v>
      </c>
      <c r="T14" s="85">
        <f>分析係数表!F17</f>
        <v>0.32152646004638413</v>
      </c>
      <c r="U14" s="86">
        <f t="shared" si="7"/>
        <v>3.7874304142683543E-2</v>
      </c>
      <c r="V14" s="87">
        <f>分析係数表!D17</f>
        <v>5.2709255745308874E-2</v>
      </c>
      <c r="W14" s="88">
        <f t="shared" si="8"/>
        <v>0</v>
      </c>
      <c r="X14" s="76">
        <f>分析係数表!E17</f>
        <v>4.1113219481340925E-2</v>
      </c>
      <c r="Y14" s="89">
        <f t="shared" si="9"/>
        <v>0</v>
      </c>
    </row>
    <row r="15" spans="1:25" x14ac:dyDescent="0.2">
      <c r="A15" s="6" t="s">
        <v>3</v>
      </c>
      <c r="B15" s="5" t="s">
        <v>31</v>
      </c>
      <c r="C15" s="90"/>
      <c r="D15" s="76">
        <f>投入係数表!AG15</f>
        <v>0</v>
      </c>
      <c r="E15" s="77">
        <f t="shared" si="0"/>
        <v>0</v>
      </c>
      <c r="F15" s="76">
        <f>分析係数表!C18</f>
        <v>0.14940577249575548</v>
      </c>
      <c r="G15" s="77">
        <f t="shared" si="1"/>
        <v>0</v>
      </c>
      <c r="H15" s="77">
        <v>3.1839917412125884E-3</v>
      </c>
      <c r="I15" s="77">
        <f t="shared" si="2"/>
        <v>3.1839917412125884E-3</v>
      </c>
      <c r="J15" s="76">
        <f>分析係数表!G18</f>
        <v>0.21511627906976744</v>
      </c>
      <c r="K15" s="78">
        <f t="shared" si="3"/>
        <v>6.8492845595852193E-4</v>
      </c>
      <c r="L15" s="79"/>
      <c r="M15" s="80"/>
      <c r="N15" s="81">
        <f>分析係数表!H18</f>
        <v>5.0626165734079403E-4</v>
      </c>
      <c r="O15" s="82">
        <f t="shared" si="4"/>
        <v>1.3985565353851776E-2</v>
      </c>
      <c r="P15" s="76">
        <f>分析係数表!C18</f>
        <v>0.14940577249575548</v>
      </c>
      <c r="Q15" s="82">
        <f t="shared" si="5"/>
        <v>2.0895241954820985E-3</v>
      </c>
      <c r="R15" s="83">
        <v>4.1923821147140609E-3</v>
      </c>
      <c r="S15" s="84">
        <f t="shared" si="6"/>
        <v>7.3763738559266493E-3</v>
      </c>
      <c r="T15" s="85">
        <f>分析係数表!F18</f>
        <v>0.45542635658914726</v>
      </c>
      <c r="U15" s="86">
        <f t="shared" si="7"/>
        <v>3.3593950700441136E-3</v>
      </c>
      <c r="V15" s="87">
        <f>分析係数表!D18</f>
        <v>8.1395348837209308E-2</v>
      </c>
      <c r="W15" s="88">
        <f t="shared" si="8"/>
        <v>0</v>
      </c>
      <c r="X15" s="76">
        <f>分析係数表!E18</f>
        <v>8.9147286821705432E-2</v>
      </c>
      <c r="Y15" s="89">
        <f t="shared" si="9"/>
        <v>0</v>
      </c>
    </row>
    <row r="16" spans="1:25" x14ac:dyDescent="0.2">
      <c r="A16" s="6" t="s">
        <v>4</v>
      </c>
      <c r="B16" s="5" t="s">
        <v>32</v>
      </c>
      <c r="C16" s="90"/>
      <c r="D16" s="76">
        <f>投入係数表!AG16</f>
        <v>0</v>
      </c>
      <c r="E16" s="77">
        <f t="shared" si="0"/>
        <v>0</v>
      </c>
      <c r="F16" s="76">
        <f>分析係数表!C19</f>
        <v>0.11115651818553329</v>
      </c>
      <c r="G16" s="77">
        <f t="shared" si="1"/>
        <v>0</v>
      </c>
      <c r="H16" s="77">
        <v>4.0299085378875821E-3</v>
      </c>
      <c r="I16" s="77">
        <f t="shared" si="2"/>
        <v>4.0299085378875821E-3</v>
      </c>
      <c r="J16" s="76">
        <f>分析係数表!G19</f>
        <v>5.721393034825871E-2</v>
      </c>
      <c r="K16" s="78">
        <f t="shared" si="3"/>
        <v>2.3056690639655322E-4</v>
      </c>
      <c r="L16" s="79"/>
      <c r="M16" s="80"/>
      <c r="N16" s="81">
        <f>分析係数表!H19</f>
        <v>-1.332267519317879E-4</v>
      </c>
      <c r="O16" s="82">
        <f t="shared" si="4"/>
        <v>-3.6804119352241513E-3</v>
      </c>
      <c r="P16" s="76">
        <f>分析係数表!C19</f>
        <v>0.11115651818553329</v>
      </c>
      <c r="Q16" s="82">
        <f t="shared" si="5"/>
        <v>-4.0910177620799717E-4</v>
      </c>
      <c r="R16" s="83">
        <v>1.7577541173285876E-3</v>
      </c>
      <c r="S16" s="84">
        <f t="shared" si="6"/>
        <v>5.7876626552161702E-3</v>
      </c>
      <c r="T16" s="85">
        <f>分析係数表!F19</f>
        <v>0.24046434494195687</v>
      </c>
      <c r="U16" s="86">
        <f t="shared" si="7"/>
        <v>1.3917265091315831E-3</v>
      </c>
      <c r="V16" s="87">
        <f>分析係数表!D19</f>
        <v>6.7993366500829183E-2</v>
      </c>
      <c r="W16" s="88">
        <f t="shared" si="8"/>
        <v>0</v>
      </c>
      <c r="X16" s="76">
        <f>分析係数表!E19</f>
        <v>7.4626865671641784E-2</v>
      </c>
      <c r="Y16" s="89">
        <f t="shared" si="9"/>
        <v>0</v>
      </c>
    </row>
    <row r="17" spans="1:25" x14ac:dyDescent="0.2">
      <c r="A17" s="6" t="s">
        <v>5</v>
      </c>
      <c r="B17" s="5" t="s">
        <v>33</v>
      </c>
      <c r="C17" s="90"/>
      <c r="D17" s="76">
        <f>投入係数表!AG17</f>
        <v>0</v>
      </c>
      <c r="E17" s="77">
        <f t="shared" si="0"/>
        <v>0</v>
      </c>
      <c r="F17" s="76">
        <f>分析係数表!C20</f>
        <v>0.38497033618984844</v>
      </c>
      <c r="G17" s="77">
        <f t="shared" si="1"/>
        <v>0</v>
      </c>
      <c r="H17" s="77">
        <v>7.7016192430176059E-3</v>
      </c>
      <c r="I17" s="77">
        <f t="shared" si="2"/>
        <v>7.7016192430176059E-3</v>
      </c>
      <c r="J17" s="76">
        <f>分析係数表!G20</f>
        <v>0.1000882612533098</v>
      </c>
      <c r="K17" s="78">
        <f t="shared" si="3"/>
        <v>7.7084167886866417E-4</v>
      </c>
      <c r="L17" s="79"/>
      <c r="M17" s="80"/>
      <c r="N17" s="81">
        <f>分析係数表!H20</f>
        <v>6.1284305888622431E-4</v>
      </c>
      <c r="O17" s="82">
        <f t="shared" si="4"/>
        <v>1.6929894902031097E-2</v>
      </c>
      <c r="P17" s="76">
        <f>分析係数表!C20</f>
        <v>0.38497033618984844</v>
      </c>
      <c r="Q17" s="82">
        <f t="shared" si="5"/>
        <v>6.5175073320937124E-3</v>
      </c>
      <c r="R17" s="83">
        <v>1.4799302372551441E-2</v>
      </c>
      <c r="S17" s="84">
        <f t="shared" si="6"/>
        <v>2.2500921615569047E-2</v>
      </c>
      <c r="T17" s="85">
        <f>分析係数表!F20</f>
        <v>0.22259488084730802</v>
      </c>
      <c r="U17" s="86">
        <f t="shared" si="7"/>
        <v>5.0085899659722093E-3</v>
      </c>
      <c r="V17" s="87">
        <f>分析係数表!D20</f>
        <v>2.5772285966460723E-2</v>
      </c>
      <c r="W17" s="88">
        <f t="shared" si="8"/>
        <v>0</v>
      </c>
      <c r="X17" s="76">
        <f>分析係数表!E20</f>
        <v>2.7184466019417475E-2</v>
      </c>
      <c r="Y17" s="89">
        <f t="shared" si="9"/>
        <v>0</v>
      </c>
    </row>
    <row r="18" spans="1:25" x14ac:dyDescent="0.2">
      <c r="A18" s="6" t="s">
        <v>6</v>
      </c>
      <c r="B18" s="5" t="s">
        <v>34</v>
      </c>
      <c r="C18" s="90"/>
      <c r="D18" s="76">
        <f>投入係数表!AG18</f>
        <v>0</v>
      </c>
      <c r="E18" s="77">
        <f t="shared" si="0"/>
        <v>0</v>
      </c>
      <c r="F18" s="76">
        <f>分析係数表!C21</f>
        <v>0.48253968253968249</v>
      </c>
      <c r="G18" s="77">
        <f t="shared" si="1"/>
        <v>0</v>
      </c>
      <c r="H18" s="77">
        <v>2.7167135721698921E-2</v>
      </c>
      <c r="I18" s="77">
        <f t="shared" si="2"/>
        <v>2.7167135721698921E-2</v>
      </c>
      <c r="J18" s="76">
        <f>分析係数表!G21</f>
        <v>0.28533451484271155</v>
      </c>
      <c r="K18" s="78">
        <f t="shared" si="3"/>
        <v>7.7517214908170602E-3</v>
      </c>
      <c r="L18" s="79"/>
      <c r="M18" s="80"/>
      <c r="N18" s="81">
        <f>分析係数表!H21</f>
        <v>1.0125233146815881E-3</v>
      </c>
      <c r="O18" s="82">
        <f t="shared" si="4"/>
        <v>2.7971130707703552E-2</v>
      </c>
      <c r="P18" s="76">
        <f>分析係数表!C21</f>
        <v>0.48253968253968249</v>
      </c>
      <c r="Q18" s="82">
        <f t="shared" si="5"/>
        <v>1.3497180531971237E-2</v>
      </c>
      <c r="R18" s="83">
        <v>2.6031149890819991E-2</v>
      </c>
      <c r="S18" s="84">
        <f t="shared" si="6"/>
        <v>5.3198285612518909E-2</v>
      </c>
      <c r="T18" s="85">
        <f>分析係数表!F21</f>
        <v>0.42600797518830308</v>
      </c>
      <c r="U18" s="86">
        <f t="shared" si="7"/>
        <v>2.2662893937278217E-2</v>
      </c>
      <c r="V18" s="87">
        <f>分析係数表!D21</f>
        <v>6.1586176340274704E-2</v>
      </c>
      <c r="W18" s="88">
        <f t="shared" si="8"/>
        <v>0</v>
      </c>
      <c r="X18" s="76">
        <f>分析係数表!E21</f>
        <v>5.2946389011962781E-2</v>
      </c>
      <c r="Y18" s="89">
        <f t="shared" si="9"/>
        <v>0</v>
      </c>
    </row>
    <row r="19" spans="1:25" x14ac:dyDescent="0.2">
      <c r="A19" s="6" t="s">
        <v>7</v>
      </c>
      <c r="B19" s="5" t="s">
        <v>268</v>
      </c>
      <c r="C19" s="90"/>
      <c r="D19" s="76">
        <f>投入係数表!AG19</f>
        <v>0</v>
      </c>
      <c r="E19" s="77">
        <f t="shared" si="0"/>
        <v>0</v>
      </c>
      <c r="F19" s="76">
        <f>分析係数表!C22</f>
        <v>8.9572192513369009E-2</v>
      </c>
      <c r="G19" s="77">
        <f t="shared" si="1"/>
        <v>0</v>
      </c>
      <c r="H19" s="77">
        <v>3.5877786875336383E-3</v>
      </c>
      <c r="I19" s="77">
        <f t="shared" si="2"/>
        <v>3.5877786875336383E-3</v>
      </c>
      <c r="J19" s="76">
        <f>分析係数表!G22</f>
        <v>0.19457831325301206</v>
      </c>
      <c r="K19" s="78">
        <f t="shared" si="3"/>
        <v>6.9810392534540072E-4</v>
      </c>
      <c r="L19" s="79"/>
      <c r="M19" s="80"/>
      <c r="N19" s="81">
        <f>分析係数表!H22</f>
        <v>5.3290700772715159E-5</v>
      </c>
      <c r="O19" s="82">
        <f t="shared" si="4"/>
        <v>1.4721647740896604E-3</v>
      </c>
      <c r="P19" s="76">
        <f>分析係数表!C22</f>
        <v>8.9572192513369009E-2</v>
      </c>
      <c r="Q19" s="82">
        <f t="shared" si="5"/>
        <v>1.3186502655615945E-4</v>
      </c>
      <c r="R19" s="83">
        <v>8.6636355363801259E-4</v>
      </c>
      <c r="S19" s="84">
        <f t="shared" si="6"/>
        <v>4.4541422411716507E-3</v>
      </c>
      <c r="T19" s="85">
        <f>分析係数表!F22</f>
        <v>0.41265060240963858</v>
      </c>
      <c r="U19" s="86">
        <f t="shared" si="7"/>
        <v>1.8380044790376993E-3</v>
      </c>
      <c r="V19" s="87">
        <f>分析係数表!D22</f>
        <v>5.903614457831325E-2</v>
      </c>
      <c r="W19" s="88">
        <f t="shared" si="8"/>
        <v>0</v>
      </c>
      <c r="X19" s="76">
        <f>分析係数表!E22</f>
        <v>6.2650602409638559E-2</v>
      </c>
      <c r="Y19" s="89">
        <f t="shared" si="9"/>
        <v>0</v>
      </c>
    </row>
    <row r="20" spans="1:25" x14ac:dyDescent="0.2">
      <c r="A20" s="6" t="s">
        <v>8</v>
      </c>
      <c r="B20" s="5" t="s">
        <v>269</v>
      </c>
      <c r="C20" s="90"/>
      <c r="D20" s="76">
        <f>投入係数表!AG20</f>
        <v>0</v>
      </c>
      <c r="E20" s="77">
        <f t="shared" si="0"/>
        <v>0</v>
      </c>
      <c r="F20" s="76">
        <f>分析係数表!C23</f>
        <v>0</v>
      </c>
      <c r="G20" s="77">
        <f t="shared" si="1"/>
        <v>0</v>
      </c>
      <c r="H20" s="77">
        <v>0</v>
      </c>
      <c r="I20" s="77">
        <f t="shared" si="2"/>
        <v>0</v>
      </c>
      <c r="J20" s="76">
        <f>分析係数表!G23</f>
        <v>0.21617418351477449</v>
      </c>
      <c r="K20" s="78">
        <f t="shared" si="3"/>
        <v>0</v>
      </c>
      <c r="L20" s="79"/>
      <c r="M20" s="80"/>
      <c r="N20" s="81">
        <f>分析係数表!H23</f>
        <v>2.6645350386357579E-5</v>
      </c>
      <c r="O20" s="82">
        <f t="shared" si="4"/>
        <v>7.360823870448302E-4</v>
      </c>
      <c r="P20" s="76">
        <f>分析係数表!C23</f>
        <v>0</v>
      </c>
      <c r="Q20" s="82">
        <f t="shared" si="5"/>
        <v>0</v>
      </c>
      <c r="R20" s="83">
        <v>0</v>
      </c>
      <c r="S20" s="84">
        <f t="shared" si="6"/>
        <v>0</v>
      </c>
      <c r="T20" s="85">
        <f>分析係数表!F23</f>
        <v>0.44116122343182995</v>
      </c>
      <c r="U20" s="86">
        <f t="shared" si="7"/>
        <v>0</v>
      </c>
      <c r="V20" s="87">
        <f>分析係数表!D23</f>
        <v>8.5018144116122338E-2</v>
      </c>
      <c r="W20" s="88">
        <f t="shared" si="8"/>
        <v>0</v>
      </c>
      <c r="X20" s="76">
        <f>分析係数表!E23</f>
        <v>8.138932089165371E-2</v>
      </c>
      <c r="Y20" s="89">
        <f t="shared" si="9"/>
        <v>0</v>
      </c>
    </row>
    <row r="21" spans="1:25" x14ac:dyDescent="0.2">
      <c r="A21" s="6" t="s">
        <v>9</v>
      </c>
      <c r="B21" s="5" t="s">
        <v>270</v>
      </c>
      <c r="C21" s="90"/>
      <c r="D21" s="76">
        <f>投入係数表!AG21</f>
        <v>0</v>
      </c>
      <c r="E21" s="77">
        <f t="shared" si="0"/>
        <v>0</v>
      </c>
      <c r="F21" s="76">
        <f>分析係数表!C24</f>
        <v>0.22950819672131151</v>
      </c>
      <c r="G21" s="77">
        <f t="shared" si="1"/>
        <v>0</v>
      </c>
      <c r="H21" s="77">
        <v>6.1295181688231139E-3</v>
      </c>
      <c r="I21" s="77">
        <f t="shared" si="2"/>
        <v>6.1295181688231139E-3</v>
      </c>
      <c r="J21" s="76">
        <f>分析係数表!G24</f>
        <v>0.20952380952380953</v>
      </c>
      <c r="K21" s="78">
        <f t="shared" si="3"/>
        <v>1.2842799972772238E-3</v>
      </c>
      <c r="L21" s="79"/>
      <c r="M21" s="80"/>
      <c r="N21" s="81">
        <f>分析係数表!H24</f>
        <v>3.996802557953637E-4</v>
      </c>
      <c r="O21" s="82">
        <f t="shared" si="4"/>
        <v>1.1041235805672454E-2</v>
      </c>
      <c r="P21" s="76">
        <f>分析係数表!C24</f>
        <v>0.22950819672131151</v>
      </c>
      <c r="Q21" s="82">
        <f t="shared" si="5"/>
        <v>2.5340541193346619E-3</v>
      </c>
      <c r="R21" s="83">
        <v>6.2960549579877531E-3</v>
      </c>
      <c r="S21" s="84">
        <f t="shared" si="6"/>
        <v>1.2425573126810866E-2</v>
      </c>
      <c r="T21" s="85">
        <f>分析係数表!F24</f>
        <v>0.4</v>
      </c>
      <c r="U21" s="86">
        <f t="shared" si="7"/>
        <v>4.9702292507243472E-3</v>
      </c>
      <c r="V21" s="87">
        <f>分析係数表!D24</f>
        <v>1.1190476190476191</v>
      </c>
      <c r="W21" s="88">
        <f t="shared" si="8"/>
        <v>0</v>
      </c>
      <c r="X21" s="76">
        <f>分析係数表!E24</f>
        <v>1.1190476190476191</v>
      </c>
      <c r="Y21" s="89">
        <f t="shared" si="9"/>
        <v>0</v>
      </c>
    </row>
    <row r="22" spans="1:25" x14ac:dyDescent="0.2">
      <c r="A22" s="6" t="s">
        <v>10</v>
      </c>
      <c r="B22" s="5" t="s">
        <v>271</v>
      </c>
      <c r="C22" s="90"/>
      <c r="D22" s="76">
        <f>投入係数表!AG22</f>
        <v>0</v>
      </c>
      <c r="E22" s="77">
        <f t="shared" si="0"/>
        <v>0</v>
      </c>
      <c r="F22" s="76">
        <f>分析係数表!C25</f>
        <v>0.16129032258064513</v>
      </c>
      <c r="G22" s="77">
        <f t="shared" si="1"/>
        <v>0</v>
      </c>
      <c r="H22" s="77">
        <v>1.2463495017507313E-2</v>
      </c>
      <c r="I22" s="77">
        <f t="shared" si="2"/>
        <v>1.2463495017507313E-2</v>
      </c>
      <c r="J22" s="76">
        <f>分析係数表!G25</f>
        <v>0.19679519278918378</v>
      </c>
      <c r="K22" s="78">
        <f t="shared" si="3"/>
        <v>2.4527559047973833E-3</v>
      </c>
      <c r="L22" s="79"/>
      <c r="M22" s="80"/>
      <c r="N22" s="81">
        <f>分析係数表!H25</f>
        <v>5.5955235811350917E-4</v>
      </c>
      <c r="O22" s="82">
        <f t="shared" si="4"/>
        <v>1.5457730127941435E-2</v>
      </c>
      <c r="P22" s="76">
        <f>分析係数表!C25</f>
        <v>0.16129032258064513</v>
      </c>
      <c r="Q22" s="82">
        <f t="shared" si="5"/>
        <v>2.4931822787002309E-3</v>
      </c>
      <c r="R22" s="83">
        <v>7.5107754261892973E-3</v>
      </c>
      <c r="S22" s="84">
        <f t="shared" si="6"/>
        <v>1.997427044369661E-2</v>
      </c>
      <c r="T22" s="85">
        <f>分析係数表!F25</f>
        <v>0.35002503755633452</v>
      </c>
      <c r="U22" s="86">
        <f t="shared" si="7"/>
        <v>6.9914947622152883E-3</v>
      </c>
      <c r="V22" s="87">
        <f>分析係数表!D25</f>
        <v>8.1622433650475709E-2</v>
      </c>
      <c r="W22" s="88">
        <f t="shared" si="8"/>
        <v>0</v>
      </c>
      <c r="X22" s="76">
        <f>分析係数表!E25</f>
        <v>8.0120180270405614E-2</v>
      </c>
      <c r="Y22" s="89">
        <f t="shared" si="9"/>
        <v>0</v>
      </c>
    </row>
    <row r="23" spans="1:25" x14ac:dyDescent="0.2">
      <c r="A23" s="6" t="s">
        <v>11</v>
      </c>
      <c r="B23" s="5" t="s">
        <v>35</v>
      </c>
      <c r="C23" s="90"/>
      <c r="D23" s="76">
        <f>投入係数表!AG23</f>
        <v>0</v>
      </c>
      <c r="E23" s="77">
        <f t="shared" si="0"/>
        <v>0</v>
      </c>
      <c r="F23" s="76">
        <f>分析係数表!C26</f>
        <v>0.2892749244712991</v>
      </c>
      <c r="G23" s="77">
        <f t="shared" si="1"/>
        <v>0</v>
      </c>
      <c r="H23" s="77">
        <v>1.1602988656625454E-2</v>
      </c>
      <c r="I23" s="77">
        <f t="shared" si="2"/>
        <v>1.1602988656625454E-2</v>
      </c>
      <c r="J23" s="76">
        <f>分析係数表!G26</f>
        <v>0.19654528478057889</v>
      </c>
      <c r="K23" s="78">
        <f t="shared" si="3"/>
        <v>2.2805127098222762E-3</v>
      </c>
      <c r="L23" s="79"/>
      <c r="M23" s="80"/>
      <c r="N23" s="81">
        <f>分析係数表!H26</f>
        <v>1.2363442579269917E-2</v>
      </c>
      <c r="O23" s="82">
        <f t="shared" si="4"/>
        <v>0.34154222758880126</v>
      </c>
      <c r="P23" s="76">
        <f>分析係数表!C26</f>
        <v>0.2892749244712991</v>
      </c>
      <c r="Q23" s="82">
        <f t="shared" si="5"/>
        <v>9.8799602089509733E-2</v>
      </c>
      <c r="R23" s="83">
        <v>0.10451056442206623</v>
      </c>
      <c r="S23" s="84">
        <f t="shared" si="6"/>
        <v>0.11611355307869169</v>
      </c>
      <c r="T23" s="85">
        <f>分析係数表!F26</f>
        <v>0.33426704014939307</v>
      </c>
      <c r="U23" s="86">
        <f t="shared" si="7"/>
        <v>3.8812933708843714E-2</v>
      </c>
      <c r="V23" s="87">
        <f>分析係数表!D26</f>
        <v>5.3688141923436038E-2</v>
      </c>
      <c r="W23" s="88">
        <f t="shared" si="8"/>
        <v>0</v>
      </c>
      <c r="X23" s="76">
        <f>分析係数表!E26</f>
        <v>5.6489262371615313E-2</v>
      </c>
      <c r="Y23" s="89">
        <f t="shared" si="9"/>
        <v>0</v>
      </c>
    </row>
    <row r="24" spans="1:25" x14ac:dyDescent="0.2">
      <c r="A24" s="6" t="s">
        <v>12</v>
      </c>
      <c r="B24" s="5" t="s">
        <v>365</v>
      </c>
      <c r="C24" s="90"/>
      <c r="D24" s="76">
        <f>投入係数表!AG24</f>
        <v>0</v>
      </c>
      <c r="E24" s="77">
        <f t="shared" si="0"/>
        <v>0</v>
      </c>
      <c r="F24" s="76">
        <f>分析係数表!C27</f>
        <v>1.9108280254777066E-2</v>
      </c>
      <c r="G24" s="77">
        <f t="shared" si="1"/>
        <v>0</v>
      </c>
      <c r="H24" s="77">
        <v>2.3505568272993844E-4</v>
      </c>
      <c r="I24" s="77">
        <f t="shared" si="2"/>
        <v>2.3505568272993844E-4</v>
      </c>
      <c r="J24" s="76">
        <f>分析係数表!G27</f>
        <v>0.18</v>
      </c>
      <c r="K24" s="78">
        <f t="shared" si="3"/>
        <v>4.2310022891388918E-5</v>
      </c>
      <c r="L24" s="79"/>
      <c r="M24" s="80"/>
      <c r="N24" s="81">
        <f>分析係数表!H27</f>
        <v>1.2043698374633626E-2</v>
      </c>
      <c r="O24" s="82">
        <f t="shared" si="4"/>
        <v>0.3327092389442633</v>
      </c>
      <c r="P24" s="76">
        <f>分析係数表!C27</f>
        <v>1.9108280254777066E-2</v>
      </c>
      <c r="Q24" s="82">
        <f t="shared" si="5"/>
        <v>6.357501381100571E-3</v>
      </c>
      <c r="R24" s="83">
        <v>6.3986266283093656E-3</v>
      </c>
      <c r="S24" s="84">
        <f t="shared" si="6"/>
        <v>6.6336823110393038E-3</v>
      </c>
      <c r="T24" s="85">
        <f>分析係数表!F27</f>
        <v>0.34</v>
      </c>
      <c r="U24" s="86">
        <f t="shared" si="7"/>
        <v>2.2554519857533634E-3</v>
      </c>
      <c r="V24" s="87">
        <f>分析係数表!D27</f>
        <v>0</v>
      </c>
      <c r="W24" s="88">
        <f t="shared" si="8"/>
        <v>0</v>
      </c>
      <c r="X24" s="76">
        <f>分析係数表!E27</f>
        <v>0</v>
      </c>
      <c r="Y24" s="89">
        <f t="shared" si="9"/>
        <v>0</v>
      </c>
    </row>
    <row r="25" spans="1:25" x14ac:dyDescent="0.2">
      <c r="A25" s="6" t="s">
        <v>13</v>
      </c>
      <c r="B25" s="5" t="s">
        <v>191</v>
      </c>
      <c r="C25" s="90"/>
      <c r="D25" s="76">
        <f>投入係数表!AG25</f>
        <v>0</v>
      </c>
      <c r="E25" s="77">
        <f t="shared" si="0"/>
        <v>0</v>
      </c>
      <c r="F25" s="76">
        <f>分析係数表!C28</f>
        <v>9.4883720930232562E-2</v>
      </c>
      <c r="G25" s="77">
        <f t="shared" si="1"/>
        <v>0</v>
      </c>
      <c r="H25" s="77">
        <v>1.499242422346707E-2</v>
      </c>
      <c r="I25" s="77">
        <f t="shared" si="2"/>
        <v>1.499242422346707E-2</v>
      </c>
      <c r="J25" s="76">
        <f>分析係数表!G28</f>
        <v>0.12508638562543192</v>
      </c>
      <c r="K25" s="78">
        <f t="shared" si="3"/>
        <v>1.8753481578766688E-3</v>
      </c>
      <c r="L25" s="79"/>
      <c r="M25" s="80"/>
      <c r="N25" s="81">
        <f>分析係数表!H28</f>
        <v>2.3767652544630962E-2</v>
      </c>
      <c r="O25" s="82">
        <f t="shared" si="4"/>
        <v>0.65658548924398863</v>
      </c>
      <c r="P25" s="76">
        <f>分析係数表!C28</f>
        <v>9.4883720930232562E-2</v>
      </c>
      <c r="Q25" s="82">
        <f t="shared" si="5"/>
        <v>6.2299274328266832E-2</v>
      </c>
      <c r="R25" s="83">
        <v>6.6388801062742614E-2</v>
      </c>
      <c r="S25" s="84">
        <f t="shared" si="6"/>
        <v>8.1381225286209682E-2</v>
      </c>
      <c r="T25" s="85">
        <f>分析係数表!F28</f>
        <v>0.21354526606772634</v>
      </c>
      <c r="U25" s="86">
        <f t="shared" si="7"/>
        <v>1.7378575406661226E-2</v>
      </c>
      <c r="V25" s="87">
        <f>分析係数表!D28</f>
        <v>0.20525224602626124</v>
      </c>
      <c r="W25" s="88">
        <f t="shared" si="8"/>
        <v>0</v>
      </c>
      <c r="X25" s="76">
        <f>分析係数表!E28</f>
        <v>0.19765031098825156</v>
      </c>
      <c r="Y25" s="89">
        <f t="shared" si="9"/>
        <v>0</v>
      </c>
    </row>
    <row r="26" spans="1:25" x14ac:dyDescent="0.2">
      <c r="A26" s="6" t="s">
        <v>14</v>
      </c>
      <c r="B26" s="5" t="s">
        <v>50</v>
      </c>
      <c r="C26" s="90"/>
      <c r="D26" s="76">
        <f>投入係数表!AG26</f>
        <v>3.5087719298245612E-2</v>
      </c>
      <c r="E26" s="77">
        <f t="shared" si="0"/>
        <v>3.5087719298245612</v>
      </c>
      <c r="F26" s="76">
        <f>分析係数表!C29</f>
        <v>0.10244286840031525</v>
      </c>
      <c r="G26" s="77">
        <f t="shared" si="1"/>
        <v>0.35944866105373768</v>
      </c>
      <c r="H26" s="77">
        <v>0.37469823946052927</v>
      </c>
      <c r="I26" s="77">
        <f t="shared" si="2"/>
        <v>0.37469823946052927</v>
      </c>
      <c r="J26" s="76">
        <f>分析係数表!G29</f>
        <v>0.25477707006369427</v>
      </c>
      <c r="K26" s="78">
        <f t="shared" si="3"/>
        <v>9.5464519607778159E-2</v>
      </c>
      <c r="L26" s="79"/>
      <c r="M26" s="80"/>
      <c r="N26" s="81">
        <f>分析係数表!H29</f>
        <v>1.0897948308020251E-2</v>
      </c>
      <c r="O26" s="82">
        <f t="shared" si="4"/>
        <v>0.30105769630133561</v>
      </c>
      <c r="P26" s="76">
        <f>分析係数表!C29</f>
        <v>0.10244286840031525</v>
      </c>
      <c r="Q26" s="82">
        <f t="shared" si="5"/>
        <v>3.0841213963099797E-2</v>
      </c>
      <c r="R26" s="83">
        <v>3.9330876910784643E-2</v>
      </c>
      <c r="S26" s="84">
        <f t="shared" si="6"/>
        <v>0.4140291163713139</v>
      </c>
      <c r="T26" s="85">
        <f>分析係数表!F29</f>
        <v>0.39278131634819535</v>
      </c>
      <c r="U26" s="86">
        <f t="shared" si="7"/>
        <v>0.16262290133480484</v>
      </c>
      <c r="V26" s="87">
        <f>分析係数表!D29</f>
        <v>0.1932059447983015</v>
      </c>
      <c r="W26" s="88">
        <f t="shared" si="8"/>
        <v>0</v>
      </c>
      <c r="X26" s="76">
        <f>分析係数表!E29</f>
        <v>0.10191082802547771</v>
      </c>
      <c r="Y26" s="89">
        <f t="shared" si="9"/>
        <v>0</v>
      </c>
    </row>
    <row r="27" spans="1:25" x14ac:dyDescent="0.2">
      <c r="A27" s="6" t="s">
        <v>15</v>
      </c>
      <c r="B27" s="5" t="s">
        <v>36</v>
      </c>
      <c r="C27" s="90"/>
      <c r="D27" s="76">
        <f>投入係数表!AG27</f>
        <v>0</v>
      </c>
      <c r="E27" s="77">
        <f t="shared" si="0"/>
        <v>0</v>
      </c>
      <c r="F27" s="76">
        <f>分析係数表!C30</f>
        <v>1</v>
      </c>
      <c r="G27" s="77">
        <f t="shared" si="1"/>
        <v>0</v>
      </c>
      <c r="H27" s="77">
        <v>3.352031590809619E-2</v>
      </c>
      <c r="I27" s="77">
        <f t="shared" si="2"/>
        <v>3.352031590809619E-2</v>
      </c>
      <c r="J27" s="76">
        <f>分析係数表!G30</f>
        <v>0.34465911614479239</v>
      </c>
      <c r="K27" s="78">
        <f t="shared" si="3"/>
        <v>1.1553082453778656E-2</v>
      </c>
      <c r="L27" s="79"/>
      <c r="M27" s="80"/>
      <c r="N27" s="81">
        <f>分析係数表!H30</f>
        <v>0</v>
      </c>
      <c r="O27" s="82">
        <f t="shared" si="4"/>
        <v>0</v>
      </c>
      <c r="P27" s="76">
        <f>分析係数表!C30</f>
        <v>1</v>
      </c>
      <c r="Q27" s="82">
        <f t="shared" si="5"/>
        <v>0</v>
      </c>
      <c r="R27" s="83">
        <v>4.3317261311910119E-2</v>
      </c>
      <c r="S27" s="84">
        <f t="shared" si="6"/>
        <v>7.6837577220006309E-2</v>
      </c>
      <c r="T27" s="85">
        <f>分析係数表!F30</f>
        <v>0.43992893626471241</v>
      </c>
      <c r="U27" s="86">
        <f t="shared" si="7"/>
        <v>3.3803073611555073E-2</v>
      </c>
      <c r="V27" s="87">
        <f>分析係数表!D30</f>
        <v>0.13657561625582945</v>
      </c>
      <c r="W27" s="88">
        <f t="shared" si="8"/>
        <v>0</v>
      </c>
      <c r="X27" s="76">
        <f>分析係数表!E30</f>
        <v>6.395736175882745E-2</v>
      </c>
      <c r="Y27" s="89">
        <f t="shared" si="9"/>
        <v>0</v>
      </c>
    </row>
    <row r="28" spans="1:25" x14ac:dyDescent="0.2">
      <c r="A28" s="6" t="s">
        <v>16</v>
      </c>
      <c r="B28" s="5" t="s">
        <v>192</v>
      </c>
      <c r="C28" s="90"/>
      <c r="D28" s="76">
        <f>投入係数表!AG28</f>
        <v>0</v>
      </c>
      <c r="E28" s="77">
        <f t="shared" si="0"/>
        <v>0</v>
      </c>
      <c r="F28" s="76">
        <f>分析係数表!C31</f>
        <v>2.6671974522292974E-2</v>
      </c>
      <c r="G28" s="77">
        <f t="shared" si="1"/>
        <v>0</v>
      </c>
      <c r="H28" s="77">
        <v>4.1665996242175839E-3</v>
      </c>
      <c r="I28" s="77">
        <f t="shared" si="2"/>
        <v>4.1665996242175839E-3</v>
      </c>
      <c r="J28" s="76">
        <f>分析係数表!G31</f>
        <v>5.9701492537313432E-2</v>
      </c>
      <c r="K28" s="78">
        <f t="shared" si="3"/>
        <v>2.4875221637119904E-4</v>
      </c>
      <c r="L28" s="79"/>
      <c r="M28" s="80"/>
      <c r="N28" s="81">
        <f>分析係数表!H31</f>
        <v>2.5153210764721556E-2</v>
      </c>
      <c r="O28" s="82">
        <f t="shared" si="4"/>
        <v>0.69486177337031974</v>
      </c>
      <c r="P28" s="76">
        <f>分析係数表!C31</f>
        <v>2.6671974522292974E-2</v>
      </c>
      <c r="Q28" s="82">
        <f t="shared" si="5"/>
        <v>1.8533335515848483E-2</v>
      </c>
      <c r="R28" s="83">
        <v>2.2674599524143878E-2</v>
      </c>
      <c r="S28" s="84">
        <f t="shared" si="6"/>
        <v>2.6841199148361462E-2</v>
      </c>
      <c r="T28" s="85">
        <f>分析係数表!F31</f>
        <v>0.34328358208955223</v>
      </c>
      <c r="U28" s="86">
        <f t="shared" si="7"/>
        <v>9.2141429912285609E-3</v>
      </c>
      <c r="V28" s="87">
        <f>分析係数表!D31</f>
        <v>0</v>
      </c>
      <c r="W28" s="88">
        <f t="shared" si="8"/>
        <v>0</v>
      </c>
      <c r="X28" s="76">
        <f>分析係数表!E31</f>
        <v>0</v>
      </c>
      <c r="Y28" s="89">
        <f t="shared" si="9"/>
        <v>0</v>
      </c>
    </row>
    <row r="29" spans="1:25" x14ac:dyDescent="0.2">
      <c r="A29" s="6" t="s">
        <v>17</v>
      </c>
      <c r="B29" s="5" t="s">
        <v>272</v>
      </c>
      <c r="C29" s="90"/>
      <c r="D29" s="76">
        <f>投入係数表!AG29</f>
        <v>0</v>
      </c>
      <c r="E29" s="77">
        <f t="shared" si="0"/>
        <v>0</v>
      </c>
      <c r="F29" s="76">
        <f>分析係数表!C32</f>
        <v>1</v>
      </c>
      <c r="G29" s="77">
        <f t="shared" si="1"/>
        <v>0</v>
      </c>
      <c r="H29" s="77">
        <v>2.394643917708663E-2</v>
      </c>
      <c r="I29" s="77">
        <f t="shared" si="2"/>
        <v>2.394643917708663E-2</v>
      </c>
      <c r="J29" s="76">
        <f>分析係数表!G32</f>
        <v>0.14022140221402213</v>
      </c>
      <c r="K29" s="78">
        <f t="shared" si="3"/>
        <v>3.3578032794438816E-3</v>
      </c>
      <c r="L29" s="79"/>
      <c r="M29" s="80"/>
      <c r="N29" s="81">
        <f>分析係数表!H32</f>
        <v>7.3807620570210501E-3</v>
      </c>
      <c r="O29" s="82">
        <f t="shared" si="4"/>
        <v>0.203894821211418</v>
      </c>
      <c r="P29" s="76">
        <f>分析係数表!C32</f>
        <v>1</v>
      </c>
      <c r="Q29" s="82">
        <f t="shared" si="5"/>
        <v>0.203894821211418</v>
      </c>
      <c r="R29" s="83">
        <v>0.25836638637926862</v>
      </c>
      <c r="S29" s="84">
        <f t="shared" si="6"/>
        <v>0.28231282555635523</v>
      </c>
      <c r="T29" s="85">
        <f>分析係数表!F32</f>
        <v>0.48093480934809346</v>
      </c>
      <c r="U29" s="86">
        <f t="shared" si="7"/>
        <v>0.13577406493546726</v>
      </c>
      <c r="V29" s="87">
        <f>分析係数表!D32</f>
        <v>1.7220172201722016E-2</v>
      </c>
      <c r="W29" s="88">
        <f t="shared" si="8"/>
        <v>0</v>
      </c>
      <c r="X29" s="76">
        <f>分析係数表!E32</f>
        <v>2.5830258302583026E-2</v>
      </c>
      <c r="Y29" s="89">
        <f t="shared" si="9"/>
        <v>0</v>
      </c>
    </row>
    <row r="30" spans="1:25" x14ac:dyDescent="0.2">
      <c r="A30" s="6" t="s">
        <v>18</v>
      </c>
      <c r="B30" s="5" t="s">
        <v>273</v>
      </c>
      <c r="C30" s="90"/>
      <c r="D30" s="76">
        <f>投入係数表!AG30</f>
        <v>0</v>
      </c>
      <c r="E30" s="77">
        <f t="shared" si="0"/>
        <v>0</v>
      </c>
      <c r="F30" s="76">
        <f>分析係数表!C33</f>
        <v>0.66329113924050631</v>
      </c>
      <c r="G30" s="77">
        <f t="shared" si="1"/>
        <v>0</v>
      </c>
      <c r="H30" s="77">
        <v>1.3561093223298681E-2</v>
      </c>
      <c r="I30" s="77">
        <f t="shared" si="2"/>
        <v>1.3561093223298681E-2</v>
      </c>
      <c r="J30" s="76">
        <f>分析係数表!G33</f>
        <v>0.50381679389312972</v>
      </c>
      <c r="K30" s="78">
        <f t="shared" si="3"/>
        <v>6.83230650944819E-3</v>
      </c>
      <c r="L30" s="79"/>
      <c r="M30" s="80"/>
      <c r="N30" s="81">
        <f>分析係数表!H33</f>
        <v>1.0658140154543032E-3</v>
      </c>
      <c r="O30" s="82">
        <f t="shared" si="4"/>
        <v>2.9443295481793211E-2</v>
      </c>
      <c r="P30" s="76">
        <f>分析係数表!C33</f>
        <v>0.66329113924050631</v>
      </c>
      <c r="Q30" s="82">
        <f t="shared" si="5"/>
        <v>1.9529477003113471E-2</v>
      </c>
      <c r="R30" s="83">
        <v>5.0067528521222752E-2</v>
      </c>
      <c r="S30" s="84">
        <f t="shared" si="6"/>
        <v>6.3628621744521441E-2</v>
      </c>
      <c r="T30" s="85">
        <f>分析係数表!F33</f>
        <v>0.63740458015267176</v>
      </c>
      <c r="U30" s="86">
        <f t="shared" si="7"/>
        <v>4.0557174928759848E-2</v>
      </c>
      <c r="V30" s="87">
        <f>分析係数表!D33</f>
        <v>1.1450381679389313E-2</v>
      </c>
      <c r="W30" s="88">
        <f t="shared" si="8"/>
        <v>0</v>
      </c>
      <c r="X30" s="76">
        <f>分析係数表!E33</f>
        <v>0</v>
      </c>
      <c r="Y30" s="89">
        <f t="shared" si="9"/>
        <v>0</v>
      </c>
    </row>
    <row r="31" spans="1:25" x14ac:dyDescent="0.2">
      <c r="A31" s="6" t="s">
        <v>19</v>
      </c>
      <c r="B31" s="5" t="s">
        <v>274</v>
      </c>
      <c r="C31" s="90"/>
      <c r="D31" s="76">
        <f>投入係数表!AG31</f>
        <v>3.5087719298245612E-2</v>
      </c>
      <c r="E31" s="77">
        <f t="shared" si="0"/>
        <v>3.5087719298245612</v>
      </c>
      <c r="F31" s="76">
        <f>分析係数表!C34</f>
        <v>0.21491587085038655</v>
      </c>
      <c r="G31" s="77">
        <f t="shared" si="1"/>
        <v>0.75409077491363696</v>
      </c>
      <c r="H31" s="77">
        <v>0.83857930669845326</v>
      </c>
      <c r="I31" s="77">
        <f t="shared" si="2"/>
        <v>0.83857930669845326</v>
      </c>
      <c r="J31" s="76">
        <f>分析係数表!G34</f>
        <v>0.42492917847025496</v>
      </c>
      <c r="K31" s="78">
        <f t="shared" si="3"/>
        <v>0.35633681587752974</v>
      </c>
      <c r="L31" s="79"/>
      <c r="M31" s="80"/>
      <c r="N31" s="81">
        <f>分析係数表!H34</f>
        <v>0.18094857447375434</v>
      </c>
      <c r="O31" s="82">
        <f t="shared" si="4"/>
        <v>4.9987354904214429</v>
      </c>
      <c r="P31" s="76">
        <f>分析係数表!C34</f>
        <v>0.21491587085038655</v>
      </c>
      <c r="Q31" s="82">
        <f t="shared" si="5"/>
        <v>1.0743075910746585</v>
      </c>
      <c r="R31" s="83">
        <v>1.140581686953255</v>
      </c>
      <c r="S31" s="84">
        <f t="shared" si="6"/>
        <v>1.9791609936517083</v>
      </c>
      <c r="T31" s="85">
        <f>分析係数表!F34</f>
        <v>0.69842904970383723</v>
      </c>
      <c r="U31" s="86">
        <f t="shared" si="7"/>
        <v>1.3823035320070649</v>
      </c>
      <c r="V31" s="87">
        <f>分析係数表!D34</f>
        <v>0.29410249806850375</v>
      </c>
      <c r="W31" s="88">
        <f t="shared" si="8"/>
        <v>1</v>
      </c>
      <c r="X31" s="76">
        <f>分析係数表!E34</f>
        <v>0.18465104300798352</v>
      </c>
      <c r="Y31" s="89">
        <f t="shared" si="9"/>
        <v>0</v>
      </c>
    </row>
    <row r="32" spans="1:25" x14ac:dyDescent="0.2">
      <c r="A32" s="6" t="s">
        <v>20</v>
      </c>
      <c r="B32" s="5" t="s">
        <v>37</v>
      </c>
      <c r="C32" s="90"/>
      <c r="D32" s="76">
        <f>投入係数表!AG32</f>
        <v>0</v>
      </c>
      <c r="E32" s="77">
        <f t="shared" si="0"/>
        <v>0</v>
      </c>
      <c r="F32" s="76">
        <f>分析係数表!C35</f>
        <v>8.6412734508243272E-2</v>
      </c>
      <c r="G32" s="77">
        <f t="shared" si="1"/>
        <v>0</v>
      </c>
      <c r="H32" s="77">
        <v>1.7619280302835039E-2</v>
      </c>
      <c r="I32" s="77">
        <f t="shared" si="2"/>
        <v>1.7619280302835039E-2</v>
      </c>
      <c r="J32" s="76">
        <f>分析係数表!G35</f>
        <v>0.31692307692307692</v>
      </c>
      <c r="K32" s="78">
        <f t="shared" si="3"/>
        <v>5.5839565267446429E-3</v>
      </c>
      <c r="L32" s="79"/>
      <c r="M32" s="80"/>
      <c r="N32" s="81">
        <f>分析係数表!H35</f>
        <v>6.9118038902211562E-2</v>
      </c>
      <c r="O32" s="82">
        <f t="shared" si="4"/>
        <v>1.9093977119942898</v>
      </c>
      <c r="P32" s="76">
        <f>分析係数表!C35</f>
        <v>8.6412734508243272E-2</v>
      </c>
      <c r="Q32" s="82">
        <f t="shared" si="5"/>
        <v>0.16499627755720972</v>
      </c>
      <c r="R32" s="83">
        <v>0.1826545201910936</v>
      </c>
      <c r="S32" s="84">
        <f t="shared" si="6"/>
        <v>0.20027380049392865</v>
      </c>
      <c r="T32" s="85">
        <f>分析係数表!F35</f>
        <v>0.65230769230769226</v>
      </c>
      <c r="U32" s="86">
        <f t="shared" si="7"/>
        <v>0.13064014062988574</v>
      </c>
      <c r="V32" s="87">
        <f>分析係数表!D35</f>
        <v>0.24307692307692308</v>
      </c>
      <c r="W32" s="88">
        <f t="shared" si="8"/>
        <v>0</v>
      </c>
      <c r="X32" s="76">
        <f>分析係数表!E35</f>
        <v>0.19384615384615383</v>
      </c>
      <c r="Y32" s="89">
        <f t="shared" si="9"/>
        <v>0</v>
      </c>
    </row>
    <row r="33" spans="1:25" x14ac:dyDescent="0.2">
      <c r="A33" s="6" t="s">
        <v>21</v>
      </c>
      <c r="B33" s="5" t="s">
        <v>38</v>
      </c>
      <c r="C33" s="90"/>
      <c r="D33" s="76">
        <f>投入係数表!AG33</f>
        <v>1.7543859649122806E-2</v>
      </c>
      <c r="E33" s="77">
        <f t="shared" si="0"/>
        <v>1.7543859649122806</v>
      </c>
      <c r="F33" s="76">
        <f>分析係数表!C36</f>
        <v>0.53995037220843667</v>
      </c>
      <c r="G33" s="77">
        <f t="shared" si="1"/>
        <v>0.94728135475164321</v>
      </c>
      <c r="H33" s="77">
        <v>1.0223222581864915</v>
      </c>
      <c r="I33" s="77">
        <f t="shared" si="2"/>
        <v>1.0223222581864915</v>
      </c>
      <c r="J33" s="76">
        <f>分析係数表!G36</f>
        <v>4.5913682277318639E-3</v>
      </c>
      <c r="K33" s="78">
        <f t="shared" si="3"/>
        <v>4.693857934740548E-3</v>
      </c>
      <c r="L33" s="79"/>
      <c r="M33" s="80"/>
      <c r="N33" s="81">
        <f>分析係数表!H36</f>
        <v>9.1953104183320006E-2</v>
      </c>
      <c r="O33" s="82">
        <f t="shared" si="4"/>
        <v>2.5402203176917091</v>
      </c>
      <c r="P33" s="76">
        <f>分析係数表!C36</f>
        <v>0.53995037220843667</v>
      </c>
      <c r="Q33" s="82">
        <f t="shared" si="5"/>
        <v>1.3715929060290715</v>
      </c>
      <c r="R33" s="83">
        <v>1.4267426954727984</v>
      </c>
      <c r="S33" s="84">
        <f t="shared" si="6"/>
        <v>2.4490649536592901</v>
      </c>
      <c r="T33" s="85">
        <f>分析係数表!F36</f>
        <v>0.90036730945821852</v>
      </c>
      <c r="U33" s="86">
        <f t="shared" si="7"/>
        <v>2.2050580230146317</v>
      </c>
      <c r="V33" s="87">
        <f>分析係数表!D36</f>
        <v>1.4692378328741965E-2</v>
      </c>
      <c r="W33" s="88">
        <f t="shared" si="8"/>
        <v>0</v>
      </c>
      <c r="X33" s="76">
        <f>分析係数表!E36</f>
        <v>5.5096418732782371E-3</v>
      </c>
      <c r="Y33" s="89">
        <f t="shared" si="9"/>
        <v>0</v>
      </c>
    </row>
    <row r="34" spans="1:25" x14ac:dyDescent="0.2">
      <c r="A34" s="6" t="s">
        <v>22</v>
      </c>
      <c r="B34" s="5" t="s">
        <v>377</v>
      </c>
      <c r="C34" s="90"/>
      <c r="D34" s="76">
        <f>投入係数表!AG34</f>
        <v>0</v>
      </c>
      <c r="E34" s="77">
        <f t="shared" si="0"/>
        <v>0</v>
      </c>
      <c r="F34" s="76">
        <f>分析係数表!C37</f>
        <v>0.27299231380864031</v>
      </c>
      <c r="G34" s="77">
        <f t="shared" si="1"/>
        <v>0</v>
      </c>
      <c r="H34" s="77">
        <v>6.0474845959782975E-2</v>
      </c>
      <c r="I34" s="77">
        <f t="shared" si="2"/>
        <v>6.0474845959782975E-2</v>
      </c>
      <c r="J34" s="76">
        <f>分析係数表!G37</f>
        <v>0.4742113169754632</v>
      </c>
      <c r="K34" s="78">
        <f t="shared" si="3"/>
        <v>2.8677856346476953E-2</v>
      </c>
      <c r="L34" s="79"/>
      <c r="M34" s="80"/>
      <c r="N34" s="81">
        <f>分析係数表!H37</f>
        <v>5.3477218225419662E-2</v>
      </c>
      <c r="O34" s="82">
        <f t="shared" si="4"/>
        <v>1.4773173507989743</v>
      </c>
      <c r="P34" s="76">
        <f>分析係数表!C37</f>
        <v>0.27299231380864031</v>
      </c>
      <c r="Q34" s="82">
        <f t="shared" si="5"/>
        <v>0.40329628182426275</v>
      </c>
      <c r="R34" s="83">
        <v>0.45392103089706731</v>
      </c>
      <c r="S34" s="84">
        <f t="shared" si="6"/>
        <v>0.51439587685685029</v>
      </c>
      <c r="T34" s="85">
        <f>分析係数表!F37</f>
        <v>0.7120681021532298</v>
      </c>
      <c r="U34" s="86">
        <f t="shared" si="7"/>
        <v>0.36628489578890389</v>
      </c>
      <c r="V34" s="87">
        <f>分析係数表!D37</f>
        <v>0.1457185778668002</v>
      </c>
      <c r="W34" s="88">
        <f t="shared" si="8"/>
        <v>0</v>
      </c>
      <c r="X34" s="76">
        <f>分析係数表!E37</f>
        <v>0.12719078617926891</v>
      </c>
      <c r="Y34" s="89">
        <f t="shared" si="9"/>
        <v>0</v>
      </c>
    </row>
    <row r="35" spans="1:25" x14ac:dyDescent="0.2">
      <c r="A35" s="6" t="s">
        <v>23</v>
      </c>
      <c r="B35" s="5" t="s">
        <v>193</v>
      </c>
      <c r="C35" s="75">
        <f>最終需要_まとめ!C36</f>
        <v>100</v>
      </c>
      <c r="D35" s="76">
        <f>投入係数表!AG35</f>
        <v>5.2631578947368418E-2</v>
      </c>
      <c r="E35" s="77">
        <f t="shared" si="0"/>
        <v>5.2631578947368416</v>
      </c>
      <c r="F35" s="76">
        <f>分析係数表!C38</f>
        <v>9.8436595251881753E-3</v>
      </c>
      <c r="G35" s="77">
        <f t="shared" si="1"/>
        <v>5.1808734343095651E-2</v>
      </c>
      <c r="H35" s="77">
        <v>5.6809628166340907E-2</v>
      </c>
      <c r="I35" s="77">
        <f t="shared" si="2"/>
        <v>100.05680962816633</v>
      </c>
      <c r="J35" s="76">
        <f>分析係数表!G38</f>
        <v>0.36842105263157893</v>
      </c>
      <c r="K35" s="78">
        <f t="shared" si="3"/>
        <v>36.863035126166544</v>
      </c>
      <c r="L35" s="79"/>
      <c r="M35" s="80"/>
      <c r="N35" s="81">
        <f>分析係数表!H38</f>
        <v>4.7135624833466561E-2</v>
      </c>
      <c r="O35" s="82">
        <f t="shared" si="4"/>
        <v>1.3021297426823049</v>
      </c>
      <c r="P35" s="76">
        <f>分析係数表!C38</f>
        <v>9.8436595251881753E-3</v>
      </c>
      <c r="Q35" s="82">
        <f t="shared" si="5"/>
        <v>1.2817721844585498E-2</v>
      </c>
      <c r="R35" s="83">
        <v>1.486944138716767E-2</v>
      </c>
      <c r="S35" s="84">
        <f t="shared" si="6"/>
        <v>100.0716790695535</v>
      </c>
      <c r="T35" s="85">
        <f>分析係数表!F38</f>
        <v>0.57894736842105265</v>
      </c>
      <c r="U35" s="86">
        <f t="shared" si="7"/>
        <v>57.936235250794134</v>
      </c>
      <c r="V35" s="87">
        <f>分析係数表!D38</f>
        <v>0.19298245614035087</v>
      </c>
      <c r="W35" s="88">
        <f t="shared" si="8"/>
        <v>19</v>
      </c>
      <c r="X35" s="76">
        <f>分析係数表!E38</f>
        <v>0.17543859649122806</v>
      </c>
      <c r="Y35" s="89">
        <f t="shared" si="9"/>
        <v>18</v>
      </c>
    </row>
    <row r="36" spans="1:25" x14ac:dyDescent="0.2">
      <c r="A36" s="6" t="s">
        <v>24</v>
      </c>
      <c r="B36" s="5" t="s">
        <v>39</v>
      </c>
      <c r="C36" s="90"/>
      <c r="D36" s="76">
        <f>投入係数表!AG36</f>
        <v>0</v>
      </c>
      <c r="E36" s="77">
        <f t="shared" si="0"/>
        <v>0</v>
      </c>
      <c r="F36" s="76">
        <f>分析係数表!C39</f>
        <v>1</v>
      </c>
      <c r="G36" s="77">
        <f t="shared" si="1"/>
        <v>0</v>
      </c>
      <c r="H36" s="77">
        <v>3.3641037649499829E-3</v>
      </c>
      <c r="I36" s="77">
        <f t="shared" si="2"/>
        <v>3.3641037649499829E-3</v>
      </c>
      <c r="J36" s="76">
        <f>分析係数表!G39</f>
        <v>0.35118219749652296</v>
      </c>
      <c r="K36" s="78">
        <f t="shared" si="3"/>
        <v>1.1814133527814615E-3</v>
      </c>
      <c r="L36" s="79"/>
      <c r="M36" s="80"/>
      <c r="N36" s="81">
        <f>分析係数表!H39</f>
        <v>4.2632560618172128E-3</v>
      </c>
      <c r="O36" s="82">
        <f t="shared" si="4"/>
        <v>0.11777318192717284</v>
      </c>
      <c r="P36" s="76">
        <f>分析係数表!C39</f>
        <v>1</v>
      </c>
      <c r="Q36" s="82">
        <f t="shared" si="5"/>
        <v>0.11777318192717284</v>
      </c>
      <c r="R36" s="83">
        <v>0.14380171110145265</v>
      </c>
      <c r="S36" s="84">
        <f t="shared" si="6"/>
        <v>0.14716581486640262</v>
      </c>
      <c r="T36" s="85">
        <f>分析係数表!F39</f>
        <v>0.70201668984700971</v>
      </c>
      <c r="U36" s="86">
        <f t="shared" si="7"/>
        <v>0.10331285821114983</v>
      </c>
      <c r="V36" s="87">
        <f>分析係数表!D39</f>
        <v>8.2406119610570233E-2</v>
      </c>
      <c r="W36" s="88">
        <f t="shared" si="8"/>
        <v>0</v>
      </c>
      <c r="X36" s="76">
        <f>分析係数表!E39</f>
        <v>0.10361613351877608</v>
      </c>
      <c r="Y36" s="89">
        <f t="shared" si="9"/>
        <v>0</v>
      </c>
    </row>
    <row r="37" spans="1:25" x14ac:dyDescent="0.2">
      <c r="A37" s="6" t="s">
        <v>25</v>
      </c>
      <c r="B37" s="5" t="s">
        <v>40</v>
      </c>
      <c r="C37" s="90"/>
      <c r="D37" s="76">
        <f>投入係数表!AG37</f>
        <v>0</v>
      </c>
      <c r="E37" s="77">
        <f t="shared" si="0"/>
        <v>0</v>
      </c>
      <c r="F37" s="76">
        <f>分析係数表!C40</f>
        <v>0.85246762338116899</v>
      </c>
      <c r="G37" s="77">
        <f t="shared" si="1"/>
        <v>0</v>
      </c>
      <c r="H37" s="77">
        <v>3.4268682351897418E-3</v>
      </c>
      <c r="I37" s="77">
        <f t="shared" si="2"/>
        <v>3.4268682351897418E-3</v>
      </c>
      <c r="J37" s="76">
        <f>分析係数表!G40</f>
        <v>0.56154833975417351</v>
      </c>
      <c r="K37" s="78">
        <f t="shared" si="3"/>
        <v>1.9243521680271142E-3</v>
      </c>
      <c r="L37" s="79"/>
      <c r="M37" s="80"/>
      <c r="N37" s="81">
        <f>分析係数表!H40</f>
        <v>3.4452438049560351E-2</v>
      </c>
      <c r="O37" s="82">
        <f t="shared" si="4"/>
        <v>0.95175452644896552</v>
      </c>
      <c r="P37" s="76">
        <f>分析係数表!C40</f>
        <v>0.85246762338116899</v>
      </c>
      <c r="Q37" s="82">
        <f t="shared" si="5"/>
        <v>0.81133991920421955</v>
      </c>
      <c r="R37" s="83">
        <v>0.81169900761223113</v>
      </c>
      <c r="S37" s="84">
        <f t="shared" si="6"/>
        <v>0.81512587584742091</v>
      </c>
      <c r="T37" s="85">
        <f>分析係数表!F40</f>
        <v>0.75619152449091909</v>
      </c>
      <c r="U37" s="86">
        <f t="shared" si="7"/>
        <v>0.61639127870905686</v>
      </c>
      <c r="V37" s="87">
        <f>分析係数表!D40</f>
        <v>0.11685929187305082</v>
      </c>
      <c r="W37" s="88">
        <f t="shared" si="8"/>
        <v>0</v>
      </c>
      <c r="X37" s="76">
        <f>分析係数表!E40</f>
        <v>7.2463768115942032E-2</v>
      </c>
      <c r="Y37" s="89">
        <f t="shared" si="9"/>
        <v>0</v>
      </c>
    </row>
    <row r="38" spans="1:25" x14ac:dyDescent="0.2">
      <c r="A38" s="6" t="s">
        <v>26</v>
      </c>
      <c r="B38" s="5" t="s">
        <v>276</v>
      </c>
      <c r="C38" s="90"/>
      <c r="D38" s="76">
        <f>投入係数表!AG38</f>
        <v>0</v>
      </c>
      <c r="E38" s="77">
        <f t="shared" si="0"/>
        <v>0</v>
      </c>
      <c r="F38" s="76">
        <f>分析係数表!C41</f>
        <v>0.52194822470070601</v>
      </c>
      <c r="G38" s="77">
        <f t="shared" si="1"/>
        <v>0</v>
      </c>
      <c r="H38" s="77">
        <v>5.3746156648185712E-5</v>
      </c>
      <c r="I38" s="77">
        <f t="shared" si="2"/>
        <v>5.3746156648185712E-5</v>
      </c>
      <c r="J38" s="76">
        <f>分析係数表!G41</f>
        <v>0.47623592288604694</v>
      </c>
      <c r="K38" s="78">
        <f t="shared" si="3"/>
        <v>2.5595850512926771E-5</v>
      </c>
      <c r="L38" s="79"/>
      <c r="M38" s="80"/>
      <c r="N38" s="81">
        <f>分析係数表!H41</f>
        <v>5.4729549693578468E-2</v>
      </c>
      <c r="O38" s="82">
        <f t="shared" si="4"/>
        <v>1.5119132229900814</v>
      </c>
      <c r="P38" s="76">
        <f>分析係数表!C41</f>
        <v>0.52194822470070601</v>
      </c>
      <c r="Q38" s="82">
        <f t="shared" si="5"/>
        <v>0.78914042264119566</v>
      </c>
      <c r="R38" s="83">
        <v>0.79778206470291202</v>
      </c>
      <c r="S38" s="84">
        <f t="shared" si="6"/>
        <v>0.79783581085956023</v>
      </c>
      <c r="T38" s="85">
        <f>分析係数表!F41</f>
        <v>0.5754915060125978</v>
      </c>
      <c r="U38" s="86">
        <f t="shared" si="7"/>
        <v>0.45914773234235046</v>
      </c>
      <c r="V38" s="87">
        <f>分析係数表!D41</f>
        <v>0.21645352166443979</v>
      </c>
      <c r="W38" s="88">
        <f t="shared" si="8"/>
        <v>0</v>
      </c>
      <c r="X38" s="76">
        <f>分析係数表!E41</f>
        <v>0.20900935292994846</v>
      </c>
      <c r="Y38" s="89">
        <f t="shared" si="9"/>
        <v>0</v>
      </c>
    </row>
    <row r="39" spans="1:25" x14ac:dyDescent="0.2">
      <c r="A39" s="6" t="s">
        <v>51</v>
      </c>
      <c r="B39" s="5" t="s">
        <v>367</v>
      </c>
      <c r="C39" s="90"/>
      <c r="D39" s="76">
        <f>投入係数表!AG39</f>
        <v>0</v>
      </c>
      <c r="E39" s="77">
        <f>$C$35*D39</f>
        <v>0</v>
      </c>
      <c r="F39" s="76">
        <f>分析係数表!C42</f>
        <v>1</v>
      </c>
      <c r="G39" s="77">
        <f>E39*F39</f>
        <v>0</v>
      </c>
      <c r="H39" s="77">
        <v>2.7881392441733471E-2</v>
      </c>
      <c r="I39" s="77">
        <f>C39+H39</f>
        <v>2.7881392441733471E-2</v>
      </c>
      <c r="J39" s="76">
        <f>分析係数表!G42</f>
        <v>0.48544520547945208</v>
      </c>
      <c r="K39" s="78">
        <f>I39*J39</f>
        <v>1.3534888282930547E-2</v>
      </c>
      <c r="L39" s="79"/>
      <c r="M39" s="80"/>
      <c r="N39" s="81">
        <f>分析係数表!H42</f>
        <v>1.4948041566746603E-2</v>
      </c>
      <c r="O39" s="82">
        <f t="shared" si="4"/>
        <v>0.41294221913214979</v>
      </c>
      <c r="P39" s="76">
        <f>分析係数表!C42</f>
        <v>1</v>
      </c>
      <c r="Q39" s="82">
        <f>O39*P39</f>
        <v>0.41294221913214979</v>
      </c>
      <c r="R39" s="83">
        <v>0.42596563815009569</v>
      </c>
      <c r="S39" s="84">
        <f>I39+R39</f>
        <v>0.45384703059182918</v>
      </c>
      <c r="T39" s="85">
        <f>分析係数表!F42</f>
        <v>0.5547945205479452</v>
      </c>
      <c r="U39" s="86">
        <f>S39*T39</f>
        <v>0.25179184573930247</v>
      </c>
      <c r="V39" s="87">
        <f>分析係数表!D42</f>
        <v>0.17037671232876711</v>
      </c>
      <c r="W39" s="88">
        <f>ROUND(S39*V39,0)</f>
        <v>0</v>
      </c>
      <c r="X39" s="76">
        <f>分析係数表!E42</f>
        <v>0.12842465753424659</v>
      </c>
      <c r="Y39" s="89">
        <f>ROUND(S39*X39,0)</f>
        <v>0</v>
      </c>
    </row>
    <row r="40" spans="1:25" x14ac:dyDescent="0.2">
      <c r="A40" s="6" t="s">
        <v>194</v>
      </c>
      <c r="B40" s="5" t="s">
        <v>41</v>
      </c>
      <c r="C40" s="90"/>
      <c r="D40" s="76">
        <f>投入係数表!AG40</f>
        <v>0.21052631578947367</v>
      </c>
      <c r="E40" s="77">
        <f>$C$35*D40</f>
        <v>21.052631578947366</v>
      </c>
      <c r="F40" s="76">
        <f>分析係数表!C43</f>
        <v>0.62423588637180871</v>
      </c>
      <c r="G40" s="77">
        <f>E40*F40</f>
        <v>13.141808134143339</v>
      </c>
      <c r="H40" s="77">
        <v>14.715114218319179</v>
      </c>
      <c r="I40" s="77">
        <f>C40+H40</f>
        <v>14.715114218319179</v>
      </c>
      <c r="J40" s="76">
        <f>分析係数表!G43</f>
        <v>0.42429149797570848</v>
      </c>
      <c r="K40" s="78">
        <f>I40*J40</f>
        <v>6.243497854574291</v>
      </c>
      <c r="L40" s="79"/>
      <c r="M40" s="80"/>
      <c r="N40" s="81">
        <f>分析係数表!H43</f>
        <v>4.0607513988808956E-2</v>
      </c>
      <c r="O40" s="82">
        <f t="shared" si="4"/>
        <v>1.1217895578563215</v>
      </c>
      <c r="P40" s="76">
        <f>分析係数表!C43</f>
        <v>0.62423588637180871</v>
      </c>
      <c r="Q40" s="82">
        <f>O40*P40</f>
        <v>0.70026129897108025</v>
      </c>
      <c r="R40" s="83">
        <v>1.0647357196311726</v>
      </c>
      <c r="S40" s="84">
        <f>I40+R40</f>
        <v>15.779849937950353</v>
      </c>
      <c r="T40" s="85">
        <f>分析係数表!F43</f>
        <v>0.69068825910931175</v>
      </c>
      <c r="U40" s="86">
        <f>S40*T40</f>
        <v>10.89895708264911</v>
      </c>
      <c r="V40" s="87">
        <f>分析係数表!D43</f>
        <v>0.12442645074224022</v>
      </c>
      <c r="W40" s="88">
        <f>ROUND(S40*V40,0)</f>
        <v>2</v>
      </c>
      <c r="X40" s="76">
        <f>分析係数表!E43</f>
        <v>8.4750337381916327E-2</v>
      </c>
      <c r="Y40" s="89">
        <f>ROUND(S40*X40,0)</f>
        <v>1</v>
      </c>
    </row>
    <row r="41" spans="1:25" x14ac:dyDescent="0.2">
      <c r="A41" s="6" t="s">
        <v>340</v>
      </c>
      <c r="B41" s="5" t="s">
        <v>42</v>
      </c>
      <c r="C41" s="90"/>
      <c r="D41" s="76">
        <f>投入係数表!AG41</f>
        <v>1.7543859649122806E-2</v>
      </c>
      <c r="E41" s="77">
        <f>$C$35*D41</f>
        <v>1.7543859649122806</v>
      </c>
      <c r="F41" s="76">
        <f>分析係数表!C44</f>
        <v>0.39252164302818193</v>
      </c>
      <c r="G41" s="77">
        <f>E41*F41</f>
        <v>0.68863446145295071</v>
      </c>
      <c r="H41" s="77">
        <v>0.69933892967898681</v>
      </c>
      <c r="I41" s="77">
        <f>C41+H41</f>
        <v>0.69933892967898681</v>
      </c>
      <c r="J41" s="76">
        <f>分析係数表!G44</f>
        <v>0.26417955717318775</v>
      </c>
      <c r="K41" s="78">
        <f>I41*J41</f>
        <v>0.18475104875656581</v>
      </c>
      <c r="L41" s="79"/>
      <c r="M41" s="80"/>
      <c r="N41" s="81">
        <f>分析係数表!H44</f>
        <v>0.12190247801758593</v>
      </c>
      <c r="O41" s="82">
        <f t="shared" si="4"/>
        <v>3.3675769207300985</v>
      </c>
      <c r="P41" s="76">
        <f>分析係数表!C44</f>
        <v>0.39252164302818193</v>
      </c>
      <c r="Q41" s="82">
        <f>O41*P41</f>
        <v>1.3218468259487639</v>
      </c>
      <c r="R41" s="83">
        <v>1.3381608899596382</v>
      </c>
      <c r="S41" s="84">
        <f>I41+R41</f>
        <v>2.0374998196386249</v>
      </c>
      <c r="T41" s="85">
        <f>分析係数表!F44</f>
        <v>0.52714589020321501</v>
      </c>
      <c r="U41" s="86">
        <f>S41*T41</f>
        <v>1.074059656212293</v>
      </c>
      <c r="V41" s="87">
        <f>分析係数表!D44</f>
        <v>0.30209281164695179</v>
      </c>
      <c r="W41" s="88">
        <f>ROUND(S41*V41,0)</f>
        <v>1</v>
      </c>
      <c r="X41" s="76">
        <f>分析係数表!E44</f>
        <v>0.17773733697300576</v>
      </c>
      <c r="Y41" s="89">
        <f>ROUND(S41*X41,0)</f>
        <v>0</v>
      </c>
    </row>
    <row r="42" spans="1:25" x14ac:dyDescent="0.2">
      <c r="A42" s="6" t="s">
        <v>341</v>
      </c>
      <c r="B42" s="5" t="s">
        <v>278</v>
      </c>
      <c r="C42" s="90"/>
      <c r="D42" s="76">
        <f>投入係数表!AG42</f>
        <v>0</v>
      </c>
      <c r="E42" s="77">
        <f>$C$35*D42</f>
        <v>0</v>
      </c>
      <c r="F42" s="76">
        <f>分析係数表!C45</f>
        <v>1</v>
      </c>
      <c r="G42" s="77">
        <f>E42*F42</f>
        <v>0</v>
      </c>
      <c r="H42" s="77">
        <v>4.8679252708351307E-2</v>
      </c>
      <c r="I42" s="77">
        <f>C42+H42</f>
        <v>4.8679252708351307E-2</v>
      </c>
      <c r="J42" s="76">
        <f>分析係数表!G45</f>
        <v>0</v>
      </c>
      <c r="K42" s="78">
        <f>I42*J42</f>
        <v>0</v>
      </c>
      <c r="L42" s="79"/>
      <c r="M42" s="80"/>
      <c r="N42" s="81">
        <f>分析係数表!H45</f>
        <v>0</v>
      </c>
      <c r="O42" s="82">
        <f t="shared" si="4"/>
        <v>0</v>
      </c>
      <c r="P42" s="76">
        <f>分析係数表!C45</f>
        <v>1</v>
      </c>
      <c r="Q42" s="82">
        <f>O42*P42</f>
        <v>0</v>
      </c>
      <c r="R42" s="83">
        <v>2.8941183817787115E-2</v>
      </c>
      <c r="S42" s="84">
        <f>I42+R42</f>
        <v>7.7620436526138425E-2</v>
      </c>
      <c r="T42" s="85">
        <f>分析係数表!F45</f>
        <v>0</v>
      </c>
      <c r="U42" s="86">
        <f>S42*T42</f>
        <v>0</v>
      </c>
      <c r="V42" s="87">
        <f>分析係数表!D45</f>
        <v>0</v>
      </c>
      <c r="W42" s="88">
        <f>ROUND(S42*V42,0)</f>
        <v>0</v>
      </c>
      <c r="X42" s="76">
        <f>分析係数表!E45</f>
        <v>0</v>
      </c>
      <c r="Y42" s="89">
        <f>ROUND(S42*X42,0)</f>
        <v>0</v>
      </c>
    </row>
    <row r="43" spans="1:25" x14ac:dyDescent="0.2">
      <c r="A43" s="6" t="s">
        <v>342</v>
      </c>
      <c r="B43" s="5" t="s">
        <v>279</v>
      </c>
      <c r="C43" s="90"/>
      <c r="D43" s="76">
        <f>投入係数表!AG43</f>
        <v>0</v>
      </c>
      <c r="E43" s="77">
        <f>$C$35*D43</f>
        <v>0</v>
      </c>
      <c r="F43" s="76">
        <f>分析係数表!C46</f>
        <v>0.18061366806136681</v>
      </c>
      <c r="G43" s="77">
        <f>E43*F43</f>
        <v>0</v>
      </c>
      <c r="H43" s="77">
        <v>1.7493339577739908E-2</v>
      </c>
      <c r="I43" s="77">
        <f>C43+H43</f>
        <v>1.7493339577739908E-2</v>
      </c>
      <c r="J43" s="76">
        <f>分析係数表!G46</f>
        <v>1.1538461538461539E-2</v>
      </c>
      <c r="K43" s="78">
        <f>I43*J43</f>
        <v>2.0184622589699896E-4</v>
      </c>
      <c r="L43" s="79"/>
      <c r="M43" s="80"/>
      <c r="N43" s="81">
        <f>分析係数表!H46</f>
        <v>2.4940047961630695E-2</v>
      </c>
      <c r="O43" s="82">
        <f t="shared" si="4"/>
        <v>0.68897311427396113</v>
      </c>
      <c r="P43" s="76">
        <f>分析係数表!C46</f>
        <v>0.18061366806136681</v>
      </c>
      <c r="Q43" s="82">
        <f>O43*P43</f>
        <v>0.12443796136468335</v>
      </c>
      <c r="R43" s="83">
        <v>0.135348351706255</v>
      </c>
      <c r="S43" s="84">
        <f>I43+R43</f>
        <v>0.15284169128399491</v>
      </c>
      <c r="T43" s="85">
        <f>分析係数表!F46</f>
        <v>0.31538461538461537</v>
      </c>
      <c r="U43" s="86">
        <f>S43*T43</f>
        <v>4.8203918020336856E-2</v>
      </c>
      <c r="V43" s="87">
        <f>分析係数表!D46</f>
        <v>7.6923076923076927E-3</v>
      </c>
      <c r="W43" s="88">
        <f>ROUND(S43*V43,0)</f>
        <v>0</v>
      </c>
      <c r="X43" s="76">
        <f>分析係数表!E46</f>
        <v>2.3076923076923078E-2</v>
      </c>
      <c r="Y43" s="89">
        <f>ROUND(S43*X43,0)</f>
        <v>0</v>
      </c>
    </row>
    <row r="44" spans="1:25" x14ac:dyDescent="0.2">
      <c r="A44" s="192">
        <v>40</v>
      </c>
      <c r="B44" s="14" t="s">
        <v>150</v>
      </c>
      <c r="C44" s="197">
        <f>SUM(C5:C43)</f>
        <v>100</v>
      </c>
      <c r="D44" s="92">
        <f>投入係数表!AG44</f>
        <v>0.38596491228070173</v>
      </c>
      <c r="E44" s="91">
        <f>SUM(E5:E43)</f>
        <v>38.596491228070171</v>
      </c>
      <c r="F44" s="92">
        <f>分析係数表!C47</f>
        <v>0.37257609531888036</v>
      </c>
      <c r="G44" s="91">
        <f>SUM(G5:G43)</f>
        <v>16.747101509318814</v>
      </c>
      <c r="H44" s="91">
        <f>SUM(H5:H43)</f>
        <v>19.168072209490351</v>
      </c>
      <c r="I44" s="91">
        <f>SUM(I5:I43)</f>
        <v>119.16807220949035</v>
      </c>
      <c r="J44" s="92">
        <f>分析係数表!G47</f>
        <v>0.28018721150013498</v>
      </c>
      <c r="K44" s="93">
        <f>SUM(K5:K43)</f>
        <v>44.059285463783858</v>
      </c>
      <c r="L44" s="94">
        <f>最終需要_まとめ!$L$33</f>
        <v>0.627</v>
      </c>
      <c r="M44" s="91">
        <f>K44*L44</f>
        <v>27.62517198579248</v>
      </c>
      <c r="N44" s="95">
        <f>分析係数表!H47</f>
        <v>1</v>
      </c>
      <c r="O44" s="96">
        <f>SUM(O5:O43)</f>
        <v>27.625171985792473</v>
      </c>
      <c r="P44" s="92">
        <f>分析係数表!C47</f>
        <v>0.37257609531888036</v>
      </c>
      <c r="Q44" s="96">
        <f>SUM(Q5:Q43)</f>
        <v>8.4316000269444551</v>
      </c>
      <c r="R44" s="91">
        <f>SUM(R5:R43)</f>
        <v>9.4947756452482626</v>
      </c>
      <c r="S44" s="97">
        <f>SUM(S5:S43)</f>
        <v>128.66284785473857</v>
      </c>
      <c r="T44" s="98">
        <f>分析係数表!F47</f>
        <v>0.48104097823151992</v>
      </c>
      <c r="U44" s="99">
        <f>SUM(U5:U43)</f>
        <v>76.728491702819539</v>
      </c>
      <c r="V44" s="100">
        <f>分析係数表!D47</f>
        <v>0.12544199143661683</v>
      </c>
      <c r="W44" s="101">
        <f>SUM(W5:W43)</f>
        <v>23</v>
      </c>
      <c r="X44" s="92">
        <f>分析係数表!E47</f>
        <v>9.6151620742417038E-2</v>
      </c>
      <c r="Y44" s="102">
        <f>SUM(Y5:Y43)</f>
        <v>19</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300-000000000000}">
  <dimension ref="A1:Y46"/>
  <sheetViews>
    <sheetView showGridLines="0" workbookViewId="0">
      <pane xSplit="2" ySplit="4" topLeftCell="C5" activePane="bottomRight" state="frozen"/>
      <selection activeCell="B1" sqref="B1:B65536"/>
      <selection pane="topRight" activeCell="B1" sqref="B1:B65536"/>
      <selection pane="bottomLeft" activeCell="B1" sqref="B1:B65536"/>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bestFit="1" customWidth="1"/>
    <col min="6" max="16384" width="8.90625" style="3"/>
  </cols>
  <sheetData>
    <row r="1" spans="1:25" ht="13" x14ac:dyDescent="0.2">
      <c r="B1" s="61" t="s">
        <v>343</v>
      </c>
      <c r="C1" s="62"/>
      <c r="D1" s="62"/>
      <c r="E1" s="62"/>
      <c r="F1" s="63"/>
      <c r="G1" s="398" t="str">
        <f>取引基本表!$E$1</f>
        <v>2015年多可町産業連関表</v>
      </c>
      <c r="H1" s="401"/>
      <c r="I1" s="401"/>
    </row>
    <row r="2" spans="1:25" x14ac:dyDescent="0.2">
      <c r="B2" s="3" t="s">
        <v>288</v>
      </c>
      <c r="S2" s="3" t="s">
        <v>152</v>
      </c>
      <c r="U2" s="64" t="s">
        <v>209</v>
      </c>
      <c r="W2" s="3" t="s">
        <v>130</v>
      </c>
      <c r="Y2" s="3" t="s">
        <v>153</v>
      </c>
    </row>
    <row r="3" spans="1:25" ht="44" x14ac:dyDescent="0.2">
      <c r="B3" s="65"/>
      <c r="C3" s="66" t="s">
        <v>227</v>
      </c>
      <c r="D3" s="66" t="s">
        <v>230</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投入係数表!AH5</f>
        <v>0</v>
      </c>
      <c r="E5" s="77">
        <f t="shared" ref="E5:E38" si="0">$C$36*D5</f>
        <v>0</v>
      </c>
      <c r="F5" s="76">
        <f>分析係数表!C8</f>
        <v>0.59892525647288708</v>
      </c>
      <c r="G5" s="77">
        <f t="shared" ref="G5:G38" si="1">E5*F5</f>
        <v>0</v>
      </c>
      <c r="H5" s="77">
        <f t="array" ref="H5:H43">MMULT(逆行列係数!C5:AO43,'32'!G5:G43)</f>
        <v>2.0668012323919751E-3</v>
      </c>
      <c r="I5" s="77">
        <f t="shared" ref="I5:I38" si="2">C5+H5</f>
        <v>2.0668012323919751E-3</v>
      </c>
      <c r="J5" s="76">
        <f>分析係数表!G8</f>
        <v>0.12001563721657545</v>
      </c>
      <c r="K5" s="78">
        <f t="shared" ref="K5:K38" si="3">I5*J5</f>
        <v>2.4804846690552635E-4</v>
      </c>
      <c r="L5" s="79" t="s">
        <v>187</v>
      </c>
      <c r="M5" s="80" t="s">
        <v>187</v>
      </c>
      <c r="N5" s="81">
        <f>分析係数表!H8</f>
        <v>1.3455901945110578E-2</v>
      </c>
      <c r="O5" s="82">
        <f t="shared" ref="O5:O43" si="4">$M$44*N5</f>
        <v>0.33772194086938306</v>
      </c>
      <c r="P5" s="76">
        <f>分析係数表!C8</f>
        <v>0.59892525647288708</v>
      </c>
      <c r="Q5" s="82">
        <f t="shared" ref="Q5:Q38" si="5">O5*P5</f>
        <v>0.20227020005171645</v>
      </c>
      <c r="R5" s="83">
        <f t="array" ref="R5:R43">MMULT(逆行列係数!C5:AO43,'32'!Q5:Q43)</f>
        <v>0.28830242555279184</v>
      </c>
      <c r="S5" s="84">
        <f t="shared" ref="S5:S38" si="6">I5+R5</f>
        <v>0.29036922678518384</v>
      </c>
      <c r="T5" s="85">
        <f>分析係数表!F8</f>
        <v>0.45269741985926504</v>
      </c>
      <c r="U5" s="86">
        <f t="shared" ref="U5:U38" si="7">S5*T5</f>
        <v>0.13144939977218251</v>
      </c>
      <c r="V5" s="87">
        <f>分析係数表!D8</f>
        <v>0.16301798279906177</v>
      </c>
      <c r="W5" s="88">
        <f t="shared" ref="W5:W38" si="8">ROUND(S5*V5,0)</f>
        <v>0</v>
      </c>
      <c r="X5" s="76">
        <f>分析係数表!E8</f>
        <v>0.12822517591868648</v>
      </c>
      <c r="Y5" s="89">
        <f t="shared" ref="Y5:Y38" si="9">ROUND(S5*X5,0)</f>
        <v>0</v>
      </c>
    </row>
    <row r="6" spans="1:25" x14ac:dyDescent="0.2">
      <c r="A6" s="6" t="s">
        <v>219</v>
      </c>
      <c r="B6" s="5" t="s">
        <v>265</v>
      </c>
      <c r="C6" s="90"/>
      <c r="D6" s="76">
        <f>投入係数表!AH6</f>
        <v>0</v>
      </c>
      <c r="E6" s="77">
        <f t="shared" si="0"/>
        <v>0</v>
      </c>
      <c r="F6" s="76">
        <f>分析係数表!C9</f>
        <v>1</v>
      </c>
      <c r="G6" s="77">
        <f t="shared" si="1"/>
        <v>0</v>
      </c>
      <c r="H6" s="77">
        <v>1.5158876493079369E-2</v>
      </c>
      <c r="I6" s="77">
        <f t="shared" si="2"/>
        <v>1.5158876493079369E-2</v>
      </c>
      <c r="J6" s="76">
        <f>分析係数表!G9</f>
        <v>0.24649298597194388</v>
      </c>
      <c r="K6" s="78">
        <f t="shared" si="3"/>
        <v>3.7365567307590429E-3</v>
      </c>
      <c r="L6" s="79"/>
      <c r="M6" s="80"/>
      <c r="N6" s="81">
        <f>分析係数表!H9</f>
        <v>6.9277911004529712E-4</v>
      </c>
      <c r="O6" s="82">
        <f t="shared" si="4"/>
        <v>1.7387664282384082E-2</v>
      </c>
      <c r="P6" s="76">
        <f>分析係数表!C9</f>
        <v>1</v>
      </c>
      <c r="Q6" s="82">
        <f t="shared" si="5"/>
        <v>1.7387664282384082E-2</v>
      </c>
      <c r="R6" s="83">
        <v>2.696841086465887E-2</v>
      </c>
      <c r="S6" s="84">
        <f t="shared" si="6"/>
        <v>4.2127287357738241E-2</v>
      </c>
      <c r="T6" s="85">
        <f>分析係数表!F9</f>
        <v>0.67535070140280562</v>
      </c>
      <c r="U6" s="86">
        <f t="shared" si="7"/>
        <v>2.8450693065246068E-2</v>
      </c>
      <c r="V6" s="87">
        <f>分析係数表!D9</f>
        <v>0.18436873747494989</v>
      </c>
      <c r="W6" s="88">
        <f t="shared" si="8"/>
        <v>0</v>
      </c>
      <c r="X6" s="76">
        <f>分析係数表!E9</f>
        <v>0.11823647294589178</v>
      </c>
      <c r="Y6" s="89">
        <f t="shared" si="9"/>
        <v>0</v>
      </c>
    </row>
    <row r="7" spans="1:25" x14ac:dyDescent="0.2">
      <c r="A7" s="6" t="s">
        <v>220</v>
      </c>
      <c r="B7" s="5" t="s">
        <v>266</v>
      </c>
      <c r="C7" s="90"/>
      <c r="D7" s="76">
        <f>投入係数表!AH7</f>
        <v>0</v>
      </c>
      <c r="E7" s="77">
        <f t="shared" si="0"/>
        <v>0</v>
      </c>
      <c r="F7" s="76">
        <f>分析係数表!C10</f>
        <v>0</v>
      </c>
      <c r="G7" s="77">
        <f t="shared" si="1"/>
        <v>0</v>
      </c>
      <c r="H7" s="77">
        <v>0</v>
      </c>
      <c r="I7" s="77">
        <f t="shared" si="2"/>
        <v>0</v>
      </c>
      <c r="J7" s="76">
        <f>分析係数表!G10</f>
        <v>0</v>
      </c>
      <c r="K7" s="78">
        <f t="shared" si="3"/>
        <v>0</v>
      </c>
      <c r="L7" s="79"/>
      <c r="M7" s="80"/>
      <c r="N7" s="81">
        <f>分析係数表!H10</f>
        <v>1.3855582200905942E-3</v>
      </c>
      <c r="O7" s="82">
        <f t="shared" si="4"/>
        <v>3.4775328564768164E-2</v>
      </c>
      <c r="P7" s="76">
        <f>分析係数表!C10</f>
        <v>0</v>
      </c>
      <c r="Q7" s="82">
        <f t="shared" si="5"/>
        <v>0</v>
      </c>
      <c r="R7" s="83">
        <v>0</v>
      </c>
      <c r="S7" s="84">
        <f t="shared" si="6"/>
        <v>0</v>
      </c>
      <c r="T7" s="85">
        <f>分析係数表!F10</f>
        <v>0</v>
      </c>
      <c r="U7" s="86">
        <f t="shared" si="7"/>
        <v>0</v>
      </c>
      <c r="V7" s="87">
        <f>分析係数表!D10</f>
        <v>0</v>
      </c>
      <c r="W7" s="88">
        <f t="shared" si="8"/>
        <v>0</v>
      </c>
      <c r="X7" s="76">
        <f>分析係数表!E10</f>
        <v>0</v>
      </c>
      <c r="Y7" s="89">
        <f t="shared" si="9"/>
        <v>0</v>
      </c>
    </row>
    <row r="8" spans="1:25" x14ac:dyDescent="0.2">
      <c r="A8" s="6" t="s">
        <v>221</v>
      </c>
      <c r="B8" s="5" t="s">
        <v>27</v>
      </c>
      <c r="C8" s="90"/>
      <c r="D8" s="76">
        <f>投入係数表!AH8</f>
        <v>0</v>
      </c>
      <c r="E8" s="77">
        <f t="shared" si="0"/>
        <v>0</v>
      </c>
      <c r="F8" s="76">
        <f>分析係数表!C11</f>
        <v>0</v>
      </c>
      <c r="G8" s="77">
        <f t="shared" si="1"/>
        <v>0</v>
      </c>
      <c r="H8" s="77">
        <v>0</v>
      </c>
      <c r="I8" s="77">
        <f t="shared" si="2"/>
        <v>0</v>
      </c>
      <c r="J8" s="76">
        <f>分析係数表!G11</f>
        <v>1</v>
      </c>
      <c r="K8" s="78">
        <f t="shared" si="3"/>
        <v>0</v>
      </c>
      <c r="L8" s="79"/>
      <c r="M8" s="80"/>
      <c r="N8" s="81">
        <f>分析係数表!H11</f>
        <v>-2.6645350386357579E-5</v>
      </c>
      <c r="O8" s="82">
        <f t="shared" si="4"/>
        <v>-6.6875631855323376E-4</v>
      </c>
      <c r="P8" s="76">
        <f>分析係数表!C11</f>
        <v>0</v>
      </c>
      <c r="Q8" s="82">
        <f t="shared" si="5"/>
        <v>0</v>
      </c>
      <c r="R8" s="83">
        <v>0</v>
      </c>
      <c r="S8" s="84">
        <f t="shared" si="6"/>
        <v>0</v>
      </c>
      <c r="T8" s="85">
        <f>分析係数表!F11</f>
        <v>1</v>
      </c>
      <c r="U8" s="86">
        <f t="shared" si="7"/>
        <v>0</v>
      </c>
      <c r="V8" s="87">
        <f>分析係数表!D11</f>
        <v>1</v>
      </c>
      <c r="W8" s="88">
        <f t="shared" si="8"/>
        <v>0</v>
      </c>
      <c r="X8" s="76">
        <f>分析係数表!E11</f>
        <v>0</v>
      </c>
      <c r="Y8" s="89">
        <f t="shared" si="9"/>
        <v>0</v>
      </c>
    </row>
    <row r="9" spans="1:25" x14ac:dyDescent="0.2">
      <c r="A9" s="6" t="s">
        <v>222</v>
      </c>
      <c r="B9" s="5" t="s">
        <v>190</v>
      </c>
      <c r="C9" s="90"/>
      <c r="D9" s="76">
        <f>投入係数表!AH9</f>
        <v>3.4770514603616132E-4</v>
      </c>
      <c r="E9" s="77">
        <f t="shared" si="0"/>
        <v>3.4770514603616132E-2</v>
      </c>
      <c r="F9" s="76">
        <f>分析係数表!C12</f>
        <v>0.12986565621770585</v>
      </c>
      <c r="G9" s="77">
        <f t="shared" si="1"/>
        <v>4.5154956960259335E-3</v>
      </c>
      <c r="H9" s="77">
        <v>5.3065969953514707E-3</v>
      </c>
      <c r="I9" s="77">
        <f t="shared" si="2"/>
        <v>5.3065969953514707E-3</v>
      </c>
      <c r="J9" s="76">
        <f>分析係数表!G12</f>
        <v>0.14484736734275763</v>
      </c>
      <c r="K9" s="78">
        <f t="shared" si="3"/>
        <v>7.6864660432564844E-4</v>
      </c>
      <c r="L9" s="79"/>
      <c r="M9" s="80"/>
      <c r="N9" s="81">
        <f>分析係数表!H12</f>
        <v>0.10226485478284039</v>
      </c>
      <c r="O9" s="82">
        <f t="shared" si="4"/>
        <v>2.5666867506073112</v>
      </c>
      <c r="P9" s="76">
        <f>分析係数表!C12</f>
        <v>0.12986565621770585</v>
      </c>
      <c r="Q9" s="82">
        <f t="shared" si="5"/>
        <v>0.33332445917290959</v>
      </c>
      <c r="R9" s="83">
        <v>0.36881679164727099</v>
      </c>
      <c r="S9" s="84">
        <f t="shared" si="6"/>
        <v>0.37412338864262246</v>
      </c>
      <c r="T9" s="85">
        <f>分析係数表!F12</f>
        <v>0.28354845318582256</v>
      </c>
      <c r="U9" s="86">
        <f t="shared" si="7"/>
        <v>0.10608210815025393</v>
      </c>
      <c r="V9" s="87">
        <f>分析係数表!D12</f>
        <v>6.9862733046506864E-2</v>
      </c>
      <c r="W9" s="88">
        <f t="shared" si="8"/>
        <v>0</v>
      </c>
      <c r="X9" s="76">
        <f>分析係数表!E12</f>
        <v>7.0682237246465884E-2</v>
      </c>
      <c r="Y9" s="89">
        <f t="shared" si="9"/>
        <v>0</v>
      </c>
    </row>
    <row r="10" spans="1:25" x14ac:dyDescent="0.2">
      <c r="A10" s="6" t="s">
        <v>223</v>
      </c>
      <c r="B10" s="5" t="s">
        <v>28</v>
      </c>
      <c r="C10" s="90"/>
      <c r="D10" s="76">
        <f>投入係数表!AH10</f>
        <v>3.1293463143254518E-3</v>
      </c>
      <c r="E10" s="77">
        <f t="shared" si="0"/>
        <v>0.31293463143254518</v>
      </c>
      <c r="F10" s="76">
        <f>分析係数表!C13</f>
        <v>0</v>
      </c>
      <c r="G10" s="77">
        <f t="shared" si="1"/>
        <v>0</v>
      </c>
      <c r="H10" s="77">
        <v>0</v>
      </c>
      <c r="I10" s="77">
        <f t="shared" si="2"/>
        <v>0</v>
      </c>
      <c r="J10" s="76">
        <f>分析係数表!G13</f>
        <v>0.244940107393639</v>
      </c>
      <c r="K10" s="78">
        <f t="shared" si="3"/>
        <v>0</v>
      </c>
      <c r="L10" s="79"/>
      <c r="M10" s="80"/>
      <c r="N10" s="81">
        <f>分析係数表!H13</f>
        <v>1.5560884625632827E-2</v>
      </c>
      <c r="O10" s="82">
        <f t="shared" si="4"/>
        <v>0.39055369003508855</v>
      </c>
      <c r="P10" s="76">
        <f>分析係数表!C13</f>
        <v>0</v>
      </c>
      <c r="Q10" s="82">
        <f t="shared" si="5"/>
        <v>0</v>
      </c>
      <c r="R10" s="83">
        <v>0</v>
      </c>
      <c r="S10" s="84">
        <f t="shared" si="6"/>
        <v>0</v>
      </c>
      <c r="T10" s="85">
        <f>分析係数表!F13</f>
        <v>0.38269310202395707</v>
      </c>
      <c r="U10" s="86">
        <f t="shared" si="7"/>
        <v>0</v>
      </c>
      <c r="V10" s="87">
        <f>分析係数表!D13</f>
        <v>0.20115654688145396</v>
      </c>
      <c r="W10" s="88">
        <f t="shared" si="8"/>
        <v>0</v>
      </c>
      <c r="X10" s="76">
        <f>分析係数表!E13</f>
        <v>0.12556794712928543</v>
      </c>
      <c r="Y10" s="89">
        <f t="shared" si="9"/>
        <v>0</v>
      </c>
    </row>
    <row r="11" spans="1:25" x14ac:dyDescent="0.2">
      <c r="A11" s="6" t="s">
        <v>224</v>
      </c>
      <c r="B11" s="5" t="s">
        <v>267</v>
      </c>
      <c r="C11" s="90"/>
      <c r="D11" s="76">
        <f>投入係数表!AH11</f>
        <v>1.3908205841446453E-3</v>
      </c>
      <c r="E11" s="77">
        <f t="shared" si="0"/>
        <v>0.13908205841446453</v>
      </c>
      <c r="F11" s="76">
        <f>分析係数表!C14</f>
        <v>0.45829675153643545</v>
      </c>
      <c r="G11" s="77">
        <f t="shared" si="1"/>
        <v>6.3740855568349852E-2</v>
      </c>
      <c r="H11" s="77">
        <v>0.14847003719024529</v>
      </c>
      <c r="I11" s="77">
        <f t="shared" si="2"/>
        <v>0.14847003719024529</v>
      </c>
      <c r="J11" s="76">
        <f>分析係数表!G14</f>
        <v>0.19321533923303835</v>
      </c>
      <c r="K11" s="78">
        <f t="shared" si="3"/>
        <v>2.8686688601655064E-2</v>
      </c>
      <c r="L11" s="79"/>
      <c r="M11" s="80"/>
      <c r="N11" s="81">
        <f>分析係数表!H14</f>
        <v>1.278976818545164E-3</v>
      </c>
      <c r="O11" s="82">
        <f t="shared" si="4"/>
        <v>3.2100303290555229E-2</v>
      </c>
      <c r="P11" s="76">
        <f>分析係数表!C14</f>
        <v>0.45829675153643545</v>
      </c>
      <c r="Q11" s="82">
        <f t="shared" si="5"/>
        <v>1.4711464721395812E-2</v>
      </c>
      <c r="R11" s="83">
        <v>5.2918279178778949E-2</v>
      </c>
      <c r="S11" s="84">
        <f t="shared" si="6"/>
        <v>0.20138831636902424</v>
      </c>
      <c r="T11" s="85">
        <f>分析係数表!F14</f>
        <v>0.37856440511307771</v>
      </c>
      <c r="U11" s="86">
        <f t="shared" si="7"/>
        <v>7.623844818296395E-2</v>
      </c>
      <c r="V11" s="87">
        <f>分析係数表!D14</f>
        <v>5.6047197640117993E-2</v>
      </c>
      <c r="W11" s="88">
        <f t="shared" si="8"/>
        <v>0</v>
      </c>
      <c r="X11" s="76">
        <f>分析係数表!E14</f>
        <v>4.4739429695181909E-2</v>
      </c>
      <c r="Y11" s="89">
        <f t="shared" si="9"/>
        <v>0</v>
      </c>
    </row>
    <row r="12" spans="1:25" x14ac:dyDescent="0.2">
      <c r="A12" s="6" t="s">
        <v>225</v>
      </c>
      <c r="B12" s="5" t="s">
        <v>29</v>
      </c>
      <c r="C12" s="90"/>
      <c r="D12" s="76">
        <f>投入係数表!AH12</f>
        <v>1.043115438108484E-3</v>
      </c>
      <c r="E12" s="77">
        <f t="shared" si="0"/>
        <v>0.10431154381084839</v>
      </c>
      <c r="F12" s="76">
        <f>分析係数表!C15</f>
        <v>0</v>
      </c>
      <c r="G12" s="77">
        <f t="shared" si="1"/>
        <v>0</v>
      </c>
      <c r="H12" s="77">
        <v>0</v>
      </c>
      <c r="I12" s="77">
        <f t="shared" si="2"/>
        <v>0</v>
      </c>
      <c r="J12" s="76">
        <f>分析係数表!G15</f>
        <v>9.420289855072464E-2</v>
      </c>
      <c r="K12" s="78">
        <f t="shared" si="3"/>
        <v>0</v>
      </c>
      <c r="L12" s="79"/>
      <c r="M12" s="80"/>
      <c r="N12" s="81">
        <f>分析係数表!H15</f>
        <v>9.4857447375432981E-3</v>
      </c>
      <c r="O12" s="82">
        <f t="shared" si="4"/>
        <v>0.23807724940495123</v>
      </c>
      <c r="P12" s="76">
        <f>分析係数表!C15</f>
        <v>0</v>
      </c>
      <c r="Q12" s="82">
        <f t="shared" si="5"/>
        <v>0</v>
      </c>
      <c r="R12" s="83">
        <v>0</v>
      </c>
      <c r="S12" s="84">
        <f t="shared" si="6"/>
        <v>0</v>
      </c>
      <c r="T12" s="85">
        <f>分析係数表!F15</f>
        <v>0.29710144927536231</v>
      </c>
      <c r="U12" s="86">
        <f t="shared" si="7"/>
        <v>0</v>
      </c>
      <c r="V12" s="87">
        <f>分析係数表!D15</f>
        <v>2.1739130434782608E-2</v>
      </c>
      <c r="W12" s="88">
        <f t="shared" si="8"/>
        <v>0</v>
      </c>
      <c r="X12" s="76">
        <f>分析係数表!E15</f>
        <v>2.1739130434782608E-2</v>
      </c>
      <c r="Y12" s="89">
        <f t="shared" si="9"/>
        <v>0</v>
      </c>
    </row>
    <row r="13" spans="1:25" x14ac:dyDescent="0.2">
      <c r="A13" s="6" t="s">
        <v>226</v>
      </c>
      <c r="B13" s="5" t="s">
        <v>30</v>
      </c>
      <c r="C13" s="90"/>
      <c r="D13" s="76">
        <f>投入係数表!AH13</f>
        <v>1.0778859527121001E-2</v>
      </c>
      <c r="E13" s="77">
        <f t="shared" si="0"/>
        <v>1.0778859527121001</v>
      </c>
      <c r="F13" s="76">
        <f>分析係数表!C16</f>
        <v>4.3478260869564966E-3</v>
      </c>
      <c r="G13" s="77">
        <f t="shared" si="1"/>
        <v>4.6864606639656255E-3</v>
      </c>
      <c r="H13" s="77">
        <v>5.0955063307328149E-3</v>
      </c>
      <c r="I13" s="77">
        <f t="shared" si="2"/>
        <v>5.0955063307328149E-3</v>
      </c>
      <c r="J13" s="76">
        <f>分析係数表!G16</f>
        <v>0.1</v>
      </c>
      <c r="K13" s="78">
        <f t="shared" si="3"/>
        <v>5.0955063307328151E-4</v>
      </c>
      <c r="L13" s="79"/>
      <c r="M13" s="80"/>
      <c r="N13" s="81">
        <f>分析係数表!H16</f>
        <v>1.859845456967759E-2</v>
      </c>
      <c r="O13" s="82">
        <f t="shared" si="4"/>
        <v>0.46679191035015721</v>
      </c>
      <c r="P13" s="76">
        <f>分析係数表!C16</f>
        <v>4.3478260869564966E-3</v>
      </c>
      <c r="Q13" s="82">
        <f t="shared" si="5"/>
        <v>2.0295300450006719E-3</v>
      </c>
      <c r="R13" s="83">
        <v>2.2428589065908488E-3</v>
      </c>
      <c r="S13" s="84">
        <f t="shared" si="6"/>
        <v>7.3383652373236637E-3</v>
      </c>
      <c r="T13" s="85">
        <f>分析係数表!F16</f>
        <v>0.3</v>
      </c>
      <c r="U13" s="86">
        <f t="shared" si="7"/>
        <v>2.2015095711970991E-3</v>
      </c>
      <c r="V13" s="87">
        <f>分析係数表!D16</f>
        <v>0</v>
      </c>
      <c r="W13" s="88">
        <f t="shared" si="8"/>
        <v>0</v>
      </c>
      <c r="X13" s="76">
        <f>分析係数表!E16</f>
        <v>0</v>
      </c>
      <c r="Y13" s="89">
        <f t="shared" si="9"/>
        <v>0</v>
      </c>
    </row>
    <row r="14" spans="1:25" x14ac:dyDescent="0.2">
      <c r="A14" s="6" t="s">
        <v>2</v>
      </c>
      <c r="B14" s="5" t="s">
        <v>364</v>
      </c>
      <c r="C14" s="90"/>
      <c r="D14" s="76">
        <f>投入係数表!AH14</f>
        <v>2.086230876216968E-3</v>
      </c>
      <c r="E14" s="77">
        <f t="shared" si="0"/>
        <v>0.20862308762169679</v>
      </c>
      <c r="F14" s="76">
        <f>分析係数表!C17</f>
        <v>0.37921478060046188</v>
      </c>
      <c r="G14" s="77">
        <f t="shared" si="1"/>
        <v>7.9112958400652689E-2</v>
      </c>
      <c r="H14" s="77">
        <v>0.16631039085460253</v>
      </c>
      <c r="I14" s="77">
        <f t="shared" si="2"/>
        <v>0.16631039085460253</v>
      </c>
      <c r="J14" s="76">
        <f>分析係数表!G17</f>
        <v>0.21189120809614168</v>
      </c>
      <c r="K14" s="78">
        <f t="shared" si="3"/>
        <v>3.5239709637123244E-2</v>
      </c>
      <c r="L14" s="79"/>
      <c r="M14" s="80"/>
      <c r="N14" s="81">
        <f>分析係数表!H17</f>
        <v>3.1175059952038369E-3</v>
      </c>
      <c r="O14" s="82">
        <f t="shared" si="4"/>
        <v>7.8244489270728357E-2</v>
      </c>
      <c r="P14" s="76">
        <f>分析係数表!C17</f>
        <v>0.37921478060046188</v>
      </c>
      <c r="Q14" s="82">
        <f t="shared" si="5"/>
        <v>2.9671466831994446E-2</v>
      </c>
      <c r="R14" s="83">
        <v>5.7593568668198314E-2</v>
      </c>
      <c r="S14" s="84">
        <f t="shared" si="6"/>
        <v>0.22390395952280084</v>
      </c>
      <c r="T14" s="85">
        <f>分析係数表!F17</f>
        <v>0.32152646004638413</v>
      </c>
      <c r="U14" s="86">
        <f t="shared" si="7"/>
        <v>7.1991047495735039E-2</v>
      </c>
      <c r="V14" s="87">
        <f>分析係数表!D17</f>
        <v>5.2709255745308874E-2</v>
      </c>
      <c r="W14" s="88">
        <f t="shared" si="8"/>
        <v>0</v>
      </c>
      <c r="X14" s="76">
        <f>分析係数表!E17</f>
        <v>4.1113219481340925E-2</v>
      </c>
      <c r="Y14" s="89">
        <f t="shared" si="9"/>
        <v>0</v>
      </c>
    </row>
    <row r="15" spans="1:25" x14ac:dyDescent="0.2">
      <c r="A15" s="6" t="s">
        <v>3</v>
      </c>
      <c r="B15" s="5" t="s">
        <v>31</v>
      </c>
      <c r="C15" s="90"/>
      <c r="D15" s="76">
        <f>投入係数表!AH15</f>
        <v>3.4770514603616132E-4</v>
      </c>
      <c r="E15" s="77">
        <f t="shared" si="0"/>
        <v>3.4770514603616132E-2</v>
      </c>
      <c r="F15" s="76">
        <f>分析係数表!C18</f>
        <v>0.14940577249575548</v>
      </c>
      <c r="G15" s="77">
        <f t="shared" si="1"/>
        <v>5.1949155944282155E-3</v>
      </c>
      <c r="H15" s="77">
        <v>1.5408555409005327E-2</v>
      </c>
      <c r="I15" s="77">
        <f t="shared" si="2"/>
        <v>1.5408555409005327E-2</v>
      </c>
      <c r="J15" s="76">
        <f>分析係数表!G18</f>
        <v>0.21511627906976744</v>
      </c>
      <c r="K15" s="78">
        <f t="shared" si="3"/>
        <v>3.3146311054255643E-3</v>
      </c>
      <c r="L15" s="79"/>
      <c r="M15" s="80"/>
      <c r="N15" s="81">
        <f>分析係数表!H18</f>
        <v>5.0626165734079403E-4</v>
      </c>
      <c r="O15" s="82">
        <f t="shared" si="4"/>
        <v>1.2706370052511443E-2</v>
      </c>
      <c r="P15" s="76">
        <f>分析係数表!C18</f>
        <v>0.14940577249575548</v>
      </c>
      <c r="Q15" s="82">
        <f t="shared" si="5"/>
        <v>1.8984050333124053E-3</v>
      </c>
      <c r="R15" s="83">
        <v>3.8089242160250772E-3</v>
      </c>
      <c r="S15" s="84">
        <f t="shared" si="6"/>
        <v>1.9217479625030405E-2</v>
      </c>
      <c r="T15" s="85">
        <f>分析係数表!F18</f>
        <v>0.45542635658914726</v>
      </c>
      <c r="U15" s="86">
        <f t="shared" si="7"/>
        <v>8.7521467284537701E-3</v>
      </c>
      <c r="V15" s="87">
        <f>分析係数表!D18</f>
        <v>8.1395348837209308E-2</v>
      </c>
      <c r="W15" s="88">
        <f t="shared" si="8"/>
        <v>0</v>
      </c>
      <c r="X15" s="76">
        <f>分析係数表!E18</f>
        <v>8.9147286821705432E-2</v>
      </c>
      <c r="Y15" s="89">
        <f t="shared" si="9"/>
        <v>0</v>
      </c>
    </row>
    <row r="16" spans="1:25" x14ac:dyDescent="0.2">
      <c r="A16" s="6" t="s">
        <v>4</v>
      </c>
      <c r="B16" s="5" t="s">
        <v>32</v>
      </c>
      <c r="C16" s="90"/>
      <c r="D16" s="76">
        <f>投入係数表!AH16</f>
        <v>0</v>
      </c>
      <c r="E16" s="77">
        <f t="shared" si="0"/>
        <v>0</v>
      </c>
      <c r="F16" s="76">
        <f>分析係数表!C19</f>
        <v>0.11115651818553329</v>
      </c>
      <c r="G16" s="77">
        <f t="shared" si="1"/>
        <v>0</v>
      </c>
      <c r="H16" s="77">
        <v>1.2188587485410417E-2</v>
      </c>
      <c r="I16" s="77">
        <f t="shared" si="2"/>
        <v>1.2188587485410417E-2</v>
      </c>
      <c r="J16" s="76">
        <f>分析係数表!G19</f>
        <v>5.721393034825871E-2</v>
      </c>
      <c r="K16" s="78">
        <f t="shared" si="3"/>
        <v>6.973569954339294E-4</v>
      </c>
      <c r="L16" s="79"/>
      <c r="M16" s="80"/>
      <c r="N16" s="81">
        <f>分析係数表!H19</f>
        <v>-1.332267519317879E-4</v>
      </c>
      <c r="O16" s="82">
        <f t="shared" si="4"/>
        <v>-3.3437815927661691E-3</v>
      </c>
      <c r="P16" s="76">
        <f>分析係数表!C19</f>
        <v>0.11115651818553329</v>
      </c>
      <c r="Q16" s="82">
        <f t="shared" si="5"/>
        <v>-3.7168311942476417E-4</v>
      </c>
      <c r="R16" s="83">
        <v>1.5969804374015846E-3</v>
      </c>
      <c r="S16" s="84">
        <f t="shared" si="6"/>
        <v>1.3785567922812002E-2</v>
      </c>
      <c r="T16" s="85">
        <f>分析係数表!F19</f>
        <v>0.24046434494195687</v>
      </c>
      <c r="U16" s="86">
        <f t="shared" si="7"/>
        <v>3.3149375602118413E-3</v>
      </c>
      <c r="V16" s="87">
        <f>分析係数表!D19</f>
        <v>6.7993366500829183E-2</v>
      </c>
      <c r="W16" s="88">
        <f t="shared" si="8"/>
        <v>0</v>
      </c>
      <c r="X16" s="76">
        <f>分析係数表!E19</f>
        <v>7.4626865671641784E-2</v>
      </c>
      <c r="Y16" s="89">
        <f t="shared" si="9"/>
        <v>0</v>
      </c>
    </row>
    <row r="17" spans="1:25" x14ac:dyDescent="0.2">
      <c r="A17" s="6" t="s">
        <v>5</v>
      </c>
      <c r="B17" s="5" t="s">
        <v>33</v>
      </c>
      <c r="C17" s="90"/>
      <c r="D17" s="76">
        <f>投入係数表!AH17</f>
        <v>3.4770514603616132E-4</v>
      </c>
      <c r="E17" s="77">
        <f t="shared" si="0"/>
        <v>3.4770514603616132E-2</v>
      </c>
      <c r="F17" s="76">
        <f>分析係数表!C20</f>
        <v>0.38497033618984844</v>
      </c>
      <c r="G17" s="77">
        <f t="shared" si="1"/>
        <v>1.3385616696448136E-2</v>
      </c>
      <c r="H17" s="77">
        <v>3.7063974089318087E-2</v>
      </c>
      <c r="I17" s="77">
        <f t="shared" si="2"/>
        <v>3.7063974089318087E-2</v>
      </c>
      <c r="J17" s="76">
        <f>分析係数表!G20</f>
        <v>0.1000882612533098</v>
      </c>
      <c r="K17" s="78">
        <f t="shared" si="3"/>
        <v>3.709668721737574E-3</v>
      </c>
      <c r="L17" s="79"/>
      <c r="M17" s="80"/>
      <c r="N17" s="81">
        <f>分析係数表!H20</f>
        <v>6.1284305888622431E-4</v>
      </c>
      <c r="O17" s="82">
        <f t="shared" si="4"/>
        <v>1.5381395326724378E-2</v>
      </c>
      <c r="P17" s="76">
        <f>分析係数表!C20</f>
        <v>0.38497033618984844</v>
      </c>
      <c r="Q17" s="82">
        <f t="shared" si="5"/>
        <v>5.9213809299980477E-3</v>
      </c>
      <c r="R17" s="83">
        <v>1.3445678290928693E-2</v>
      </c>
      <c r="S17" s="84">
        <f t="shared" si="6"/>
        <v>5.0509652380246781E-2</v>
      </c>
      <c r="T17" s="85">
        <f>分析係数表!F20</f>
        <v>0.22259488084730802</v>
      </c>
      <c r="U17" s="86">
        <f t="shared" si="7"/>
        <v>1.1243190053219981E-2</v>
      </c>
      <c r="V17" s="87">
        <f>分析係数表!D20</f>
        <v>2.5772285966460723E-2</v>
      </c>
      <c r="W17" s="88">
        <f t="shared" si="8"/>
        <v>0</v>
      </c>
      <c r="X17" s="76">
        <f>分析係数表!E20</f>
        <v>2.7184466019417475E-2</v>
      </c>
      <c r="Y17" s="89">
        <f t="shared" si="9"/>
        <v>0</v>
      </c>
    </row>
    <row r="18" spans="1:25" x14ac:dyDescent="0.2">
      <c r="A18" s="6" t="s">
        <v>6</v>
      </c>
      <c r="B18" s="5" t="s">
        <v>34</v>
      </c>
      <c r="C18" s="90"/>
      <c r="D18" s="76">
        <f>投入係数表!AH18</f>
        <v>4.5201668984700977E-3</v>
      </c>
      <c r="E18" s="77">
        <f t="shared" si="0"/>
        <v>0.45201668984700977</v>
      </c>
      <c r="F18" s="76">
        <f>分析係数表!C21</f>
        <v>0.48253968253968249</v>
      </c>
      <c r="G18" s="77">
        <f t="shared" si="1"/>
        <v>0.21811599002141421</v>
      </c>
      <c r="H18" s="77">
        <v>0.28175011046163251</v>
      </c>
      <c r="I18" s="77">
        <f t="shared" si="2"/>
        <v>0.28175011046163251</v>
      </c>
      <c r="J18" s="76">
        <f>分析係数表!G21</f>
        <v>0.28533451484271155</v>
      </c>
      <c r="K18" s="78">
        <f t="shared" si="3"/>
        <v>8.0393031075450302E-2</v>
      </c>
      <c r="L18" s="79"/>
      <c r="M18" s="80"/>
      <c r="N18" s="81">
        <f>分析係数表!H21</f>
        <v>1.0125233146815881E-3</v>
      </c>
      <c r="O18" s="82">
        <f t="shared" si="4"/>
        <v>2.5412740105022886E-2</v>
      </c>
      <c r="P18" s="76">
        <f>分析係数表!C21</f>
        <v>0.48253968253968249</v>
      </c>
      <c r="Q18" s="82">
        <f t="shared" si="5"/>
        <v>1.22626555427412E-2</v>
      </c>
      <c r="R18" s="83">
        <v>2.3650200405667291E-2</v>
      </c>
      <c r="S18" s="84">
        <f t="shared" si="6"/>
        <v>0.3054003108672998</v>
      </c>
      <c r="T18" s="85">
        <f>分析係数表!F21</f>
        <v>0.42600797518830308</v>
      </c>
      <c r="U18" s="86">
        <f t="shared" si="7"/>
        <v>0.1301029680544567</v>
      </c>
      <c r="V18" s="87">
        <f>分析係数表!D21</f>
        <v>6.1586176340274704E-2</v>
      </c>
      <c r="W18" s="88">
        <f t="shared" si="8"/>
        <v>0</v>
      </c>
      <c r="X18" s="76">
        <f>分析係数表!E21</f>
        <v>5.2946389011962781E-2</v>
      </c>
      <c r="Y18" s="89">
        <f t="shared" si="9"/>
        <v>0</v>
      </c>
    </row>
    <row r="19" spans="1:25" x14ac:dyDescent="0.2">
      <c r="A19" s="6" t="s">
        <v>7</v>
      </c>
      <c r="B19" s="5" t="s">
        <v>268</v>
      </c>
      <c r="C19" s="90"/>
      <c r="D19" s="76">
        <f>投入係数表!AH19</f>
        <v>3.4770514603616132E-4</v>
      </c>
      <c r="E19" s="77">
        <f t="shared" si="0"/>
        <v>3.4770514603616132E-2</v>
      </c>
      <c r="F19" s="76">
        <f>分析係数表!C22</f>
        <v>8.9572192513369009E-2</v>
      </c>
      <c r="G19" s="77">
        <f t="shared" si="1"/>
        <v>3.1144712278640125E-3</v>
      </c>
      <c r="H19" s="77">
        <v>5.9951934138479171E-3</v>
      </c>
      <c r="I19" s="77">
        <f t="shared" si="2"/>
        <v>5.9951934138479171E-3</v>
      </c>
      <c r="J19" s="76">
        <f>分析係数表!G22</f>
        <v>0.19457831325301206</v>
      </c>
      <c r="K19" s="78">
        <f t="shared" si="3"/>
        <v>1.1665346220920947E-3</v>
      </c>
      <c r="L19" s="79"/>
      <c r="M19" s="80"/>
      <c r="N19" s="81">
        <f>分析係数表!H22</f>
        <v>5.3290700772715159E-5</v>
      </c>
      <c r="O19" s="82">
        <f t="shared" si="4"/>
        <v>1.3375126371064675E-3</v>
      </c>
      <c r="P19" s="76">
        <f>分析係数表!C22</f>
        <v>8.9572192513369009E-2</v>
      </c>
      <c r="Q19" s="82">
        <f t="shared" si="5"/>
        <v>1.1980393941996438E-4</v>
      </c>
      <c r="R19" s="83">
        <v>7.8712126639211041E-4</v>
      </c>
      <c r="S19" s="84">
        <f t="shared" si="6"/>
        <v>6.7823146802400277E-3</v>
      </c>
      <c r="T19" s="85">
        <f>分析係数表!F22</f>
        <v>0.41265060240963858</v>
      </c>
      <c r="U19" s="86">
        <f t="shared" si="7"/>
        <v>2.7987262385327826E-3</v>
      </c>
      <c r="V19" s="87">
        <f>分析係数表!D22</f>
        <v>5.903614457831325E-2</v>
      </c>
      <c r="W19" s="88">
        <f t="shared" si="8"/>
        <v>0</v>
      </c>
      <c r="X19" s="76">
        <f>分析係数表!E22</f>
        <v>6.2650602409638559E-2</v>
      </c>
      <c r="Y19" s="89">
        <f t="shared" si="9"/>
        <v>0</v>
      </c>
    </row>
    <row r="20" spans="1:25" x14ac:dyDescent="0.2">
      <c r="A20" s="6" t="s">
        <v>8</v>
      </c>
      <c r="B20" s="5" t="s">
        <v>269</v>
      </c>
      <c r="C20" s="90"/>
      <c r="D20" s="76">
        <f>投入係数表!AH20</f>
        <v>0</v>
      </c>
      <c r="E20" s="77">
        <f t="shared" si="0"/>
        <v>0</v>
      </c>
      <c r="F20" s="76">
        <f>分析係数表!C23</f>
        <v>0</v>
      </c>
      <c r="G20" s="77">
        <f t="shared" si="1"/>
        <v>0</v>
      </c>
      <c r="H20" s="77">
        <v>0</v>
      </c>
      <c r="I20" s="77">
        <f t="shared" si="2"/>
        <v>0</v>
      </c>
      <c r="J20" s="76">
        <f>分析係数表!G23</f>
        <v>0.21617418351477449</v>
      </c>
      <c r="K20" s="78">
        <f t="shared" si="3"/>
        <v>0</v>
      </c>
      <c r="L20" s="79"/>
      <c r="M20" s="80"/>
      <c r="N20" s="81">
        <f>分析係数表!H23</f>
        <v>2.6645350386357579E-5</v>
      </c>
      <c r="O20" s="82">
        <f t="shared" si="4"/>
        <v>6.6875631855323376E-4</v>
      </c>
      <c r="P20" s="76">
        <f>分析係数表!C23</f>
        <v>0</v>
      </c>
      <c r="Q20" s="82">
        <f t="shared" si="5"/>
        <v>0</v>
      </c>
      <c r="R20" s="83">
        <v>0</v>
      </c>
      <c r="S20" s="84">
        <f t="shared" si="6"/>
        <v>0</v>
      </c>
      <c r="T20" s="85">
        <f>分析係数表!F23</f>
        <v>0.44116122343182995</v>
      </c>
      <c r="U20" s="86">
        <f t="shared" si="7"/>
        <v>0</v>
      </c>
      <c r="V20" s="87">
        <f>分析係数表!D23</f>
        <v>8.5018144116122338E-2</v>
      </c>
      <c r="W20" s="88">
        <f t="shared" si="8"/>
        <v>0</v>
      </c>
      <c r="X20" s="76">
        <f>分析係数表!E23</f>
        <v>8.138932089165371E-2</v>
      </c>
      <c r="Y20" s="89">
        <f t="shared" si="9"/>
        <v>0</v>
      </c>
    </row>
    <row r="21" spans="1:25" x14ac:dyDescent="0.2">
      <c r="A21" s="6" t="s">
        <v>9</v>
      </c>
      <c r="B21" s="5" t="s">
        <v>270</v>
      </c>
      <c r="C21" s="90"/>
      <c r="D21" s="76">
        <f>投入係数表!AH21</f>
        <v>3.1293463143254518E-3</v>
      </c>
      <c r="E21" s="77">
        <f t="shared" si="0"/>
        <v>0.31293463143254518</v>
      </c>
      <c r="F21" s="76">
        <f>分析係数表!C24</f>
        <v>0.22950819672131151</v>
      </c>
      <c r="G21" s="77">
        <f t="shared" si="1"/>
        <v>7.1821062951731698E-2</v>
      </c>
      <c r="H21" s="77">
        <v>7.6778824910764071E-2</v>
      </c>
      <c r="I21" s="77">
        <f t="shared" si="2"/>
        <v>7.6778824910764071E-2</v>
      </c>
      <c r="J21" s="76">
        <f>分析係数表!G24</f>
        <v>0.20952380952380953</v>
      </c>
      <c r="K21" s="78">
        <f t="shared" si="3"/>
        <v>1.6086991886064852E-2</v>
      </c>
      <c r="L21" s="79"/>
      <c r="M21" s="80"/>
      <c r="N21" s="81">
        <f>分析係数表!H24</f>
        <v>3.996802557953637E-4</v>
      </c>
      <c r="O21" s="82">
        <f t="shared" si="4"/>
        <v>1.0031344778298507E-2</v>
      </c>
      <c r="P21" s="76">
        <f>分析係数表!C24</f>
        <v>0.22950819672131151</v>
      </c>
      <c r="Q21" s="82">
        <f t="shared" si="5"/>
        <v>2.3022758507570346E-3</v>
      </c>
      <c r="R21" s="83">
        <v>5.7201837854276598E-3</v>
      </c>
      <c r="S21" s="84">
        <f t="shared" si="6"/>
        <v>8.2499008696191728E-2</v>
      </c>
      <c r="T21" s="85">
        <f>分析係数表!F24</f>
        <v>0.4</v>
      </c>
      <c r="U21" s="86">
        <f t="shared" si="7"/>
        <v>3.2999603478476691E-2</v>
      </c>
      <c r="V21" s="87">
        <f>分析係数表!D24</f>
        <v>1.1190476190476191</v>
      </c>
      <c r="W21" s="88">
        <f t="shared" si="8"/>
        <v>0</v>
      </c>
      <c r="X21" s="76">
        <f>分析係数表!E24</f>
        <v>1.1190476190476191</v>
      </c>
      <c r="Y21" s="89">
        <f t="shared" si="9"/>
        <v>0</v>
      </c>
    </row>
    <row r="22" spans="1:25" x14ac:dyDescent="0.2">
      <c r="A22" s="6" t="s">
        <v>10</v>
      </c>
      <c r="B22" s="5" t="s">
        <v>271</v>
      </c>
      <c r="C22" s="90"/>
      <c r="D22" s="76">
        <f>投入係数表!AH22</f>
        <v>2.086230876216968E-3</v>
      </c>
      <c r="E22" s="77">
        <f t="shared" si="0"/>
        <v>0.20862308762169679</v>
      </c>
      <c r="F22" s="76">
        <f>分析係数表!C25</f>
        <v>0.16129032258064513</v>
      </c>
      <c r="G22" s="77">
        <f t="shared" si="1"/>
        <v>3.3648885100273668E-2</v>
      </c>
      <c r="H22" s="77">
        <v>5.1118861556300806E-2</v>
      </c>
      <c r="I22" s="77">
        <f t="shared" si="2"/>
        <v>5.1118861556300806E-2</v>
      </c>
      <c r="J22" s="76">
        <f>分析係数表!G25</f>
        <v>0.19679519278918378</v>
      </c>
      <c r="K22" s="78">
        <f t="shared" si="3"/>
        <v>1.0059946215135812E-2</v>
      </c>
      <c r="L22" s="79"/>
      <c r="M22" s="80"/>
      <c r="N22" s="81">
        <f>分析係数表!H25</f>
        <v>5.5955235811350917E-4</v>
      </c>
      <c r="O22" s="82">
        <f t="shared" si="4"/>
        <v>1.404388268961791E-2</v>
      </c>
      <c r="P22" s="76">
        <f>分析係数表!C25</f>
        <v>0.16129032258064513</v>
      </c>
      <c r="Q22" s="82">
        <f t="shared" si="5"/>
        <v>2.265142369293211E-3</v>
      </c>
      <c r="R22" s="83">
        <v>6.8237993625468157E-3</v>
      </c>
      <c r="S22" s="84">
        <f t="shared" si="6"/>
        <v>5.7942660918847623E-2</v>
      </c>
      <c r="T22" s="85">
        <f>分析係数表!F25</f>
        <v>0.35002503755633452</v>
      </c>
      <c r="U22" s="86">
        <f t="shared" si="7"/>
        <v>2.0281382064233595E-2</v>
      </c>
      <c r="V22" s="87">
        <f>分析係数表!D25</f>
        <v>8.1622433650475709E-2</v>
      </c>
      <c r="W22" s="88">
        <f t="shared" si="8"/>
        <v>0</v>
      </c>
      <c r="X22" s="76">
        <f>分析係数表!E25</f>
        <v>8.0120180270405614E-2</v>
      </c>
      <c r="Y22" s="89">
        <f t="shared" si="9"/>
        <v>0</v>
      </c>
    </row>
    <row r="23" spans="1:25" x14ac:dyDescent="0.2">
      <c r="A23" s="6" t="s">
        <v>11</v>
      </c>
      <c r="B23" s="5" t="s">
        <v>35</v>
      </c>
      <c r="C23" s="90"/>
      <c r="D23" s="76">
        <f>投入係数表!AH23</f>
        <v>2.086230876216968E-3</v>
      </c>
      <c r="E23" s="77">
        <f t="shared" si="0"/>
        <v>0.20862308762169679</v>
      </c>
      <c r="F23" s="76">
        <f>分析係数表!C26</f>
        <v>0.2892749244712991</v>
      </c>
      <c r="G23" s="77">
        <f t="shared" si="1"/>
        <v>6.0349427914735555E-2</v>
      </c>
      <c r="H23" s="77">
        <v>7.1278313686697223E-2</v>
      </c>
      <c r="I23" s="77">
        <f t="shared" si="2"/>
        <v>7.1278313686697223E-2</v>
      </c>
      <c r="J23" s="76">
        <f>分析係数表!G26</f>
        <v>0.19654528478057889</v>
      </c>
      <c r="K23" s="78">
        <f t="shared" si="3"/>
        <v>1.400941646223134E-2</v>
      </c>
      <c r="L23" s="79"/>
      <c r="M23" s="80"/>
      <c r="N23" s="81">
        <f>分析係数表!H26</f>
        <v>1.2363442579269917E-2</v>
      </c>
      <c r="O23" s="82">
        <f t="shared" si="4"/>
        <v>0.3103029318087005</v>
      </c>
      <c r="P23" s="76">
        <f>分析係数表!C26</f>
        <v>0.2892749244712991</v>
      </c>
      <c r="Q23" s="82">
        <f t="shared" si="5"/>
        <v>8.9762857162184517E-2</v>
      </c>
      <c r="R23" s="83">
        <v>9.4951464052032669E-2</v>
      </c>
      <c r="S23" s="84">
        <f t="shared" si="6"/>
        <v>0.16622977773872988</v>
      </c>
      <c r="T23" s="85">
        <f>分析係数表!F26</f>
        <v>0.33426704014939307</v>
      </c>
      <c r="U23" s="86">
        <f t="shared" si="7"/>
        <v>5.5565135789416707E-2</v>
      </c>
      <c r="V23" s="87">
        <f>分析係数表!D26</f>
        <v>5.3688141923436038E-2</v>
      </c>
      <c r="W23" s="88">
        <f t="shared" si="8"/>
        <v>0</v>
      </c>
      <c r="X23" s="76">
        <f>分析係数表!E26</f>
        <v>5.6489262371615313E-2</v>
      </c>
      <c r="Y23" s="89">
        <f t="shared" si="9"/>
        <v>0</v>
      </c>
    </row>
    <row r="24" spans="1:25" x14ac:dyDescent="0.2">
      <c r="A24" s="6" t="s">
        <v>12</v>
      </c>
      <c r="B24" s="5" t="s">
        <v>365</v>
      </c>
      <c r="C24" s="90"/>
      <c r="D24" s="76">
        <f>投入係数表!AH24</f>
        <v>1.7385257301808068E-3</v>
      </c>
      <c r="E24" s="77">
        <f t="shared" si="0"/>
        <v>0.17385257301808069</v>
      </c>
      <c r="F24" s="76">
        <f>分析係数表!C27</f>
        <v>1.9108280254777066E-2</v>
      </c>
      <c r="G24" s="77">
        <f t="shared" si="1"/>
        <v>3.3220236882435792E-3</v>
      </c>
      <c r="H24" s="77">
        <v>3.4668776045427246E-3</v>
      </c>
      <c r="I24" s="77">
        <f t="shared" si="2"/>
        <v>3.4668776045427246E-3</v>
      </c>
      <c r="J24" s="76">
        <f>分析係数表!G27</f>
        <v>0.18</v>
      </c>
      <c r="K24" s="78">
        <f t="shared" si="3"/>
        <v>6.2403796881769038E-4</v>
      </c>
      <c r="L24" s="79"/>
      <c r="M24" s="80"/>
      <c r="N24" s="81">
        <f>分析係数表!H27</f>
        <v>1.2043698374633626E-2</v>
      </c>
      <c r="O24" s="82">
        <f t="shared" si="4"/>
        <v>0.30227785598606172</v>
      </c>
      <c r="P24" s="76">
        <f>分析係数表!C27</f>
        <v>1.9108280254777066E-2</v>
      </c>
      <c r="Q24" s="82">
        <f t="shared" si="5"/>
        <v>5.7760099869948083E-3</v>
      </c>
      <c r="R24" s="83">
        <v>5.813373697099819E-3</v>
      </c>
      <c r="S24" s="84">
        <f t="shared" si="6"/>
        <v>9.2802513016425441E-3</v>
      </c>
      <c r="T24" s="85">
        <f>分析係数表!F27</f>
        <v>0.34</v>
      </c>
      <c r="U24" s="86">
        <f t="shared" si="7"/>
        <v>3.155285442558465E-3</v>
      </c>
      <c r="V24" s="87">
        <f>分析係数表!D27</f>
        <v>0</v>
      </c>
      <c r="W24" s="88">
        <f t="shared" si="8"/>
        <v>0</v>
      </c>
      <c r="X24" s="76">
        <f>分析係数表!E27</f>
        <v>0</v>
      </c>
      <c r="Y24" s="89">
        <f t="shared" si="9"/>
        <v>0</v>
      </c>
    </row>
    <row r="25" spans="1:25" x14ac:dyDescent="0.2">
      <c r="A25" s="6" t="s">
        <v>13</v>
      </c>
      <c r="B25" s="5" t="s">
        <v>191</v>
      </c>
      <c r="C25" s="90"/>
      <c r="D25" s="76">
        <f>投入係数表!AH25</f>
        <v>5.5632823365785811E-3</v>
      </c>
      <c r="E25" s="77">
        <f t="shared" si="0"/>
        <v>0.55632823365785811</v>
      </c>
      <c r="F25" s="76">
        <f>分析係数表!C28</f>
        <v>9.4883720930232562E-2</v>
      </c>
      <c r="G25" s="77">
        <f t="shared" si="1"/>
        <v>5.2786492868001425E-2</v>
      </c>
      <c r="H25" s="77">
        <v>6.2086207793318096E-2</v>
      </c>
      <c r="I25" s="77">
        <f t="shared" si="2"/>
        <v>6.2086207793318096E-2</v>
      </c>
      <c r="J25" s="76">
        <f>分析係数表!G28</f>
        <v>0.12508638562543192</v>
      </c>
      <c r="K25" s="78">
        <f t="shared" si="3"/>
        <v>7.7661393300556842E-3</v>
      </c>
      <c r="L25" s="79"/>
      <c r="M25" s="80"/>
      <c r="N25" s="81">
        <f>分析係数表!H28</f>
        <v>2.3767652544630962E-2</v>
      </c>
      <c r="O25" s="82">
        <f t="shared" si="4"/>
        <v>0.59653063614948454</v>
      </c>
      <c r="P25" s="76">
        <f>分析係数表!C28</f>
        <v>9.4883720930232562E-2</v>
      </c>
      <c r="Q25" s="82">
        <f t="shared" si="5"/>
        <v>5.6601046406741788E-2</v>
      </c>
      <c r="R25" s="83">
        <v>6.0316522950818505E-2</v>
      </c>
      <c r="S25" s="84">
        <f t="shared" si="6"/>
        <v>0.1224027307441366</v>
      </c>
      <c r="T25" s="85">
        <f>分析係数表!F28</f>
        <v>0.21354526606772634</v>
      </c>
      <c r="U25" s="86">
        <f t="shared" si="7"/>
        <v>2.6138523704172918E-2</v>
      </c>
      <c r="V25" s="87">
        <f>分析係数表!D28</f>
        <v>0.20525224602626124</v>
      </c>
      <c r="W25" s="88">
        <f t="shared" si="8"/>
        <v>0</v>
      </c>
      <c r="X25" s="76">
        <f>分析係数表!E28</f>
        <v>0.19765031098825156</v>
      </c>
      <c r="Y25" s="89">
        <f t="shared" si="9"/>
        <v>0</v>
      </c>
    </row>
    <row r="26" spans="1:25" x14ac:dyDescent="0.2">
      <c r="A26" s="6" t="s">
        <v>14</v>
      </c>
      <c r="B26" s="5" t="s">
        <v>50</v>
      </c>
      <c r="C26" s="90"/>
      <c r="D26" s="76">
        <f>投入係数表!AH26</f>
        <v>9.0403337969401955E-3</v>
      </c>
      <c r="E26" s="77">
        <f t="shared" si="0"/>
        <v>0.90403337969401953</v>
      </c>
      <c r="F26" s="76">
        <f>分析係数表!C29</f>
        <v>0.10244286840031525</v>
      </c>
      <c r="G26" s="77">
        <f t="shared" si="1"/>
        <v>9.2611772545486665E-2</v>
      </c>
      <c r="H26" s="77">
        <v>0.10165081549013837</v>
      </c>
      <c r="I26" s="77">
        <f t="shared" si="2"/>
        <v>0.10165081549013837</v>
      </c>
      <c r="J26" s="76">
        <f>分析係数表!G29</f>
        <v>0.25477707006369427</v>
      </c>
      <c r="K26" s="78">
        <f t="shared" si="3"/>
        <v>2.589829694016264E-2</v>
      </c>
      <c r="L26" s="79"/>
      <c r="M26" s="80"/>
      <c r="N26" s="81">
        <f>分析係数表!H29</f>
        <v>1.0897948308020251E-2</v>
      </c>
      <c r="O26" s="82">
        <f t="shared" si="4"/>
        <v>0.27352133428827263</v>
      </c>
      <c r="P26" s="76">
        <f>分析係数表!C29</f>
        <v>0.10244286840031525</v>
      </c>
      <c r="Q26" s="82">
        <f t="shared" si="5"/>
        <v>2.8020310053172147E-2</v>
      </c>
      <c r="R26" s="83">
        <v>3.5733462600464026E-2</v>
      </c>
      <c r="S26" s="84">
        <f t="shared" si="6"/>
        <v>0.13738427809060239</v>
      </c>
      <c r="T26" s="85">
        <f>分析係数表!F29</f>
        <v>0.39278131634819535</v>
      </c>
      <c r="U26" s="86">
        <f t="shared" si="7"/>
        <v>5.3961977593973337E-2</v>
      </c>
      <c r="V26" s="87">
        <f>分析係数表!D29</f>
        <v>0.1932059447983015</v>
      </c>
      <c r="W26" s="88">
        <f t="shared" si="8"/>
        <v>0</v>
      </c>
      <c r="X26" s="76">
        <f>分析係数表!E29</f>
        <v>0.10191082802547771</v>
      </c>
      <c r="Y26" s="89">
        <f t="shared" si="9"/>
        <v>0</v>
      </c>
    </row>
    <row r="27" spans="1:25" x14ac:dyDescent="0.2">
      <c r="A27" s="6" t="s">
        <v>15</v>
      </c>
      <c r="B27" s="5" t="s">
        <v>36</v>
      </c>
      <c r="C27" s="90"/>
      <c r="D27" s="76">
        <f>投入係数表!AH27</f>
        <v>8.3449235048678721E-3</v>
      </c>
      <c r="E27" s="77">
        <f t="shared" si="0"/>
        <v>0.83449235048678716</v>
      </c>
      <c r="F27" s="76">
        <f>分析係数表!C30</f>
        <v>1</v>
      </c>
      <c r="G27" s="77">
        <f t="shared" si="1"/>
        <v>0.83449235048678716</v>
      </c>
      <c r="H27" s="77">
        <v>0.87222085610182654</v>
      </c>
      <c r="I27" s="77">
        <f t="shared" si="2"/>
        <v>0.87222085610182654</v>
      </c>
      <c r="J27" s="76">
        <f>分析係数表!G30</f>
        <v>0.34465911614479239</v>
      </c>
      <c r="K27" s="78">
        <f t="shared" si="3"/>
        <v>0.30061886934710969</v>
      </c>
      <c r="L27" s="79"/>
      <c r="M27" s="80"/>
      <c r="N27" s="81">
        <f>分析係数表!H30</f>
        <v>0</v>
      </c>
      <c r="O27" s="82">
        <f t="shared" si="4"/>
        <v>0</v>
      </c>
      <c r="P27" s="76">
        <f>分析係数表!C30</f>
        <v>1</v>
      </c>
      <c r="Q27" s="82">
        <f t="shared" si="5"/>
        <v>0</v>
      </c>
      <c r="R27" s="83">
        <v>3.9355230765760911E-2</v>
      </c>
      <c r="S27" s="84">
        <f t="shared" si="6"/>
        <v>0.9115760868675874</v>
      </c>
      <c r="T27" s="85">
        <f>分析係数表!F30</f>
        <v>0.43992893626471241</v>
      </c>
      <c r="U27" s="86">
        <f t="shared" si="7"/>
        <v>0.40102869822000681</v>
      </c>
      <c r="V27" s="87">
        <f>分析係数表!D30</f>
        <v>0.13657561625582945</v>
      </c>
      <c r="W27" s="88">
        <f t="shared" si="8"/>
        <v>0</v>
      </c>
      <c r="X27" s="76">
        <f>分析係数表!E30</f>
        <v>6.395736175882745E-2</v>
      </c>
      <c r="Y27" s="89">
        <f t="shared" si="9"/>
        <v>0</v>
      </c>
    </row>
    <row r="28" spans="1:25" x14ac:dyDescent="0.2">
      <c r="A28" s="6" t="s">
        <v>16</v>
      </c>
      <c r="B28" s="5" t="s">
        <v>192</v>
      </c>
      <c r="C28" s="90"/>
      <c r="D28" s="76">
        <f>投入係数表!AH28</f>
        <v>1.1821974965229486E-2</v>
      </c>
      <c r="E28" s="77">
        <f t="shared" si="0"/>
        <v>1.1821974965229485</v>
      </c>
      <c r="F28" s="76">
        <f>分析係数表!C31</f>
        <v>2.6671974522292974E-2</v>
      </c>
      <c r="G28" s="77">
        <f t="shared" si="1"/>
        <v>3.1531541507578621E-2</v>
      </c>
      <c r="H28" s="77">
        <v>3.7864265317987873E-2</v>
      </c>
      <c r="I28" s="77">
        <f t="shared" si="2"/>
        <v>3.7864265317987873E-2</v>
      </c>
      <c r="J28" s="76">
        <f>分析係数表!G31</f>
        <v>5.9701492537313432E-2</v>
      </c>
      <c r="K28" s="78">
        <f t="shared" si="3"/>
        <v>2.2605531533127087E-3</v>
      </c>
      <c r="L28" s="79"/>
      <c r="M28" s="80"/>
      <c r="N28" s="81">
        <f>分析係数表!H31</f>
        <v>2.5153210764721556E-2</v>
      </c>
      <c r="O28" s="82">
        <f t="shared" si="4"/>
        <v>0.63130596471425271</v>
      </c>
      <c r="P28" s="76">
        <f>分析係数表!C31</f>
        <v>2.6671974522292974E-2</v>
      </c>
      <c r="Q28" s="82">
        <f t="shared" si="5"/>
        <v>1.6838176606630135E-2</v>
      </c>
      <c r="R28" s="83">
        <v>2.0600658254185122E-2</v>
      </c>
      <c r="S28" s="84">
        <f t="shared" si="6"/>
        <v>5.8464923572172992E-2</v>
      </c>
      <c r="T28" s="85">
        <f>分析係数表!F31</f>
        <v>0.34328358208955223</v>
      </c>
      <c r="U28" s="86">
        <f t="shared" si="7"/>
        <v>2.0070048390447445E-2</v>
      </c>
      <c r="V28" s="87">
        <f>分析係数表!D31</f>
        <v>0</v>
      </c>
      <c r="W28" s="88">
        <f t="shared" si="8"/>
        <v>0</v>
      </c>
      <c r="X28" s="76">
        <f>分析係数表!E31</f>
        <v>0</v>
      </c>
      <c r="Y28" s="89">
        <f t="shared" si="9"/>
        <v>0</v>
      </c>
    </row>
    <row r="29" spans="1:25" x14ac:dyDescent="0.2">
      <c r="A29" s="6" t="s">
        <v>17</v>
      </c>
      <c r="B29" s="5" t="s">
        <v>272</v>
      </c>
      <c r="C29" s="90"/>
      <c r="D29" s="76">
        <f>投入係数表!AH29</f>
        <v>4.172461752433936E-3</v>
      </c>
      <c r="E29" s="77">
        <f t="shared" si="0"/>
        <v>0.41724617524339358</v>
      </c>
      <c r="F29" s="76">
        <f>分析係数表!C32</f>
        <v>1</v>
      </c>
      <c r="G29" s="77">
        <f t="shared" si="1"/>
        <v>0.41724617524339358</v>
      </c>
      <c r="H29" s="77">
        <v>0.4927045863829031</v>
      </c>
      <c r="I29" s="77">
        <f t="shared" si="2"/>
        <v>0.4927045863829031</v>
      </c>
      <c r="J29" s="76">
        <f>分析係数表!G32</f>
        <v>0.14022140221402213</v>
      </c>
      <c r="K29" s="78">
        <f t="shared" si="3"/>
        <v>6.9087727979890462E-2</v>
      </c>
      <c r="L29" s="79"/>
      <c r="M29" s="80"/>
      <c r="N29" s="81">
        <f>分析係数表!H32</f>
        <v>7.3807620570210501E-3</v>
      </c>
      <c r="O29" s="82">
        <f t="shared" si="4"/>
        <v>0.18524550023924577</v>
      </c>
      <c r="P29" s="76">
        <f>分析係数表!C32</f>
        <v>1</v>
      </c>
      <c r="Q29" s="82">
        <f t="shared" si="5"/>
        <v>0.18524550023924577</v>
      </c>
      <c r="R29" s="83">
        <v>0.23473480201935437</v>
      </c>
      <c r="S29" s="84">
        <f t="shared" si="6"/>
        <v>0.72743938840225741</v>
      </c>
      <c r="T29" s="85">
        <f>分析係数表!F32</f>
        <v>0.48093480934809346</v>
      </c>
      <c r="U29" s="86">
        <f t="shared" si="7"/>
        <v>0.34985092357353337</v>
      </c>
      <c r="V29" s="87">
        <f>分析係数表!D32</f>
        <v>1.7220172201722016E-2</v>
      </c>
      <c r="W29" s="88">
        <f t="shared" si="8"/>
        <v>0</v>
      </c>
      <c r="X29" s="76">
        <f>分析係数表!E32</f>
        <v>2.5830258302583026E-2</v>
      </c>
      <c r="Y29" s="89">
        <f t="shared" si="9"/>
        <v>0</v>
      </c>
    </row>
    <row r="30" spans="1:25" x14ac:dyDescent="0.2">
      <c r="A30" s="6" t="s">
        <v>18</v>
      </c>
      <c r="B30" s="5" t="s">
        <v>273</v>
      </c>
      <c r="C30" s="90"/>
      <c r="D30" s="76">
        <f>投入係数表!AH30</f>
        <v>2.7468706536856746E-2</v>
      </c>
      <c r="E30" s="77">
        <f t="shared" si="0"/>
        <v>2.7468706536856744</v>
      </c>
      <c r="F30" s="76">
        <f>分析係数表!C33</f>
        <v>0.66329113924050631</v>
      </c>
      <c r="G30" s="77">
        <f t="shared" si="1"/>
        <v>1.8219749652294852</v>
      </c>
      <c r="H30" s="77">
        <v>1.8287004212192384</v>
      </c>
      <c r="I30" s="77">
        <f t="shared" si="2"/>
        <v>1.8287004212192384</v>
      </c>
      <c r="J30" s="76">
        <f>分析係数表!G33</f>
        <v>0.50381679389312972</v>
      </c>
      <c r="K30" s="78">
        <f t="shared" si="3"/>
        <v>0.9213299832096925</v>
      </c>
      <c r="L30" s="79"/>
      <c r="M30" s="80"/>
      <c r="N30" s="81">
        <f>分析係数表!H33</f>
        <v>1.0658140154543032E-3</v>
      </c>
      <c r="O30" s="82">
        <f t="shared" si="4"/>
        <v>2.6750252742129353E-2</v>
      </c>
      <c r="P30" s="76">
        <f>分析係数表!C33</f>
        <v>0.66329113924050631</v>
      </c>
      <c r="Q30" s="82">
        <f t="shared" si="5"/>
        <v>1.7743205616298458E-2</v>
      </c>
      <c r="R30" s="83">
        <v>4.5488082098169701E-2</v>
      </c>
      <c r="S30" s="84">
        <f t="shared" si="6"/>
        <v>1.8741885033174082</v>
      </c>
      <c r="T30" s="85">
        <f>分析係数表!F33</f>
        <v>0.63740458015267176</v>
      </c>
      <c r="U30" s="86">
        <f t="shared" si="7"/>
        <v>1.1946163360839968</v>
      </c>
      <c r="V30" s="87">
        <f>分析係数表!D33</f>
        <v>1.1450381679389313E-2</v>
      </c>
      <c r="W30" s="88">
        <f t="shared" si="8"/>
        <v>0</v>
      </c>
      <c r="X30" s="76">
        <f>分析係数表!E33</f>
        <v>0</v>
      </c>
      <c r="Y30" s="89">
        <f t="shared" si="9"/>
        <v>0</v>
      </c>
    </row>
    <row r="31" spans="1:25" x14ac:dyDescent="0.2">
      <c r="A31" s="6" t="s">
        <v>19</v>
      </c>
      <c r="B31" s="5" t="s">
        <v>274</v>
      </c>
      <c r="C31" s="90"/>
      <c r="D31" s="76">
        <f>投入係数表!AH31</f>
        <v>9.7357440890125171E-3</v>
      </c>
      <c r="E31" s="77">
        <f t="shared" si="0"/>
        <v>0.97357440890125169</v>
      </c>
      <c r="F31" s="76">
        <f>分析係数表!C34</f>
        <v>0.21491587085038655</v>
      </c>
      <c r="G31" s="77">
        <f t="shared" si="1"/>
        <v>0.20923659192666283</v>
      </c>
      <c r="H31" s="77">
        <v>0.27540215305832466</v>
      </c>
      <c r="I31" s="77">
        <f t="shared" si="2"/>
        <v>0.27540215305832466</v>
      </c>
      <c r="J31" s="76">
        <f>分析係数表!G34</f>
        <v>0.42492917847025496</v>
      </c>
      <c r="K31" s="78">
        <f t="shared" si="3"/>
        <v>0.11702641064801332</v>
      </c>
      <c r="L31" s="79"/>
      <c r="M31" s="80"/>
      <c r="N31" s="81">
        <f>分析係数表!H34</f>
        <v>0.18094857447375434</v>
      </c>
      <c r="O31" s="82">
        <f t="shared" si="4"/>
        <v>4.5415241592950117</v>
      </c>
      <c r="P31" s="76">
        <f>分析係数表!C34</f>
        <v>0.21491587085038655</v>
      </c>
      <c r="Q31" s="82">
        <f t="shared" si="5"/>
        <v>0.97604561968295711</v>
      </c>
      <c r="R31" s="83">
        <v>1.0362579290049503</v>
      </c>
      <c r="S31" s="84">
        <f t="shared" si="6"/>
        <v>1.3116600820632749</v>
      </c>
      <c r="T31" s="85">
        <f>分析係数表!F34</f>
        <v>0.69842904970383723</v>
      </c>
      <c r="U31" s="86">
        <f t="shared" si="7"/>
        <v>0.91610150464991025</v>
      </c>
      <c r="V31" s="87">
        <f>分析係数表!D34</f>
        <v>0.29410249806850375</v>
      </c>
      <c r="W31" s="88">
        <f t="shared" si="8"/>
        <v>0</v>
      </c>
      <c r="X31" s="76">
        <f>分析係数表!E34</f>
        <v>0.18465104300798352</v>
      </c>
      <c r="Y31" s="89">
        <f t="shared" si="9"/>
        <v>0</v>
      </c>
    </row>
    <row r="32" spans="1:25" x14ac:dyDescent="0.2">
      <c r="A32" s="6" t="s">
        <v>20</v>
      </c>
      <c r="B32" s="5" t="s">
        <v>37</v>
      </c>
      <c r="C32" s="90"/>
      <c r="D32" s="76">
        <f>投入係数表!AH32</f>
        <v>2.121001390820584E-2</v>
      </c>
      <c r="E32" s="77">
        <f t="shared" si="0"/>
        <v>2.121001390820584</v>
      </c>
      <c r="F32" s="76">
        <f>分析係数表!C35</f>
        <v>8.6412734508243272E-2</v>
      </c>
      <c r="G32" s="77">
        <f t="shared" si="1"/>
        <v>0.18328153007659387</v>
      </c>
      <c r="H32" s="77">
        <v>0.19655017296580216</v>
      </c>
      <c r="I32" s="77">
        <f t="shared" si="2"/>
        <v>0.19655017296580216</v>
      </c>
      <c r="J32" s="76">
        <f>分析係数表!G35</f>
        <v>0.31692307692307692</v>
      </c>
      <c r="K32" s="78">
        <f t="shared" si="3"/>
        <v>6.2291285586084988E-2</v>
      </c>
      <c r="L32" s="79"/>
      <c r="M32" s="80"/>
      <c r="N32" s="81">
        <f>分析係数表!H35</f>
        <v>6.9118038902211562E-2</v>
      </c>
      <c r="O32" s="82">
        <f t="shared" si="4"/>
        <v>1.7347538903270885</v>
      </c>
      <c r="P32" s="76">
        <f>分析係数表!C35</f>
        <v>8.6412734508243272E-2</v>
      </c>
      <c r="Q32" s="82">
        <f t="shared" si="5"/>
        <v>0.14990482736197686</v>
      </c>
      <c r="R32" s="83">
        <v>0.16594795180537791</v>
      </c>
      <c r="S32" s="84">
        <f t="shared" si="6"/>
        <v>0.36249812477118004</v>
      </c>
      <c r="T32" s="85">
        <f>分析係数表!F35</f>
        <v>0.65230769230769226</v>
      </c>
      <c r="U32" s="86">
        <f t="shared" si="7"/>
        <v>0.23646031523535435</v>
      </c>
      <c r="V32" s="87">
        <f>分析係数表!D35</f>
        <v>0.24307692307692308</v>
      </c>
      <c r="W32" s="88">
        <f t="shared" si="8"/>
        <v>0</v>
      </c>
      <c r="X32" s="76">
        <f>分析係数表!E35</f>
        <v>0.19384615384615383</v>
      </c>
      <c r="Y32" s="89">
        <f t="shared" si="9"/>
        <v>0</v>
      </c>
    </row>
    <row r="33" spans="1:25" x14ac:dyDescent="0.2">
      <c r="A33" s="6" t="s">
        <v>21</v>
      </c>
      <c r="B33" s="5" t="s">
        <v>38</v>
      </c>
      <c r="C33" s="90"/>
      <c r="D33" s="76">
        <f>投入係数表!AH33</f>
        <v>1.7385257301808068E-3</v>
      </c>
      <c r="E33" s="77">
        <f t="shared" si="0"/>
        <v>0.17385257301808069</v>
      </c>
      <c r="F33" s="76">
        <f>分析係数表!C36</f>
        <v>0.53995037220843667</v>
      </c>
      <c r="G33" s="77">
        <f t="shared" si="1"/>
        <v>9.3871761510507079E-2</v>
      </c>
      <c r="H33" s="77">
        <v>0.13389164006319104</v>
      </c>
      <c r="I33" s="77">
        <f t="shared" si="2"/>
        <v>0.13389164006319104</v>
      </c>
      <c r="J33" s="76">
        <f>分析係数表!G36</f>
        <v>4.5913682277318639E-3</v>
      </c>
      <c r="K33" s="78">
        <f t="shared" si="3"/>
        <v>6.1474582214504604E-4</v>
      </c>
      <c r="L33" s="79"/>
      <c r="M33" s="80"/>
      <c r="N33" s="81">
        <f>分析係数表!H36</f>
        <v>9.1953104183320006E-2</v>
      </c>
      <c r="O33" s="82">
        <f t="shared" si="4"/>
        <v>2.30787805532721</v>
      </c>
      <c r="P33" s="76">
        <f>分析係数表!C36</f>
        <v>0.53995037220843667</v>
      </c>
      <c r="Q33" s="82">
        <f t="shared" si="5"/>
        <v>1.2461396149856101</v>
      </c>
      <c r="R33" s="83">
        <v>1.2962451069882697</v>
      </c>
      <c r="S33" s="84">
        <f t="shared" si="6"/>
        <v>1.4301367470514608</v>
      </c>
      <c r="T33" s="85">
        <f>分析係数表!F36</f>
        <v>0.90036730945821852</v>
      </c>
      <c r="U33" s="86">
        <f t="shared" si="7"/>
        <v>1.2876483751000525</v>
      </c>
      <c r="V33" s="87">
        <f>分析係数表!D36</f>
        <v>1.4692378328741965E-2</v>
      </c>
      <c r="W33" s="88">
        <f t="shared" si="8"/>
        <v>0</v>
      </c>
      <c r="X33" s="76">
        <f>分析係数表!E36</f>
        <v>5.5096418732782371E-3</v>
      </c>
      <c r="Y33" s="89">
        <f t="shared" si="9"/>
        <v>0</v>
      </c>
    </row>
    <row r="34" spans="1:25" x14ac:dyDescent="0.2">
      <c r="A34" s="6" t="s">
        <v>22</v>
      </c>
      <c r="B34" s="5" t="s">
        <v>377</v>
      </c>
      <c r="C34" s="90"/>
      <c r="D34" s="76">
        <f>投入係数表!AH34</f>
        <v>2.3643949930458971E-2</v>
      </c>
      <c r="E34" s="77">
        <f t="shared" si="0"/>
        <v>2.364394993045897</v>
      </c>
      <c r="F34" s="76">
        <f>分析係数表!C37</f>
        <v>0.27299231380864031</v>
      </c>
      <c r="G34" s="77">
        <f t="shared" si="1"/>
        <v>0.64546165990916338</v>
      </c>
      <c r="H34" s="77">
        <v>0.71771618670131165</v>
      </c>
      <c r="I34" s="77">
        <f t="shared" si="2"/>
        <v>0.71771618670131165</v>
      </c>
      <c r="J34" s="76">
        <f>分析係数表!G37</f>
        <v>0.4742113169754632</v>
      </c>
      <c r="K34" s="78">
        <f t="shared" si="3"/>
        <v>0.34034913811023643</v>
      </c>
      <c r="L34" s="79"/>
      <c r="M34" s="80"/>
      <c r="N34" s="81">
        <f>分析係数表!H37</f>
        <v>5.3477218225419662E-2</v>
      </c>
      <c r="O34" s="82">
        <f t="shared" si="4"/>
        <v>1.3421939313363402</v>
      </c>
      <c r="P34" s="76">
        <f>分析係数表!C37</f>
        <v>0.27299231380864031</v>
      </c>
      <c r="Q34" s="82">
        <f t="shared" si="5"/>
        <v>0.36640862689542281</v>
      </c>
      <c r="R34" s="83">
        <v>0.41240296314565034</v>
      </c>
      <c r="S34" s="84">
        <f t="shared" si="6"/>
        <v>1.130119149846962</v>
      </c>
      <c r="T34" s="85">
        <f>分析係数表!F37</f>
        <v>0.7120681021532298</v>
      </c>
      <c r="U34" s="86">
        <f t="shared" si="7"/>
        <v>0.80472179823854784</v>
      </c>
      <c r="V34" s="87">
        <f>分析係数表!D37</f>
        <v>0.1457185778668002</v>
      </c>
      <c r="W34" s="88">
        <f t="shared" si="8"/>
        <v>0</v>
      </c>
      <c r="X34" s="76">
        <f>分析係数表!E37</f>
        <v>0.12719078617926891</v>
      </c>
      <c r="Y34" s="89">
        <f t="shared" si="9"/>
        <v>0</v>
      </c>
    </row>
    <row r="35" spans="1:25" x14ac:dyDescent="0.2">
      <c r="A35" s="6" t="s">
        <v>23</v>
      </c>
      <c r="B35" s="5" t="s">
        <v>193</v>
      </c>
      <c r="C35" s="90"/>
      <c r="D35" s="76">
        <f>投入係数表!AH35</f>
        <v>3.0598052851182198E-2</v>
      </c>
      <c r="E35" s="77">
        <f t="shared" si="0"/>
        <v>3.05980528511822</v>
      </c>
      <c r="F35" s="76">
        <f>分析係数表!C38</f>
        <v>9.8436595251881753E-3</v>
      </c>
      <c r="G35" s="77">
        <f t="shared" si="1"/>
        <v>3.0119681440075086E-2</v>
      </c>
      <c r="H35" s="77">
        <v>3.3007619938781992E-2</v>
      </c>
      <c r="I35" s="77">
        <f t="shared" si="2"/>
        <v>3.3007619938781992E-2</v>
      </c>
      <c r="J35" s="76">
        <f>分析係数表!G38</f>
        <v>0.36842105263157893</v>
      </c>
      <c r="K35" s="78">
        <f t="shared" si="3"/>
        <v>1.2160702082709154E-2</v>
      </c>
      <c r="L35" s="79"/>
      <c r="M35" s="80"/>
      <c r="N35" s="81">
        <f>分析係数表!H38</f>
        <v>4.7135624833466561E-2</v>
      </c>
      <c r="O35" s="82">
        <f t="shared" si="4"/>
        <v>1.1830299275206706</v>
      </c>
      <c r="P35" s="76">
        <f>分析係数表!C38</f>
        <v>9.8436595251881753E-3</v>
      </c>
      <c r="Q35" s="82">
        <f t="shared" si="5"/>
        <v>1.1645343814621525E-2</v>
      </c>
      <c r="R35" s="83">
        <v>1.3509402012657734E-2</v>
      </c>
      <c r="S35" s="84">
        <f t="shared" si="6"/>
        <v>4.6517021951439724E-2</v>
      </c>
      <c r="T35" s="85">
        <f>分析係数表!F38</f>
        <v>0.57894736842105265</v>
      </c>
      <c r="U35" s="86">
        <f t="shared" si="7"/>
        <v>2.6930907445570369E-2</v>
      </c>
      <c r="V35" s="87">
        <f>分析係数表!D38</f>
        <v>0.19298245614035087</v>
      </c>
      <c r="W35" s="88">
        <f t="shared" si="8"/>
        <v>0</v>
      </c>
      <c r="X35" s="76">
        <f>分析係数表!E38</f>
        <v>0.17543859649122806</v>
      </c>
      <c r="Y35" s="89">
        <f t="shared" si="9"/>
        <v>0</v>
      </c>
    </row>
    <row r="36" spans="1:25" x14ac:dyDescent="0.2">
      <c r="A36" s="6" t="s">
        <v>24</v>
      </c>
      <c r="B36" s="5" t="s">
        <v>39</v>
      </c>
      <c r="C36" s="75">
        <f>最終需要_まとめ!C37</f>
        <v>100</v>
      </c>
      <c r="D36" s="76">
        <f>投入係数表!AH36</f>
        <v>0</v>
      </c>
      <c r="E36" s="77">
        <f t="shared" si="0"/>
        <v>0</v>
      </c>
      <c r="F36" s="76">
        <f>分析係数表!C39</f>
        <v>1</v>
      </c>
      <c r="G36" s="77">
        <f t="shared" si="1"/>
        <v>0</v>
      </c>
      <c r="H36" s="77">
        <v>1.7219394138539651E-2</v>
      </c>
      <c r="I36" s="77">
        <f t="shared" si="2"/>
        <v>100.01721939413854</v>
      </c>
      <c r="J36" s="76">
        <f>分析係数表!G39</f>
        <v>0.35118219749652296</v>
      </c>
      <c r="K36" s="78">
        <f t="shared" si="3"/>
        <v>35.124266894325423</v>
      </c>
      <c r="L36" s="79"/>
      <c r="M36" s="80"/>
      <c r="N36" s="81">
        <f>分析係数表!H39</f>
        <v>4.2632560618172128E-3</v>
      </c>
      <c r="O36" s="82">
        <f t="shared" si="4"/>
        <v>0.10700101096851741</v>
      </c>
      <c r="P36" s="76">
        <f>分析係数表!C39</f>
        <v>1</v>
      </c>
      <c r="Q36" s="82">
        <f t="shared" si="5"/>
        <v>0.10700101096851741</v>
      </c>
      <c r="R36" s="83">
        <v>0.13064883036252595</v>
      </c>
      <c r="S36" s="84">
        <f t="shared" si="6"/>
        <v>100.14786822450107</v>
      </c>
      <c r="T36" s="85">
        <f>分析係数表!F39</f>
        <v>0.70201668984700971</v>
      </c>
      <c r="U36" s="86">
        <f t="shared" si="7"/>
        <v>70.305474946198771</v>
      </c>
      <c r="V36" s="87">
        <f>分析係数表!D39</f>
        <v>8.2406119610570233E-2</v>
      </c>
      <c r="W36" s="88">
        <f t="shared" si="8"/>
        <v>8</v>
      </c>
      <c r="X36" s="76">
        <f>分析係数表!E39</f>
        <v>0.10361613351877608</v>
      </c>
      <c r="Y36" s="89">
        <f t="shared" si="9"/>
        <v>10</v>
      </c>
    </row>
    <row r="37" spans="1:25" x14ac:dyDescent="0.2">
      <c r="A37" s="6" t="s">
        <v>25</v>
      </c>
      <c r="B37" s="5" t="s">
        <v>40</v>
      </c>
      <c r="C37" s="90"/>
      <c r="D37" s="76">
        <f>投入係数表!AH37</f>
        <v>0</v>
      </c>
      <c r="E37" s="77">
        <f t="shared" si="0"/>
        <v>0</v>
      </c>
      <c r="F37" s="76">
        <f>分析係数表!C40</f>
        <v>0.85246762338116899</v>
      </c>
      <c r="G37" s="77">
        <f t="shared" si="1"/>
        <v>0</v>
      </c>
      <c r="H37" s="77">
        <v>1.8835499554413042E-3</v>
      </c>
      <c r="I37" s="77">
        <f t="shared" si="2"/>
        <v>1.8835499554413042E-3</v>
      </c>
      <c r="J37" s="76">
        <f>分析係数表!G40</f>
        <v>0.56154833975417351</v>
      </c>
      <c r="K37" s="78">
        <f t="shared" si="3"/>
        <v>1.0577043503221118E-3</v>
      </c>
      <c r="L37" s="79"/>
      <c r="M37" s="80"/>
      <c r="N37" s="81">
        <f>分析係数表!H40</f>
        <v>3.4452438049560351E-2</v>
      </c>
      <c r="O37" s="82">
        <f t="shared" si="4"/>
        <v>0.86470191988933132</v>
      </c>
      <c r="P37" s="76">
        <f>分析係数表!C40</f>
        <v>0.85246762338116899</v>
      </c>
      <c r="Q37" s="82">
        <f t="shared" si="5"/>
        <v>0.73713039058119223</v>
      </c>
      <c r="R37" s="83">
        <v>0.73745663482504809</v>
      </c>
      <c r="S37" s="84">
        <f t="shared" si="6"/>
        <v>0.73934018478048935</v>
      </c>
      <c r="T37" s="85">
        <f>分析係数表!F40</f>
        <v>0.75619152449091909</v>
      </c>
      <c r="U37" s="86">
        <f t="shared" si="7"/>
        <v>0.5590827814465561</v>
      </c>
      <c r="V37" s="87">
        <f>分析係数表!D40</f>
        <v>0.11685929187305082</v>
      </c>
      <c r="W37" s="88">
        <f t="shared" si="8"/>
        <v>0</v>
      </c>
      <c r="X37" s="76">
        <f>分析係数表!E40</f>
        <v>7.2463768115942032E-2</v>
      </c>
      <c r="Y37" s="89">
        <f t="shared" si="9"/>
        <v>0</v>
      </c>
    </row>
    <row r="38" spans="1:25" x14ac:dyDescent="0.2">
      <c r="A38" s="6" t="s">
        <v>26</v>
      </c>
      <c r="B38" s="5" t="s">
        <v>276</v>
      </c>
      <c r="C38" s="90"/>
      <c r="D38" s="76">
        <f>投入係数表!AH38</f>
        <v>0</v>
      </c>
      <c r="E38" s="77">
        <f t="shared" si="0"/>
        <v>0</v>
      </c>
      <c r="F38" s="76">
        <f>分析係数表!C41</f>
        <v>0.52194822470070601</v>
      </c>
      <c r="G38" s="77">
        <f t="shared" si="1"/>
        <v>0</v>
      </c>
      <c r="H38" s="77">
        <v>3.7157404469281017E-4</v>
      </c>
      <c r="I38" s="77">
        <f t="shared" si="2"/>
        <v>3.7157404469281017E-4</v>
      </c>
      <c r="J38" s="76">
        <f>分析係数表!G41</f>
        <v>0.47623592288604694</v>
      </c>
      <c r="K38" s="78">
        <f t="shared" si="3"/>
        <v>1.7695690809478169E-4</v>
      </c>
      <c r="L38" s="79"/>
      <c r="M38" s="80"/>
      <c r="N38" s="81">
        <f>分析係数表!H41</f>
        <v>5.4729549693578468E-2</v>
      </c>
      <c r="O38" s="82">
        <f t="shared" si="4"/>
        <v>1.3736254783083421</v>
      </c>
      <c r="P38" s="76">
        <f>分析係数表!C41</f>
        <v>0.52194822470070601</v>
      </c>
      <c r="Q38" s="82">
        <f t="shared" si="5"/>
        <v>0.71696137980669739</v>
      </c>
      <c r="R38" s="83">
        <v>0.72481261063786817</v>
      </c>
      <c r="S38" s="84">
        <f t="shared" si="6"/>
        <v>0.72518418468256096</v>
      </c>
      <c r="T38" s="85">
        <f>分析係数表!F41</f>
        <v>0.5754915060125978</v>
      </c>
      <c r="U38" s="86">
        <f t="shared" si="7"/>
        <v>0.41733733857948485</v>
      </c>
      <c r="V38" s="87">
        <f>分析係数表!D41</f>
        <v>0.21645352166443979</v>
      </c>
      <c r="W38" s="88">
        <f t="shared" si="8"/>
        <v>0</v>
      </c>
      <c r="X38" s="76">
        <f>分析係数表!E41</f>
        <v>0.20900935292994846</v>
      </c>
      <c r="Y38" s="89">
        <f t="shared" si="9"/>
        <v>0</v>
      </c>
    </row>
    <row r="39" spans="1:25" x14ac:dyDescent="0.2">
      <c r="A39" s="6" t="s">
        <v>51</v>
      </c>
      <c r="B39" s="5" t="s">
        <v>367</v>
      </c>
      <c r="C39" s="90"/>
      <c r="D39" s="76">
        <f>投入係数表!AH39</f>
        <v>0</v>
      </c>
      <c r="E39" s="77">
        <f>$C$36*D39</f>
        <v>0</v>
      </c>
      <c r="F39" s="76">
        <f>分析係数表!C42</f>
        <v>1</v>
      </c>
      <c r="G39" s="77">
        <f>E39*F39</f>
        <v>0</v>
      </c>
      <c r="H39" s="77">
        <v>1.9243303125932518E-2</v>
      </c>
      <c r="I39" s="77">
        <f>C39+H39</f>
        <v>1.9243303125932518E-2</v>
      </c>
      <c r="J39" s="76">
        <f>分析係数表!G42</f>
        <v>0.48544520547945208</v>
      </c>
      <c r="K39" s="78">
        <f>I39*J39</f>
        <v>9.3415692400716944E-3</v>
      </c>
      <c r="L39" s="79"/>
      <c r="M39" s="80"/>
      <c r="N39" s="81">
        <f>分析係数表!H42</f>
        <v>1.4948041566746603E-2</v>
      </c>
      <c r="O39" s="82">
        <f t="shared" si="4"/>
        <v>0.37517229470836422</v>
      </c>
      <c r="P39" s="76">
        <f>分析係数表!C42</f>
        <v>1</v>
      </c>
      <c r="Q39" s="82">
        <f>O39*P39</f>
        <v>0.37517229470836422</v>
      </c>
      <c r="R39" s="83">
        <v>0.38700452152251741</v>
      </c>
      <c r="S39" s="84">
        <f>I39+R39</f>
        <v>0.40624782464844994</v>
      </c>
      <c r="T39" s="85">
        <f>分析係数表!F42</f>
        <v>0.5547945205479452</v>
      </c>
      <c r="U39" s="86">
        <f>S39*T39</f>
        <v>0.2253840670994825</v>
      </c>
      <c r="V39" s="87">
        <f>分析係数表!D42</f>
        <v>0.17037671232876711</v>
      </c>
      <c r="W39" s="88">
        <f>ROUND(S39*V39,0)</f>
        <v>0</v>
      </c>
      <c r="X39" s="76">
        <f>分析係数表!E42</f>
        <v>0.12842465753424659</v>
      </c>
      <c r="Y39" s="89">
        <f>ROUND(S39*X39,0)</f>
        <v>0</v>
      </c>
    </row>
    <row r="40" spans="1:25" x14ac:dyDescent="0.2">
      <c r="A40" s="6" t="s">
        <v>194</v>
      </c>
      <c r="B40" s="5" t="s">
        <v>41</v>
      </c>
      <c r="C40" s="90"/>
      <c r="D40" s="76">
        <f>投入係数表!AH40</f>
        <v>9.2141863699582757E-2</v>
      </c>
      <c r="E40" s="77">
        <f>$C$36*D40</f>
        <v>9.2141863699582753</v>
      </c>
      <c r="F40" s="76">
        <f>分析係数表!C43</f>
        <v>0.62423588637180871</v>
      </c>
      <c r="G40" s="77">
        <f>E40*F40</f>
        <v>5.7518257958459422</v>
      </c>
      <c r="H40" s="77">
        <v>6.6712189711923546</v>
      </c>
      <c r="I40" s="77">
        <f>C40+H40</f>
        <v>6.6712189711923546</v>
      </c>
      <c r="J40" s="76">
        <f>分析係数表!G43</f>
        <v>0.42429149797570848</v>
      </c>
      <c r="K40" s="78">
        <f>I40*J40</f>
        <v>2.8305414906111688</v>
      </c>
      <c r="L40" s="79"/>
      <c r="M40" s="80"/>
      <c r="N40" s="81">
        <f>分析係数表!H43</f>
        <v>4.0607513988808956E-2</v>
      </c>
      <c r="O40" s="82">
        <f t="shared" si="4"/>
        <v>1.0191846294751286</v>
      </c>
      <c r="P40" s="76">
        <f>分析係数表!C43</f>
        <v>0.62423588637180871</v>
      </c>
      <c r="Q40" s="82">
        <f>O40*P40</f>
        <v>0.63621162055693037</v>
      </c>
      <c r="R40" s="83">
        <v>0.9673492432706513</v>
      </c>
      <c r="S40" s="84">
        <f>I40+R40</f>
        <v>7.6385682144630058</v>
      </c>
      <c r="T40" s="85">
        <f>分析係数表!F43</f>
        <v>0.69068825910931175</v>
      </c>
      <c r="U40" s="86">
        <f>S40*T40</f>
        <v>5.275869382135177</v>
      </c>
      <c r="V40" s="87">
        <f>分析係数表!D43</f>
        <v>0.12442645074224022</v>
      </c>
      <c r="W40" s="88">
        <f>ROUND(S40*V40,0)</f>
        <v>1</v>
      </c>
      <c r="X40" s="76">
        <f>分析係数表!E43</f>
        <v>8.4750337381916327E-2</v>
      </c>
      <c r="Y40" s="89">
        <f>ROUND(S40*X40,0)</f>
        <v>1</v>
      </c>
    </row>
    <row r="41" spans="1:25" x14ac:dyDescent="0.2">
      <c r="A41" s="6" t="s">
        <v>340</v>
      </c>
      <c r="B41" s="5" t="s">
        <v>42</v>
      </c>
      <c r="C41" s="90"/>
      <c r="D41" s="76">
        <f>投入係数表!AH41</f>
        <v>3.4770514603616132E-4</v>
      </c>
      <c r="E41" s="77">
        <f>$C$36*D41</f>
        <v>3.4770514603616132E-2</v>
      </c>
      <c r="F41" s="76">
        <f>分析係数表!C44</f>
        <v>0.39252164302818193</v>
      </c>
      <c r="G41" s="77">
        <f>E41*F41</f>
        <v>1.3648179521146797E-2</v>
      </c>
      <c r="H41" s="77">
        <v>1.632577586726771E-2</v>
      </c>
      <c r="I41" s="77">
        <f>C41+H41</f>
        <v>1.632577586726771E-2</v>
      </c>
      <c r="J41" s="76">
        <f>分析係数表!G44</f>
        <v>0.26417955717318775</v>
      </c>
      <c r="K41" s="78">
        <f>I41*J41</f>
        <v>4.3129362391234986E-3</v>
      </c>
      <c r="L41" s="79"/>
      <c r="M41" s="80"/>
      <c r="N41" s="81">
        <f>分析係数表!H44</f>
        <v>0.12190247801758593</v>
      </c>
      <c r="O41" s="82">
        <f t="shared" si="4"/>
        <v>3.0595601573810449</v>
      </c>
      <c r="P41" s="76">
        <f>分析係数表!C44</f>
        <v>0.39252164302818193</v>
      </c>
      <c r="Q41" s="82">
        <f>O41*P41</f>
        <v>1.2009435799187707</v>
      </c>
      <c r="R41" s="83">
        <v>1.2157654715718984</v>
      </c>
      <c r="S41" s="84">
        <f>I41+R41</f>
        <v>1.2320912474391661</v>
      </c>
      <c r="T41" s="85">
        <f>分析係数表!F44</f>
        <v>0.52714589020321501</v>
      </c>
      <c r="U41" s="86">
        <f>S41*T41</f>
        <v>0.64949183744290884</v>
      </c>
      <c r="V41" s="87">
        <f>分析係数表!D44</f>
        <v>0.30209281164695179</v>
      </c>
      <c r="W41" s="88">
        <f>ROUND(S41*V41,0)</f>
        <v>0</v>
      </c>
      <c r="X41" s="76">
        <f>分析係数表!E44</f>
        <v>0.17773733697300576</v>
      </c>
      <c r="Y41" s="89">
        <f>ROUND(S41*X41,0)</f>
        <v>0</v>
      </c>
    </row>
    <row r="42" spans="1:25" x14ac:dyDescent="0.2">
      <c r="A42" s="6" t="s">
        <v>341</v>
      </c>
      <c r="B42" s="5" t="s">
        <v>278</v>
      </c>
      <c r="C42" s="90"/>
      <c r="D42" s="76">
        <f>投入係数表!AH42</f>
        <v>4.5201668984700977E-3</v>
      </c>
      <c r="E42" s="77">
        <f>$C$36*D42</f>
        <v>0.45201668984700977</v>
      </c>
      <c r="F42" s="76">
        <f>分析係数表!C45</f>
        <v>1</v>
      </c>
      <c r="G42" s="77">
        <f>E42*F42</f>
        <v>0.45201668984700977</v>
      </c>
      <c r="H42" s="77">
        <v>0.49264930330954959</v>
      </c>
      <c r="I42" s="77">
        <f>C42+H42</f>
        <v>0.49264930330954959</v>
      </c>
      <c r="J42" s="76">
        <f>分析係数表!G45</f>
        <v>0</v>
      </c>
      <c r="K42" s="78">
        <f>I42*J42</f>
        <v>0</v>
      </c>
      <c r="L42" s="79"/>
      <c r="M42" s="80"/>
      <c r="N42" s="81">
        <f>分析係数表!H45</f>
        <v>0</v>
      </c>
      <c r="O42" s="82">
        <f t="shared" si="4"/>
        <v>0</v>
      </c>
      <c r="P42" s="76">
        <f>分析係数表!C45</f>
        <v>1</v>
      </c>
      <c r="Q42" s="82">
        <f>O42*P42</f>
        <v>0</v>
      </c>
      <c r="R42" s="83">
        <v>2.6294066921311844E-2</v>
      </c>
      <c r="S42" s="84">
        <f>I42+R42</f>
        <v>0.51894337023086146</v>
      </c>
      <c r="T42" s="85">
        <f>分析係数表!F45</f>
        <v>0</v>
      </c>
      <c r="U42" s="86">
        <f>S42*T42</f>
        <v>0</v>
      </c>
      <c r="V42" s="87">
        <f>分析係数表!D45</f>
        <v>0</v>
      </c>
      <c r="W42" s="88">
        <f>ROUND(S42*V42,0)</f>
        <v>0</v>
      </c>
      <c r="X42" s="76">
        <f>分析係数表!E45</f>
        <v>0</v>
      </c>
      <c r="Y42" s="89">
        <f>ROUND(S42*X42,0)</f>
        <v>0</v>
      </c>
    </row>
    <row r="43" spans="1:25" x14ac:dyDescent="0.2">
      <c r="A43" s="6" t="s">
        <v>342</v>
      </c>
      <c r="B43" s="5" t="s">
        <v>279</v>
      </c>
      <c r="C43" s="90"/>
      <c r="D43" s="76">
        <f>投入係数表!AH43</f>
        <v>3.8247566063977748E-3</v>
      </c>
      <c r="E43" s="77">
        <f>$C$36*D43</f>
        <v>0.3824756606397775</v>
      </c>
      <c r="F43" s="76">
        <f>分析係数表!C46</f>
        <v>0.18061366806136681</v>
      </c>
      <c r="G43" s="77">
        <f>E43*F43</f>
        <v>6.9080332012344745E-2</v>
      </c>
      <c r="H43" s="77">
        <v>8.9540849520406182E-2</v>
      </c>
      <c r="I43" s="77">
        <f>C43+H43</f>
        <v>8.9540849520406182E-2</v>
      </c>
      <c r="J43" s="76">
        <f>分析係数表!G46</f>
        <v>1.1538461538461539E-2</v>
      </c>
      <c r="K43" s="78">
        <f>I43*J43</f>
        <v>1.0331636483123792E-3</v>
      </c>
      <c r="L43" s="79"/>
      <c r="M43" s="80"/>
      <c r="N43" s="81">
        <f>分析係数表!H46</f>
        <v>2.4940047961630695E-2</v>
      </c>
      <c r="O43" s="82">
        <f t="shared" si="4"/>
        <v>0.62595591416582685</v>
      </c>
      <c r="P43" s="76">
        <f>分析係数表!C46</f>
        <v>0.18061366806136681</v>
      </c>
      <c r="Q43" s="82">
        <f>O43*P43</f>
        <v>0.11305619370219606</v>
      </c>
      <c r="R43" s="83">
        <v>0.12296866084884421</v>
      </c>
      <c r="S43" s="84">
        <f>I43+R43</f>
        <v>0.21250951036925039</v>
      </c>
      <c r="T43" s="85">
        <f>分析係数表!F46</f>
        <v>0.31538461538461537</v>
      </c>
      <c r="U43" s="86">
        <f>S43*T43</f>
        <v>6.7022230193378968E-2</v>
      </c>
      <c r="V43" s="87">
        <f>分析係数表!D46</f>
        <v>7.6923076923076927E-3</v>
      </c>
      <c r="W43" s="88">
        <f>ROUND(S43*V43,0)</f>
        <v>0</v>
      </c>
      <c r="X43" s="76">
        <f>分析係数表!E46</f>
        <v>2.3076923076923078E-2</v>
      </c>
      <c r="Y43" s="89">
        <f>ROUND(S43*X43,0)</f>
        <v>0</v>
      </c>
    </row>
    <row r="44" spans="1:25" x14ac:dyDescent="0.2">
      <c r="A44" s="192">
        <v>40</v>
      </c>
      <c r="B44" s="14" t="s">
        <v>150</v>
      </c>
      <c r="C44" s="197">
        <f>SUM(C5:C43)</f>
        <v>100</v>
      </c>
      <c r="D44" s="92">
        <f>投入係数表!AH44</f>
        <v>0.2875521557719054</v>
      </c>
      <c r="E44" s="91">
        <f>SUM(E5:E43)</f>
        <v>28.755215577190544</v>
      </c>
      <c r="F44" s="92">
        <f>分析係数表!C47</f>
        <v>0.37257609531888036</v>
      </c>
      <c r="G44" s="91">
        <f>SUM(G5:G43)</f>
        <v>11.260193683494311</v>
      </c>
      <c r="H44" s="91">
        <f>SUM(H5:H43)</f>
        <v>12.95770515390093</v>
      </c>
      <c r="I44" s="91">
        <f>SUM(I5:I43)</f>
        <v>112.95770515390093</v>
      </c>
      <c r="J44" s="92">
        <f>分析係数表!G47</f>
        <v>0.28018721150013498</v>
      </c>
      <c r="K44" s="93">
        <f>SUM(K5:K43)</f>
        <v>40.029385383258159</v>
      </c>
      <c r="L44" s="94">
        <f>最終需要_まとめ!$L$33</f>
        <v>0.627</v>
      </c>
      <c r="M44" s="91">
        <f>K44*L44</f>
        <v>25.098424635302866</v>
      </c>
      <c r="N44" s="95">
        <f>分析係数表!H47</f>
        <v>1</v>
      </c>
      <c r="O44" s="96">
        <f>SUM(O5:O43)</f>
        <v>25.098424635302869</v>
      </c>
      <c r="P44" s="92">
        <f>分析係数表!C47</f>
        <v>0.37257609531888036</v>
      </c>
      <c r="Q44" s="96">
        <f>SUM(Q5:Q43)</f>
        <v>7.6604003747060236</v>
      </c>
      <c r="R44" s="91">
        <f>SUM(R5:R43)</f>
        <v>8.626332211938136</v>
      </c>
      <c r="S44" s="97">
        <f>SUM(S5:S43)</f>
        <v>121.58403736583907</v>
      </c>
      <c r="T44" s="98">
        <f>分析係数表!F47</f>
        <v>0.48104097823151992</v>
      </c>
      <c r="U44" s="99">
        <f>SUM(U5:U43)</f>
        <v>83.501818572978479</v>
      </c>
      <c r="V44" s="100">
        <f>分析係数表!D47</f>
        <v>0.12544199143661683</v>
      </c>
      <c r="W44" s="101">
        <f>SUM(W5:W43)</f>
        <v>9</v>
      </c>
      <c r="X44" s="92">
        <f>分析係数表!E47</f>
        <v>9.6151620742417038E-2</v>
      </c>
      <c r="Y44" s="102">
        <f>SUM(Y5:Y43)</f>
        <v>11</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8740157480314965" right="0" top="0.82677165354330717" bottom="0.78740157480314965" header="0.51181102362204722" footer="0.51181102362204722"/>
  <pageSetup paperSize="9" scale="80" orientation="portrait" r:id="rId1"/>
  <headerFooter alignWithMargins="0">
    <oddFooter>&amp;C&amp;"Fj丸ゴシック体-L,標準"&amp;12- 43 -</oddFooter>
  </headerFooter>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400-000000000000}">
  <dimension ref="A1:Y46"/>
  <sheetViews>
    <sheetView workbookViewId="0">
      <pane xSplit="2" ySplit="4" topLeftCell="C5" activePane="bottomRight" state="frozen"/>
      <selection pane="topRight" activeCell="C1" sqref="C1"/>
      <selection pane="bottomLeft" activeCell="A5" sqref="A5"/>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customWidth="1"/>
    <col min="6" max="16384" width="8.90625" style="3"/>
  </cols>
  <sheetData>
    <row r="1" spans="1:25" ht="13" x14ac:dyDescent="0.2">
      <c r="B1" s="61" t="s">
        <v>343</v>
      </c>
      <c r="C1" s="62"/>
      <c r="D1" s="62"/>
      <c r="E1" s="62"/>
      <c r="F1" s="63"/>
      <c r="G1" s="398" t="str">
        <f>取引基本表!$E$1</f>
        <v>2015年多可町産業連関表</v>
      </c>
      <c r="H1" s="401"/>
      <c r="I1" s="401"/>
    </row>
    <row r="2" spans="1:25" x14ac:dyDescent="0.2">
      <c r="B2" s="3" t="s">
        <v>287</v>
      </c>
      <c r="S2" s="3" t="s">
        <v>152</v>
      </c>
      <c r="U2" s="64" t="s">
        <v>209</v>
      </c>
      <c r="W2" s="3" t="s">
        <v>130</v>
      </c>
      <c r="Y2" s="3" t="s">
        <v>153</v>
      </c>
    </row>
    <row r="3" spans="1:25" ht="44" x14ac:dyDescent="0.2">
      <c r="B3" s="65"/>
      <c r="C3" s="66" t="s">
        <v>227</v>
      </c>
      <c r="D3" s="66" t="s">
        <v>229</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76">
        <f>投入係数表!AI5</f>
        <v>2.5683360851219959E-3</v>
      </c>
      <c r="E5" s="77">
        <f>$C$37*D5</f>
        <v>0.25683360851219961</v>
      </c>
      <c r="F5" s="76">
        <f>分析係数表!C8</f>
        <v>0.59892525647288708</v>
      </c>
      <c r="G5" s="77">
        <f t="shared" ref="G5:G38" si="0">E5*F5</f>
        <v>0.15382413484902621</v>
      </c>
      <c r="H5" s="77">
        <f t="array" ref="H5:H43">MMULT(逆行列係数!C5:AO43,'33'!G5:G43)</f>
        <v>0.18424589190472751</v>
      </c>
      <c r="I5" s="77">
        <f t="shared" ref="I5:I38" si="1">C5+H5</f>
        <v>0.18424589190472751</v>
      </c>
      <c r="J5" s="76">
        <f>分析係数表!G8</f>
        <v>0.12001563721657545</v>
      </c>
      <c r="K5" s="78">
        <f t="shared" ref="K5:K38" si="2">I5*J5</f>
        <v>2.2112388121482151E-2</v>
      </c>
      <c r="L5" s="79" t="s">
        <v>187</v>
      </c>
      <c r="M5" s="80" t="s">
        <v>187</v>
      </c>
      <c r="N5" s="81">
        <f>分析係数表!H8</f>
        <v>1.3455901945110578E-2</v>
      </c>
      <c r="O5" s="82">
        <f t="shared" ref="O5:O43" si="3">$M$44*N5</f>
        <v>0.5007284115082723</v>
      </c>
      <c r="P5" s="76">
        <f>分析係数表!C8</f>
        <v>0.59892525647288708</v>
      </c>
      <c r="Q5" s="82">
        <f t="shared" ref="Q5:Q38" si="4">O5*P5</f>
        <v>0.29989889228585331</v>
      </c>
      <c r="R5" s="83">
        <f t="array" ref="R5:R43">MMULT(逆行列係数!C5:AO43,'33'!Q5:Q43)</f>
        <v>0.42745583899408068</v>
      </c>
      <c r="S5" s="84">
        <f t="shared" ref="S5:S38" si="5">I5+R5</f>
        <v>0.61170173089880819</v>
      </c>
      <c r="T5" s="85">
        <f>分析係数表!F8</f>
        <v>0.45269741985926504</v>
      </c>
      <c r="U5" s="86">
        <f t="shared" ref="U5:U38" si="6">S5*T5</f>
        <v>0.27691579530133692</v>
      </c>
      <c r="V5" s="87">
        <f>分析係数表!D8</f>
        <v>0.16301798279906177</v>
      </c>
      <c r="W5" s="88">
        <f t="shared" ref="W5:W38" si="7">ROUND(S5*V5,0)</f>
        <v>0</v>
      </c>
      <c r="X5" s="76">
        <f>分析係数表!E8</f>
        <v>0.12822517591868648</v>
      </c>
      <c r="Y5" s="89">
        <f t="shared" ref="Y5:Y38" si="8">ROUND(S5*X5,0)</f>
        <v>0</v>
      </c>
    </row>
    <row r="6" spans="1:25" x14ac:dyDescent="0.2">
      <c r="A6" s="6" t="s">
        <v>219</v>
      </c>
      <c r="B6" s="5" t="s">
        <v>265</v>
      </c>
      <c r="C6" s="90"/>
      <c r="D6" s="76">
        <f>投入係数表!AI6</f>
        <v>0</v>
      </c>
      <c r="E6" s="77">
        <f t="shared" ref="E6:E43" si="9">$C$37*D6</f>
        <v>0</v>
      </c>
      <c r="F6" s="76">
        <f>分析係数表!C9</f>
        <v>1</v>
      </c>
      <c r="G6" s="77">
        <f t="shared" si="0"/>
        <v>0</v>
      </c>
      <c r="H6" s="77">
        <v>4.0474951538968837E-2</v>
      </c>
      <c r="I6" s="77">
        <f t="shared" si="1"/>
        <v>4.0474951538968837E-2</v>
      </c>
      <c r="J6" s="76">
        <f>分析係数表!G9</f>
        <v>0.24649298597194388</v>
      </c>
      <c r="K6" s="78">
        <f t="shared" si="2"/>
        <v>9.9767916619101539E-3</v>
      </c>
      <c r="L6" s="79"/>
      <c r="M6" s="80"/>
      <c r="N6" s="81">
        <f>分析係数表!H9</f>
        <v>6.9277911004529712E-4</v>
      </c>
      <c r="O6" s="82">
        <f t="shared" si="3"/>
        <v>2.5780076632109069E-2</v>
      </c>
      <c r="P6" s="76">
        <f>分析係数表!C9</f>
        <v>1</v>
      </c>
      <c r="Q6" s="82">
        <f t="shared" si="4"/>
        <v>2.5780076632109069E-2</v>
      </c>
      <c r="R6" s="83">
        <v>3.9985111711725599E-2</v>
      </c>
      <c r="S6" s="84">
        <f t="shared" si="5"/>
        <v>8.0460063250694436E-2</v>
      </c>
      <c r="T6" s="85">
        <f>分析係数表!F9</f>
        <v>0.67535070140280562</v>
      </c>
      <c r="U6" s="86">
        <f t="shared" si="6"/>
        <v>5.4338760151270593E-2</v>
      </c>
      <c r="V6" s="87">
        <f>分析係数表!D9</f>
        <v>0.18436873747494989</v>
      </c>
      <c r="W6" s="88">
        <f t="shared" si="7"/>
        <v>0</v>
      </c>
      <c r="X6" s="76">
        <f>分析係数表!E9</f>
        <v>0.11823647294589178</v>
      </c>
      <c r="Y6" s="89">
        <f t="shared" si="8"/>
        <v>0</v>
      </c>
    </row>
    <row r="7" spans="1:25" x14ac:dyDescent="0.2">
      <c r="A7" s="6" t="s">
        <v>220</v>
      </c>
      <c r="B7" s="5" t="s">
        <v>266</v>
      </c>
      <c r="C7" s="90"/>
      <c r="D7" s="76">
        <f>投入係数表!AI7</f>
        <v>0</v>
      </c>
      <c r="E7" s="77">
        <f t="shared" si="9"/>
        <v>0</v>
      </c>
      <c r="F7" s="76">
        <f>分析係数表!C10</f>
        <v>0</v>
      </c>
      <c r="G7" s="77">
        <f t="shared" si="0"/>
        <v>0</v>
      </c>
      <c r="H7" s="77">
        <v>0</v>
      </c>
      <c r="I7" s="77">
        <f t="shared" si="1"/>
        <v>0</v>
      </c>
      <c r="J7" s="76">
        <f>分析係数表!G10</f>
        <v>0</v>
      </c>
      <c r="K7" s="78">
        <f t="shared" si="2"/>
        <v>0</v>
      </c>
      <c r="L7" s="79"/>
      <c r="M7" s="80"/>
      <c r="N7" s="81">
        <f>分析係数表!H10</f>
        <v>1.3855582200905942E-3</v>
      </c>
      <c r="O7" s="82">
        <f t="shared" si="3"/>
        <v>5.1560153264218138E-2</v>
      </c>
      <c r="P7" s="76">
        <f>分析係数表!C10</f>
        <v>0</v>
      </c>
      <c r="Q7" s="82">
        <f t="shared" si="4"/>
        <v>0</v>
      </c>
      <c r="R7" s="83">
        <v>0</v>
      </c>
      <c r="S7" s="84">
        <f t="shared" si="5"/>
        <v>0</v>
      </c>
      <c r="T7" s="85">
        <f>分析係数表!F10</f>
        <v>0</v>
      </c>
      <c r="U7" s="86">
        <f t="shared" si="6"/>
        <v>0</v>
      </c>
      <c r="V7" s="87">
        <f>分析係数表!D10</f>
        <v>0</v>
      </c>
      <c r="W7" s="88">
        <f t="shared" si="7"/>
        <v>0</v>
      </c>
      <c r="X7" s="76">
        <f>分析係数表!E10</f>
        <v>0</v>
      </c>
      <c r="Y7" s="89">
        <f t="shared" si="8"/>
        <v>0</v>
      </c>
    </row>
    <row r="8" spans="1:25" x14ac:dyDescent="0.2">
      <c r="A8" s="6" t="s">
        <v>221</v>
      </c>
      <c r="B8" s="5" t="s">
        <v>27</v>
      </c>
      <c r="C8" s="90"/>
      <c r="D8" s="76">
        <f>投入係数表!AI8</f>
        <v>0</v>
      </c>
      <c r="E8" s="77">
        <f t="shared" si="9"/>
        <v>0</v>
      </c>
      <c r="F8" s="76">
        <f>分析係数表!C11</f>
        <v>0</v>
      </c>
      <c r="G8" s="77">
        <f t="shared" si="0"/>
        <v>0</v>
      </c>
      <c r="H8" s="77">
        <v>0</v>
      </c>
      <c r="I8" s="77">
        <f t="shared" si="1"/>
        <v>0</v>
      </c>
      <c r="J8" s="76">
        <f>分析係数表!G11</f>
        <v>1</v>
      </c>
      <c r="K8" s="78">
        <f t="shared" si="2"/>
        <v>0</v>
      </c>
      <c r="L8" s="79"/>
      <c r="M8" s="80"/>
      <c r="N8" s="81">
        <f>分析係数表!H11</f>
        <v>-2.6645350386357579E-5</v>
      </c>
      <c r="O8" s="82">
        <f t="shared" si="3"/>
        <v>-9.915414089272719E-4</v>
      </c>
      <c r="P8" s="76">
        <f>分析係数表!C11</f>
        <v>0</v>
      </c>
      <c r="Q8" s="82">
        <f t="shared" si="4"/>
        <v>0</v>
      </c>
      <c r="R8" s="83">
        <v>0</v>
      </c>
      <c r="S8" s="84">
        <f t="shared" si="5"/>
        <v>0</v>
      </c>
      <c r="T8" s="85">
        <f>分析係数表!F11</f>
        <v>1</v>
      </c>
      <c r="U8" s="86">
        <f t="shared" si="6"/>
        <v>0</v>
      </c>
      <c r="V8" s="87">
        <f>分析係数表!D11</f>
        <v>1</v>
      </c>
      <c r="W8" s="88">
        <f t="shared" si="7"/>
        <v>0</v>
      </c>
      <c r="X8" s="76">
        <f>分析係数表!E11</f>
        <v>0</v>
      </c>
      <c r="Y8" s="89">
        <f t="shared" si="8"/>
        <v>0</v>
      </c>
    </row>
    <row r="9" spans="1:25" x14ac:dyDescent="0.2">
      <c r="A9" s="6" t="s">
        <v>222</v>
      </c>
      <c r="B9" s="5" t="s">
        <v>190</v>
      </c>
      <c r="C9" s="90"/>
      <c r="D9" s="76">
        <f>投入係数表!AI9</f>
        <v>6.7877453678224179E-3</v>
      </c>
      <c r="E9" s="77">
        <f t="shared" si="9"/>
        <v>0.67877453678224176</v>
      </c>
      <c r="F9" s="76">
        <f>分析係数表!C12</f>
        <v>0.12986565621770585</v>
      </c>
      <c r="G9" s="77">
        <f t="shared" si="0"/>
        <v>8.8149500643095138E-2</v>
      </c>
      <c r="H9" s="77">
        <v>9.6528837182322857E-2</v>
      </c>
      <c r="I9" s="77">
        <f t="shared" si="1"/>
        <v>9.6528837182322857E-2</v>
      </c>
      <c r="J9" s="76">
        <f>分析係数表!G12</f>
        <v>0.14484736734275763</v>
      </c>
      <c r="K9" s="78">
        <f t="shared" si="2"/>
        <v>1.3981947938517161E-2</v>
      </c>
      <c r="L9" s="79"/>
      <c r="M9" s="80"/>
      <c r="N9" s="81">
        <f>分析係数表!H12</f>
        <v>0.10226485478284039</v>
      </c>
      <c r="O9" s="82">
        <f t="shared" si="3"/>
        <v>3.8055359274628695</v>
      </c>
      <c r="P9" s="76">
        <f>分析係数表!C12</f>
        <v>0.12986565621770585</v>
      </c>
      <c r="Q9" s="82">
        <f t="shared" si="4"/>
        <v>0.49420842048002139</v>
      </c>
      <c r="R9" s="83">
        <v>0.54683165015488533</v>
      </c>
      <c r="S9" s="84">
        <f t="shared" si="5"/>
        <v>0.64336048733720819</v>
      </c>
      <c r="T9" s="85">
        <f>分析係数表!F12</f>
        <v>0.28354845318582256</v>
      </c>
      <c r="U9" s="86">
        <f t="shared" si="6"/>
        <v>0.18242387102534235</v>
      </c>
      <c r="V9" s="87">
        <f>分析係数表!D12</f>
        <v>6.9862733046506864E-2</v>
      </c>
      <c r="W9" s="88">
        <f t="shared" si="7"/>
        <v>0</v>
      </c>
      <c r="X9" s="76">
        <f>分析係数表!E12</f>
        <v>7.0682237246465884E-2</v>
      </c>
      <c r="Y9" s="89">
        <f t="shared" si="8"/>
        <v>0</v>
      </c>
    </row>
    <row r="10" spans="1:25" x14ac:dyDescent="0.2">
      <c r="A10" s="6" t="s">
        <v>223</v>
      </c>
      <c r="B10" s="5" t="s">
        <v>28</v>
      </c>
      <c r="C10" s="90"/>
      <c r="D10" s="76">
        <f>投入係数表!AI10</f>
        <v>3.6690515501742798E-4</v>
      </c>
      <c r="E10" s="77">
        <f t="shared" si="9"/>
        <v>3.66905155017428E-2</v>
      </c>
      <c r="F10" s="76">
        <f>分析係数表!C13</f>
        <v>0</v>
      </c>
      <c r="G10" s="77">
        <f t="shared" si="0"/>
        <v>0</v>
      </c>
      <c r="H10" s="77">
        <v>0</v>
      </c>
      <c r="I10" s="77">
        <f t="shared" si="1"/>
        <v>0</v>
      </c>
      <c r="J10" s="76">
        <f>分析係数表!G13</f>
        <v>0.244940107393639</v>
      </c>
      <c r="K10" s="78">
        <f t="shared" si="2"/>
        <v>0</v>
      </c>
      <c r="L10" s="79"/>
      <c r="M10" s="80"/>
      <c r="N10" s="81">
        <f>分析係数表!H13</f>
        <v>1.5560884625632827E-2</v>
      </c>
      <c r="O10" s="82">
        <f t="shared" si="3"/>
        <v>0.57906018281352678</v>
      </c>
      <c r="P10" s="76">
        <f>分析係数表!C13</f>
        <v>0</v>
      </c>
      <c r="Q10" s="82">
        <f t="shared" si="4"/>
        <v>0</v>
      </c>
      <c r="R10" s="83">
        <v>0</v>
      </c>
      <c r="S10" s="84">
        <f t="shared" si="5"/>
        <v>0</v>
      </c>
      <c r="T10" s="85">
        <f>分析係数表!F13</f>
        <v>0.38269310202395707</v>
      </c>
      <c r="U10" s="86">
        <f t="shared" si="6"/>
        <v>0</v>
      </c>
      <c r="V10" s="87">
        <f>分析係数表!D13</f>
        <v>0.20115654688145396</v>
      </c>
      <c r="W10" s="88">
        <f t="shared" si="7"/>
        <v>0</v>
      </c>
      <c r="X10" s="76">
        <f>分析係数表!E13</f>
        <v>0.12556794712928543</v>
      </c>
      <c r="Y10" s="89">
        <f t="shared" si="8"/>
        <v>0</v>
      </c>
    </row>
    <row r="11" spans="1:25" x14ac:dyDescent="0.2">
      <c r="A11" s="6" t="s">
        <v>224</v>
      </c>
      <c r="B11" s="5" t="s">
        <v>267</v>
      </c>
      <c r="C11" s="90"/>
      <c r="D11" s="76">
        <f>投入係数表!AI11</f>
        <v>6.2373876352962761E-3</v>
      </c>
      <c r="E11" s="77">
        <f t="shared" si="9"/>
        <v>0.62373876352962765</v>
      </c>
      <c r="F11" s="76">
        <f>分析係数表!C14</f>
        <v>0.45829675153643545</v>
      </c>
      <c r="G11" s="77">
        <f t="shared" si="0"/>
        <v>0.28585744913298122</v>
      </c>
      <c r="H11" s="77">
        <v>0.3978430829590775</v>
      </c>
      <c r="I11" s="77">
        <f t="shared" si="1"/>
        <v>0.3978430829590775</v>
      </c>
      <c r="J11" s="76">
        <f>分析係数表!G14</f>
        <v>0.19321533923303835</v>
      </c>
      <c r="K11" s="78">
        <f t="shared" si="2"/>
        <v>7.6869386235455972E-2</v>
      </c>
      <c r="L11" s="79"/>
      <c r="M11" s="80"/>
      <c r="N11" s="81">
        <f>分析係数表!H14</f>
        <v>1.278976818545164E-3</v>
      </c>
      <c r="O11" s="82">
        <f t="shared" si="3"/>
        <v>4.7593987628509055E-2</v>
      </c>
      <c r="P11" s="76">
        <f>分析係数表!C14</f>
        <v>0.45829675153643545</v>
      </c>
      <c r="Q11" s="82">
        <f t="shared" si="4"/>
        <v>2.1812169922810997E-2</v>
      </c>
      <c r="R11" s="83">
        <v>7.8460066304041121E-2</v>
      </c>
      <c r="S11" s="84">
        <f t="shared" si="5"/>
        <v>0.47630314926311862</v>
      </c>
      <c r="T11" s="85">
        <f>分析係数表!F14</f>
        <v>0.37856440511307771</v>
      </c>
      <c r="U11" s="86">
        <f t="shared" si="6"/>
        <v>0.18031141835427797</v>
      </c>
      <c r="V11" s="87">
        <f>分析係数表!D14</f>
        <v>5.6047197640117993E-2</v>
      </c>
      <c r="W11" s="88">
        <f t="shared" si="7"/>
        <v>0</v>
      </c>
      <c r="X11" s="76">
        <f>分析係数表!E14</f>
        <v>4.4739429695181909E-2</v>
      </c>
      <c r="Y11" s="89">
        <f t="shared" si="8"/>
        <v>0</v>
      </c>
    </row>
    <row r="12" spans="1:25" x14ac:dyDescent="0.2">
      <c r="A12" s="6" t="s">
        <v>225</v>
      </c>
      <c r="B12" s="5" t="s">
        <v>29</v>
      </c>
      <c r="C12" s="90"/>
      <c r="D12" s="76">
        <f>投入係数表!AI12</f>
        <v>5.320124747752706E-3</v>
      </c>
      <c r="E12" s="77">
        <f t="shared" si="9"/>
        <v>0.53201247477527058</v>
      </c>
      <c r="F12" s="76">
        <f>分析係数表!C15</f>
        <v>0</v>
      </c>
      <c r="G12" s="77">
        <f t="shared" si="0"/>
        <v>0</v>
      </c>
      <c r="H12" s="77">
        <v>0</v>
      </c>
      <c r="I12" s="77">
        <f t="shared" si="1"/>
        <v>0</v>
      </c>
      <c r="J12" s="76">
        <f>分析係数表!G15</f>
        <v>9.420289855072464E-2</v>
      </c>
      <c r="K12" s="78">
        <f t="shared" si="2"/>
        <v>0</v>
      </c>
      <c r="L12" s="79"/>
      <c r="M12" s="80"/>
      <c r="N12" s="81">
        <f>分析係数表!H15</f>
        <v>9.4857447375432981E-3</v>
      </c>
      <c r="O12" s="82">
        <f t="shared" si="3"/>
        <v>0.35298874157810878</v>
      </c>
      <c r="P12" s="76">
        <f>分析係数表!C15</f>
        <v>0</v>
      </c>
      <c r="Q12" s="82">
        <f t="shared" si="4"/>
        <v>0</v>
      </c>
      <c r="R12" s="83">
        <v>0</v>
      </c>
      <c r="S12" s="84">
        <f t="shared" si="5"/>
        <v>0</v>
      </c>
      <c r="T12" s="85">
        <f>分析係数表!F15</f>
        <v>0.29710144927536231</v>
      </c>
      <c r="U12" s="86">
        <f t="shared" si="6"/>
        <v>0</v>
      </c>
      <c r="V12" s="87">
        <f>分析係数表!D15</f>
        <v>2.1739130434782608E-2</v>
      </c>
      <c r="W12" s="88">
        <f t="shared" si="7"/>
        <v>0</v>
      </c>
      <c r="X12" s="76">
        <f>分析係数表!E15</f>
        <v>2.1739130434782608E-2</v>
      </c>
      <c r="Y12" s="89">
        <f t="shared" si="8"/>
        <v>0</v>
      </c>
    </row>
    <row r="13" spans="1:25" x14ac:dyDescent="0.2">
      <c r="A13" s="6" t="s">
        <v>226</v>
      </c>
      <c r="B13" s="5" t="s">
        <v>30</v>
      </c>
      <c r="C13" s="90"/>
      <c r="D13" s="76">
        <f>投入係数表!AI13</f>
        <v>2.9352412401394239E-3</v>
      </c>
      <c r="E13" s="77">
        <f t="shared" si="9"/>
        <v>0.2935241240139424</v>
      </c>
      <c r="F13" s="76">
        <f>分析係数表!C16</f>
        <v>4.3478260869564966E-3</v>
      </c>
      <c r="G13" s="77">
        <f t="shared" si="0"/>
        <v>1.2761918435388727E-3</v>
      </c>
      <c r="H13" s="77">
        <v>1.5983093102448483E-3</v>
      </c>
      <c r="I13" s="77">
        <f t="shared" si="1"/>
        <v>1.5983093102448483E-3</v>
      </c>
      <c r="J13" s="76">
        <f>分析係数表!G16</f>
        <v>0.1</v>
      </c>
      <c r="K13" s="78">
        <f t="shared" si="2"/>
        <v>1.5983093102448485E-4</v>
      </c>
      <c r="L13" s="79"/>
      <c r="M13" s="80"/>
      <c r="N13" s="81">
        <f>分析係数表!H16</f>
        <v>1.859845456967759E-2</v>
      </c>
      <c r="O13" s="82">
        <f t="shared" si="3"/>
        <v>0.69209590343123573</v>
      </c>
      <c r="P13" s="76">
        <f>分析係数表!C16</f>
        <v>4.3478260869564966E-3</v>
      </c>
      <c r="Q13" s="82">
        <f t="shared" si="4"/>
        <v>3.009112623614051E-3</v>
      </c>
      <c r="R13" s="83">
        <v>3.3254078033643957E-3</v>
      </c>
      <c r="S13" s="84">
        <f t="shared" si="5"/>
        <v>4.9237171136092437E-3</v>
      </c>
      <c r="T13" s="85">
        <f>分析係数表!F16</f>
        <v>0.3</v>
      </c>
      <c r="U13" s="86">
        <f t="shared" si="6"/>
        <v>1.4771151340827731E-3</v>
      </c>
      <c r="V13" s="87">
        <f>分析係数表!D16</f>
        <v>0</v>
      </c>
      <c r="W13" s="88">
        <f t="shared" si="7"/>
        <v>0</v>
      </c>
      <c r="X13" s="76">
        <f>分析係数表!E16</f>
        <v>0</v>
      </c>
      <c r="Y13" s="89">
        <f t="shared" si="8"/>
        <v>0</v>
      </c>
    </row>
    <row r="14" spans="1:25" x14ac:dyDescent="0.2">
      <c r="A14" s="6" t="s">
        <v>2</v>
      </c>
      <c r="B14" s="5" t="s">
        <v>364</v>
      </c>
      <c r="C14" s="90"/>
      <c r="D14" s="76">
        <f>投入係数表!AI14</f>
        <v>2.5683360851219959E-3</v>
      </c>
      <c r="E14" s="77">
        <f t="shared" si="9"/>
        <v>0.25683360851219961</v>
      </c>
      <c r="F14" s="76">
        <f>分析係数表!C17</f>
        <v>0.37921478060046188</v>
      </c>
      <c r="G14" s="77">
        <f t="shared" si="0"/>
        <v>9.7395100502778692E-2</v>
      </c>
      <c r="H14" s="77">
        <v>0.18418391336224632</v>
      </c>
      <c r="I14" s="77">
        <f t="shared" si="1"/>
        <v>0.18418391336224632</v>
      </c>
      <c r="J14" s="76">
        <f>分析係数表!G17</f>
        <v>0.21189120809614168</v>
      </c>
      <c r="K14" s="78">
        <f t="shared" si="2"/>
        <v>3.9026951914201462E-2</v>
      </c>
      <c r="L14" s="79"/>
      <c r="M14" s="80"/>
      <c r="N14" s="81">
        <f>分析係数表!H17</f>
        <v>3.1175059952038369E-3</v>
      </c>
      <c r="O14" s="82">
        <f t="shared" si="3"/>
        <v>0.11601034484449081</v>
      </c>
      <c r="P14" s="76">
        <f>分析係数表!C17</f>
        <v>0.37921478060046188</v>
      </c>
      <c r="Q14" s="82">
        <f t="shared" si="4"/>
        <v>4.3992837467587503E-2</v>
      </c>
      <c r="R14" s="83">
        <v>8.5391953149627234E-2</v>
      </c>
      <c r="S14" s="84">
        <f t="shared" si="5"/>
        <v>0.26957586651187354</v>
      </c>
      <c r="T14" s="85">
        <f>分析係数表!F17</f>
        <v>0.32152646004638413</v>
      </c>
      <c r="U14" s="86">
        <f t="shared" si="6"/>
        <v>8.6675774073499287E-2</v>
      </c>
      <c r="V14" s="87">
        <f>分析係数表!D17</f>
        <v>5.2709255745308874E-2</v>
      </c>
      <c r="W14" s="88">
        <f t="shared" si="7"/>
        <v>0</v>
      </c>
      <c r="X14" s="76">
        <f>分析係数表!E17</f>
        <v>4.1113219481340925E-2</v>
      </c>
      <c r="Y14" s="89">
        <f t="shared" si="8"/>
        <v>0</v>
      </c>
    </row>
    <row r="15" spans="1:25" x14ac:dyDescent="0.2">
      <c r="A15" s="6" t="s">
        <v>3</v>
      </c>
      <c r="B15" s="5" t="s">
        <v>31</v>
      </c>
      <c r="C15" s="90"/>
      <c r="D15" s="76">
        <f>投入係数表!AI15</f>
        <v>1.8345257750871399E-3</v>
      </c>
      <c r="E15" s="77">
        <f t="shared" si="9"/>
        <v>0.18345257750871399</v>
      </c>
      <c r="F15" s="76">
        <f>分析係数表!C18</f>
        <v>0.14940577249575548</v>
      </c>
      <c r="G15" s="77">
        <f t="shared" si="0"/>
        <v>2.7408874059026873E-2</v>
      </c>
      <c r="H15" s="77">
        <v>3.6355492287174239E-2</v>
      </c>
      <c r="I15" s="77">
        <f t="shared" si="1"/>
        <v>3.6355492287174239E-2</v>
      </c>
      <c r="J15" s="76">
        <f>分析係数表!G18</f>
        <v>0.21511627906976744</v>
      </c>
      <c r="K15" s="78">
        <f t="shared" si="2"/>
        <v>7.8206582245665505E-3</v>
      </c>
      <c r="L15" s="79"/>
      <c r="M15" s="80"/>
      <c r="N15" s="81">
        <f>分析係数表!H18</f>
        <v>5.0626165734079403E-4</v>
      </c>
      <c r="O15" s="82">
        <f t="shared" si="3"/>
        <v>1.8839286769618165E-2</v>
      </c>
      <c r="P15" s="76">
        <f>分析係数表!C18</f>
        <v>0.14940577249575548</v>
      </c>
      <c r="Q15" s="82">
        <f t="shared" si="4"/>
        <v>2.8146981930838679E-3</v>
      </c>
      <c r="R15" s="83">
        <v>5.647357608261727E-3</v>
      </c>
      <c r="S15" s="84">
        <f t="shared" si="5"/>
        <v>4.2002849895435963E-2</v>
      </c>
      <c r="T15" s="85">
        <f>分析係数表!F18</f>
        <v>0.45542635658914726</v>
      </c>
      <c r="U15" s="86">
        <f t="shared" si="6"/>
        <v>1.9129204894239245E-2</v>
      </c>
      <c r="V15" s="87">
        <f>分析係数表!D18</f>
        <v>8.1395348837209308E-2</v>
      </c>
      <c r="W15" s="88">
        <f t="shared" si="7"/>
        <v>0</v>
      </c>
      <c r="X15" s="76">
        <f>分析係数表!E18</f>
        <v>8.9147286821705432E-2</v>
      </c>
      <c r="Y15" s="89">
        <f t="shared" si="8"/>
        <v>0</v>
      </c>
    </row>
    <row r="16" spans="1:25" x14ac:dyDescent="0.2">
      <c r="A16" s="6" t="s">
        <v>4</v>
      </c>
      <c r="B16" s="5" t="s">
        <v>32</v>
      </c>
      <c r="C16" s="90"/>
      <c r="D16" s="76">
        <f>投入係数表!AI16</f>
        <v>0</v>
      </c>
      <c r="E16" s="77">
        <f t="shared" si="9"/>
        <v>0</v>
      </c>
      <c r="F16" s="76">
        <f>分析係数表!C19</f>
        <v>0.11115651818553329</v>
      </c>
      <c r="G16" s="77">
        <f t="shared" si="0"/>
        <v>0</v>
      </c>
      <c r="H16" s="77">
        <v>5.2152705985932489E-3</v>
      </c>
      <c r="I16" s="77">
        <f t="shared" si="1"/>
        <v>5.2152705985932489E-3</v>
      </c>
      <c r="J16" s="76">
        <f>分析係数表!G19</f>
        <v>5.721393034825871E-2</v>
      </c>
      <c r="K16" s="78">
        <f t="shared" si="2"/>
        <v>2.9838612877523563E-4</v>
      </c>
      <c r="L16" s="79"/>
      <c r="M16" s="80"/>
      <c r="N16" s="81">
        <f>分析係数表!H19</f>
        <v>-1.332267519317879E-4</v>
      </c>
      <c r="O16" s="82">
        <f t="shared" si="3"/>
        <v>-4.9577070446363593E-3</v>
      </c>
      <c r="P16" s="76">
        <f>分析係数表!C19</f>
        <v>0.11115651818553329</v>
      </c>
      <c r="Q16" s="82">
        <f t="shared" si="4"/>
        <v>-5.5108145326566798E-4</v>
      </c>
      <c r="R16" s="83">
        <v>2.3677865748709349E-3</v>
      </c>
      <c r="S16" s="84">
        <f t="shared" si="5"/>
        <v>7.5830571734641838E-3</v>
      </c>
      <c r="T16" s="85">
        <f>分析係数表!F19</f>
        <v>0.24046434494195687</v>
      </c>
      <c r="U16" s="86">
        <f t="shared" si="6"/>
        <v>1.8234548758744719E-3</v>
      </c>
      <c r="V16" s="87">
        <f>分析係数表!D19</f>
        <v>6.7993366500829183E-2</v>
      </c>
      <c r="W16" s="88">
        <f t="shared" si="7"/>
        <v>0</v>
      </c>
      <c r="X16" s="76">
        <f>分析係数表!E19</f>
        <v>7.4626865671641784E-2</v>
      </c>
      <c r="Y16" s="89">
        <f t="shared" si="8"/>
        <v>0</v>
      </c>
    </row>
    <row r="17" spans="1:25" x14ac:dyDescent="0.2">
      <c r="A17" s="6" t="s">
        <v>5</v>
      </c>
      <c r="B17" s="5" t="s">
        <v>33</v>
      </c>
      <c r="C17" s="90"/>
      <c r="D17" s="76">
        <f>投入係数表!AI17</f>
        <v>0</v>
      </c>
      <c r="E17" s="77">
        <f t="shared" si="9"/>
        <v>0</v>
      </c>
      <c r="F17" s="76">
        <f>分析係数表!C20</f>
        <v>0.38497033618984844</v>
      </c>
      <c r="G17" s="77">
        <f t="shared" si="0"/>
        <v>0</v>
      </c>
      <c r="H17" s="77">
        <v>1.0779290399937001E-2</v>
      </c>
      <c r="I17" s="77">
        <f t="shared" si="1"/>
        <v>1.0779290399937001E-2</v>
      </c>
      <c r="J17" s="76">
        <f>分析係数表!G20</f>
        <v>0.1000882612533098</v>
      </c>
      <c r="K17" s="78">
        <f t="shared" si="2"/>
        <v>1.0788804336741887E-3</v>
      </c>
      <c r="L17" s="79"/>
      <c r="M17" s="80"/>
      <c r="N17" s="81">
        <f>分析係数表!H20</f>
        <v>6.1284305888622431E-4</v>
      </c>
      <c r="O17" s="82">
        <f t="shared" si="3"/>
        <v>2.2805452405327251E-2</v>
      </c>
      <c r="P17" s="76">
        <f>分析係数表!C20</f>
        <v>0.38497033618984844</v>
      </c>
      <c r="Q17" s="82">
        <f t="shared" si="4"/>
        <v>8.7794226794404191E-3</v>
      </c>
      <c r="R17" s="83">
        <v>1.9935433022019406E-2</v>
      </c>
      <c r="S17" s="84">
        <f t="shared" si="5"/>
        <v>3.0714723421956407E-2</v>
      </c>
      <c r="T17" s="85">
        <f>分析係数表!F20</f>
        <v>0.22259488084730802</v>
      </c>
      <c r="U17" s="86">
        <f t="shared" si="6"/>
        <v>6.8369402003684073E-3</v>
      </c>
      <c r="V17" s="87">
        <f>分析係数表!D20</f>
        <v>2.5772285966460723E-2</v>
      </c>
      <c r="W17" s="88">
        <f t="shared" si="7"/>
        <v>0</v>
      </c>
      <c r="X17" s="76">
        <f>分析係数表!E20</f>
        <v>2.7184466019417475E-2</v>
      </c>
      <c r="Y17" s="89">
        <f t="shared" si="8"/>
        <v>0</v>
      </c>
    </row>
    <row r="18" spans="1:25" x14ac:dyDescent="0.2">
      <c r="A18" s="6" t="s">
        <v>6</v>
      </c>
      <c r="B18" s="5" t="s">
        <v>34</v>
      </c>
      <c r="C18" s="90"/>
      <c r="D18" s="76">
        <f>投入係数表!AI18</f>
        <v>1.8345257750871399E-4</v>
      </c>
      <c r="E18" s="77">
        <f t="shared" si="9"/>
        <v>1.83452577508714E-2</v>
      </c>
      <c r="F18" s="76">
        <f>分析係数表!C21</f>
        <v>0.48253968253968249</v>
      </c>
      <c r="G18" s="77">
        <f t="shared" si="0"/>
        <v>8.8523148512141357E-3</v>
      </c>
      <c r="H18" s="77">
        <v>5.6253766786646862E-2</v>
      </c>
      <c r="I18" s="77">
        <f t="shared" si="1"/>
        <v>5.6253766786646862E-2</v>
      </c>
      <c r="J18" s="76">
        <f>分析係数表!G21</f>
        <v>0.28533451484271155</v>
      </c>
      <c r="K18" s="78">
        <f t="shared" si="2"/>
        <v>1.6051141254142923E-2</v>
      </c>
      <c r="L18" s="79"/>
      <c r="M18" s="80"/>
      <c r="N18" s="81">
        <f>分析係数表!H21</f>
        <v>1.0125233146815881E-3</v>
      </c>
      <c r="O18" s="82">
        <f t="shared" si="3"/>
        <v>3.7678573539236329E-2</v>
      </c>
      <c r="P18" s="76">
        <f>分析係数表!C21</f>
        <v>0.48253968253968249</v>
      </c>
      <c r="Q18" s="82">
        <f t="shared" si="4"/>
        <v>1.818140691417118E-2</v>
      </c>
      <c r="R18" s="83">
        <v>3.5065318085336368E-2</v>
      </c>
      <c r="S18" s="84">
        <f t="shared" si="5"/>
        <v>9.131908487198323E-2</v>
      </c>
      <c r="T18" s="85">
        <f>分析係数表!F21</f>
        <v>0.42600797518830308</v>
      </c>
      <c r="U18" s="86">
        <f t="shared" si="6"/>
        <v>3.8902658442362376E-2</v>
      </c>
      <c r="V18" s="87">
        <f>分析係数表!D21</f>
        <v>6.1586176340274704E-2</v>
      </c>
      <c r="W18" s="88">
        <f t="shared" si="7"/>
        <v>0</v>
      </c>
      <c r="X18" s="76">
        <f>分析係数表!E21</f>
        <v>5.2946389011962781E-2</v>
      </c>
      <c r="Y18" s="89">
        <f t="shared" si="8"/>
        <v>0</v>
      </c>
    </row>
    <row r="19" spans="1:25" x14ac:dyDescent="0.2">
      <c r="A19" s="6" t="s">
        <v>7</v>
      </c>
      <c r="B19" s="5" t="s">
        <v>268</v>
      </c>
      <c r="C19" s="90"/>
      <c r="D19" s="76">
        <f>投入係数表!AI19</f>
        <v>0</v>
      </c>
      <c r="E19" s="77">
        <f t="shared" si="9"/>
        <v>0</v>
      </c>
      <c r="F19" s="76">
        <f>分析係数表!C22</f>
        <v>8.9572192513369009E-2</v>
      </c>
      <c r="G19" s="77">
        <f t="shared" si="0"/>
        <v>0</v>
      </c>
      <c r="H19" s="77">
        <v>2.5837140480109446E-3</v>
      </c>
      <c r="I19" s="77">
        <f t="shared" si="1"/>
        <v>2.5837140480109446E-3</v>
      </c>
      <c r="J19" s="76">
        <f>分析係数表!G22</f>
        <v>0.19457831325301206</v>
      </c>
      <c r="K19" s="78">
        <f t="shared" si="2"/>
        <v>5.0273472139008137E-4</v>
      </c>
      <c r="L19" s="79"/>
      <c r="M19" s="80"/>
      <c r="N19" s="81">
        <f>分析係数表!H22</f>
        <v>5.3290700772715159E-5</v>
      </c>
      <c r="O19" s="82">
        <f t="shared" si="3"/>
        <v>1.9830828178545438E-3</v>
      </c>
      <c r="P19" s="76">
        <f>分析係数表!C22</f>
        <v>8.9572192513369009E-2</v>
      </c>
      <c r="Q19" s="82">
        <f t="shared" si="4"/>
        <v>1.7762907593082148E-4</v>
      </c>
      <c r="R19" s="83">
        <v>1.1670369427887893E-3</v>
      </c>
      <c r="S19" s="84">
        <f t="shared" si="5"/>
        <v>3.7507509907997337E-3</v>
      </c>
      <c r="T19" s="85">
        <f>分析係数表!F22</f>
        <v>0.41265060240963858</v>
      </c>
      <c r="U19" s="86">
        <f t="shared" si="6"/>
        <v>1.5477496558420588E-3</v>
      </c>
      <c r="V19" s="87">
        <f>分析係数表!D22</f>
        <v>5.903614457831325E-2</v>
      </c>
      <c r="W19" s="88">
        <f t="shared" si="7"/>
        <v>0</v>
      </c>
      <c r="X19" s="76">
        <f>分析係数表!E22</f>
        <v>6.2650602409638559E-2</v>
      </c>
      <c r="Y19" s="89">
        <f t="shared" si="8"/>
        <v>0</v>
      </c>
    </row>
    <row r="20" spans="1:25" x14ac:dyDescent="0.2">
      <c r="A20" s="6" t="s">
        <v>8</v>
      </c>
      <c r="B20" s="5" t="s">
        <v>269</v>
      </c>
      <c r="C20" s="90"/>
      <c r="D20" s="76">
        <f>投入係数表!AI20</f>
        <v>0</v>
      </c>
      <c r="E20" s="77">
        <f t="shared" si="9"/>
        <v>0</v>
      </c>
      <c r="F20" s="76">
        <f>分析係数表!C23</f>
        <v>0</v>
      </c>
      <c r="G20" s="77">
        <f t="shared" si="0"/>
        <v>0</v>
      </c>
      <c r="H20" s="77">
        <v>0</v>
      </c>
      <c r="I20" s="77">
        <f t="shared" si="1"/>
        <v>0</v>
      </c>
      <c r="J20" s="76">
        <f>分析係数表!G23</f>
        <v>0.21617418351477449</v>
      </c>
      <c r="K20" s="78">
        <f t="shared" si="2"/>
        <v>0</v>
      </c>
      <c r="L20" s="79"/>
      <c r="M20" s="80"/>
      <c r="N20" s="81">
        <f>分析係数表!H23</f>
        <v>2.6645350386357579E-5</v>
      </c>
      <c r="O20" s="82">
        <f t="shared" si="3"/>
        <v>9.915414089272719E-4</v>
      </c>
      <c r="P20" s="76">
        <f>分析係数表!C23</f>
        <v>0</v>
      </c>
      <c r="Q20" s="82">
        <f t="shared" si="4"/>
        <v>0</v>
      </c>
      <c r="R20" s="83">
        <v>0</v>
      </c>
      <c r="S20" s="84">
        <f t="shared" si="5"/>
        <v>0</v>
      </c>
      <c r="T20" s="85">
        <f>分析係数表!F23</f>
        <v>0.44116122343182995</v>
      </c>
      <c r="U20" s="86">
        <f t="shared" si="6"/>
        <v>0</v>
      </c>
      <c r="V20" s="87">
        <f>分析係数表!D23</f>
        <v>8.5018144116122338E-2</v>
      </c>
      <c r="W20" s="88">
        <f t="shared" si="7"/>
        <v>0</v>
      </c>
      <c r="X20" s="76">
        <f>分析係数表!E23</f>
        <v>8.138932089165371E-2</v>
      </c>
      <c r="Y20" s="89">
        <f t="shared" si="8"/>
        <v>0</v>
      </c>
    </row>
    <row r="21" spans="1:25" x14ac:dyDescent="0.2">
      <c r="A21" s="6" t="s">
        <v>9</v>
      </c>
      <c r="B21" s="5" t="s">
        <v>270</v>
      </c>
      <c r="C21" s="90"/>
      <c r="D21" s="76">
        <f>投入係数表!AI21</f>
        <v>0</v>
      </c>
      <c r="E21" s="77">
        <f t="shared" si="9"/>
        <v>0</v>
      </c>
      <c r="F21" s="76">
        <f>分析係数表!C24</f>
        <v>0.22950819672131151</v>
      </c>
      <c r="G21" s="77">
        <f t="shared" si="0"/>
        <v>0</v>
      </c>
      <c r="H21" s="77">
        <v>2.8297498030152692E-3</v>
      </c>
      <c r="I21" s="77">
        <f t="shared" si="1"/>
        <v>2.8297498030152692E-3</v>
      </c>
      <c r="J21" s="76">
        <f>分析係数表!G24</f>
        <v>0.20952380952380953</v>
      </c>
      <c r="K21" s="78">
        <f t="shared" si="2"/>
        <v>5.9289995872700884E-4</v>
      </c>
      <c r="L21" s="79"/>
      <c r="M21" s="80"/>
      <c r="N21" s="81">
        <f>分析係数表!H24</f>
        <v>3.996802557953637E-4</v>
      </c>
      <c r="O21" s="82">
        <f t="shared" si="3"/>
        <v>1.4873121133909078E-2</v>
      </c>
      <c r="P21" s="76">
        <f>分析係数表!C24</f>
        <v>0.22950819672131151</v>
      </c>
      <c r="Q21" s="82">
        <f t="shared" si="4"/>
        <v>3.4135032110611005E-3</v>
      </c>
      <c r="R21" s="83">
        <v>8.4811147686739887E-3</v>
      </c>
      <c r="S21" s="84">
        <f t="shared" si="5"/>
        <v>1.1310864571689259E-2</v>
      </c>
      <c r="T21" s="85">
        <f>分析係数表!F24</f>
        <v>0.4</v>
      </c>
      <c r="U21" s="86">
        <f t="shared" si="6"/>
        <v>4.5243458286757035E-3</v>
      </c>
      <c r="V21" s="87">
        <f>分析係数表!D24</f>
        <v>1.1190476190476191</v>
      </c>
      <c r="W21" s="88">
        <f t="shared" si="7"/>
        <v>0</v>
      </c>
      <c r="X21" s="76">
        <f>分析係数表!E24</f>
        <v>1.1190476190476191</v>
      </c>
      <c r="Y21" s="89">
        <f t="shared" si="8"/>
        <v>0</v>
      </c>
    </row>
    <row r="22" spans="1:25" x14ac:dyDescent="0.2">
      <c r="A22" s="6" t="s">
        <v>10</v>
      </c>
      <c r="B22" s="5" t="s">
        <v>271</v>
      </c>
      <c r="C22" s="90"/>
      <c r="D22" s="76">
        <f>投入係数表!AI22</f>
        <v>9.1726288754356996E-4</v>
      </c>
      <c r="E22" s="77">
        <f t="shared" si="9"/>
        <v>9.1726288754356997E-2</v>
      </c>
      <c r="F22" s="76">
        <f>分析係数表!C25</f>
        <v>0.16129032258064513</v>
      </c>
      <c r="G22" s="77">
        <f t="shared" si="0"/>
        <v>1.4794562702315642E-2</v>
      </c>
      <c r="H22" s="77">
        <v>2.7066297046722362E-2</v>
      </c>
      <c r="I22" s="77">
        <f t="shared" si="1"/>
        <v>2.7066297046722362E-2</v>
      </c>
      <c r="J22" s="76">
        <f>分析係数表!G25</f>
        <v>0.19679519278918378</v>
      </c>
      <c r="K22" s="78">
        <f t="shared" si="2"/>
        <v>5.3265171453990429E-3</v>
      </c>
      <c r="L22" s="79"/>
      <c r="M22" s="80"/>
      <c r="N22" s="81">
        <f>分析係数表!H25</f>
        <v>5.5955235811350917E-4</v>
      </c>
      <c r="O22" s="82">
        <f t="shared" si="3"/>
        <v>2.082236958747271E-2</v>
      </c>
      <c r="P22" s="76">
        <f>分析係数表!C25</f>
        <v>0.16129032258064513</v>
      </c>
      <c r="Q22" s="82">
        <f t="shared" si="4"/>
        <v>3.3584467076568881E-3</v>
      </c>
      <c r="R22" s="83">
        <v>1.0117406664379949E-2</v>
      </c>
      <c r="S22" s="84">
        <f t="shared" si="5"/>
        <v>3.7183703711102314E-2</v>
      </c>
      <c r="T22" s="85">
        <f>分析係数表!F25</f>
        <v>0.35002503755633452</v>
      </c>
      <c r="U22" s="86">
        <f t="shared" si="6"/>
        <v>1.3015227287962203E-2</v>
      </c>
      <c r="V22" s="87">
        <f>分析係数表!D25</f>
        <v>8.1622433650475709E-2</v>
      </c>
      <c r="W22" s="88">
        <f t="shared" si="7"/>
        <v>0</v>
      </c>
      <c r="X22" s="76">
        <f>分析係数表!E25</f>
        <v>8.0120180270405614E-2</v>
      </c>
      <c r="Y22" s="89">
        <f t="shared" si="8"/>
        <v>0</v>
      </c>
    </row>
    <row r="23" spans="1:25" x14ac:dyDescent="0.2">
      <c r="A23" s="6" t="s">
        <v>11</v>
      </c>
      <c r="B23" s="5" t="s">
        <v>35</v>
      </c>
      <c r="C23" s="90"/>
      <c r="D23" s="76">
        <f>投入係数表!AI23</f>
        <v>5.5035773252614197E-4</v>
      </c>
      <c r="E23" s="77">
        <f t="shared" si="9"/>
        <v>5.5035773252614197E-2</v>
      </c>
      <c r="F23" s="76">
        <f>分析係数表!C26</f>
        <v>0.2892749244712991</v>
      </c>
      <c r="G23" s="77">
        <f t="shared" si="0"/>
        <v>1.5920469150869514E-2</v>
      </c>
      <c r="H23" s="77">
        <v>2.1841517422879295E-2</v>
      </c>
      <c r="I23" s="77">
        <f t="shared" si="1"/>
        <v>2.1841517422879295E-2</v>
      </c>
      <c r="J23" s="76">
        <f>分析係数表!G26</f>
        <v>0.19654528478057889</v>
      </c>
      <c r="K23" s="78">
        <f t="shared" si="2"/>
        <v>4.2928472619197869E-3</v>
      </c>
      <c r="L23" s="79"/>
      <c r="M23" s="80"/>
      <c r="N23" s="81">
        <f>分析係数表!H26</f>
        <v>1.2363442579269917E-2</v>
      </c>
      <c r="O23" s="82">
        <f t="shared" si="3"/>
        <v>0.46007521374225413</v>
      </c>
      <c r="P23" s="76">
        <f>分析係数表!C26</f>
        <v>0.2892749244712991</v>
      </c>
      <c r="Q23" s="82">
        <f t="shared" si="4"/>
        <v>0.13308822270640736</v>
      </c>
      <c r="R23" s="83">
        <v>0.14078118715878024</v>
      </c>
      <c r="S23" s="84">
        <f t="shared" si="5"/>
        <v>0.16262270458165953</v>
      </c>
      <c r="T23" s="85">
        <f>分析係数表!F26</f>
        <v>0.33426704014939307</v>
      </c>
      <c r="U23" s="86">
        <f t="shared" si="6"/>
        <v>5.4359410121600477E-2</v>
      </c>
      <c r="V23" s="87">
        <f>分析係数表!D26</f>
        <v>5.3688141923436038E-2</v>
      </c>
      <c r="W23" s="88">
        <f t="shared" si="7"/>
        <v>0</v>
      </c>
      <c r="X23" s="76">
        <f>分析係数表!E26</f>
        <v>5.6489262371615313E-2</v>
      </c>
      <c r="Y23" s="89">
        <f t="shared" si="8"/>
        <v>0</v>
      </c>
    </row>
    <row r="24" spans="1:25" x14ac:dyDescent="0.2">
      <c r="A24" s="6" t="s">
        <v>12</v>
      </c>
      <c r="B24" s="5" t="s">
        <v>365</v>
      </c>
      <c r="C24" s="90"/>
      <c r="D24" s="76">
        <f>投入係数表!AI24</f>
        <v>0</v>
      </c>
      <c r="E24" s="77">
        <f t="shared" si="9"/>
        <v>0</v>
      </c>
      <c r="F24" s="76">
        <f>分析係数表!C27</f>
        <v>1.9108280254777066E-2</v>
      </c>
      <c r="G24" s="77">
        <f t="shared" si="0"/>
        <v>0</v>
      </c>
      <c r="H24" s="77">
        <v>9.3313188791178606E-5</v>
      </c>
      <c r="I24" s="77">
        <f t="shared" si="1"/>
        <v>9.3313188791178606E-5</v>
      </c>
      <c r="J24" s="76">
        <f>分析係数表!G27</f>
        <v>0.18</v>
      </c>
      <c r="K24" s="78">
        <f t="shared" si="2"/>
        <v>1.679637398241215E-5</v>
      </c>
      <c r="L24" s="79"/>
      <c r="M24" s="80"/>
      <c r="N24" s="81">
        <f>分析係数表!H27</f>
        <v>1.2043698374633626E-2</v>
      </c>
      <c r="O24" s="82">
        <f t="shared" si="3"/>
        <v>0.44817671683512689</v>
      </c>
      <c r="P24" s="76">
        <f>分析係数表!C27</f>
        <v>1.9108280254777066E-2</v>
      </c>
      <c r="Q24" s="82">
        <f t="shared" si="4"/>
        <v>8.5638863089514666E-3</v>
      </c>
      <c r="R24" s="83">
        <v>8.6192841642426417E-3</v>
      </c>
      <c r="S24" s="84">
        <f t="shared" si="5"/>
        <v>8.7125973530338199E-3</v>
      </c>
      <c r="T24" s="85">
        <f>分析係数表!F27</f>
        <v>0.34</v>
      </c>
      <c r="U24" s="86">
        <f t="shared" si="6"/>
        <v>2.9622831000314992E-3</v>
      </c>
      <c r="V24" s="87">
        <f>分析係数表!D27</f>
        <v>0</v>
      </c>
      <c r="W24" s="88">
        <f t="shared" si="7"/>
        <v>0</v>
      </c>
      <c r="X24" s="76">
        <f>分析係数表!E27</f>
        <v>0</v>
      </c>
      <c r="Y24" s="89">
        <f t="shared" si="8"/>
        <v>0</v>
      </c>
    </row>
    <row r="25" spans="1:25" x14ac:dyDescent="0.2">
      <c r="A25" s="6" t="s">
        <v>13</v>
      </c>
      <c r="B25" s="5" t="s">
        <v>191</v>
      </c>
      <c r="C25" s="90"/>
      <c r="D25" s="76">
        <f>投入係数表!AI25</f>
        <v>0</v>
      </c>
      <c r="E25" s="77">
        <f t="shared" si="9"/>
        <v>0</v>
      </c>
      <c r="F25" s="76">
        <f>分析係数表!C28</f>
        <v>9.4883720930232562E-2</v>
      </c>
      <c r="G25" s="77">
        <f t="shared" si="0"/>
        <v>0</v>
      </c>
      <c r="H25" s="77">
        <v>4.4060809888081575E-3</v>
      </c>
      <c r="I25" s="77">
        <f t="shared" si="1"/>
        <v>4.4060809888081575E-3</v>
      </c>
      <c r="J25" s="76">
        <f>分析係数表!G28</f>
        <v>0.12508638562543192</v>
      </c>
      <c r="K25" s="78">
        <f t="shared" si="2"/>
        <v>5.5114074566294153E-4</v>
      </c>
      <c r="L25" s="79"/>
      <c r="M25" s="80"/>
      <c r="N25" s="81">
        <f>分析係数表!H28</f>
        <v>2.3767652544630962E-2</v>
      </c>
      <c r="O25" s="82">
        <f t="shared" si="3"/>
        <v>0.88445493676312648</v>
      </c>
      <c r="P25" s="76">
        <f>分析係数表!C28</f>
        <v>9.4883720930232562E-2</v>
      </c>
      <c r="Q25" s="82">
        <f t="shared" si="4"/>
        <v>8.3920375395198976E-2</v>
      </c>
      <c r="R25" s="83">
        <v>8.9429181435820751E-2</v>
      </c>
      <c r="S25" s="84">
        <f t="shared" si="5"/>
        <v>9.3835262424628904E-2</v>
      </c>
      <c r="T25" s="85">
        <f>分析係数表!F28</f>
        <v>0.21354526606772634</v>
      </c>
      <c r="U25" s="86">
        <f t="shared" si="6"/>
        <v>2.0038076081002304E-2</v>
      </c>
      <c r="V25" s="87">
        <f>分析係数表!D28</f>
        <v>0.20525224602626124</v>
      </c>
      <c r="W25" s="88">
        <f t="shared" si="7"/>
        <v>0</v>
      </c>
      <c r="X25" s="76">
        <f>分析係数表!E28</f>
        <v>0.19765031098825156</v>
      </c>
      <c r="Y25" s="89">
        <f t="shared" si="8"/>
        <v>0</v>
      </c>
    </row>
    <row r="26" spans="1:25" x14ac:dyDescent="0.2">
      <c r="A26" s="6" t="s">
        <v>14</v>
      </c>
      <c r="B26" s="5" t="s">
        <v>50</v>
      </c>
      <c r="C26" s="90"/>
      <c r="D26" s="76">
        <f>投入係数表!AI26</f>
        <v>1.4492753623188406E-2</v>
      </c>
      <c r="E26" s="77">
        <f t="shared" si="9"/>
        <v>1.4492753623188406</v>
      </c>
      <c r="F26" s="76">
        <f>分析係数表!C29</f>
        <v>0.10244286840031525</v>
      </c>
      <c r="G26" s="77">
        <f t="shared" si="0"/>
        <v>0.14846792521784818</v>
      </c>
      <c r="H26" s="77">
        <v>0.1574556120174051</v>
      </c>
      <c r="I26" s="77">
        <f t="shared" si="1"/>
        <v>0.1574556120174051</v>
      </c>
      <c r="J26" s="76">
        <f>分析係数表!G29</f>
        <v>0.25477707006369427</v>
      </c>
      <c r="K26" s="78">
        <f t="shared" si="2"/>
        <v>4.0116079494880282E-2</v>
      </c>
      <c r="L26" s="79"/>
      <c r="M26" s="80"/>
      <c r="N26" s="81">
        <f>分析係数表!H29</f>
        <v>1.0897948308020251E-2</v>
      </c>
      <c r="O26" s="82">
        <f t="shared" si="3"/>
        <v>0.40554043625125424</v>
      </c>
      <c r="P26" s="76">
        <f>分析係数表!C29</f>
        <v>0.10244286840031525</v>
      </c>
      <c r="Q26" s="82">
        <f t="shared" si="4"/>
        <v>4.1544725541893673E-2</v>
      </c>
      <c r="R26" s="83">
        <v>5.298074480905815E-2</v>
      </c>
      <c r="S26" s="84">
        <f t="shared" si="5"/>
        <v>0.21043635682646325</v>
      </c>
      <c r="T26" s="85">
        <f>分析係数表!F29</f>
        <v>0.39278131634819535</v>
      </c>
      <c r="U26" s="86">
        <f t="shared" si="6"/>
        <v>8.2655469241816784E-2</v>
      </c>
      <c r="V26" s="87">
        <f>分析係数表!D29</f>
        <v>0.1932059447983015</v>
      </c>
      <c r="W26" s="88">
        <f t="shared" si="7"/>
        <v>0</v>
      </c>
      <c r="X26" s="76">
        <f>分析係数表!E29</f>
        <v>0.10191082802547771</v>
      </c>
      <c r="Y26" s="89">
        <f t="shared" si="8"/>
        <v>0</v>
      </c>
    </row>
    <row r="27" spans="1:25" x14ac:dyDescent="0.2">
      <c r="A27" s="6" t="s">
        <v>15</v>
      </c>
      <c r="B27" s="5" t="s">
        <v>36</v>
      </c>
      <c r="C27" s="90"/>
      <c r="D27" s="76">
        <f>投入係数表!AI27</f>
        <v>6.2373876352962761E-3</v>
      </c>
      <c r="E27" s="77">
        <f t="shared" si="9"/>
        <v>0.62373876352962765</v>
      </c>
      <c r="F27" s="76">
        <f>分析係数表!C30</f>
        <v>1</v>
      </c>
      <c r="G27" s="77">
        <f t="shared" si="0"/>
        <v>0.62373876352962765</v>
      </c>
      <c r="H27" s="77">
        <v>0.67204495704799438</v>
      </c>
      <c r="I27" s="77">
        <f t="shared" si="1"/>
        <v>0.67204495704799438</v>
      </c>
      <c r="J27" s="76">
        <f>分析係数表!G30</f>
        <v>0.34465911614479239</v>
      </c>
      <c r="K27" s="78">
        <f t="shared" si="2"/>
        <v>0.23162642090572672</v>
      </c>
      <c r="L27" s="79"/>
      <c r="M27" s="80"/>
      <c r="N27" s="81">
        <f>分析係数表!H30</f>
        <v>0</v>
      </c>
      <c r="O27" s="82">
        <f t="shared" si="3"/>
        <v>0</v>
      </c>
      <c r="P27" s="76">
        <f>分析係数表!C30</f>
        <v>1</v>
      </c>
      <c r="Q27" s="82">
        <f t="shared" si="4"/>
        <v>0</v>
      </c>
      <c r="R27" s="83">
        <v>5.835061274121519E-2</v>
      </c>
      <c r="S27" s="84">
        <f t="shared" si="5"/>
        <v>0.73039556978920961</v>
      </c>
      <c r="T27" s="85">
        <f>分析係数表!F30</f>
        <v>0.43992893626471241</v>
      </c>
      <c r="U27" s="86">
        <f t="shared" si="6"/>
        <v>0.32132214606982551</v>
      </c>
      <c r="V27" s="87">
        <f>分析係数表!D30</f>
        <v>0.13657561625582945</v>
      </c>
      <c r="W27" s="88">
        <f t="shared" si="7"/>
        <v>0</v>
      </c>
      <c r="X27" s="76">
        <f>分析係数表!E30</f>
        <v>6.395736175882745E-2</v>
      </c>
      <c r="Y27" s="89">
        <f t="shared" si="8"/>
        <v>0</v>
      </c>
    </row>
    <row r="28" spans="1:25" x14ac:dyDescent="0.2">
      <c r="A28" s="6" t="s">
        <v>16</v>
      </c>
      <c r="B28" s="5" t="s">
        <v>192</v>
      </c>
      <c r="C28" s="90"/>
      <c r="D28" s="76">
        <f>投入係数表!AI28</f>
        <v>2.2931572188589249E-2</v>
      </c>
      <c r="E28" s="77">
        <f t="shared" si="9"/>
        <v>2.2931572188589251</v>
      </c>
      <c r="F28" s="76">
        <f>分析係数表!C31</f>
        <v>2.6671974522292974E-2</v>
      </c>
      <c r="G28" s="77">
        <f t="shared" si="0"/>
        <v>6.1163030917017462E-2</v>
      </c>
      <c r="H28" s="77">
        <v>6.5104696867066242E-2</v>
      </c>
      <c r="I28" s="77">
        <f t="shared" si="1"/>
        <v>6.5104696867066242E-2</v>
      </c>
      <c r="J28" s="76">
        <f>分析係数表!G31</f>
        <v>5.9701492537313432E-2</v>
      </c>
      <c r="K28" s="78">
        <f t="shared" si="2"/>
        <v>3.8868475741532082E-3</v>
      </c>
      <c r="L28" s="79"/>
      <c r="M28" s="80"/>
      <c r="N28" s="81">
        <f>分析係数表!H31</f>
        <v>2.5153210764721556E-2</v>
      </c>
      <c r="O28" s="82">
        <f t="shared" si="3"/>
        <v>0.93601509002734462</v>
      </c>
      <c r="P28" s="76">
        <f>分析係数表!C31</f>
        <v>2.6671974522292974E-2</v>
      </c>
      <c r="Q28" s="82">
        <f t="shared" si="4"/>
        <v>2.49653706336911E-2</v>
      </c>
      <c r="R28" s="83">
        <v>3.0543869483541895E-2</v>
      </c>
      <c r="S28" s="84">
        <f t="shared" si="5"/>
        <v>9.5648566350608144E-2</v>
      </c>
      <c r="T28" s="85">
        <f>分析係数表!F31</f>
        <v>0.34328358208955223</v>
      </c>
      <c r="U28" s="86">
        <f t="shared" si="6"/>
        <v>3.2834582478566972E-2</v>
      </c>
      <c r="V28" s="87">
        <f>分析係数表!D31</f>
        <v>0</v>
      </c>
      <c r="W28" s="88">
        <f t="shared" si="7"/>
        <v>0</v>
      </c>
      <c r="X28" s="76">
        <f>分析係数表!E31</f>
        <v>0</v>
      </c>
      <c r="Y28" s="89">
        <f t="shared" si="8"/>
        <v>0</v>
      </c>
    </row>
    <row r="29" spans="1:25" x14ac:dyDescent="0.2">
      <c r="A29" s="6" t="s">
        <v>17</v>
      </c>
      <c r="B29" s="5" t="s">
        <v>272</v>
      </c>
      <c r="C29" s="90"/>
      <c r="D29" s="76">
        <f>投入係数表!AI29</f>
        <v>9.3560814529444133E-3</v>
      </c>
      <c r="E29" s="77">
        <f t="shared" si="9"/>
        <v>0.93560814529444136</v>
      </c>
      <c r="F29" s="76">
        <f>分析係数表!C32</f>
        <v>1</v>
      </c>
      <c r="G29" s="77">
        <f t="shared" si="0"/>
        <v>0.93560814529444136</v>
      </c>
      <c r="H29" s="77">
        <v>1.0458064483802045</v>
      </c>
      <c r="I29" s="77">
        <f t="shared" si="1"/>
        <v>1.0458064483802045</v>
      </c>
      <c r="J29" s="76">
        <f>分析係数表!G32</f>
        <v>0.14022140221402213</v>
      </c>
      <c r="K29" s="78">
        <f t="shared" si="2"/>
        <v>0.14664444663633863</v>
      </c>
      <c r="L29" s="79"/>
      <c r="M29" s="80"/>
      <c r="N29" s="81">
        <f>分析係数表!H32</f>
        <v>7.3807620570210501E-3</v>
      </c>
      <c r="O29" s="82">
        <f t="shared" si="3"/>
        <v>0.27465697027285429</v>
      </c>
      <c r="P29" s="76">
        <f>分析係数表!C32</f>
        <v>1</v>
      </c>
      <c r="Q29" s="82">
        <f t="shared" si="4"/>
        <v>0.27465697027285429</v>
      </c>
      <c r="R29" s="83">
        <v>0.34803301271538978</v>
      </c>
      <c r="S29" s="84">
        <f t="shared" si="5"/>
        <v>1.3938394610955944</v>
      </c>
      <c r="T29" s="85">
        <f>分析係数表!F32</f>
        <v>0.48093480934809346</v>
      </c>
      <c r="U29" s="86">
        <f t="shared" si="6"/>
        <v>0.67034591548385902</v>
      </c>
      <c r="V29" s="87">
        <f>分析係数表!D32</f>
        <v>1.7220172201722016E-2</v>
      </c>
      <c r="W29" s="88">
        <f t="shared" si="7"/>
        <v>0</v>
      </c>
      <c r="X29" s="76">
        <f>分析係数表!E32</f>
        <v>2.5830258302583026E-2</v>
      </c>
      <c r="Y29" s="89">
        <f t="shared" si="8"/>
        <v>0</v>
      </c>
    </row>
    <row r="30" spans="1:25" x14ac:dyDescent="0.2">
      <c r="A30" s="6" t="s">
        <v>18</v>
      </c>
      <c r="B30" s="5" t="s">
        <v>273</v>
      </c>
      <c r="C30" s="90"/>
      <c r="D30" s="76">
        <f>投入係数表!AI30</f>
        <v>5.320124747752706E-3</v>
      </c>
      <c r="E30" s="77">
        <f t="shared" si="9"/>
        <v>0.53201247477527058</v>
      </c>
      <c r="F30" s="76">
        <f>分析係数表!C33</f>
        <v>0.66329113924050631</v>
      </c>
      <c r="G30" s="77">
        <f t="shared" si="0"/>
        <v>0.35287916048385037</v>
      </c>
      <c r="H30" s="77">
        <v>0.36316044562578403</v>
      </c>
      <c r="I30" s="77">
        <f t="shared" si="1"/>
        <v>0.36316044562578403</v>
      </c>
      <c r="J30" s="76">
        <f>分析係数表!G33</f>
        <v>0.50381679389312972</v>
      </c>
      <c r="K30" s="78">
        <f t="shared" si="2"/>
        <v>0.18296633138398277</v>
      </c>
      <c r="L30" s="79"/>
      <c r="M30" s="80"/>
      <c r="N30" s="81">
        <f>分析係数表!H33</f>
        <v>1.0658140154543032E-3</v>
      </c>
      <c r="O30" s="82">
        <f t="shared" si="3"/>
        <v>3.9661656357090874E-2</v>
      </c>
      <c r="P30" s="76">
        <f>分析係数表!C33</f>
        <v>0.66329113924050631</v>
      </c>
      <c r="Q30" s="82">
        <f t="shared" si="4"/>
        <v>2.6307225229260274E-2</v>
      </c>
      <c r="R30" s="83">
        <v>6.7443575128521671E-2</v>
      </c>
      <c r="S30" s="84">
        <f t="shared" si="5"/>
        <v>0.43060402075430571</v>
      </c>
      <c r="T30" s="85">
        <f>分析係数表!F33</f>
        <v>0.63740458015267176</v>
      </c>
      <c r="U30" s="86">
        <f t="shared" si="6"/>
        <v>0.27446897506095058</v>
      </c>
      <c r="V30" s="87">
        <f>分析係数表!D33</f>
        <v>1.1450381679389313E-2</v>
      </c>
      <c r="W30" s="88">
        <f t="shared" si="7"/>
        <v>0</v>
      </c>
      <c r="X30" s="76">
        <f>分析係数表!E33</f>
        <v>0</v>
      </c>
      <c r="Y30" s="89">
        <f t="shared" si="8"/>
        <v>0</v>
      </c>
    </row>
    <row r="31" spans="1:25" x14ac:dyDescent="0.2">
      <c r="A31" s="6" t="s">
        <v>19</v>
      </c>
      <c r="B31" s="5" t="s">
        <v>274</v>
      </c>
      <c r="C31" s="90"/>
      <c r="D31" s="76">
        <f>投入係数表!AI31</f>
        <v>1.6143826820766833E-2</v>
      </c>
      <c r="E31" s="77">
        <f t="shared" si="9"/>
        <v>1.6143826820766833</v>
      </c>
      <c r="F31" s="76">
        <f>分析係数表!C34</f>
        <v>0.21491587085038655</v>
      </c>
      <c r="G31" s="77">
        <f t="shared" si="0"/>
        <v>0.34695646000429314</v>
      </c>
      <c r="H31" s="77">
        <v>0.4117968903351229</v>
      </c>
      <c r="I31" s="77">
        <f t="shared" si="1"/>
        <v>0.4117968903351229</v>
      </c>
      <c r="J31" s="76">
        <f>分析係数表!G34</f>
        <v>0.42492917847025496</v>
      </c>
      <c r="K31" s="78">
        <f t="shared" si="2"/>
        <v>0.17498451430670944</v>
      </c>
      <c r="L31" s="79"/>
      <c r="M31" s="80"/>
      <c r="N31" s="81">
        <f>分析係数表!H34</f>
        <v>0.18094857447375434</v>
      </c>
      <c r="O31" s="82">
        <f t="shared" si="3"/>
        <v>6.7335577080251037</v>
      </c>
      <c r="P31" s="76">
        <f>分析係数表!C34</f>
        <v>0.21491587085038655</v>
      </c>
      <c r="Q31" s="82">
        <f t="shared" si="4"/>
        <v>1.447148418741548</v>
      </c>
      <c r="R31" s="83">
        <v>1.5364230863051429</v>
      </c>
      <c r="S31" s="84">
        <f t="shared" si="5"/>
        <v>1.9482199766402659</v>
      </c>
      <c r="T31" s="85">
        <f>分析係数表!F34</f>
        <v>0.69842904970383723</v>
      </c>
      <c r="U31" s="86">
        <f t="shared" si="6"/>
        <v>1.3606934268988928</v>
      </c>
      <c r="V31" s="87">
        <f>分析係数表!D34</f>
        <v>0.29410249806850375</v>
      </c>
      <c r="W31" s="88">
        <f t="shared" si="7"/>
        <v>1</v>
      </c>
      <c r="X31" s="76">
        <f>分析係数表!E34</f>
        <v>0.18465104300798352</v>
      </c>
      <c r="Y31" s="89">
        <f t="shared" si="8"/>
        <v>0</v>
      </c>
    </row>
    <row r="32" spans="1:25" x14ac:dyDescent="0.2">
      <c r="A32" s="6" t="s">
        <v>20</v>
      </c>
      <c r="B32" s="5" t="s">
        <v>37</v>
      </c>
      <c r="C32" s="90"/>
      <c r="D32" s="76">
        <f>投入係数表!AI32</f>
        <v>9.3560814529444133E-3</v>
      </c>
      <c r="E32" s="77">
        <f t="shared" si="9"/>
        <v>0.93560814529444136</v>
      </c>
      <c r="F32" s="76">
        <f>分析係数表!C35</f>
        <v>8.6412734508243272E-2</v>
      </c>
      <c r="G32" s="77">
        <f t="shared" si="0"/>
        <v>8.084845826307846E-2</v>
      </c>
      <c r="H32" s="77">
        <v>9.1421049277950611E-2</v>
      </c>
      <c r="I32" s="77">
        <f t="shared" si="1"/>
        <v>9.1421049277950611E-2</v>
      </c>
      <c r="J32" s="76">
        <f>分析係数表!G35</f>
        <v>0.31692307692307692</v>
      </c>
      <c r="K32" s="78">
        <f t="shared" si="2"/>
        <v>2.8973440232704348E-2</v>
      </c>
      <c r="L32" s="79"/>
      <c r="M32" s="80"/>
      <c r="N32" s="81">
        <f>分析係数表!H35</f>
        <v>6.9118038902211562E-2</v>
      </c>
      <c r="O32" s="82">
        <f t="shared" si="3"/>
        <v>2.5720584147573433</v>
      </c>
      <c r="P32" s="76">
        <f>分析係数表!C35</f>
        <v>8.6412734508243272E-2</v>
      </c>
      <c r="Q32" s="82">
        <f t="shared" si="4"/>
        <v>0.22225860093411937</v>
      </c>
      <c r="R32" s="83">
        <v>0.2460451757639753</v>
      </c>
      <c r="S32" s="84">
        <f t="shared" si="5"/>
        <v>0.33746622504192592</v>
      </c>
      <c r="T32" s="85">
        <f>分析係数表!F35</f>
        <v>0.65230769230769226</v>
      </c>
      <c r="U32" s="86">
        <f t="shared" si="6"/>
        <v>0.22013181448888705</v>
      </c>
      <c r="V32" s="87">
        <f>分析係数表!D35</f>
        <v>0.24307692307692308</v>
      </c>
      <c r="W32" s="88">
        <f t="shared" si="7"/>
        <v>0</v>
      </c>
      <c r="X32" s="76">
        <f>分析係数表!E35</f>
        <v>0.19384615384615383</v>
      </c>
      <c r="Y32" s="89">
        <f t="shared" si="8"/>
        <v>0</v>
      </c>
    </row>
    <row r="33" spans="1:25" x14ac:dyDescent="0.2">
      <c r="A33" s="6" t="s">
        <v>21</v>
      </c>
      <c r="B33" s="5" t="s">
        <v>38</v>
      </c>
      <c r="C33" s="90"/>
      <c r="D33" s="76">
        <f>投入係数表!AI33</f>
        <v>4.0359567051917082E-3</v>
      </c>
      <c r="E33" s="77">
        <f t="shared" si="9"/>
        <v>0.40359567051917083</v>
      </c>
      <c r="F33" s="76">
        <f>分析係数表!C36</f>
        <v>0.53995037220843667</v>
      </c>
      <c r="G33" s="77">
        <f t="shared" si="0"/>
        <v>0.21792163251853985</v>
      </c>
      <c r="H33" s="77">
        <v>0.25298523969702397</v>
      </c>
      <c r="I33" s="77">
        <f t="shared" si="1"/>
        <v>0.25298523969702397</v>
      </c>
      <c r="J33" s="76">
        <f>分析係数表!G36</f>
        <v>4.5913682277318639E-3</v>
      </c>
      <c r="K33" s="78">
        <f t="shared" si="2"/>
        <v>1.1615483916300458E-3</v>
      </c>
      <c r="L33" s="79"/>
      <c r="M33" s="80"/>
      <c r="N33" s="81">
        <f>分析係数表!H36</f>
        <v>9.1953104183320006E-2</v>
      </c>
      <c r="O33" s="82">
        <f t="shared" si="3"/>
        <v>3.421809402208015</v>
      </c>
      <c r="P33" s="76">
        <f>分析係数表!C36</f>
        <v>0.53995037220843667</v>
      </c>
      <c r="Q33" s="82">
        <f t="shared" si="4"/>
        <v>1.8476072603485458</v>
      </c>
      <c r="R33" s="83">
        <v>1.9218969063032791</v>
      </c>
      <c r="S33" s="84">
        <f t="shared" si="5"/>
        <v>2.1748821460003032</v>
      </c>
      <c r="T33" s="85">
        <f>分析係数表!F36</f>
        <v>0.90036730945821852</v>
      </c>
      <c r="U33" s="86">
        <f t="shared" si="6"/>
        <v>1.9581927861830093</v>
      </c>
      <c r="V33" s="87">
        <f>分析係数表!D36</f>
        <v>1.4692378328741965E-2</v>
      </c>
      <c r="W33" s="88">
        <f t="shared" si="7"/>
        <v>0</v>
      </c>
      <c r="X33" s="76">
        <f>分析係数表!E36</f>
        <v>5.5096418732782371E-3</v>
      </c>
      <c r="Y33" s="89">
        <f t="shared" si="8"/>
        <v>0</v>
      </c>
    </row>
    <row r="34" spans="1:25" x14ac:dyDescent="0.2">
      <c r="A34" s="6" t="s">
        <v>22</v>
      </c>
      <c r="B34" s="5" t="s">
        <v>377</v>
      </c>
      <c r="C34" s="90"/>
      <c r="D34" s="76">
        <f>投入係数表!AI34</f>
        <v>1.6327279398275545E-2</v>
      </c>
      <c r="E34" s="77">
        <f t="shared" si="9"/>
        <v>1.6327279398275545</v>
      </c>
      <c r="F34" s="76">
        <f>分析係数表!C37</f>
        <v>0.27299231380864031</v>
      </c>
      <c r="G34" s="77">
        <f t="shared" si="0"/>
        <v>0.44572217811353854</v>
      </c>
      <c r="H34" s="77">
        <v>0.5039870824787005</v>
      </c>
      <c r="I34" s="77">
        <f t="shared" si="1"/>
        <v>0.5039870824787005</v>
      </c>
      <c r="J34" s="76">
        <f>分析係数表!G37</f>
        <v>0.4742113169754632</v>
      </c>
      <c r="K34" s="78">
        <f t="shared" si="2"/>
        <v>0.23899637812084595</v>
      </c>
      <c r="L34" s="79"/>
      <c r="M34" s="80"/>
      <c r="N34" s="81">
        <f>分析係数表!H37</f>
        <v>5.3477218225419662E-2</v>
      </c>
      <c r="O34" s="82">
        <f t="shared" si="3"/>
        <v>1.9900236077170346</v>
      </c>
      <c r="P34" s="76">
        <f>分析係数表!C37</f>
        <v>0.27299231380864031</v>
      </c>
      <c r="Q34" s="82">
        <f t="shared" si="4"/>
        <v>0.5432611492044912</v>
      </c>
      <c r="R34" s="83">
        <v>0.61145532951053505</v>
      </c>
      <c r="S34" s="84">
        <f t="shared" si="5"/>
        <v>1.1154424119892354</v>
      </c>
      <c r="T34" s="85">
        <f>分析係数表!F37</f>
        <v>0.7120681021532298</v>
      </c>
      <c r="U34" s="86">
        <f t="shared" si="6"/>
        <v>0.79427096136639597</v>
      </c>
      <c r="V34" s="87">
        <f>分析係数表!D37</f>
        <v>0.1457185778668002</v>
      </c>
      <c r="W34" s="88">
        <f t="shared" si="7"/>
        <v>0</v>
      </c>
      <c r="X34" s="76">
        <f>分析係数表!E37</f>
        <v>0.12719078617926891</v>
      </c>
      <c r="Y34" s="89">
        <f t="shared" si="8"/>
        <v>0</v>
      </c>
    </row>
    <row r="35" spans="1:25" x14ac:dyDescent="0.2">
      <c r="A35" s="6" t="s">
        <v>23</v>
      </c>
      <c r="B35" s="5" t="s">
        <v>193</v>
      </c>
      <c r="C35" s="90"/>
      <c r="D35" s="76">
        <f>投入係数表!AI35</f>
        <v>1.981287837094111E-2</v>
      </c>
      <c r="E35" s="77">
        <f t="shared" si="9"/>
        <v>1.9812878370941109</v>
      </c>
      <c r="F35" s="76">
        <f>分析係数表!C38</f>
        <v>9.8436595251881753E-3</v>
      </c>
      <c r="G35" s="77">
        <f t="shared" si="0"/>
        <v>1.9503122889750923E-2</v>
      </c>
      <c r="H35" s="77">
        <v>2.1900141499021E-2</v>
      </c>
      <c r="I35" s="77">
        <f t="shared" si="1"/>
        <v>2.1900141499021E-2</v>
      </c>
      <c r="J35" s="76">
        <f>分析係数表!G38</f>
        <v>0.36842105263157893</v>
      </c>
      <c r="K35" s="78">
        <f t="shared" si="2"/>
        <v>8.0684731838498412E-3</v>
      </c>
      <c r="L35" s="79"/>
      <c r="M35" s="80"/>
      <c r="N35" s="81">
        <f>分析係数表!H38</f>
        <v>4.7135624833466561E-2</v>
      </c>
      <c r="O35" s="82">
        <f t="shared" si="3"/>
        <v>1.7540367523923439</v>
      </c>
      <c r="P35" s="76">
        <f>分析係数表!C38</f>
        <v>9.8436595251881753E-3</v>
      </c>
      <c r="Q35" s="82">
        <f t="shared" si="4"/>
        <v>1.726614058521703E-2</v>
      </c>
      <c r="R35" s="83">
        <v>2.0029913936924257E-2</v>
      </c>
      <c r="S35" s="84">
        <f t="shared" si="5"/>
        <v>4.193005543594526E-2</v>
      </c>
      <c r="T35" s="85">
        <f>分析係数表!F38</f>
        <v>0.57894736842105265</v>
      </c>
      <c r="U35" s="86">
        <f t="shared" si="6"/>
        <v>2.4275295252389362E-2</v>
      </c>
      <c r="V35" s="87">
        <f>分析係数表!D38</f>
        <v>0.19298245614035087</v>
      </c>
      <c r="W35" s="88">
        <f t="shared" si="7"/>
        <v>0</v>
      </c>
      <c r="X35" s="76">
        <f>分析係数表!E38</f>
        <v>0.17543859649122806</v>
      </c>
      <c r="Y35" s="89">
        <f t="shared" si="8"/>
        <v>0</v>
      </c>
    </row>
    <row r="36" spans="1:25" x14ac:dyDescent="0.2">
      <c r="A36" s="6" t="s">
        <v>24</v>
      </c>
      <c r="B36" s="5" t="s">
        <v>39</v>
      </c>
      <c r="C36" s="90"/>
      <c r="D36" s="76">
        <f>投入係数表!AI36</f>
        <v>0</v>
      </c>
      <c r="E36" s="77">
        <f t="shared" si="9"/>
        <v>0</v>
      </c>
      <c r="F36" s="76">
        <f>分析係数表!C39</f>
        <v>1</v>
      </c>
      <c r="G36" s="77">
        <f t="shared" si="0"/>
        <v>0</v>
      </c>
      <c r="H36" s="77">
        <v>5.2177416210985643E-2</v>
      </c>
      <c r="I36" s="77">
        <f t="shared" si="1"/>
        <v>5.2177416210985643E-2</v>
      </c>
      <c r="J36" s="76">
        <f>分析係数表!G39</f>
        <v>0.35118219749652296</v>
      </c>
      <c r="K36" s="78">
        <f t="shared" si="2"/>
        <v>1.8323779684664639E-2</v>
      </c>
      <c r="L36" s="79"/>
      <c r="M36" s="80"/>
      <c r="N36" s="81">
        <f>分析係数表!H39</f>
        <v>4.2632560618172128E-3</v>
      </c>
      <c r="O36" s="82">
        <f t="shared" si="3"/>
        <v>0.1586466254283635</v>
      </c>
      <c r="P36" s="76">
        <f>分析係数表!C39</f>
        <v>1</v>
      </c>
      <c r="Q36" s="82">
        <f t="shared" si="4"/>
        <v>0.1586466254283635</v>
      </c>
      <c r="R36" s="83">
        <v>0.19370841327168301</v>
      </c>
      <c r="S36" s="84">
        <f t="shared" si="5"/>
        <v>0.24588582948266866</v>
      </c>
      <c r="T36" s="85">
        <f>分析係数表!F39</f>
        <v>0.70201668984700971</v>
      </c>
      <c r="U36" s="86">
        <f t="shared" si="6"/>
        <v>0.17261595609370931</v>
      </c>
      <c r="V36" s="87">
        <f>分析係数表!D39</f>
        <v>8.2406119610570233E-2</v>
      </c>
      <c r="W36" s="88">
        <f t="shared" si="7"/>
        <v>0</v>
      </c>
      <c r="X36" s="76">
        <f>分析係数表!E39</f>
        <v>0.10361613351877608</v>
      </c>
      <c r="Y36" s="89">
        <f t="shared" si="8"/>
        <v>0</v>
      </c>
    </row>
    <row r="37" spans="1:25" x14ac:dyDescent="0.2">
      <c r="A37" s="6" t="s">
        <v>25</v>
      </c>
      <c r="B37" s="5" t="s">
        <v>40</v>
      </c>
      <c r="C37" s="75">
        <f>最終需要_まとめ!C38</f>
        <v>100</v>
      </c>
      <c r="D37" s="76">
        <f>投入係数表!AI37</f>
        <v>0</v>
      </c>
      <c r="E37" s="77">
        <f t="shared" si="9"/>
        <v>0</v>
      </c>
      <c r="F37" s="76">
        <f>分析係数表!C40</f>
        <v>0.85246762338116899</v>
      </c>
      <c r="G37" s="77">
        <f t="shared" si="0"/>
        <v>0</v>
      </c>
      <c r="H37" s="77">
        <v>1.1946198420310426E-3</v>
      </c>
      <c r="I37" s="77">
        <f t="shared" si="1"/>
        <v>100.00119461984202</v>
      </c>
      <c r="J37" s="76">
        <f>分析係数表!G40</f>
        <v>0.56154833975417351</v>
      </c>
      <c r="K37" s="78">
        <f t="shared" si="2"/>
        <v>56.155504812206274</v>
      </c>
      <c r="L37" s="79"/>
      <c r="M37" s="80"/>
      <c r="N37" s="81">
        <f>分析係数表!H40</f>
        <v>3.4452438049560351E-2</v>
      </c>
      <c r="O37" s="82">
        <f t="shared" si="3"/>
        <v>1.2820630417429626</v>
      </c>
      <c r="P37" s="76">
        <f>分析係数表!C40</f>
        <v>0.85246762338116899</v>
      </c>
      <c r="Q37" s="82">
        <f t="shared" si="4"/>
        <v>1.0929172342194557</v>
      </c>
      <c r="R37" s="83">
        <v>1.0934009450543785</v>
      </c>
      <c r="S37" s="84">
        <f t="shared" si="5"/>
        <v>101.09459556489641</v>
      </c>
      <c r="T37" s="85">
        <f>分析係数表!F40</f>
        <v>0.75619152449091909</v>
      </c>
      <c r="U37" s="86">
        <f t="shared" si="6"/>
        <v>76.446876338011919</v>
      </c>
      <c r="V37" s="87">
        <f>分析係数表!D40</f>
        <v>0.11685929187305082</v>
      </c>
      <c r="W37" s="88">
        <f t="shared" si="7"/>
        <v>12</v>
      </c>
      <c r="X37" s="76">
        <f>分析係数表!E40</f>
        <v>7.2463768115942032E-2</v>
      </c>
      <c r="Y37" s="89">
        <f t="shared" si="8"/>
        <v>7</v>
      </c>
    </row>
    <row r="38" spans="1:25" x14ac:dyDescent="0.2">
      <c r="A38" s="6" t="s">
        <v>26</v>
      </c>
      <c r="B38" s="5" t="s">
        <v>276</v>
      </c>
      <c r="C38" s="90"/>
      <c r="D38" s="76">
        <f>投入係数表!AI38</f>
        <v>0</v>
      </c>
      <c r="E38" s="77">
        <f t="shared" si="9"/>
        <v>0</v>
      </c>
      <c r="F38" s="76">
        <f>分析係数表!C41</f>
        <v>0.52194822470070601</v>
      </c>
      <c r="G38" s="77">
        <f t="shared" si="0"/>
        <v>0</v>
      </c>
      <c r="H38" s="77">
        <v>7.2140064252258155E-4</v>
      </c>
      <c r="I38" s="77">
        <f t="shared" si="1"/>
        <v>7.2140064252258155E-4</v>
      </c>
      <c r="J38" s="76">
        <f>分析係数表!G41</f>
        <v>0.47623592288604694</v>
      </c>
      <c r="K38" s="78">
        <f t="shared" si="2"/>
        <v>3.4355690076232884E-4</v>
      </c>
      <c r="L38" s="79"/>
      <c r="M38" s="80"/>
      <c r="N38" s="81">
        <f>分析係数表!H41</f>
        <v>5.4729549693578468E-2</v>
      </c>
      <c r="O38" s="82">
        <f t="shared" si="3"/>
        <v>2.0366260539366166</v>
      </c>
      <c r="P38" s="76">
        <f>分析係数表!C41</f>
        <v>0.52194822470070601</v>
      </c>
      <c r="Q38" s="82">
        <f t="shared" si="4"/>
        <v>1.0630133532314214</v>
      </c>
      <c r="R38" s="83">
        <v>1.0746540963005766</v>
      </c>
      <c r="S38" s="84">
        <f t="shared" si="5"/>
        <v>1.0753754969430993</v>
      </c>
      <c r="T38" s="85">
        <f>分析係数表!F41</f>
        <v>0.5754915060125978</v>
      </c>
      <c r="U38" s="86">
        <f t="shared" si="6"/>
        <v>0.61886946426483003</v>
      </c>
      <c r="V38" s="87">
        <f>分析係数表!D41</f>
        <v>0.21645352166443979</v>
      </c>
      <c r="W38" s="88">
        <f t="shared" si="7"/>
        <v>0</v>
      </c>
      <c r="X38" s="76">
        <f>分析係数表!E41</f>
        <v>0.20900935292994846</v>
      </c>
      <c r="Y38" s="89">
        <f t="shared" si="8"/>
        <v>0</v>
      </c>
    </row>
    <row r="39" spans="1:25" x14ac:dyDescent="0.2">
      <c r="A39" s="6" t="s">
        <v>51</v>
      </c>
      <c r="B39" s="5" t="s">
        <v>367</v>
      </c>
      <c r="C39" s="90"/>
      <c r="D39" s="76">
        <f>投入係数表!AI39</f>
        <v>1.2841680425609979E-3</v>
      </c>
      <c r="E39" s="77">
        <f t="shared" si="9"/>
        <v>0.1284168042560998</v>
      </c>
      <c r="F39" s="76">
        <f>分析係数表!C42</f>
        <v>1</v>
      </c>
      <c r="G39" s="77">
        <f>E39*F39</f>
        <v>0.1284168042560998</v>
      </c>
      <c r="H39" s="77">
        <v>0.14949345438863013</v>
      </c>
      <c r="I39" s="77">
        <f>C39+H39</f>
        <v>0.14949345438863013</v>
      </c>
      <c r="J39" s="76">
        <f>分析係数表!G42</f>
        <v>0.48544520547945208</v>
      </c>
      <c r="K39" s="78">
        <f>I39*J39</f>
        <v>7.2570880683521646E-2</v>
      </c>
      <c r="L39" s="79"/>
      <c r="M39" s="80"/>
      <c r="N39" s="81">
        <f>分析係数表!H42</f>
        <v>1.4948041566746603E-2</v>
      </c>
      <c r="O39" s="82">
        <f t="shared" si="3"/>
        <v>0.5562547304081995</v>
      </c>
      <c r="P39" s="76">
        <f>分析係数表!C42</f>
        <v>1</v>
      </c>
      <c r="Q39" s="82">
        <f>O39*P39</f>
        <v>0.5562547304081995</v>
      </c>
      <c r="R39" s="83">
        <v>0.57379795582614168</v>
      </c>
      <c r="S39" s="84">
        <f>I39+R39</f>
        <v>0.72329141021477183</v>
      </c>
      <c r="T39" s="85">
        <f>分析係数表!F42</f>
        <v>0.5547945205479452</v>
      </c>
      <c r="U39" s="86">
        <f>S39*T39</f>
        <v>0.40127811114655149</v>
      </c>
      <c r="V39" s="87">
        <f>分析係数表!D42</f>
        <v>0.17037671232876711</v>
      </c>
      <c r="W39" s="88">
        <f>ROUND(S39*V39,0)</f>
        <v>0</v>
      </c>
      <c r="X39" s="76">
        <f>分析係数表!E42</f>
        <v>0.12842465753424659</v>
      </c>
      <c r="Y39" s="89">
        <f>ROUND(S39*X39,0)</f>
        <v>0</v>
      </c>
    </row>
    <row r="40" spans="1:25" x14ac:dyDescent="0.2">
      <c r="A40" s="6" t="s">
        <v>194</v>
      </c>
      <c r="B40" s="5" t="s">
        <v>41</v>
      </c>
      <c r="C40" s="90"/>
      <c r="D40" s="76">
        <f>投入係数表!AI40</f>
        <v>5.7787561915244909E-2</v>
      </c>
      <c r="E40" s="77">
        <f t="shared" si="9"/>
        <v>5.7787561915244909</v>
      </c>
      <c r="F40" s="76">
        <f>分析係数表!C43</f>
        <v>0.62423588637180871</v>
      </c>
      <c r="G40" s="77">
        <f>E40*F40</f>
        <v>3.6073069933428683</v>
      </c>
      <c r="H40" s="77">
        <v>4.2730787808656645</v>
      </c>
      <c r="I40" s="77">
        <f>C40+H40</f>
        <v>4.2730787808656645</v>
      </c>
      <c r="J40" s="76">
        <f>分析係数表!G43</f>
        <v>0.42429149797570848</v>
      </c>
      <c r="K40" s="78">
        <f>I40*J40</f>
        <v>1.8130309969017069</v>
      </c>
      <c r="L40" s="79"/>
      <c r="M40" s="80"/>
      <c r="N40" s="81">
        <f>分析係数表!H43</f>
        <v>4.0607513988808956E-2</v>
      </c>
      <c r="O40" s="82">
        <f t="shared" si="3"/>
        <v>1.5111091072051626</v>
      </c>
      <c r="P40" s="76">
        <f>分析係数表!C43</f>
        <v>0.62423588637180871</v>
      </c>
      <c r="Q40" s="82">
        <f>O40*P40</f>
        <v>0.94328853294072712</v>
      </c>
      <c r="R40" s="83">
        <v>1.4342546081244403</v>
      </c>
      <c r="S40" s="84">
        <f>I40+R40</f>
        <v>5.7073333889901043</v>
      </c>
      <c r="T40" s="85">
        <f>分析係数表!F43</f>
        <v>0.69068825910931175</v>
      </c>
      <c r="U40" s="86">
        <f>S40*T40</f>
        <v>3.9419881625980238</v>
      </c>
      <c r="V40" s="87">
        <f>分析係数表!D43</f>
        <v>0.12442645074224022</v>
      </c>
      <c r="W40" s="88">
        <f>ROUND(S40*V40,0)</f>
        <v>1</v>
      </c>
      <c r="X40" s="76">
        <f>分析係数表!E43</f>
        <v>8.4750337381916327E-2</v>
      </c>
      <c r="Y40" s="89">
        <f>ROUND(S40*X40,0)</f>
        <v>0</v>
      </c>
    </row>
    <row r="41" spans="1:25" x14ac:dyDescent="0.2">
      <c r="A41" s="6" t="s">
        <v>340</v>
      </c>
      <c r="B41" s="5" t="s">
        <v>42</v>
      </c>
      <c r="C41" s="90"/>
      <c r="D41" s="76">
        <f>投入係数表!AI41</f>
        <v>2.9352412401394239E-3</v>
      </c>
      <c r="E41" s="77">
        <f t="shared" si="9"/>
        <v>0.2935241240139424</v>
      </c>
      <c r="F41" s="76">
        <f>分析係数表!C44</f>
        <v>0.39252164302818193</v>
      </c>
      <c r="G41" s="77">
        <f>E41*F41</f>
        <v>0.1152145714263605</v>
      </c>
      <c r="H41" s="77">
        <v>0.11798629428696855</v>
      </c>
      <c r="I41" s="77">
        <f>C41+H41</f>
        <v>0.11798629428696855</v>
      </c>
      <c r="J41" s="76">
        <f>分析係数表!G44</f>
        <v>0.26417955717318775</v>
      </c>
      <c r="K41" s="78">
        <f>I41*J41</f>
        <v>3.1169566977236763E-2</v>
      </c>
      <c r="L41" s="79"/>
      <c r="M41" s="80"/>
      <c r="N41" s="81">
        <f>分析係数表!H44</f>
        <v>0.12190247801758593</v>
      </c>
      <c r="O41" s="82">
        <f t="shared" si="3"/>
        <v>4.5363019458422684</v>
      </c>
      <c r="P41" s="76">
        <f>分析係数表!C44</f>
        <v>0.39252164302818193</v>
      </c>
      <c r="Q41" s="82">
        <f>O41*P41</f>
        <v>1.7805966930539461</v>
      </c>
      <c r="R41" s="83">
        <v>1.8025725890940816</v>
      </c>
      <c r="S41" s="84">
        <f>I41+R41</f>
        <v>1.9205588833810501</v>
      </c>
      <c r="T41" s="85">
        <f>分析係数表!F44</f>
        <v>0.52714589020321501</v>
      </c>
      <c r="U41" s="86">
        <f>S41*T41</f>
        <v>1.0124147222675963</v>
      </c>
      <c r="V41" s="87">
        <f>分析係数表!D44</f>
        <v>0.30209281164695179</v>
      </c>
      <c r="W41" s="88">
        <f>ROUND(S41*V41,0)</f>
        <v>1</v>
      </c>
      <c r="X41" s="76">
        <f>分析係数表!E44</f>
        <v>0.17773733697300576</v>
      </c>
      <c r="Y41" s="89">
        <f>ROUND(S41*X41,0)</f>
        <v>0</v>
      </c>
    </row>
    <row r="42" spans="1:25" x14ac:dyDescent="0.2">
      <c r="A42" s="6" t="s">
        <v>341</v>
      </c>
      <c r="B42" s="5" t="s">
        <v>278</v>
      </c>
      <c r="C42" s="90"/>
      <c r="D42" s="76">
        <f>投入係数表!AI42</f>
        <v>5.1366721702439918E-3</v>
      </c>
      <c r="E42" s="77">
        <f t="shared" si="9"/>
        <v>0.51366721702439921</v>
      </c>
      <c r="F42" s="76">
        <f>分析係数表!C45</f>
        <v>1</v>
      </c>
      <c r="G42" s="77">
        <f>E42*F42</f>
        <v>0.51366721702439921</v>
      </c>
      <c r="H42" s="77">
        <v>0.53919044311325426</v>
      </c>
      <c r="I42" s="77">
        <f>C42+H42</f>
        <v>0.53919044311325426</v>
      </c>
      <c r="J42" s="76">
        <f>分析係数表!G45</f>
        <v>0</v>
      </c>
      <c r="K42" s="78">
        <f>I42*J42</f>
        <v>0</v>
      </c>
      <c r="L42" s="79"/>
      <c r="M42" s="80"/>
      <c r="N42" s="81">
        <f>分析係数表!H45</f>
        <v>0</v>
      </c>
      <c r="O42" s="82">
        <f t="shared" si="3"/>
        <v>0</v>
      </c>
      <c r="P42" s="76">
        <f>分析係数表!C45</f>
        <v>1</v>
      </c>
      <c r="Q42" s="82">
        <f>O42*P42</f>
        <v>0</v>
      </c>
      <c r="R42" s="83">
        <v>3.8985285728571684E-2</v>
      </c>
      <c r="S42" s="84">
        <f>I42+R42</f>
        <v>0.57817572884182589</v>
      </c>
      <c r="T42" s="85">
        <f>分析係数表!F45</f>
        <v>0</v>
      </c>
      <c r="U42" s="86">
        <f>S42*T42</f>
        <v>0</v>
      </c>
      <c r="V42" s="87">
        <f>分析係数表!D45</f>
        <v>0</v>
      </c>
      <c r="W42" s="88">
        <f>ROUND(S42*V42,0)</f>
        <v>0</v>
      </c>
      <c r="X42" s="76">
        <f>分析係数表!E45</f>
        <v>0</v>
      </c>
      <c r="Y42" s="89">
        <f>ROUND(S42*X42,0)</f>
        <v>0</v>
      </c>
    </row>
    <row r="43" spans="1:25" x14ac:dyDescent="0.2">
      <c r="A43" s="6" t="s">
        <v>342</v>
      </c>
      <c r="B43" s="5" t="s">
        <v>279</v>
      </c>
      <c r="C43" s="90"/>
      <c r="D43" s="76">
        <f>投入係数表!AI43</f>
        <v>1.4309301045679693E-2</v>
      </c>
      <c r="E43" s="77">
        <f t="shared" si="9"/>
        <v>1.4309301045679692</v>
      </c>
      <c r="F43" s="76">
        <f>分析係数表!C46</f>
        <v>0.18061366806136681</v>
      </c>
      <c r="G43" s="77">
        <f>E43*F43</f>
        <v>0.25844553492545608</v>
      </c>
      <c r="H43" s="77">
        <v>0.27132256429712531</v>
      </c>
      <c r="I43" s="77">
        <f>C43+H43</f>
        <v>0.27132256429712531</v>
      </c>
      <c r="J43" s="76">
        <f>分析係数表!G46</f>
        <v>1.1538461538461539E-2</v>
      </c>
      <c r="K43" s="78">
        <f>I43*J43</f>
        <v>3.1306449726591383E-3</v>
      </c>
      <c r="L43" s="79"/>
      <c r="M43" s="80"/>
      <c r="N43" s="81">
        <f>分析係数表!H46</f>
        <v>2.4940047961630695E-2</v>
      </c>
      <c r="O43" s="82">
        <f t="shared" si="3"/>
        <v>0.9280827587559265</v>
      </c>
      <c r="P43" s="76">
        <f>分析係数表!C46</f>
        <v>0.18061366806136681</v>
      </c>
      <c r="Q43" s="82">
        <f>O43*P43</f>
        <v>0.16762443132342048</v>
      </c>
      <c r="R43" s="83">
        <v>0.18232129678526124</v>
      </c>
      <c r="S43" s="84">
        <f>I43+R43</f>
        <v>0.45364386108238652</v>
      </c>
      <c r="T43" s="85">
        <f>分析係数表!F46</f>
        <v>0.31538461538461537</v>
      </c>
      <c r="U43" s="86">
        <f>S43*T43</f>
        <v>0.14307229464906035</v>
      </c>
      <c r="V43" s="87">
        <f>分析係数表!D46</f>
        <v>7.6923076923076927E-3</v>
      </c>
      <c r="W43" s="88">
        <f>ROUND(S43*V43,0)</f>
        <v>0</v>
      </c>
      <c r="X43" s="76">
        <f>分析係数表!E46</f>
        <v>2.3076923076923078E-2</v>
      </c>
      <c r="Y43" s="89">
        <f>ROUND(S43*X43,0)</f>
        <v>0</v>
      </c>
    </row>
    <row r="44" spans="1:25" x14ac:dyDescent="0.2">
      <c r="A44" s="192">
        <v>40</v>
      </c>
      <c r="B44" s="14" t="s">
        <v>150</v>
      </c>
      <c r="C44" s="197">
        <f>SUM(C5:C43)</f>
        <v>100</v>
      </c>
      <c r="D44" s="92">
        <f>投入係数表!AI44</f>
        <v>0.23573656209869748</v>
      </c>
      <c r="E44" s="91">
        <f>SUM(E5:E43)</f>
        <v>23.57365620986975</v>
      </c>
      <c r="F44" s="92">
        <f>分析係数表!C47</f>
        <v>0.37257609531888036</v>
      </c>
      <c r="G44" s="91">
        <f>SUM(G5:G43)</f>
        <v>8.5493385959420181</v>
      </c>
      <c r="H44" s="91">
        <f>SUM(H5:H43)</f>
        <v>10.063127015701623</v>
      </c>
      <c r="I44" s="91">
        <f>SUM(I5:I43)</f>
        <v>110.06312701570161</v>
      </c>
      <c r="J44" s="92">
        <f>分析係数表!G47</f>
        <v>0.28018721150013498</v>
      </c>
      <c r="K44" s="93">
        <f>SUM(K5:K43)</f>
        <v>59.350158017608472</v>
      </c>
      <c r="L44" s="94">
        <f>最終需要_まとめ!$L$33</f>
        <v>0.627</v>
      </c>
      <c r="M44" s="91">
        <f>K44*L44</f>
        <v>37.212549077040514</v>
      </c>
      <c r="N44" s="95">
        <f>分析係数表!H47</f>
        <v>1</v>
      </c>
      <c r="O44" s="109">
        <f>SUM(O5:O43)</f>
        <v>37.212549077040514</v>
      </c>
      <c r="P44" s="92">
        <f>分析係数表!C47</f>
        <v>0.37257609531888036</v>
      </c>
      <c r="Q44" s="96">
        <f>SUM(Q5:Q43)</f>
        <v>11.357805481247787</v>
      </c>
      <c r="R44" s="91">
        <f>SUM(R5:R43)</f>
        <v>12.789958551425618</v>
      </c>
      <c r="S44" s="97">
        <f>SUM(S5:S43)</f>
        <v>122.85308556712724</v>
      </c>
      <c r="T44" s="98">
        <f>分析係数表!F47</f>
        <v>0.48104097823151992</v>
      </c>
      <c r="U44" s="99">
        <f>SUM(U5:U43)</f>
        <v>89.421588506084049</v>
      </c>
      <c r="V44" s="100">
        <f>分析係数表!D47</f>
        <v>0.12544199143661683</v>
      </c>
      <c r="W44" s="101">
        <f>SUM(W5:W43)</f>
        <v>15</v>
      </c>
      <c r="X44" s="92">
        <f>分析係数表!E47</f>
        <v>9.6151620742417038E-2</v>
      </c>
      <c r="Y44" s="102">
        <f>SUM(Y5:Y43)</f>
        <v>7</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5" right="0.75" top="1" bottom="1" header="0.51200000000000001" footer="0.51200000000000001"/>
  <headerFooter alignWithMargins="0"/>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500-000000000000}">
  <dimension ref="A1:Y46"/>
  <sheetViews>
    <sheetView workbookViewId="0">
      <pane xSplit="2" ySplit="4" topLeftCell="C5" activePane="bottomRight" state="frozen"/>
      <selection pane="topRight" activeCell="C1" sqref="C1"/>
      <selection pane="bottomLeft" activeCell="A5" sqref="A5"/>
      <selection pane="bottomRight" activeCell="I34" sqref="I34"/>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customWidth="1"/>
    <col min="6" max="16384" width="8.90625" style="3"/>
  </cols>
  <sheetData>
    <row r="1" spans="1:25" ht="13" x14ac:dyDescent="0.2">
      <c r="B1" s="61" t="s">
        <v>343</v>
      </c>
      <c r="C1" s="62"/>
      <c r="D1" s="62"/>
      <c r="E1" s="62"/>
      <c r="F1" s="63"/>
      <c r="G1" s="398" t="str">
        <f>取引基本表!$E$1</f>
        <v>2015年多可町産業連関表</v>
      </c>
      <c r="H1" s="401"/>
      <c r="I1" s="401"/>
    </row>
    <row r="2" spans="1:25" x14ac:dyDescent="0.2">
      <c r="B2" s="3" t="s">
        <v>276</v>
      </c>
      <c r="S2" s="3" t="s">
        <v>152</v>
      </c>
      <c r="U2" s="64" t="s">
        <v>209</v>
      </c>
      <c r="W2" s="3" t="s">
        <v>130</v>
      </c>
      <c r="Y2" s="3" t="s">
        <v>153</v>
      </c>
    </row>
    <row r="3" spans="1:25" ht="44" x14ac:dyDescent="0.2">
      <c r="B3" s="65"/>
      <c r="C3" s="66" t="s">
        <v>227</v>
      </c>
      <c r="D3" s="66" t="s">
        <v>317</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107">
        <f>投入係数表!AJ5</f>
        <v>2.0996373353693453E-3</v>
      </c>
      <c r="E5" s="110">
        <f>$C$38*D5</f>
        <v>0.20996373353693454</v>
      </c>
      <c r="F5" s="85">
        <f>分析係数表!C8</f>
        <v>0.59892525647288708</v>
      </c>
      <c r="G5" s="110">
        <f t="shared" ref="G5:G38" si="0">E5*F5</f>
        <v>0.12575258295861344</v>
      </c>
      <c r="H5" s="110">
        <f t="array" ref="H5:H43">MMULT(逆行列係数!C5:AO43,'34'!G5:G43)</f>
        <v>0.16156960721369995</v>
      </c>
      <c r="I5" s="110">
        <f t="shared" ref="I5:I38" si="1">C5+H5</f>
        <v>0.16156960721369995</v>
      </c>
      <c r="J5" s="85">
        <f>分析係数表!G8</f>
        <v>0.12001563721657545</v>
      </c>
      <c r="K5" s="111">
        <f t="shared" ref="K5:K38" si="2">I5*J5</f>
        <v>1.9390879364584005E-2</v>
      </c>
      <c r="L5" s="79" t="s">
        <v>187</v>
      </c>
      <c r="M5" s="80" t="s">
        <v>187</v>
      </c>
      <c r="N5" s="81">
        <f>分析係数表!H8</f>
        <v>1.3455901945110578E-2</v>
      </c>
      <c r="O5" s="82">
        <f t="shared" ref="O5:O43" si="3">$M$44*N5</f>
        <v>0.43161342934645358</v>
      </c>
      <c r="P5" s="76">
        <f>分析係数表!C8</f>
        <v>0.59892525647288708</v>
      </c>
      <c r="Q5" s="82">
        <f t="shared" ref="Q5:Q38" si="4">O5*P5</f>
        <v>0.25850418386846702</v>
      </c>
      <c r="R5" s="83">
        <f t="array" ref="R5:R43">MMULT(逆行列係数!C5:AO43,'34'!Q5:Q43)</f>
        <v>0.36845458800045094</v>
      </c>
      <c r="S5" s="84">
        <f t="shared" ref="S5:S38" si="5">I5+R5</f>
        <v>0.53002419521415089</v>
      </c>
      <c r="T5" s="85">
        <f>分析係数表!F8</f>
        <v>0.45269741985926504</v>
      </c>
      <c r="U5" s="86">
        <f t="shared" ref="U5:U43" si="6">S5*T5</f>
        <v>0.23994058563642953</v>
      </c>
      <c r="V5" s="87">
        <f>分析係数表!D8</f>
        <v>0.16301798279906177</v>
      </c>
      <c r="W5" s="167">
        <f t="shared" ref="W5:W43" si="7">ROUND(S5*V5,0)</f>
        <v>0</v>
      </c>
      <c r="X5" s="76">
        <f>分析係数表!E8</f>
        <v>0.12822517591868648</v>
      </c>
      <c r="Y5" s="166">
        <f t="shared" ref="Y5:Y43" si="8">ROUND(S5*X5,0)</f>
        <v>0</v>
      </c>
    </row>
    <row r="6" spans="1:25" x14ac:dyDescent="0.2">
      <c r="A6" s="6" t="s">
        <v>219</v>
      </c>
      <c r="B6" s="5" t="s">
        <v>265</v>
      </c>
      <c r="C6" s="90"/>
      <c r="D6" s="107">
        <f>投入係数表!AJ6</f>
        <v>0</v>
      </c>
      <c r="E6" s="110">
        <f t="shared" ref="E6:E43" si="9">$C$38*D6</f>
        <v>0</v>
      </c>
      <c r="F6" s="85">
        <f>分析係数表!C9</f>
        <v>1</v>
      </c>
      <c r="G6" s="110">
        <f t="shared" si="0"/>
        <v>0</v>
      </c>
      <c r="H6" s="110">
        <v>3.4010450161165287E-2</v>
      </c>
      <c r="I6" s="110">
        <f t="shared" si="1"/>
        <v>3.4010450161165287E-2</v>
      </c>
      <c r="J6" s="85">
        <f>分析係数表!G9</f>
        <v>0.24649298597194388</v>
      </c>
      <c r="K6" s="111">
        <f t="shared" si="2"/>
        <v>8.3833374144756112E-3</v>
      </c>
      <c r="L6" s="79"/>
      <c r="M6" s="80"/>
      <c r="N6" s="81">
        <f>分析係数表!H9</f>
        <v>6.9277911004529712E-4</v>
      </c>
      <c r="O6" s="82">
        <f t="shared" si="3"/>
        <v>2.2221681510906522E-2</v>
      </c>
      <c r="P6" s="76">
        <f>分析係数表!C9</f>
        <v>1</v>
      </c>
      <c r="Q6" s="82">
        <f t="shared" si="4"/>
        <v>2.2221681510906522E-2</v>
      </c>
      <c r="R6" s="83">
        <v>3.4466011498558255E-2</v>
      </c>
      <c r="S6" s="84">
        <f t="shared" si="5"/>
        <v>6.8476461659723542E-2</v>
      </c>
      <c r="T6" s="85">
        <f>分析係数表!F9</f>
        <v>0.67535070140280562</v>
      </c>
      <c r="U6" s="86">
        <f t="shared" si="6"/>
        <v>4.6245626411476622E-2</v>
      </c>
      <c r="V6" s="87">
        <f>分析係数表!D9</f>
        <v>0.18436873747494989</v>
      </c>
      <c r="W6" s="167">
        <f t="shared" si="7"/>
        <v>0</v>
      </c>
      <c r="X6" s="76">
        <f>分析係数表!E9</f>
        <v>0.11823647294589178</v>
      </c>
      <c r="Y6" s="166">
        <f t="shared" si="8"/>
        <v>0</v>
      </c>
    </row>
    <row r="7" spans="1:25" x14ac:dyDescent="0.2">
      <c r="A7" s="6" t="s">
        <v>220</v>
      </c>
      <c r="B7" s="5" t="s">
        <v>266</v>
      </c>
      <c r="C7" s="90"/>
      <c r="D7" s="107">
        <f>投入係数表!AJ7</f>
        <v>5.7262836419163968E-4</v>
      </c>
      <c r="E7" s="110">
        <f t="shared" si="9"/>
        <v>5.7262836419163965E-2</v>
      </c>
      <c r="F7" s="85">
        <f>分析係数表!C10</f>
        <v>0</v>
      </c>
      <c r="G7" s="110">
        <f t="shared" si="0"/>
        <v>0</v>
      </c>
      <c r="H7" s="110">
        <v>0</v>
      </c>
      <c r="I7" s="110">
        <f t="shared" si="1"/>
        <v>0</v>
      </c>
      <c r="J7" s="85">
        <f>分析係数表!G10</f>
        <v>0</v>
      </c>
      <c r="K7" s="111">
        <f t="shared" si="2"/>
        <v>0</v>
      </c>
      <c r="L7" s="79"/>
      <c r="M7" s="80"/>
      <c r="N7" s="81">
        <f>分析係数表!H10</f>
        <v>1.3855582200905942E-3</v>
      </c>
      <c r="O7" s="82">
        <f t="shared" si="3"/>
        <v>4.4443363021813044E-2</v>
      </c>
      <c r="P7" s="76">
        <f>分析係数表!C10</f>
        <v>0</v>
      </c>
      <c r="Q7" s="82">
        <f t="shared" si="4"/>
        <v>0</v>
      </c>
      <c r="R7" s="83">
        <v>0</v>
      </c>
      <c r="S7" s="84">
        <f t="shared" si="5"/>
        <v>0</v>
      </c>
      <c r="T7" s="85">
        <f>分析係数表!F10</f>
        <v>0</v>
      </c>
      <c r="U7" s="86">
        <f t="shared" si="6"/>
        <v>0</v>
      </c>
      <c r="V7" s="87">
        <f>分析係数表!D10</f>
        <v>0</v>
      </c>
      <c r="W7" s="167">
        <f t="shared" si="7"/>
        <v>0</v>
      </c>
      <c r="X7" s="76">
        <f>分析係数表!E10</f>
        <v>0</v>
      </c>
      <c r="Y7" s="166">
        <f t="shared" si="8"/>
        <v>0</v>
      </c>
    </row>
    <row r="8" spans="1:25" x14ac:dyDescent="0.2">
      <c r="A8" s="6" t="s">
        <v>221</v>
      </c>
      <c r="B8" s="5" t="s">
        <v>27</v>
      </c>
      <c r="C8" s="90"/>
      <c r="D8" s="107">
        <f>投入係数表!AJ8</f>
        <v>0</v>
      </c>
      <c r="E8" s="110">
        <f t="shared" si="9"/>
        <v>0</v>
      </c>
      <c r="F8" s="85">
        <f>分析係数表!C11</f>
        <v>0</v>
      </c>
      <c r="G8" s="110">
        <f t="shared" si="0"/>
        <v>0</v>
      </c>
      <c r="H8" s="110">
        <v>0</v>
      </c>
      <c r="I8" s="110">
        <f t="shared" si="1"/>
        <v>0</v>
      </c>
      <c r="J8" s="85">
        <f>分析係数表!G11</f>
        <v>1</v>
      </c>
      <c r="K8" s="111">
        <f t="shared" si="2"/>
        <v>0</v>
      </c>
      <c r="L8" s="79"/>
      <c r="M8" s="80"/>
      <c r="N8" s="81">
        <f>分析係数表!H11</f>
        <v>-2.6645350386357579E-5</v>
      </c>
      <c r="O8" s="82">
        <f t="shared" si="3"/>
        <v>-8.5468005811178928E-4</v>
      </c>
      <c r="P8" s="76">
        <f>分析係数表!C11</f>
        <v>0</v>
      </c>
      <c r="Q8" s="82">
        <f t="shared" si="4"/>
        <v>0</v>
      </c>
      <c r="R8" s="83">
        <v>0</v>
      </c>
      <c r="S8" s="84">
        <f t="shared" si="5"/>
        <v>0</v>
      </c>
      <c r="T8" s="85">
        <f>分析係数表!F11</f>
        <v>1</v>
      </c>
      <c r="U8" s="86">
        <f t="shared" si="6"/>
        <v>0</v>
      </c>
      <c r="V8" s="87">
        <f>分析係数表!D11</f>
        <v>1</v>
      </c>
      <c r="W8" s="167">
        <f t="shared" si="7"/>
        <v>0</v>
      </c>
      <c r="X8" s="76">
        <f>分析係数表!E11</f>
        <v>0</v>
      </c>
      <c r="Y8" s="166">
        <f t="shared" si="8"/>
        <v>0</v>
      </c>
    </row>
    <row r="9" spans="1:25" x14ac:dyDescent="0.2">
      <c r="A9" s="6" t="s">
        <v>222</v>
      </c>
      <c r="B9" s="5" t="s">
        <v>190</v>
      </c>
      <c r="C9" s="90"/>
      <c r="D9" s="107">
        <f>投入係数表!AJ9</f>
        <v>8.016797098682955E-3</v>
      </c>
      <c r="E9" s="110">
        <f t="shared" si="9"/>
        <v>0.80167970986829551</v>
      </c>
      <c r="F9" s="85">
        <f>分析係数表!C12</f>
        <v>0.12986565621770585</v>
      </c>
      <c r="G9" s="110">
        <f t="shared" si="0"/>
        <v>0.10411066159846623</v>
      </c>
      <c r="H9" s="110">
        <v>0.11949352084426393</v>
      </c>
      <c r="I9" s="110">
        <f t="shared" si="1"/>
        <v>0.11949352084426393</v>
      </c>
      <c r="J9" s="85">
        <f>分析係数表!G12</f>
        <v>0.14484736734275763</v>
      </c>
      <c r="K9" s="111">
        <f t="shared" si="2"/>
        <v>1.7308321908808565E-2</v>
      </c>
      <c r="L9" s="79"/>
      <c r="M9" s="80"/>
      <c r="N9" s="81">
        <f>分析係数表!H12</f>
        <v>0.10226485478284039</v>
      </c>
      <c r="O9" s="82">
        <f t="shared" si="3"/>
        <v>3.2802620630330472</v>
      </c>
      <c r="P9" s="76">
        <f>分析係数表!C12</f>
        <v>0.12986565621770585</v>
      </c>
      <c r="Q9" s="82">
        <f t="shared" si="4"/>
        <v>0.42599338538183229</v>
      </c>
      <c r="R9" s="83">
        <v>0.47135308956725952</v>
      </c>
      <c r="S9" s="84">
        <f t="shared" si="5"/>
        <v>0.59084661041152342</v>
      </c>
      <c r="T9" s="85">
        <f>分析係数表!F12</f>
        <v>0.28354845318582256</v>
      </c>
      <c r="U9" s="86">
        <f t="shared" si="6"/>
        <v>0.16753364245227378</v>
      </c>
      <c r="V9" s="87">
        <f>分析係数表!D12</f>
        <v>6.9862733046506864E-2</v>
      </c>
      <c r="W9" s="167">
        <f t="shared" si="7"/>
        <v>0</v>
      </c>
      <c r="X9" s="76">
        <f>分析係数表!E12</f>
        <v>7.0682237246465884E-2</v>
      </c>
      <c r="Y9" s="166">
        <f t="shared" si="8"/>
        <v>0</v>
      </c>
    </row>
    <row r="10" spans="1:25" x14ac:dyDescent="0.2">
      <c r="A10" s="6" t="s">
        <v>223</v>
      </c>
      <c r="B10" s="5" t="s">
        <v>28</v>
      </c>
      <c r="C10" s="90"/>
      <c r="D10" s="107">
        <f>投入係数表!AJ10</f>
        <v>3.0540179423554112E-3</v>
      </c>
      <c r="E10" s="110">
        <f t="shared" si="9"/>
        <v>0.30540179423554109</v>
      </c>
      <c r="F10" s="85">
        <f>分析係数表!C13</f>
        <v>0</v>
      </c>
      <c r="G10" s="110">
        <f t="shared" si="0"/>
        <v>0</v>
      </c>
      <c r="H10" s="110">
        <v>0</v>
      </c>
      <c r="I10" s="110">
        <f t="shared" si="1"/>
        <v>0</v>
      </c>
      <c r="J10" s="85">
        <f>分析係数表!G13</f>
        <v>0.244940107393639</v>
      </c>
      <c r="K10" s="111">
        <f t="shared" si="2"/>
        <v>0</v>
      </c>
      <c r="L10" s="79"/>
      <c r="M10" s="80"/>
      <c r="N10" s="81">
        <f>分析係数表!H13</f>
        <v>1.5560884625632827E-2</v>
      </c>
      <c r="O10" s="82">
        <f t="shared" si="3"/>
        <v>0.49913315393728497</v>
      </c>
      <c r="P10" s="76">
        <f>分析係数表!C13</f>
        <v>0</v>
      </c>
      <c r="Q10" s="82">
        <f t="shared" si="4"/>
        <v>0</v>
      </c>
      <c r="R10" s="83">
        <v>0</v>
      </c>
      <c r="S10" s="84">
        <f t="shared" si="5"/>
        <v>0</v>
      </c>
      <c r="T10" s="85">
        <f>分析係数表!F13</f>
        <v>0.38269310202395707</v>
      </c>
      <c r="U10" s="86">
        <f t="shared" si="6"/>
        <v>0</v>
      </c>
      <c r="V10" s="87">
        <f>分析係数表!D13</f>
        <v>0.20115654688145396</v>
      </c>
      <c r="W10" s="167">
        <f t="shared" si="7"/>
        <v>0</v>
      </c>
      <c r="X10" s="76">
        <f>分析係数表!E13</f>
        <v>0.12556794712928543</v>
      </c>
      <c r="Y10" s="166">
        <f t="shared" si="8"/>
        <v>0</v>
      </c>
    </row>
    <row r="11" spans="1:25" x14ac:dyDescent="0.2">
      <c r="A11" s="6" t="s">
        <v>224</v>
      </c>
      <c r="B11" s="5" t="s">
        <v>267</v>
      </c>
      <c r="C11" s="90"/>
      <c r="D11" s="107">
        <f>投入係数表!AJ11</f>
        <v>5.3445313991219694E-3</v>
      </c>
      <c r="E11" s="110">
        <f t="shared" si="9"/>
        <v>0.5344531399121969</v>
      </c>
      <c r="F11" s="85">
        <f>分析係数表!C14</f>
        <v>0.45829675153643545</v>
      </c>
      <c r="G11" s="110">
        <f t="shared" si="0"/>
        <v>0.24493813787020788</v>
      </c>
      <c r="H11" s="110">
        <v>0.33173990751672378</v>
      </c>
      <c r="I11" s="110">
        <f t="shared" si="1"/>
        <v>0.33173990751672378</v>
      </c>
      <c r="J11" s="85">
        <f>分析係数表!G14</f>
        <v>0.19321533923303835</v>
      </c>
      <c r="K11" s="111">
        <f t="shared" si="2"/>
        <v>6.4097238767980555E-2</v>
      </c>
      <c r="L11" s="79"/>
      <c r="M11" s="80"/>
      <c r="N11" s="81">
        <f>分析係数表!H14</f>
        <v>1.278976818545164E-3</v>
      </c>
      <c r="O11" s="82">
        <f t="shared" si="3"/>
        <v>4.1024642789365892E-2</v>
      </c>
      <c r="P11" s="76">
        <f>分析係数表!C14</f>
        <v>0.45829675153643545</v>
      </c>
      <c r="Q11" s="82">
        <f t="shared" si="4"/>
        <v>1.8801460523309037E-2</v>
      </c>
      <c r="R11" s="83">
        <v>6.763031117453952E-2</v>
      </c>
      <c r="S11" s="84">
        <f t="shared" si="5"/>
        <v>0.39937021869126332</v>
      </c>
      <c r="T11" s="85">
        <f>分析係数表!F14</f>
        <v>0.37856440511307771</v>
      </c>
      <c r="U11" s="86">
        <f t="shared" si="6"/>
        <v>0.15118734925873784</v>
      </c>
      <c r="V11" s="87">
        <f>分析係数表!D14</f>
        <v>5.6047197640117993E-2</v>
      </c>
      <c r="W11" s="167">
        <f t="shared" si="7"/>
        <v>0</v>
      </c>
      <c r="X11" s="76">
        <f>分析係数表!E14</f>
        <v>4.4739429695181909E-2</v>
      </c>
      <c r="Y11" s="166">
        <f t="shared" si="8"/>
        <v>0</v>
      </c>
    </row>
    <row r="12" spans="1:25" x14ac:dyDescent="0.2">
      <c r="A12" s="6" t="s">
        <v>225</v>
      </c>
      <c r="B12" s="5" t="s">
        <v>29</v>
      </c>
      <c r="C12" s="90"/>
      <c r="D12" s="107">
        <f>投入係数表!AJ12</f>
        <v>0.15117388814659286</v>
      </c>
      <c r="E12" s="110">
        <f t="shared" si="9"/>
        <v>15.117388814659286</v>
      </c>
      <c r="F12" s="85">
        <f>分析係数表!C15</f>
        <v>0</v>
      </c>
      <c r="G12" s="110">
        <f t="shared" si="0"/>
        <v>0</v>
      </c>
      <c r="H12" s="110">
        <v>0</v>
      </c>
      <c r="I12" s="110">
        <f t="shared" si="1"/>
        <v>0</v>
      </c>
      <c r="J12" s="85">
        <f>分析係数表!G15</f>
        <v>9.420289855072464E-2</v>
      </c>
      <c r="K12" s="111">
        <f t="shared" si="2"/>
        <v>0</v>
      </c>
      <c r="L12" s="79"/>
      <c r="M12" s="80"/>
      <c r="N12" s="81">
        <f>分析係数表!H15</f>
        <v>9.4857447375432981E-3</v>
      </c>
      <c r="O12" s="82">
        <f t="shared" si="3"/>
        <v>0.30426610068779697</v>
      </c>
      <c r="P12" s="76">
        <f>分析係数表!C15</f>
        <v>0</v>
      </c>
      <c r="Q12" s="82">
        <f t="shared" si="4"/>
        <v>0</v>
      </c>
      <c r="R12" s="83">
        <v>0</v>
      </c>
      <c r="S12" s="84">
        <f t="shared" si="5"/>
        <v>0</v>
      </c>
      <c r="T12" s="85">
        <f>分析係数表!F15</f>
        <v>0.29710144927536231</v>
      </c>
      <c r="U12" s="86">
        <f t="shared" si="6"/>
        <v>0</v>
      </c>
      <c r="V12" s="87">
        <f>分析係数表!D15</f>
        <v>2.1739130434782608E-2</v>
      </c>
      <c r="W12" s="167">
        <f t="shared" si="7"/>
        <v>0</v>
      </c>
      <c r="X12" s="76">
        <f>分析係数表!E15</f>
        <v>2.1739130434782608E-2</v>
      </c>
      <c r="Y12" s="166">
        <f t="shared" si="8"/>
        <v>0</v>
      </c>
    </row>
    <row r="13" spans="1:25" x14ac:dyDescent="0.2">
      <c r="A13" s="6" t="s">
        <v>226</v>
      </c>
      <c r="B13" s="5" t="s">
        <v>30</v>
      </c>
      <c r="C13" s="90"/>
      <c r="D13" s="107">
        <f>投入係数表!AJ13</f>
        <v>2.2905134567665587E-3</v>
      </c>
      <c r="E13" s="110">
        <f t="shared" si="9"/>
        <v>0.22905134567665586</v>
      </c>
      <c r="F13" s="85">
        <f>分析係数表!C16</f>
        <v>4.3478260869564966E-3</v>
      </c>
      <c r="G13" s="110">
        <f t="shared" si="0"/>
        <v>9.9587541598545443E-4</v>
      </c>
      <c r="H13" s="110">
        <v>1.2350183094225343E-3</v>
      </c>
      <c r="I13" s="110">
        <f t="shared" si="1"/>
        <v>1.2350183094225343E-3</v>
      </c>
      <c r="J13" s="85">
        <f>分析係数表!G16</f>
        <v>0.1</v>
      </c>
      <c r="K13" s="111">
        <f t="shared" si="2"/>
        <v>1.2350183094225344E-4</v>
      </c>
      <c r="L13" s="79"/>
      <c r="M13" s="80"/>
      <c r="N13" s="81">
        <f>分析係数表!H16</f>
        <v>1.859845456967759E-2</v>
      </c>
      <c r="O13" s="82">
        <f t="shared" si="3"/>
        <v>0.59656668056202888</v>
      </c>
      <c r="P13" s="76">
        <f>分析係数表!C16</f>
        <v>4.3478260869564966E-3</v>
      </c>
      <c r="Q13" s="82">
        <f t="shared" si="4"/>
        <v>2.5937681763566322E-3</v>
      </c>
      <c r="R13" s="83">
        <v>2.8664054864836704E-3</v>
      </c>
      <c r="S13" s="84">
        <f t="shared" si="5"/>
        <v>4.1014237959062045E-3</v>
      </c>
      <c r="T13" s="85">
        <f>分析係数表!F16</f>
        <v>0.3</v>
      </c>
      <c r="U13" s="86">
        <f t="shared" si="6"/>
        <v>1.2304271387718613E-3</v>
      </c>
      <c r="V13" s="87">
        <f>分析係数表!D16</f>
        <v>0</v>
      </c>
      <c r="W13" s="167">
        <f t="shared" si="7"/>
        <v>0</v>
      </c>
      <c r="X13" s="76">
        <f>分析係数表!E16</f>
        <v>0</v>
      </c>
      <c r="Y13" s="166">
        <f t="shared" si="8"/>
        <v>0</v>
      </c>
    </row>
    <row r="14" spans="1:25" x14ac:dyDescent="0.2">
      <c r="A14" s="6" t="s">
        <v>2</v>
      </c>
      <c r="B14" s="5" t="s">
        <v>364</v>
      </c>
      <c r="C14" s="90"/>
      <c r="D14" s="107">
        <f>投入係数表!AJ14</f>
        <v>2.2905134567665587E-3</v>
      </c>
      <c r="E14" s="110">
        <f t="shared" si="9"/>
        <v>0.22905134567665586</v>
      </c>
      <c r="F14" s="85">
        <f>分析係数表!C17</f>
        <v>0.37921478060046188</v>
      </c>
      <c r="G14" s="110">
        <f t="shared" si="0"/>
        <v>8.6859655797013602E-2</v>
      </c>
      <c r="H14" s="110">
        <v>0.15746777596253383</v>
      </c>
      <c r="I14" s="110">
        <f t="shared" si="1"/>
        <v>0.15746777596253383</v>
      </c>
      <c r="J14" s="85">
        <f>分析係数表!G17</f>
        <v>0.21189120809614168</v>
      </c>
      <c r="K14" s="111">
        <f t="shared" si="2"/>
        <v>3.3366037284913871E-2</v>
      </c>
      <c r="L14" s="79"/>
      <c r="M14" s="80"/>
      <c r="N14" s="81">
        <f>分析係数表!H17</f>
        <v>3.1175059952038369E-3</v>
      </c>
      <c r="O14" s="82">
        <f t="shared" si="3"/>
        <v>9.9997566799079354E-2</v>
      </c>
      <c r="P14" s="76">
        <f>分析係数表!C17</f>
        <v>0.37921478060046188</v>
      </c>
      <c r="Q14" s="82">
        <f t="shared" si="4"/>
        <v>3.7920555354292909E-2</v>
      </c>
      <c r="R14" s="83">
        <v>7.3605397437875225E-2</v>
      </c>
      <c r="S14" s="84">
        <f t="shared" si="5"/>
        <v>0.23107317340040906</v>
      </c>
      <c r="T14" s="85">
        <f>分析係数表!F17</f>
        <v>0.32152646004638413</v>
      </c>
      <c r="U14" s="86">
        <f t="shared" si="6"/>
        <v>7.4296139455117816E-2</v>
      </c>
      <c r="V14" s="87">
        <f>分析係数表!D17</f>
        <v>5.2709255745308874E-2</v>
      </c>
      <c r="W14" s="167">
        <f t="shared" si="7"/>
        <v>0</v>
      </c>
      <c r="X14" s="76">
        <f>分析係数表!E17</f>
        <v>4.1113219481340925E-2</v>
      </c>
      <c r="Y14" s="166">
        <f t="shared" si="8"/>
        <v>0</v>
      </c>
    </row>
    <row r="15" spans="1:25" x14ac:dyDescent="0.2">
      <c r="A15" s="6" t="s">
        <v>3</v>
      </c>
      <c r="B15" s="5" t="s">
        <v>31</v>
      </c>
      <c r="C15" s="90"/>
      <c r="D15" s="107">
        <f>投入係数表!AJ15</f>
        <v>9.5438060698606602E-4</v>
      </c>
      <c r="E15" s="110">
        <f t="shared" si="9"/>
        <v>9.5438060698606608E-2</v>
      </c>
      <c r="F15" s="85">
        <f>分析係数表!C18</f>
        <v>0.14940577249575548</v>
      </c>
      <c r="G15" s="110">
        <f t="shared" si="0"/>
        <v>1.4258997184172121E-2</v>
      </c>
      <c r="H15" s="110">
        <v>2.0021595868012082E-2</v>
      </c>
      <c r="I15" s="110">
        <f t="shared" si="1"/>
        <v>2.0021595868012082E-2</v>
      </c>
      <c r="J15" s="85">
        <f>分析係数表!G18</f>
        <v>0.21511627906976744</v>
      </c>
      <c r="K15" s="111">
        <f t="shared" si="2"/>
        <v>4.30697120416539E-3</v>
      </c>
      <c r="L15" s="79"/>
      <c r="M15" s="80"/>
      <c r="N15" s="81">
        <f>分析係数表!H18</f>
        <v>5.0626165734079403E-4</v>
      </c>
      <c r="O15" s="82">
        <f t="shared" si="3"/>
        <v>1.6238921104123998E-2</v>
      </c>
      <c r="P15" s="76">
        <f>分析係数表!C18</f>
        <v>0.14940577249575548</v>
      </c>
      <c r="Q15" s="82">
        <f t="shared" si="4"/>
        <v>2.4261885520592726E-3</v>
      </c>
      <c r="R15" s="83">
        <v>4.8678591588313782E-3</v>
      </c>
      <c r="S15" s="84">
        <f t="shared" si="5"/>
        <v>2.4889455026843459E-2</v>
      </c>
      <c r="T15" s="85">
        <f>分析係数表!F18</f>
        <v>0.45542635658914726</v>
      </c>
      <c r="U15" s="86">
        <f t="shared" si="6"/>
        <v>1.1335313820364753E-2</v>
      </c>
      <c r="V15" s="87">
        <f>分析係数表!D18</f>
        <v>8.1395348837209308E-2</v>
      </c>
      <c r="W15" s="167">
        <f t="shared" si="7"/>
        <v>0</v>
      </c>
      <c r="X15" s="76">
        <f>分析係数表!E18</f>
        <v>8.9147286821705432E-2</v>
      </c>
      <c r="Y15" s="166">
        <f t="shared" si="8"/>
        <v>0</v>
      </c>
    </row>
    <row r="16" spans="1:25" x14ac:dyDescent="0.2">
      <c r="A16" s="6" t="s">
        <v>4</v>
      </c>
      <c r="B16" s="5" t="s">
        <v>32</v>
      </c>
      <c r="C16" s="90"/>
      <c r="D16" s="107">
        <f>投入係数表!AJ16</f>
        <v>0</v>
      </c>
      <c r="E16" s="110">
        <f t="shared" si="9"/>
        <v>0</v>
      </c>
      <c r="F16" s="85">
        <f>分析係数表!C19</f>
        <v>0.11115651818553329</v>
      </c>
      <c r="G16" s="110">
        <f t="shared" si="0"/>
        <v>0</v>
      </c>
      <c r="H16" s="110">
        <v>4.3007520332349275E-3</v>
      </c>
      <c r="I16" s="110">
        <f t="shared" si="1"/>
        <v>4.3007520332349275E-3</v>
      </c>
      <c r="J16" s="85">
        <f>分析係数表!G19</f>
        <v>5.721393034825871E-2</v>
      </c>
      <c r="K16" s="111">
        <f t="shared" si="2"/>
        <v>2.4606292727463519E-4</v>
      </c>
      <c r="L16" s="79"/>
      <c r="M16" s="80"/>
      <c r="N16" s="81">
        <f>分析係数表!H19</f>
        <v>-1.332267519317879E-4</v>
      </c>
      <c r="O16" s="82">
        <f t="shared" si="3"/>
        <v>-4.2734002905589468E-3</v>
      </c>
      <c r="P16" s="76">
        <f>分析係数表!C19</f>
        <v>0.11115651818553329</v>
      </c>
      <c r="Q16" s="82">
        <f t="shared" si="4"/>
        <v>-4.7501629711157881E-4</v>
      </c>
      <c r="R16" s="83">
        <v>2.0409636442681746E-3</v>
      </c>
      <c r="S16" s="84">
        <f t="shared" si="5"/>
        <v>6.3417156775031017E-3</v>
      </c>
      <c r="T16" s="85">
        <f>分析係数表!F19</f>
        <v>0.24046434494195687</v>
      </c>
      <c r="U16" s="86">
        <f t="shared" si="6"/>
        <v>1.5249565061989216E-3</v>
      </c>
      <c r="V16" s="87">
        <f>分析係数表!D19</f>
        <v>6.7993366500829183E-2</v>
      </c>
      <c r="W16" s="167">
        <f t="shared" si="7"/>
        <v>0</v>
      </c>
      <c r="X16" s="76">
        <f>分析係数表!E19</f>
        <v>7.4626865671641784E-2</v>
      </c>
      <c r="Y16" s="166">
        <f t="shared" si="8"/>
        <v>0</v>
      </c>
    </row>
    <row r="17" spans="1:25" x14ac:dyDescent="0.2">
      <c r="A17" s="6" t="s">
        <v>5</v>
      </c>
      <c r="B17" s="5" t="s">
        <v>33</v>
      </c>
      <c r="C17" s="90"/>
      <c r="D17" s="107">
        <f>投入係数表!AJ17</f>
        <v>1.3361328497804924E-3</v>
      </c>
      <c r="E17" s="110">
        <f t="shared" si="9"/>
        <v>0.13361328497804922</v>
      </c>
      <c r="F17" s="85">
        <f>分析係数表!C20</f>
        <v>0.38497033618984844</v>
      </c>
      <c r="G17" s="110">
        <f t="shared" si="0"/>
        <v>5.1437151237429639E-2</v>
      </c>
      <c r="H17" s="110">
        <v>7.3437779605767403E-2</v>
      </c>
      <c r="I17" s="110">
        <f t="shared" si="1"/>
        <v>7.3437779605767403E-2</v>
      </c>
      <c r="J17" s="85">
        <f>分析係数表!G20</f>
        <v>0.1000882612533098</v>
      </c>
      <c r="K17" s="111">
        <f t="shared" si="2"/>
        <v>7.3502596710450343E-3</v>
      </c>
      <c r="L17" s="79"/>
      <c r="M17" s="80"/>
      <c r="N17" s="81">
        <f>分析係数表!H20</f>
        <v>6.1284305888622431E-4</v>
      </c>
      <c r="O17" s="82">
        <f t="shared" si="3"/>
        <v>1.9657641336571153E-2</v>
      </c>
      <c r="P17" s="76">
        <f>分析係数表!C20</f>
        <v>0.38497033618984844</v>
      </c>
      <c r="Q17" s="82">
        <f t="shared" si="4"/>
        <v>7.5676087940392579E-3</v>
      </c>
      <c r="R17" s="83">
        <v>1.718376751625203E-2</v>
      </c>
      <c r="S17" s="84">
        <f t="shared" si="5"/>
        <v>9.0621547122019433E-2</v>
      </c>
      <c r="T17" s="85">
        <f>分析係数表!F20</f>
        <v>0.22259488084730802</v>
      </c>
      <c r="U17" s="86">
        <f t="shared" si="6"/>
        <v>2.0171892483824626E-2</v>
      </c>
      <c r="V17" s="87">
        <f>分析係数表!D20</f>
        <v>2.5772285966460723E-2</v>
      </c>
      <c r="W17" s="167">
        <f t="shared" si="7"/>
        <v>0</v>
      </c>
      <c r="X17" s="76">
        <f>分析係数表!E20</f>
        <v>2.7184466019417475E-2</v>
      </c>
      <c r="Y17" s="166">
        <f t="shared" si="8"/>
        <v>0</v>
      </c>
    </row>
    <row r="18" spans="1:25" x14ac:dyDescent="0.2">
      <c r="A18" s="6" t="s">
        <v>6</v>
      </c>
      <c r="B18" s="5" t="s">
        <v>34</v>
      </c>
      <c r="C18" s="90"/>
      <c r="D18" s="107">
        <f>投入係数表!AJ18</f>
        <v>3.817522427944264E-4</v>
      </c>
      <c r="E18" s="110">
        <f t="shared" si="9"/>
        <v>3.8175224279442636E-2</v>
      </c>
      <c r="F18" s="85">
        <f>分析係数表!C21</f>
        <v>0.48253968253968249</v>
      </c>
      <c r="G18" s="110">
        <f t="shared" si="0"/>
        <v>1.8421060604683428E-2</v>
      </c>
      <c r="H18" s="110">
        <v>5.1520160227941952E-2</v>
      </c>
      <c r="I18" s="110">
        <f t="shared" si="1"/>
        <v>5.1520160227941952E-2</v>
      </c>
      <c r="J18" s="85">
        <f>分析係数表!G21</f>
        <v>0.28533451484271155</v>
      </c>
      <c r="K18" s="111">
        <f t="shared" si="2"/>
        <v>1.470047992325858E-2</v>
      </c>
      <c r="L18" s="79"/>
      <c r="M18" s="80"/>
      <c r="N18" s="81">
        <f>分析係数表!H21</f>
        <v>1.0125233146815881E-3</v>
      </c>
      <c r="O18" s="82">
        <f t="shared" si="3"/>
        <v>3.2477842208247995E-2</v>
      </c>
      <c r="P18" s="76">
        <f>分析係数表!C21</f>
        <v>0.48253968253968249</v>
      </c>
      <c r="Q18" s="82">
        <f t="shared" si="4"/>
        <v>1.5671847668741887E-2</v>
      </c>
      <c r="R18" s="83">
        <v>3.0225291479563314E-2</v>
      </c>
      <c r="S18" s="84">
        <f t="shared" si="5"/>
        <v>8.1745451707505273E-2</v>
      </c>
      <c r="T18" s="85">
        <f>分析係数表!F21</f>
        <v>0.42600797518830308</v>
      </c>
      <c r="U18" s="86">
        <f t="shared" si="6"/>
        <v>3.4824214362767537E-2</v>
      </c>
      <c r="V18" s="87">
        <f>分析係数表!D21</f>
        <v>6.1586176340274704E-2</v>
      </c>
      <c r="W18" s="167">
        <f t="shared" si="7"/>
        <v>0</v>
      </c>
      <c r="X18" s="76">
        <f>分析係数表!E21</f>
        <v>5.2946389011962781E-2</v>
      </c>
      <c r="Y18" s="166">
        <f t="shared" si="8"/>
        <v>0</v>
      </c>
    </row>
    <row r="19" spans="1:25" x14ac:dyDescent="0.2">
      <c r="A19" s="6" t="s">
        <v>7</v>
      </c>
      <c r="B19" s="5" t="s">
        <v>268</v>
      </c>
      <c r="C19" s="90"/>
      <c r="D19" s="107">
        <f>投入係数表!AJ19</f>
        <v>0</v>
      </c>
      <c r="E19" s="110">
        <f t="shared" si="9"/>
        <v>0</v>
      </c>
      <c r="F19" s="85">
        <f>分析係数表!C22</f>
        <v>8.9572192513369009E-2</v>
      </c>
      <c r="G19" s="110">
        <f t="shared" si="0"/>
        <v>0</v>
      </c>
      <c r="H19" s="110">
        <v>2.0189768998905614E-3</v>
      </c>
      <c r="I19" s="110">
        <f t="shared" si="1"/>
        <v>2.0189768998905614E-3</v>
      </c>
      <c r="J19" s="85">
        <f>分析係数表!G22</f>
        <v>0.19457831325301206</v>
      </c>
      <c r="K19" s="111">
        <f t="shared" si="2"/>
        <v>3.9284911967750084E-4</v>
      </c>
      <c r="L19" s="79"/>
      <c r="M19" s="80"/>
      <c r="N19" s="81">
        <f>分析係数表!H22</f>
        <v>5.3290700772715159E-5</v>
      </c>
      <c r="O19" s="82">
        <f t="shared" si="3"/>
        <v>1.7093601162235786E-3</v>
      </c>
      <c r="P19" s="76">
        <f>分析係数表!C22</f>
        <v>8.9572192513369009E-2</v>
      </c>
      <c r="Q19" s="82">
        <f t="shared" si="4"/>
        <v>1.5311113340505319E-4</v>
      </c>
      <c r="R19" s="83">
        <v>1.0059521398712342E-3</v>
      </c>
      <c r="S19" s="84">
        <f t="shared" si="5"/>
        <v>3.0249290397617954E-3</v>
      </c>
      <c r="T19" s="85">
        <f>分析係数表!F22</f>
        <v>0.41265060240963858</v>
      </c>
      <c r="U19" s="86">
        <f t="shared" si="6"/>
        <v>1.2482387905041145E-3</v>
      </c>
      <c r="V19" s="87">
        <f>分析係数表!D22</f>
        <v>5.903614457831325E-2</v>
      </c>
      <c r="W19" s="167">
        <f t="shared" si="7"/>
        <v>0</v>
      </c>
      <c r="X19" s="76">
        <f>分析係数表!E22</f>
        <v>6.2650602409638559E-2</v>
      </c>
      <c r="Y19" s="166">
        <f t="shared" si="8"/>
        <v>0</v>
      </c>
    </row>
    <row r="20" spans="1:25" x14ac:dyDescent="0.2">
      <c r="A20" s="6" t="s">
        <v>8</v>
      </c>
      <c r="B20" s="5" t="s">
        <v>269</v>
      </c>
      <c r="C20" s="90"/>
      <c r="D20" s="107">
        <f>投入係数表!AJ20</f>
        <v>0</v>
      </c>
      <c r="E20" s="110">
        <f t="shared" si="9"/>
        <v>0</v>
      </c>
      <c r="F20" s="85">
        <f>分析係数表!C23</f>
        <v>0</v>
      </c>
      <c r="G20" s="110">
        <f t="shared" si="0"/>
        <v>0</v>
      </c>
      <c r="H20" s="110">
        <v>0</v>
      </c>
      <c r="I20" s="110">
        <f t="shared" si="1"/>
        <v>0</v>
      </c>
      <c r="J20" s="85">
        <f>分析係数表!G23</f>
        <v>0.21617418351477449</v>
      </c>
      <c r="K20" s="111">
        <f t="shared" si="2"/>
        <v>0</v>
      </c>
      <c r="L20" s="79"/>
      <c r="M20" s="80"/>
      <c r="N20" s="81">
        <f>分析係数表!H23</f>
        <v>2.6645350386357579E-5</v>
      </c>
      <c r="O20" s="82">
        <f t="shared" si="3"/>
        <v>8.5468005811178928E-4</v>
      </c>
      <c r="P20" s="76">
        <f>分析係数表!C23</f>
        <v>0</v>
      </c>
      <c r="Q20" s="82">
        <f t="shared" si="4"/>
        <v>0</v>
      </c>
      <c r="R20" s="83">
        <v>0</v>
      </c>
      <c r="S20" s="84">
        <f t="shared" si="5"/>
        <v>0</v>
      </c>
      <c r="T20" s="85">
        <f>分析係数表!F23</f>
        <v>0.44116122343182995</v>
      </c>
      <c r="U20" s="86">
        <f t="shared" si="6"/>
        <v>0</v>
      </c>
      <c r="V20" s="87">
        <f>分析係数表!D23</f>
        <v>8.5018144116122338E-2</v>
      </c>
      <c r="W20" s="167">
        <f t="shared" si="7"/>
        <v>0</v>
      </c>
      <c r="X20" s="76">
        <f>分析係数表!E23</f>
        <v>8.138932089165371E-2</v>
      </c>
      <c r="Y20" s="166">
        <f t="shared" si="8"/>
        <v>0</v>
      </c>
    </row>
    <row r="21" spans="1:25" x14ac:dyDescent="0.2">
      <c r="A21" s="6" t="s">
        <v>9</v>
      </c>
      <c r="B21" s="5" t="s">
        <v>270</v>
      </c>
      <c r="C21" s="90"/>
      <c r="D21" s="107">
        <f>投入係数表!AJ21</f>
        <v>1.2025195648024432E-2</v>
      </c>
      <c r="E21" s="110">
        <f t="shared" si="9"/>
        <v>1.2025195648024432</v>
      </c>
      <c r="F21" s="85">
        <f>分析係数表!C24</f>
        <v>0.22950819672131151</v>
      </c>
      <c r="G21" s="110">
        <f t="shared" si="0"/>
        <v>0.27598809683990505</v>
      </c>
      <c r="H21" s="110">
        <v>0.28738105886428916</v>
      </c>
      <c r="I21" s="110">
        <f t="shared" si="1"/>
        <v>0.28738105886428916</v>
      </c>
      <c r="J21" s="85">
        <f>分析係数表!G24</f>
        <v>0.20952380952380953</v>
      </c>
      <c r="K21" s="111">
        <f t="shared" si="2"/>
        <v>6.0213174238232019E-2</v>
      </c>
      <c r="L21" s="79"/>
      <c r="M21" s="80"/>
      <c r="N21" s="81">
        <f>分析係数表!H24</f>
        <v>3.996802557953637E-4</v>
      </c>
      <c r="O21" s="82">
        <f t="shared" si="3"/>
        <v>1.282020087167684E-2</v>
      </c>
      <c r="P21" s="76">
        <f>分析係数表!C24</f>
        <v>0.22950819672131151</v>
      </c>
      <c r="Q21" s="82">
        <f t="shared" si="4"/>
        <v>2.9423411836635377E-3</v>
      </c>
      <c r="R21" s="83">
        <v>7.3104759902919147E-3</v>
      </c>
      <c r="S21" s="84">
        <f t="shared" si="5"/>
        <v>0.29469153485458111</v>
      </c>
      <c r="T21" s="85">
        <f>分析係数表!F24</f>
        <v>0.4</v>
      </c>
      <c r="U21" s="86">
        <f t="shared" si="6"/>
        <v>0.11787661394183245</v>
      </c>
      <c r="V21" s="87">
        <f>分析係数表!D24</f>
        <v>1.1190476190476191</v>
      </c>
      <c r="W21" s="167">
        <f t="shared" si="7"/>
        <v>0</v>
      </c>
      <c r="X21" s="76">
        <f>分析係数表!E24</f>
        <v>1.1190476190476191</v>
      </c>
      <c r="Y21" s="166">
        <f t="shared" si="8"/>
        <v>0</v>
      </c>
    </row>
    <row r="22" spans="1:25" x14ac:dyDescent="0.2">
      <c r="A22" s="6" t="s">
        <v>10</v>
      </c>
      <c r="B22" s="5" t="s">
        <v>271</v>
      </c>
      <c r="C22" s="90"/>
      <c r="D22" s="107">
        <f>投入係数表!AJ22</f>
        <v>0</v>
      </c>
      <c r="E22" s="110">
        <f t="shared" si="9"/>
        <v>0</v>
      </c>
      <c r="F22" s="85">
        <f>分析係数表!C25</f>
        <v>0.16129032258064513</v>
      </c>
      <c r="G22" s="110">
        <f t="shared" si="0"/>
        <v>0</v>
      </c>
      <c r="H22" s="110">
        <v>1.5682133010293066E-2</v>
      </c>
      <c r="I22" s="110">
        <f t="shared" si="1"/>
        <v>1.5682133010293066E-2</v>
      </c>
      <c r="J22" s="85">
        <f>分析係数表!G25</f>
        <v>0.19679519278918378</v>
      </c>
      <c r="K22" s="111">
        <f t="shared" si="2"/>
        <v>3.086168389106247E-3</v>
      </c>
      <c r="L22" s="79"/>
      <c r="M22" s="80"/>
      <c r="N22" s="81">
        <f>分析係数表!H25</f>
        <v>5.5955235811350917E-4</v>
      </c>
      <c r="O22" s="82">
        <f t="shared" si="3"/>
        <v>1.7948281220347573E-2</v>
      </c>
      <c r="P22" s="76">
        <f>分析係数表!C25</f>
        <v>0.16129032258064513</v>
      </c>
      <c r="Q22" s="82">
        <f t="shared" si="4"/>
        <v>2.894884067797995E-3</v>
      </c>
      <c r="R22" s="83">
        <v>8.7209123471787484E-3</v>
      </c>
      <c r="S22" s="84">
        <f t="shared" si="5"/>
        <v>2.4403045357471814E-2</v>
      </c>
      <c r="T22" s="85">
        <f>分析係数表!F25</f>
        <v>0.35002503755633452</v>
      </c>
      <c r="U22" s="86">
        <f t="shared" si="6"/>
        <v>8.5416768677380062E-3</v>
      </c>
      <c r="V22" s="87">
        <f>分析係数表!D25</f>
        <v>8.1622433650475709E-2</v>
      </c>
      <c r="W22" s="167">
        <f t="shared" si="7"/>
        <v>0</v>
      </c>
      <c r="X22" s="76">
        <f>分析係数表!E25</f>
        <v>8.0120180270405614E-2</v>
      </c>
      <c r="Y22" s="166">
        <f t="shared" si="8"/>
        <v>0</v>
      </c>
    </row>
    <row r="23" spans="1:25" x14ac:dyDescent="0.2">
      <c r="A23" s="6" t="s">
        <v>11</v>
      </c>
      <c r="B23" s="5" t="s">
        <v>35</v>
      </c>
      <c r="C23" s="90"/>
      <c r="D23" s="107">
        <f>投入係数表!AJ23</f>
        <v>0</v>
      </c>
      <c r="E23" s="110">
        <f t="shared" si="9"/>
        <v>0</v>
      </c>
      <c r="F23" s="85">
        <f>分析係数表!C26</f>
        <v>0.2892749244712991</v>
      </c>
      <c r="G23" s="110">
        <f t="shared" si="0"/>
        <v>0</v>
      </c>
      <c r="H23" s="110">
        <v>5.4171880635486011E-3</v>
      </c>
      <c r="I23" s="110">
        <f t="shared" si="1"/>
        <v>5.4171880635486011E-3</v>
      </c>
      <c r="J23" s="85">
        <f>分析係数表!G26</f>
        <v>0.19654528478057889</v>
      </c>
      <c r="K23" s="111">
        <f t="shared" si="2"/>
        <v>1.0647227706601125E-3</v>
      </c>
      <c r="L23" s="79"/>
      <c r="M23" s="80"/>
      <c r="N23" s="81">
        <f>分析係数表!H26</f>
        <v>1.2363442579269917E-2</v>
      </c>
      <c r="O23" s="82">
        <f t="shared" si="3"/>
        <v>0.39657154696387026</v>
      </c>
      <c r="P23" s="76">
        <f>分析係数表!C26</f>
        <v>0.2892749244712991</v>
      </c>
      <c r="Q23" s="82">
        <f t="shared" si="4"/>
        <v>0.11471820429543982</v>
      </c>
      <c r="R23" s="83">
        <v>0.12134931747539197</v>
      </c>
      <c r="S23" s="84">
        <f t="shared" si="5"/>
        <v>0.12676650553894059</v>
      </c>
      <c r="T23" s="85">
        <f>分析係数表!F26</f>
        <v>0.33426704014939307</v>
      </c>
      <c r="U23" s="86">
        <f t="shared" si="6"/>
        <v>4.2373864596583315E-2</v>
      </c>
      <c r="V23" s="87">
        <f>分析係数表!D26</f>
        <v>5.3688141923436038E-2</v>
      </c>
      <c r="W23" s="167">
        <f t="shared" si="7"/>
        <v>0</v>
      </c>
      <c r="X23" s="76">
        <f>分析係数表!E26</f>
        <v>5.6489262371615313E-2</v>
      </c>
      <c r="Y23" s="166">
        <f t="shared" si="8"/>
        <v>0</v>
      </c>
    </row>
    <row r="24" spans="1:25" x14ac:dyDescent="0.2">
      <c r="A24" s="6" t="s">
        <v>12</v>
      </c>
      <c r="B24" s="5" t="s">
        <v>365</v>
      </c>
      <c r="C24" s="90"/>
      <c r="D24" s="107">
        <f>投入係数表!AJ24</f>
        <v>0</v>
      </c>
      <c r="E24" s="110">
        <f t="shared" si="9"/>
        <v>0</v>
      </c>
      <c r="F24" s="85">
        <f>分析係数表!C27</f>
        <v>1.9108280254777066E-2</v>
      </c>
      <c r="G24" s="110">
        <f t="shared" si="0"/>
        <v>0</v>
      </c>
      <c r="H24" s="110">
        <v>7.3070830370368728E-5</v>
      </c>
      <c r="I24" s="110">
        <f t="shared" si="1"/>
        <v>7.3070830370368728E-5</v>
      </c>
      <c r="J24" s="85">
        <f>分析係数表!G27</f>
        <v>0.18</v>
      </c>
      <c r="K24" s="111">
        <f t="shared" si="2"/>
        <v>1.3152749466666371E-5</v>
      </c>
      <c r="L24" s="79"/>
      <c r="M24" s="80"/>
      <c r="N24" s="81">
        <f>分析係数表!H27</f>
        <v>1.2043698374633626E-2</v>
      </c>
      <c r="O24" s="82">
        <f t="shared" si="3"/>
        <v>0.38631538626652878</v>
      </c>
      <c r="P24" s="76">
        <f>分析係数表!C27</f>
        <v>1.9108280254777066E-2</v>
      </c>
      <c r="Q24" s="82">
        <f t="shared" si="4"/>
        <v>7.3818226675132874E-3</v>
      </c>
      <c r="R24" s="83">
        <v>7.4295740188469166E-3</v>
      </c>
      <c r="S24" s="84">
        <f t="shared" si="5"/>
        <v>7.5026448492172852E-3</v>
      </c>
      <c r="T24" s="85">
        <f>分析係数表!F27</f>
        <v>0.34</v>
      </c>
      <c r="U24" s="86">
        <f t="shared" si="6"/>
        <v>2.5508992487338769E-3</v>
      </c>
      <c r="V24" s="87">
        <f>分析係数表!D27</f>
        <v>0</v>
      </c>
      <c r="W24" s="167">
        <f t="shared" si="7"/>
        <v>0</v>
      </c>
      <c r="X24" s="76">
        <f>分析係数表!E27</f>
        <v>0</v>
      </c>
      <c r="Y24" s="166">
        <f t="shared" si="8"/>
        <v>0</v>
      </c>
    </row>
    <row r="25" spans="1:25" x14ac:dyDescent="0.2">
      <c r="A25" s="6" t="s">
        <v>13</v>
      </c>
      <c r="B25" s="5" t="s">
        <v>191</v>
      </c>
      <c r="C25" s="90"/>
      <c r="D25" s="107">
        <f>投入係数表!AJ25</f>
        <v>0</v>
      </c>
      <c r="E25" s="110">
        <f t="shared" si="9"/>
        <v>0</v>
      </c>
      <c r="F25" s="85">
        <f>分析係数表!C28</f>
        <v>9.4883720930232562E-2</v>
      </c>
      <c r="G25" s="110">
        <f t="shared" si="0"/>
        <v>0</v>
      </c>
      <c r="H25" s="110">
        <v>3.6905990532510868E-3</v>
      </c>
      <c r="I25" s="110">
        <f t="shared" si="1"/>
        <v>3.6905990532510868E-3</v>
      </c>
      <c r="J25" s="85">
        <f>分析係数表!G28</f>
        <v>0.12508638562543192</v>
      </c>
      <c r="K25" s="111">
        <f t="shared" si="2"/>
        <v>4.6164369636381939E-4</v>
      </c>
      <c r="L25" s="79"/>
      <c r="M25" s="80"/>
      <c r="N25" s="81">
        <f>分析係数表!H28</f>
        <v>2.3767652544630962E-2</v>
      </c>
      <c r="O25" s="82">
        <f t="shared" si="3"/>
        <v>0.76237461183571609</v>
      </c>
      <c r="P25" s="76">
        <f>分析係数表!C28</f>
        <v>9.4883720930232562E-2</v>
      </c>
      <c r="Q25" s="82">
        <f t="shared" si="4"/>
        <v>7.2336939913714454E-2</v>
      </c>
      <c r="R25" s="83">
        <v>7.7085371622702764E-2</v>
      </c>
      <c r="S25" s="84">
        <f t="shared" si="5"/>
        <v>8.0775970675953851E-2</v>
      </c>
      <c r="T25" s="85">
        <f>分析係数表!F28</f>
        <v>0.21354526606772634</v>
      </c>
      <c r="U25" s="86">
        <f t="shared" si="6"/>
        <v>1.7249326149875427E-2</v>
      </c>
      <c r="V25" s="87">
        <f>分析係数表!D28</f>
        <v>0.20525224602626124</v>
      </c>
      <c r="W25" s="167">
        <f t="shared" si="7"/>
        <v>0</v>
      </c>
      <c r="X25" s="76">
        <f>分析係数表!E28</f>
        <v>0.19765031098825156</v>
      </c>
      <c r="Y25" s="166">
        <f t="shared" si="8"/>
        <v>0</v>
      </c>
    </row>
    <row r="26" spans="1:25" x14ac:dyDescent="0.2">
      <c r="A26" s="6" t="s">
        <v>14</v>
      </c>
      <c r="B26" s="5" t="s">
        <v>50</v>
      </c>
      <c r="C26" s="90"/>
      <c r="D26" s="107">
        <f>投入係数表!AJ26</f>
        <v>4.0083985493414775E-3</v>
      </c>
      <c r="E26" s="110">
        <f t="shared" si="9"/>
        <v>0.40083985493414775</v>
      </c>
      <c r="F26" s="85">
        <f>分析係数表!C29</f>
        <v>0.10244286840031525</v>
      </c>
      <c r="G26" s="110">
        <f t="shared" si="0"/>
        <v>4.106318450862035E-2</v>
      </c>
      <c r="H26" s="110">
        <v>4.8846667387098017E-2</v>
      </c>
      <c r="I26" s="110">
        <f t="shared" si="1"/>
        <v>4.8846667387098017E-2</v>
      </c>
      <c r="J26" s="85">
        <f>分析係数表!G29</f>
        <v>0.25477707006369427</v>
      </c>
      <c r="K26" s="111">
        <f t="shared" si="2"/>
        <v>1.2445010799260641E-2</v>
      </c>
      <c r="L26" s="79"/>
      <c r="M26" s="80"/>
      <c r="N26" s="81">
        <f>分析係数表!H29</f>
        <v>1.0897948308020251E-2</v>
      </c>
      <c r="O26" s="82">
        <f t="shared" si="3"/>
        <v>0.34956414376772182</v>
      </c>
      <c r="P26" s="76">
        <f>分析係数表!C29</f>
        <v>0.10244286840031525</v>
      </c>
      <c r="Q26" s="82">
        <f t="shared" si="4"/>
        <v>3.5810353577465606E-2</v>
      </c>
      <c r="R26" s="83">
        <v>4.5667871905824796E-2</v>
      </c>
      <c r="S26" s="84">
        <f t="shared" si="5"/>
        <v>9.4514539292922806E-2</v>
      </c>
      <c r="T26" s="85">
        <f>分析係数表!F29</f>
        <v>0.39278131634819535</v>
      </c>
      <c r="U26" s="86">
        <f t="shared" si="6"/>
        <v>3.7123545157517451E-2</v>
      </c>
      <c r="V26" s="87">
        <f>分析係数表!D29</f>
        <v>0.1932059447983015</v>
      </c>
      <c r="W26" s="167">
        <f t="shared" si="7"/>
        <v>0</v>
      </c>
      <c r="X26" s="76">
        <f>分析係数表!E29</f>
        <v>0.10191082802547771</v>
      </c>
      <c r="Y26" s="166">
        <f t="shared" si="8"/>
        <v>0</v>
      </c>
    </row>
    <row r="27" spans="1:25" x14ac:dyDescent="0.2">
      <c r="A27" s="6" t="s">
        <v>15</v>
      </c>
      <c r="B27" s="5" t="s">
        <v>36</v>
      </c>
      <c r="C27" s="90"/>
      <c r="D27" s="107">
        <f>投入係数表!AJ27</f>
        <v>2.4813895781637717E-3</v>
      </c>
      <c r="E27" s="110">
        <f t="shared" si="9"/>
        <v>0.24813895781637718</v>
      </c>
      <c r="F27" s="85">
        <f>分析係数表!C30</f>
        <v>1</v>
      </c>
      <c r="G27" s="110">
        <f t="shared" si="0"/>
        <v>0.24813895781637718</v>
      </c>
      <c r="H27" s="110">
        <v>0.29215515624076377</v>
      </c>
      <c r="I27" s="110">
        <f t="shared" si="1"/>
        <v>0.29215515624076377</v>
      </c>
      <c r="J27" s="85">
        <f>分析係数表!G30</f>
        <v>0.34465911614479239</v>
      </c>
      <c r="K27" s="111">
        <f t="shared" si="2"/>
        <v>0.10069393792708536</v>
      </c>
      <c r="L27" s="79"/>
      <c r="M27" s="80"/>
      <c r="N27" s="81">
        <f>分析係数表!H30</f>
        <v>0</v>
      </c>
      <c r="O27" s="82">
        <f t="shared" si="3"/>
        <v>0</v>
      </c>
      <c r="P27" s="76">
        <f>分析係数表!C30</f>
        <v>1</v>
      </c>
      <c r="Q27" s="82">
        <f t="shared" si="4"/>
        <v>0</v>
      </c>
      <c r="R27" s="83">
        <v>5.0296542977942629E-2</v>
      </c>
      <c r="S27" s="84">
        <f t="shared" si="5"/>
        <v>0.34245169921870638</v>
      </c>
      <c r="T27" s="85">
        <f>分析係数表!F30</f>
        <v>0.43992893626471241</v>
      </c>
      <c r="U27" s="86">
        <f t="shared" si="6"/>
        <v>0.15065441175932875</v>
      </c>
      <c r="V27" s="87">
        <f>分析係数表!D30</f>
        <v>0.13657561625582945</v>
      </c>
      <c r="W27" s="167">
        <f t="shared" si="7"/>
        <v>0</v>
      </c>
      <c r="X27" s="76">
        <f>分析係数表!E30</f>
        <v>6.395736175882745E-2</v>
      </c>
      <c r="Y27" s="166">
        <f t="shared" si="8"/>
        <v>0</v>
      </c>
    </row>
    <row r="28" spans="1:25" x14ac:dyDescent="0.2">
      <c r="A28" s="6" t="s">
        <v>16</v>
      </c>
      <c r="B28" s="5" t="s">
        <v>192</v>
      </c>
      <c r="C28" s="90"/>
      <c r="D28" s="107">
        <f>投入係数表!AJ28</f>
        <v>1.2406947890818859E-2</v>
      </c>
      <c r="E28" s="110">
        <f t="shared" si="9"/>
        <v>1.240694789081886</v>
      </c>
      <c r="F28" s="85">
        <f>分析係数表!C31</f>
        <v>2.6671974522292974E-2</v>
      </c>
      <c r="G28" s="110">
        <f t="shared" si="0"/>
        <v>3.3091779804333719E-2</v>
      </c>
      <c r="H28" s="110">
        <v>3.7350935047834641E-2</v>
      </c>
      <c r="I28" s="110">
        <f t="shared" si="1"/>
        <v>3.7350935047834641E-2</v>
      </c>
      <c r="J28" s="85">
        <f>分析係数表!G31</f>
        <v>5.9701492537313432E-2</v>
      </c>
      <c r="K28" s="111">
        <f t="shared" si="2"/>
        <v>2.2299065700199785E-3</v>
      </c>
      <c r="L28" s="79"/>
      <c r="M28" s="80"/>
      <c r="N28" s="81">
        <f>分析係数表!H31</f>
        <v>2.5153210764721556E-2</v>
      </c>
      <c r="O28" s="82">
        <f t="shared" si="3"/>
        <v>0.80681797485752915</v>
      </c>
      <c r="P28" s="76">
        <f>分析係数表!C31</f>
        <v>2.6671974522292974E-2</v>
      </c>
      <c r="Q28" s="82">
        <f t="shared" si="4"/>
        <v>2.1519428469528031E-2</v>
      </c>
      <c r="R28" s="83">
        <v>2.63279333672965E-2</v>
      </c>
      <c r="S28" s="84">
        <f t="shared" si="5"/>
        <v>6.3678868415131137E-2</v>
      </c>
      <c r="T28" s="85">
        <f>分析係数表!F31</f>
        <v>0.34328358208955223</v>
      </c>
      <c r="U28" s="86">
        <f t="shared" si="6"/>
        <v>2.1859910052955466E-2</v>
      </c>
      <c r="V28" s="87">
        <f>分析係数表!D31</f>
        <v>0</v>
      </c>
      <c r="W28" s="167">
        <f t="shared" si="7"/>
        <v>0</v>
      </c>
      <c r="X28" s="76">
        <f>分析係数表!E31</f>
        <v>0</v>
      </c>
      <c r="Y28" s="166">
        <f t="shared" si="8"/>
        <v>0</v>
      </c>
    </row>
    <row r="29" spans="1:25" x14ac:dyDescent="0.2">
      <c r="A29" s="6" t="s">
        <v>17</v>
      </c>
      <c r="B29" s="5" t="s">
        <v>272</v>
      </c>
      <c r="C29" s="90"/>
      <c r="D29" s="107">
        <f>投入係数表!AJ29</f>
        <v>4.7719030349303304E-3</v>
      </c>
      <c r="E29" s="110">
        <f t="shared" si="9"/>
        <v>0.47719030349303304</v>
      </c>
      <c r="F29" s="85">
        <f>分析係数表!C32</f>
        <v>1</v>
      </c>
      <c r="G29" s="110">
        <f t="shared" si="0"/>
        <v>0.47719030349303304</v>
      </c>
      <c r="H29" s="110">
        <v>0.548978868980882</v>
      </c>
      <c r="I29" s="110">
        <f t="shared" si="1"/>
        <v>0.548978868980882</v>
      </c>
      <c r="J29" s="85">
        <f>分析係数表!G32</f>
        <v>0.14022140221402213</v>
      </c>
      <c r="K29" s="111">
        <f t="shared" si="2"/>
        <v>7.6978586794367213E-2</v>
      </c>
      <c r="L29" s="79"/>
      <c r="M29" s="80"/>
      <c r="N29" s="81">
        <f>分析係数表!H32</f>
        <v>7.3807620570210501E-3</v>
      </c>
      <c r="O29" s="82">
        <f t="shared" si="3"/>
        <v>0.23674637609696567</v>
      </c>
      <c r="P29" s="76">
        <f>分析係数表!C32</f>
        <v>1</v>
      </c>
      <c r="Q29" s="82">
        <f t="shared" si="4"/>
        <v>0.23674637609696567</v>
      </c>
      <c r="R29" s="83">
        <v>0.29999440553291962</v>
      </c>
      <c r="S29" s="84">
        <f t="shared" si="5"/>
        <v>0.84897327451380167</v>
      </c>
      <c r="T29" s="85">
        <f>分析係数表!F32</f>
        <v>0.48093480934809346</v>
      </c>
      <c r="U29" s="86">
        <f t="shared" si="6"/>
        <v>0.4083007999199218</v>
      </c>
      <c r="V29" s="87">
        <f>分析係数表!D32</f>
        <v>1.7220172201722016E-2</v>
      </c>
      <c r="W29" s="167">
        <f t="shared" si="7"/>
        <v>0</v>
      </c>
      <c r="X29" s="76">
        <f>分析係数表!E32</f>
        <v>2.5830258302583026E-2</v>
      </c>
      <c r="Y29" s="166">
        <f t="shared" si="8"/>
        <v>0</v>
      </c>
    </row>
    <row r="30" spans="1:25" x14ac:dyDescent="0.2">
      <c r="A30" s="6" t="s">
        <v>18</v>
      </c>
      <c r="B30" s="5" t="s">
        <v>273</v>
      </c>
      <c r="C30" s="90"/>
      <c r="D30" s="107">
        <f>投入係数表!AJ30</f>
        <v>4.0083985493414775E-3</v>
      </c>
      <c r="E30" s="110">
        <f t="shared" si="9"/>
        <v>0.40083985493414775</v>
      </c>
      <c r="F30" s="85">
        <f>分析係数表!C33</f>
        <v>0.66329113924050631</v>
      </c>
      <c r="G30" s="110">
        <f t="shared" si="0"/>
        <v>0.26587352403227016</v>
      </c>
      <c r="H30" s="110">
        <v>0.28160077435071057</v>
      </c>
      <c r="I30" s="110">
        <f t="shared" si="1"/>
        <v>0.28160077435071057</v>
      </c>
      <c r="J30" s="85">
        <f>分析係数表!G33</f>
        <v>0.50381679389312972</v>
      </c>
      <c r="K30" s="111">
        <f t="shared" si="2"/>
        <v>0.14187519929119768</v>
      </c>
      <c r="L30" s="79"/>
      <c r="M30" s="80"/>
      <c r="N30" s="81">
        <f>分析係数表!H33</f>
        <v>1.0658140154543032E-3</v>
      </c>
      <c r="O30" s="82">
        <f t="shared" si="3"/>
        <v>3.4187202324471574E-2</v>
      </c>
      <c r="P30" s="76">
        <f>分析係数表!C33</f>
        <v>0.66329113924050631</v>
      </c>
      <c r="Q30" s="82">
        <f t="shared" si="4"/>
        <v>2.2676068377244438E-2</v>
      </c>
      <c r="R30" s="83">
        <v>5.8134413944924551E-2</v>
      </c>
      <c r="S30" s="84">
        <f t="shared" si="5"/>
        <v>0.33973518829563509</v>
      </c>
      <c r="T30" s="85">
        <f>分析係数表!F33</f>
        <v>0.63740458015267176</v>
      </c>
      <c r="U30" s="86">
        <f t="shared" si="6"/>
        <v>0.21654876505866819</v>
      </c>
      <c r="V30" s="87">
        <f>分析係数表!D33</f>
        <v>1.1450381679389313E-2</v>
      </c>
      <c r="W30" s="167">
        <f t="shared" si="7"/>
        <v>0</v>
      </c>
      <c r="X30" s="76">
        <f>分析係数表!E33</f>
        <v>0</v>
      </c>
      <c r="Y30" s="166">
        <f t="shared" si="8"/>
        <v>0</v>
      </c>
    </row>
    <row r="31" spans="1:25" x14ac:dyDescent="0.2">
      <c r="A31" s="6" t="s">
        <v>19</v>
      </c>
      <c r="B31" s="5" t="s">
        <v>274</v>
      </c>
      <c r="C31" s="90"/>
      <c r="D31" s="107">
        <f>投入係数表!AJ31</f>
        <v>5.5926703569383472E-2</v>
      </c>
      <c r="E31" s="110">
        <f t="shared" si="9"/>
        <v>5.5926703569383474</v>
      </c>
      <c r="F31" s="85">
        <f>分析係数表!C34</f>
        <v>0.21491587085038655</v>
      </c>
      <c r="G31" s="110">
        <f t="shared" si="0"/>
        <v>1.2019536201405472</v>
      </c>
      <c r="H31" s="110">
        <v>1.2732409138059311</v>
      </c>
      <c r="I31" s="110">
        <f t="shared" si="1"/>
        <v>1.2732409138059311</v>
      </c>
      <c r="J31" s="85">
        <f>分析係数表!G34</f>
        <v>0.42492917847025496</v>
      </c>
      <c r="K31" s="111">
        <f t="shared" si="2"/>
        <v>0.541037215498271</v>
      </c>
      <c r="L31" s="79"/>
      <c r="M31" s="80"/>
      <c r="N31" s="81">
        <f>分析係数表!H34</f>
        <v>0.18094857447375434</v>
      </c>
      <c r="O31" s="82">
        <f t="shared" si="3"/>
        <v>5.804132274637162</v>
      </c>
      <c r="P31" s="76">
        <f>分析係数表!C34</f>
        <v>0.21491587085038655</v>
      </c>
      <c r="Q31" s="82">
        <f t="shared" si="4"/>
        <v>1.2474001423344807</v>
      </c>
      <c r="R31" s="83">
        <v>1.3243523274617901</v>
      </c>
      <c r="S31" s="84">
        <f t="shared" si="5"/>
        <v>2.5975932412677212</v>
      </c>
      <c r="T31" s="85">
        <f>分析係数表!F34</f>
        <v>0.69842904970383723</v>
      </c>
      <c r="U31" s="86">
        <f t="shared" si="6"/>
        <v>1.8142345790157248</v>
      </c>
      <c r="V31" s="87">
        <f>分析係数表!D34</f>
        <v>0.29410249806850375</v>
      </c>
      <c r="W31" s="167">
        <f t="shared" si="7"/>
        <v>1</v>
      </c>
      <c r="X31" s="76">
        <f>分析係数表!E34</f>
        <v>0.18465104300798352</v>
      </c>
      <c r="Y31" s="166">
        <f t="shared" si="8"/>
        <v>0</v>
      </c>
    </row>
    <row r="32" spans="1:25" x14ac:dyDescent="0.2">
      <c r="A32" s="6" t="s">
        <v>20</v>
      </c>
      <c r="B32" s="5" t="s">
        <v>37</v>
      </c>
      <c r="C32" s="90"/>
      <c r="D32" s="107">
        <f>投入係数表!AJ32</f>
        <v>9.1620538270662348E-3</v>
      </c>
      <c r="E32" s="110">
        <f t="shared" si="9"/>
        <v>0.91620538270662344</v>
      </c>
      <c r="F32" s="85">
        <f>分析係数表!C35</f>
        <v>8.6412734508243272E-2</v>
      </c>
      <c r="G32" s="110">
        <f t="shared" si="0"/>
        <v>7.9171812490850868E-2</v>
      </c>
      <c r="H32" s="110">
        <v>9.4625054450196866E-2</v>
      </c>
      <c r="I32" s="110">
        <f t="shared" si="1"/>
        <v>9.4625054450196866E-2</v>
      </c>
      <c r="J32" s="85">
        <f>分析係数表!G35</f>
        <v>0.31692307692307692</v>
      </c>
      <c r="K32" s="111">
        <f t="shared" si="2"/>
        <v>2.9988863410370083E-2</v>
      </c>
      <c r="L32" s="79"/>
      <c r="M32" s="80"/>
      <c r="N32" s="81">
        <f>分析係数表!H35</f>
        <v>6.9118038902211562E-2</v>
      </c>
      <c r="O32" s="82">
        <f t="shared" si="3"/>
        <v>2.2170400707419815</v>
      </c>
      <c r="P32" s="76">
        <f>分析係数表!C35</f>
        <v>8.6412734508243272E-2</v>
      </c>
      <c r="Q32" s="82">
        <f t="shared" si="4"/>
        <v>0.19158049502716373</v>
      </c>
      <c r="R32" s="83">
        <v>0.21208383555820234</v>
      </c>
      <c r="S32" s="84">
        <f t="shared" si="5"/>
        <v>0.30670889000839918</v>
      </c>
      <c r="T32" s="85">
        <f>分析係数表!F35</f>
        <v>0.65230769230769226</v>
      </c>
      <c r="U32" s="86">
        <f t="shared" si="6"/>
        <v>0.20006856825163269</v>
      </c>
      <c r="V32" s="87">
        <f>分析係数表!D35</f>
        <v>0.24307692307692308</v>
      </c>
      <c r="W32" s="167">
        <f t="shared" si="7"/>
        <v>0</v>
      </c>
      <c r="X32" s="76">
        <f>分析係数表!E35</f>
        <v>0.19384615384615383</v>
      </c>
      <c r="Y32" s="166">
        <f t="shared" si="8"/>
        <v>0</v>
      </c>
    </row>
    <row r="33" spans="1:25" x14ac:dyDescent="0.2">
      <c r="A33" s="6" t="s">
        <v>21</v>
      </c>
      <c r="B33" s="5" t="s">
        <v>38</v>
      </c>
      <c r="C33" s="90"/>
      <c r="D33" s="107">
        <f>投入係数表!AJ33</f>
        <v>1.7178850925749188E-2</v>
      </c>
      <c r="E33" s="110">
        <f t="shared" si="9"/>
        <v>1.7178850925749187</v>
      </c>
      <c r="F33" s="85">
        <f>分析係数表!C36</f>
        <v>0.53995037220843667</v>
      </c>
      <c r="G33" s="110">
        <f t="shared" si="0"/>
        <v>0.92757269514715202</v>
      </c>
      <c r="H33" s="110">
        <v>0.98361164794239264</v>
      </c>
      <c r="I33" s="110">
        <f t="shared" si="1"/>
        <v>0.98361164794239264</v>
      </c>
      <c r="J33" s="85">
        <f>分析係数表!G36</f>
        <v>4.5913682277318639E-3</v>
      </c>
      <c r="K33" s="111">
        <f t="shared" si="2"/>
        <v>4.516123268789681E-3</v>
      </c>
      <c r="L33" s="79"/>
      <c r="M33" s="80"/>
      <c r="N33" s="81">
        <f>分析係数表!H36</f>
        <v>9.1953104183320006E-2</v>
      </c>
      <c r="O33" s="82">
        <f t="shared" si="3"/>
        <v>2.949500880543785</v>
      </c>
      <c r="P33" s="76">
        <f>分析係数表!C36</f>
        <v>0.53995037220843667</v>
      </c>
      <c r="Q33" s="82">
        <f t="shared" si="4"/>
        <v>1.5925840982787285</v>
      </c>
      <c r="R33" s="83">
        <v>1.6566196275567127</v>
      </c>
      <c r="S33" s="84">
        <f t="shared" si="5"/>
        <v>2.6402312754991053</v>
      </c>
      <c r="T33" s="85">
        <f>分析係数表!F36</f>
        <v>0.90036730945821852</v>
      </c>
      <c r="U33" s="86">
        <f t="shared" si="6"/>
        <v>2.3771779298685698</v>
      </c>
      <c r="V33" s="87">
        <f>分析係数表!D36</f>
        <v>1.4692378328741965E-2</v>
      </c>
      <c r="W33" s="167">
        <f t="shared" si="7"/>
        <v>0</v>
      </c>
      <c r="X33" s="76">
        <f>分析係数表!E36</f>
        <v>5.5096418732782371E-3</v>
      </c>
      <c r="Y33" s="166">
        <f t="shared" si="8"/>
        <v>0</v>
      </c>
    </row>
    <row r="34" spans="1:25" x14ac:dyDescent="0.2">
      <c r="A34" s="6" t="s">
        <v>22</v>
      </c>
      <c r="B34" s="5" t="s">
        <v>377</v>
      </c>
      <c r="C34" s="90"/>
      <c r="D34" s="107">
        <f>投入係数表!AJ34</f>
        <v>1.1643443405230006E-2</v>
      </c>
      <c r="E34" s="110">
        <f t="shared" si="9"/>
        <v>1.1643443405230005</v>
      </c>
      <c r="F34" s="85">
        <f>分析係数表!C37</f>
        <v>0.27299231380864031</v>
      </c>
      <c r="G34" s="110">
        <f t="shared" si="0"/>
        <v>0.31785705558936933</v>
      </c>
      <c r="H34" s="110">
        <v>0.3713505357208125</v>
      </c>
      <c r="I34" s="110">
        <f t="shared" si="1"/>
        <v>0.3713505357208125</v>
      </c>
      <c r="J34" s="85">
        <f>分析係数表!G37</f>
        <v>0.4742113169754632</v>
      </c>
      <c r="K34" s="111">
        <f t="shared" si="2"/>
        <v>0.17609862660371028</v>
      </c>
      <c r="L34" s="79"/>
      <c r="M34" s="80"/>
      <c r="N34" s="81">
        <f>分析係数表!H37</f>
        <v>5.3477218225419662E-2</v>
      </c>
      <c r="O34" s="82">
        <f t="shared" si="3"/>
        <v>1.7153428766303611</v>
      </c>
      <c r="P34" s="76">
        <f>分析係数表!C37</f>
        <v>0.27299231380864031</v>
      </c>
      <c r="Q34" s="82">
        <f t="shared" si="4"/>
        <v>0.46827542086649132</v>
      </c>
      <c r="R34" s="83">
        <v>0.52705683479645693</v>
      </c>
      <c r="S34" s="84">
        <f t="shared" si="5"/>
        <v>0.89840737051726949</v>
      </c>
      <c r="T34" s="85">
        <f>分析係数表!F37</f>
        <v>0.7120681021532298</v>
      </c>
      <c r="U34" s="86">
        <f t="shared" si="6"/>
        <v>0.63972723128470566</v>
      </c>
      <c r="V34" s="87">
        <f>分析係数表!D37</f>
        <v>0.1457185778668002</v>
      </c>
      <c r="W34" s="167">
        <f t="shared" si="7"/>
        <v>0</v>
      </c>
      <c r="X34" s="76">
        <f>分析係数表!E37</f>
        <v>0.12719078617926891</v>
      </c>
      <c r="Y34" s="166">
        <f t="shared" si="8"/>
        <v>0</v>
      </c>
    </row>
    <row r="35" spans="1:25" x14ac:dyDescent="0.2">
      <c r="A35" s="6" t="s">
        <v>23</v>
      </c>
      <c r="B35" s="5" t="s">
        <v>193</v>
      </c>
      <c r="C35" s="90"/>
      <c r="D35" s="107">
        <f>投入係数表!AJ35</f>
        <v>1.2025195648024432E-2</v>
      </c>
      <c r="E35" s="110">
        <f t="shared" si="9"/>
        <v>1.2025195648024432</v>
      </c>
      <c r="F35" s="85">
        <f>分析係数表!C38</f>
        <v>9.8436595251881753E-3</v>
      </c>
      <c r="G35" s="110">
        <f t="shared" si="0"/>
        <v>1.1837193168292709E-2</v>
      </c>
      <c r="H35" s="110">
        <v>1.4195121482703616E-2</v>
      </c>
      <c r="I35" s="110">
        <f t="shared" si="1"/>
        <v>1.4195121482703616E-2</v>
      </c>
      <c r="J35" s="85">
        <f>分析係数表!G38</f>
        <v>0.36842105263157893</v>
      </c>
      <c r="K35" s="111">
        <f t="shared" si="2"/>
        <v>5.2297815988908061E-3</v>
      </c>
      <c r="L35" s="79"/>
      <c r="M35" s="80"/>
      <c r="N35" s="81">
        <f>分析係数表!H38</f>
        <v>4.7135624833466561E-2</v>
      </c>
      <c r="O35" s="82">
        <f t="shared" si="3"/>
        <v>1.5119290227997553</v>
      </c>
      <c r="P35" s="76">
        <f>分析係数表!C38</f>
        <v>9.8436595251881753E-3</v>
      </c>
      <c r="Q35" s="82">
        <f t="shared" si="4"/>
        <v>1.4882914526691261E-2</v>
      </c>
      <c r="R35" s="83">
        <v>1.7265207336227578E-2</v>
      </c>
      <c r="S35" s="84">
        <f t="shared" si="5"/>
        <v>3.1460328818931196E-2</v>
      </c>
      <c r="T35" s="85">
        <f>分析係数表!F38</f>
        <v>0.57894736842105265</v>
      </c>
      <c r="U35" s="86">
        <f t="shared" si="6"/>
        <v>1.8213874579381218E-2</v>
      </c>
      <c r="V35" s="87">
        <f>分析係数表!D38</f>
        <v>0.19298245614035087</v>
      </c>
      <c r="W35" s="167">
        <f t="shared" si="7"/>
        <v>0</v>
      </c>
      <c r="X35" s="76">
        <f>分析係数表!E38</f>
        <v>0.17543859649122806</v>
      </c>
      <c r="Y35" s="166">
        <f t="shared" si="8"/>
        <v>0</v>
      </c>
    </row>
    <row r="36" spans="1:25" x14ac:dyDescent="0.2">
      <c r="A36" s="6" t="s">
        <v>24</v>
      </c>
      <c r="B36" s="5" t="s">
        <v>39</v>
      </c>
      <c r="C36" s="90"/>
      <c r="D36" s="107">
        <f>投入係数表!AJ36</f>
        <v>0</v>
      </c>
      <c r="E36" s="110">
        <f t="shared" si="9"/>
        <v>0</v>
      </c>
      <c r="F36" s="85">
        <f>分析係数表!C39</f>
        <v>1</v>
      </c>
      <c r="G36" s="110">
        <f t="shared" si="0"/>
        <v>0</v>
      </c>
      <c r="H36" s="110">
        <v>2.3602750951070017E-2</v>
      </c>
      <c r="I36" s="110">
        <f t="shared" si="1"/>
        <v>2.3602750951070017E-2</v>
      </c>
      <c r="J36" s="85">
        <f>分析係数表!G39</f>
        <v>0.35118219749652296</v>
      </c>
      <c r="K36" s="111">
        <f t="shared" si="2"/>
        <v>8.2888659459599157E-3</v>
      </c>
      <c r="L36" s="79"/>
      <c r="M36" s="80"/>
      <c r="N36" s="81">
        <f>分析係数表!H39</f>
        <v>4.2632560618172128E-3</v>
      </c>
      <c r="O36" s="82">
        <f t="shared" si="3"/>
        <v>0.1367488092978863</v>
      </c>
      <c r="P36" s="76">
        <f>分析係数表!C39</f>
        <v>1</v>
      </c>
      <c r="Q36" s="82">
        <f t="shared" si="4"/>
        <v>0.1367488092978863</v>
      </c>
      <c r="R36" s="83">
        <v>0.1669710578107868</v>
      </c>
      <c r="S36" s="84">
        <f t="shared" si="5"/>
        <v>0.19057380876185681</v>
      </c>
      <c r="T36" s="85">
        <f>分析係数表!F39</f>
        <v>0.70201668984700971</v>
      </c>
      <c r="U36" s="86">
        <f t="shared" si="6"/>
        <v>0.13378599439853578</v>
      </c>
      <c r="V36" s="87">
        <f>分析係数表!D39</f>
        <v>8.2406119610570233E-2</v>
      </c>
      <c r="W36" s="167">
        <f t="shared" si="7"/>
        <v>0</v>
      </c>
      <c r="X36" s="76">
        <f>分析係数表!E39</f>
        <v>0.10361613351877608</v>
      </c>
      <c r="Y36" s="166">
        <f t="shared" si="8"/>
        <v>0</v>
      </c>
    </row>
    <row r="37" spans="1:25" x14ac:dyDescent="0.2">
      <c r="A37" s="6" t="s">
        <v>25</v>
      </c>
      <c r="B37" s="5" t="s">
        <v>40</v>
      </c>
      <c r="C37" s="90"/>
      <c r="D37" s="107">
        <f>投入係数表!AJ37</f>
        <v>0</v>
      </c>
      <c r="E37" s="110">
        <f t="shared" si="9"/>
        <v>0</v>
      </c>
      <c r="F37" s="85">
        <f>分析係数表!C40</f>
        <v>0.85246762338116899</v>
      </c>
      <c r="G37" s="110">
        <f t="shared" si="0"/>
        <v>0</v>
      </c>
      <c r="H37" s="110">
        <v>9.3764110308742739E-4</v>
      </c>
      <c r="I37" s="110">
        <f t="shared" si="1"/>
        <v>9.3764110308742739E-4</v>
      </c>
      <c r="J37" s="85">
        <f>分析係数表!G40</f>
        <v>0.56154833975417351</v>
      </c>
      <c r="K37" s="111">
        <f t="shared" si="2"/>
        <v>5.2653080472401669E-4</v>
      </c>
      <c r="L37" s="79"/>
      <c r="M37" s="80"/>
      <c r="N37" s="81">
        <f>分析係数表!H40</f>
        <v>3.4452438049560351E-2</v>
      </c>
      <c r="O37" s="82">
        <f t="shared" si="3"/>
        <v>1.1051013151385436</v>
      </c>
      <c r="P37" s="76">
        <f>分析係数表!C40</f>
        <v>0.85246762338116899</v>
      </c>
      <c r="Q37" s="82">
        <f t="shared" si="4"/>
        <v>0.94206309171155855</v>
      </c>
      <c r="R37" s="83">
        <v>0.94248003648136713</v>
      </c>
      <c r="S37" s="84">
        <f t="shared" si="5"/>
        <v>0.94341767758445461</v>
      </c>
      <c r="T37" s="85">
        <f>分析係数表!F40</f>
        <v>0.75619152449091909</v>
      </c>
      <c r="U37" s="86">
        <f t="shared" si="6"/>
        <v>0.71340445184427115</v>
      </c>
      <c r="V37" s="87">
        <f>分析係数表!D40</f>
        <v>0.11685929187305082</v>
      </c>
      <c r="W37" s="167">
        <f t="shared" si="7"/>
        <v>0</v>
      </c>
      <c r="X37" s="76">
        <f>分析係数表!E40</f>
        <v>7.2463768115942032E-2</v>
      </c>
      <c r="Y37" s="166">
        <f t="shared" si="8"/>
        <v>0</v>
      </c>
    </row>
    <row r="38" spans="1:25" x14ac:dyDescent="0.2">
      <c r="A38" s="6" t="s">
        <v>26</v>
      </c>
      <c r="B38" s="5" t="s">
        <v>276</v>
      </c>
      <c r="C38" s="75">
        <f>最終需要_まとめ!C39</f>
        <v>100</v>
      </c>
      <c r="D38" s="107">
        <f>投入係数表!AJ38</f>
        <v>1.9660240503912959E-2</v>
      </c>
      <c r="E38" s="110">
        <f t="shared" si="9"/>
        <v>1.9660240503912958</v>
      </c>
      <c r="F38" s="85">
        <f>分析係数表!C41</f>
        <v>0.52194822470070601</v>
      </c>
      <c r="G38" s="110">
        <f t="shared" si="0"/>
        <v>1.0261627628206282</v>
      </c>
      <c r="H38" s="110">
        <v>1.0371823562269515</v>
      </c>
      <c r="I38" s="110">
        <f t="shared" si="1"/>
        <v>101.03718235622695</v>
      </c>
      <c r="J38" s="85">
        <f>分析係数表!G41</f>
        <v>0.47623592288604694</v>
      </c>
      <c r="K38" s="111">
        <f t="shared" si="2"/>
        <v>48.117535785223559</v>
      </c>
      <c r="L38" s="79"/>
      <c r="M38" s="80"/>
      <c r="N38" s="81">
        <f>分析係数表!H41</f>
        <v>5.4729549693578468E-2</v>
      </c>
      <c r="O38" s="82">
        <f t="shared" si="3"/>
        <v>1.7555128393616153</v>
      </c>
      <c r="P38" s="76">
        <f>分析係数表!C41</f>
        <v>0.52194822470070601</v>
      </c>
      <c r="Q38" s="82">
        <f t="shared" si="4"/>
        <v>0.91628680994409084</v>
      </c>
      <c r="R38" s="83">
        <v>0.92632079427720493</v>
      </c>
      <c r="S38" s="84">
        <f t="shared" si="5"/>
        <v>101.96350315050415</v>
      </c>
      <c r="T38" s="85">
        <f>分析係数表!F41</f>
        <v>0.5754915060125978</v>
      </c>
      <c r="U38" s="86">
        <f t="shared" si="6"/>
        <v>58.679129986403893</v>
      </c>
      <c r="V38" s="87">
        <f>分析係数表!D41</f>
        <v>0.21645352166443979</v>
      </c>
      <c r="W38" s="167">
        <f t="shared" si="7"/>
        <v>22</v>
      </c>
      <c r="X38" s="76">
        <f>分析係数表!E41</f>
        <v>0.20900935292994846</v>
      </c>
      <c r="Y38" s="166">
        <f t="shared" si="8"/>
        <v>21</v>
      </c>
    </row>
    <row r="39" spans="1:25" x14ac:dyDescent="0.2">
      <c r="A39" s="6" t="s">
        <v>51</v>
      </c>
      <c r="B39" s="5" t="s">
        <v>367</v>
      </c>
      <c r="C39" s="90"/>
      <c r="D39" s="107">
        <f>投入係数表!AJ39</f>
        <v>7.6350448558885279E-4</v>
      </c>
      <c r="E39" s="110">
        <f t="shared" si="9"/>
        <v>7.6350448558885273E-2</v>
      </c>
      <c r="F39" s="85">
        <f>分析係数表!C42</f>
        <v>1</v>
      </c>
      <c r="G39" s="110">
        <f>E39*F39</f>
        <v>7.6350448558885273E-2</v>
      </c>
      <c r="H39" s="110">
        <v>9.2611865258950793E-2</v>
      </c>
      <c r="I39" s="110">
        <f>C39+H39</f>
        <v>9.2611865258950793E-2</v>
      </c>
      <c r="J39" s="85">
        <f>分析係数表!G42</f>
        <v>0.48544520547945208</v>
      </c>
      <c r="K39" s="111">
        <f>I39*J39</f>
        <v>4.4957985960466698E-2</v>
      </c>
      <c r="L39" s="79"/>
      <c r="M39" s="80"/>
      <c r="N39" s="81">
        <f>分析係数表!H42</f>
        <v>1.4948041566746603E-2</v>
      </c>
      <c r="O39" s="82">
        <f t="shared" si="3"/>
        <v>0.4794755126007138</v>
      </c>
      <c r="P39" s="76">
        <f>分析係数表!C42</f>
        <v>1</v>
      </c>
      <c r="Q39" s="82">
        <f>O39*P39</f>
        <v>0.4794755126007138</v>
      </c>
      <c r="R39" s="83">
        <v>0.49459726625081757</v>
      </c>
      <c r="S39" s="84">
        <f>I39+R39</f>
        <v>0.58720913150976839</v>
      </c>
      <c r="T39" s="85">
        <f>分析係数表!F42</f>
        <v>0.5547945205479452</v>
      </c>
      <c r="U39" s="86">
        <f t="shared" si="6"/>
        <v>0.32578040857733725</v>
      </c>
      <c r="V39" s="87">
        <f>分析係数表!D42</f>
        <v>0.17037671232876711</v>
      </c>
      <c r="W39" s="167">
        <f t="shared" si="7"/>
        <v>0</v>
      </c>
      <c r="X39" s="76">
        <f>分析係数表!E42</f>
        <v>0.12842465753424659</v>
      </c>
      <c r="Y39" s="166">
        <f t="shared" si="8"/>
        <v>0</v>
      </c>
    </row>
    <row r="40" spans="1:25" x14ac:dyDescent="0.2">
      <c r="A40" s="6" t="s">
        <v>194</v>
      </c>
      <c r="B40" s="5" t="s">
        <v>41</v>
      </c>
      <c r="C40" s="90"/>
      <c r="D40" s="107">
        <f>投入係数表!AJ40</f>
        <v>4.7909906470700515E-2</v>
      </c>
      <c r="E40" s="110">
        <f t="shared" si="9"/>
        <v>4.7909906470700516</v>
      </c>
      <c r="F40" s="85">
        <f>分析係数表!C43</f>
        <v>0.62423588637180871</v>
      </c>
      <c r="G40" s="110">
        <f>E40*F40</f>
        <v>2.9907082931728191</v>
      </c>
      <c r="H40" s="110">
        <v>3.5925781101965248</v>
      </c>
      <c r="I40" s="110">
        <f>C40+H40</f>
        <v>3.5925781101965248</v>
      </c>
      <c r="J40" s="85">
        <f>分析係数表!G43</f>
        <v>0.42429149797570848</v>
      </c>
      <c r="K40" s="111">
        <f>I40*J40</f>
        <v>1.5243003479700235</v>
      </c>
      <c r="L40" s="79"/>
      <c r="M40" s="80"/>
      <c r="N40" s="81">
        <f>分析係数表!H43</f>
        <v>4.0607513988808956E-2</v>
      </c>
      <c r="O40" s="82">
        <f t="shared" si="3"/>
        <v>1.3025324085623671</v>
      </c>
      <c r="P40" s="76">
        <f>分析係数表!C43</f>
        <v>0.62423588637180871</v>
      </c>
      <c r="Q40" s="82">
        <f>O40*P40</f>
        <v>0.81308747258693614</v>
      </c>
      <c r="R40" s="83">
        <v>1.2362860499644659</v>
      </c>
      <c r="S40" s="84">
        <f>I40+R40</f>
        <v>4.8288641601609905</v>
      </c>
      <c r="T40" s="85">
        <f>分析係数表!F43</f>
        <v>0.69068825910931175</v>
      </c>
      <c r="U40" s="86">
        <f t="shared" si="6"/>
        <v>3.3352397802569431</v>
      </c>
      <c r="V40" s="87">
        <f>分析係数表!D43</f>
        <v>0.12442645074224022</v>
      </c>
      <c r="W40" s="167">
        <f t="shared" si="7"/>
        <v>1</v>
      </c>
      <c r="X40" s="76">
        <f>分析係数表!E43</f>
        <v>8.4750337381916327E-2</v>
      </c>
      <c r="Y40" s="166">
        <f t="shared" si="8"/>
        <v>0</v>
      </c>
    </row>
    <row r="41" spans="1:25" x14ac:dyDescent="0.2">
      <c r="A41" s="6" t="s">
        <v>340</v>
      </c>
      <c r="B41" s="5" t="s">
        <v>42</v>
      </c>
      <c r="C41" s="90"/>
      <c r="D41" s="107">
        <f>投入係数表!AJ41</f>
        <v>1.2788700133613285E-2</v>
      </c>
      <c r="E41" s="110">
        <f t="shared" si="9"/>
        <v>1.2788700133613284</v>
      </c>
      <c r="F41" s="85">
        <f>分析係数表!C44</f>
        <v>0.39252164302818193</v>
      </c>
      <c r="G41" s="110">
        <f>E41*F41</f>
        <v>0.50198415886406167</v>
      </c>
      <c r="H41" s="110">
        <v>0.51290268678696149</v>
      </c>
      <c r="I41" s="110">
        <f>C41+H41</f>
        <v>0.51290268678696149</v>
      </c>
      <c r="J41" s="85">
        <f>分析係数表!G44</f>
        <v>0.26417955717318775</v>
      </c>
      <c r="K41" s="111">
        <f>I41*J41</f>
        <v>0.1354984046683177</v>
      </c>
      <c r="L41" s="79"/>
      <c r="M41" s="80"/>
      <c r="N41" s="81">
        <f>分析係数表!H44</f>
        <v>0.12190247801758593</v>
      </c>
      <c r="O41" s="82">
        <f t="shared" si="3"/>
        <v>3.910161265861436</v>
      </c>
      <c r="P41" s="76">
        <f>分析係数表!C44</f>
        <v>0.39252164302818193</v>
      </c>
      <c r="Q41" s="82">
        <f>O41*P41</f>
        <v>1.5348229245810865</v>
      </c>
      <c r="R41" s="83">
        <v>1.5537655122890088</v>
      </c>
      <c r="S41" s="84">
        <f>I41+R41</f>
        <v>2.0666681990759703</v>
      </c>
      <c r="T41" s="85">
        <f>分析係数表!F44</f>
        <v>0.52714589020321501</v>
      </c>
      <c r="U41" s="86">
        <f t="shared" si="6"/>
        <v>1.0894356475565776</v>
      </c>
      <c r="V41" s="87">
        <f>分析係数表!D44</f>
        <v>0.30209281164695179</v>
      </c>
      <c r="W41" s="167">
        <f t="shared" si="7"/>
        <v>1</v>
      </c>
      <c r="X41" s="76">
        <f>分析係数表!E44</f>
        <v>0.17773733697300576</v>
      </c>
      <c r="Y41" s="166">
        <f t="shared" si="8"/>
        <v>0</v>
      </c>
    </row>
    <row r="42" spans="1:25" x14ac:dyDescent="0.2">
      <c r="A42" s="6" t="s">
        <v>341</v>
      </c>
      <c r="B42" s="5" t="s">
        <v>278</v>
      </c>
      <c r="C42" s="90"/>
      <c r="D42" s="107">
        <f>投入係数表!AJ42</f>
        <v>4.0083985493414775E-3</v>
      </c>
      <c r="E42" s="110">
        <f t="shared" si="9"/>
        <v>0.40083985493414775</v>
      </c>
      <c r="F42" s="85">
        <f>分析係数表!C45</f>
        <v>1</v>
      </c>
      <c r="G42" s="110">
        <f>E42*F42</f>
        <v>0.40083985493414775</v>
      </c>
      <c r="H42" s="110">
        <v>0.42958879557729623</v>
      </c>
      <c r="I42" s="110">
        <f>C42+H42</f>
        <v>0.42958879557729623</v>
      </c>
      <c r="J42" s="85">
        <f>分析係数表!G45</f>
        <v>0</v>
      </c>
      <c r="K42" s="111">
        <f>I42*J42</f>
        <v>0</v>
      </c>
      <c r="L42" s="79"/>
      <c r="M42" s="80"/>
      <c r="N42" s="81">
        <f>分析係数表!H45</f>
        <v>0</v>
      </c>
      <c r="O42" s="82">
        <f t="shared" si="3"/>
        <v>0</v>
      </c>
      <c r="P42" s="76">
        <f>分析係数表!C45</f>
        <v>1</v>
      </c>
      <c r="Q42" s="82">
        <f>O42*P42</f>
        <v>0</v>
      </c>
      <c r="R42" s="83">
        <v>3.360419037672719E-2</v>
      </c>
      <c r="S42" s="84">
        <f>I42+R42</f>
        <v>0.46319298595402342</v>
      </c>
      <c r="T42" s="85">
        <f>分析係数表!F45</f>
        <v>0</v>
      </c>
      <c r="U42" s="86">
        <f t="shared" si="6"/>
        <v>0</v>
      </c>
      <c r="V42" s="87">
        <f>分析係数表!D45</f>
        <v>0</v>
      </c>
      <c r="W42" s="167">
        <f t="shared" si="7"/>
        <v>0</v>
      </c>
      <c r="X42" s="76">
        <f>分析係数表!E45</f>
        <v>0</v>
      </c>
      <c r="Y42" s="166">
        <f t="shared" si="8"/>
        <v>0</v>
      </c>
    </row>
    <row r="43" spans="1:25" x14ac:dyDescent="0.2">
      <c r="A43" s="6" t="s">
        <v>342</v>
      </c>
      <c r="B43" s="5" t="s">
        <v>279</v>
      </c>
      <c r="C43" s="90"/>
      <c r="D43" s="107">
        <f>投入係数表!AJ43</f>
        <v>6.1080358847108223E-3</v>
      </c>
      <c r="E43" s="110">
        <f t="shared" si="9"/>
        <v>0.61080358847108218</v>
      </c>
      <c r="F43" s="85">
        <f>分析係数表!C46</f>
        <v>0.18061366806136681</v>
      </c>
      <c r="G43" s="110">
        <f>E43*F43</f>
        <v>0.11031947657880772</v>
      </c>
      <c r="H43" s="110">
        <v>0.12273430494556407</v>
      </c>
      <c r="I43" s="110">
        <f>C43+H43</f>
        <v>0.12273430494556407</v>
      </c>
      <c r="J43" s="85">
        <f>分析係数表!G46</f>
        <v>1.1538461538461539E-2</v>
      </c>
      <c r="K43" s="111">
        <f>I43*J43</f>
        <v>1.4161650570642008E-3</v>
      </c>
      <c r="L43" s="79"/>
      <c r="M43" s="80"/>
      <c r="N43" s="81">
        <f>分析係数表!H46</f>
        <v>2.4940047961630695E-2</v>
      </c>
      <c r="O43" s="82">
        <f t="shared" si="3"/>
        <v>0.79998053439263483</v>
      </c>
      <c r="P43" s="76">
        <f>分析係数表!C46</f>
        <v>0.18061366806136681</v>
      </c>
      <c r="Q43" s="82">
        <f>O43*P43</f>
        <v>0.14448741869434617</v>
      </c>
      <c r="R43" s="83">
        <v>0.15715569226708259</v>
      </c>
      <c r="S43" s="84">
        <f>I43+R43</f>
        <v>0.27988999721264668</v>
      </c>
      <c r="T43" s="85">
        <f>分析係数表!F46</f>
        <v>0.31538461538461537</v>
      </c>
      <c r="U43" s="86">
        <f t="shared" si="6"/>
        <v>8.8272999120911647E-2</v>
      </c>
      <c r="V43" s="87">
        <f>分析係数表!D46</f>
        <v>7.6923076923076927E-3</v>
      </c>
      <c r="W43" s="167">
        <f t="shared" si="7"/>
        <v>0</v>
      </c>
      <c r="X43" s="76">
        <f>分析係数表!E46</f>
        <v>2.3076923076923078E-2</v>
      </c>
      <c r="Y43" s="166">
        <f t="shared" si="8"/>
        <v>0</v>
      </c>
    </row>
    <row r="44" spans="1:25" x14ac:dyDescent="0.2">
      <c r="A44" s="192">
        <v>40</v>
      </c>
      <c r="B44" s="14" t="s">
        <v>150</v>
      </c>
      <c r="C44" s="197">
        <f>SUM(C5:C43)</f>
        <v>100</v>
      </c>
      <c r="D44" s="108">
        <f>投入係数表!AJ44</f>
        <v>0.4143920595533499</v>
      </c>
      <c r="E44" s="96">
        <f>SUM(E5:E43)</f>
        <v>41.439205955334977</v>
      </c>
      <c r="F44" s="98">
        <f>分析係数表!C47</f>
        <v>0.37257609531888036</v>
      </c>
      <c r="G44" s="96">
        <f>SUM(G5:G43)</f>
        <v>9.6328773406266723</v>
      </c>
      <c r="H44" s="96">
        <f>SUM(H5:H43)</f>
        <v>11.027153780920139</v>
      </c>
      <c r="I44" s="96">
        <f>SUM(I5:I43)</f>
        <v>111.02715378092014</v>
      </c>
      <c r="J44" s="98">
        <f>分析係数表!G47</f>
        <v>0.28018721150013498</v>
      </c>
      <c r="K44" s="112">
        <f>SUM(K5:K43)</f>
        <v>51.158122138653034</v>
      </c>
      <c r="L44" s="94">
        <f>最終需要_まとめ!$L$33</f>
        <v>0.627</v>
      </c>
      <c r="M44" s="91">
        <f>K44*L44</f>
        <v>32.076142580935453</v>
      </c>
      <c r="N44" s="95">
        <f>分析係数表!H47</f>
        <v>1</v>
      </c>
      <c r="O44" s="96">
        <f>SUM(O5:O43)</f>
        <v>32.076142580935453</v>
      </c>
      <c r="P44" s="92">
        <f>分析係数表!C47</f>
        <v>0.37257609531888036</v>
      </c>
      <c r="Q44" s="96">
        <f>SUM(Q5:Q43)</f>
        <v>9.7901003037658043</v>
      </c>
      <c r="R44" s="91">
        <f>SUM(R5:R43)</f>
        <v>11.024574888714122</v>
      </c>
      <c r="S44" s="97">
        <f>SUM(S5:S43)</f>
        <v>122.05172866963426</v>
      </c>
      <c r="T44" s="98">
        <f>分析係数表!F47</f>
        <v>0.48104097823151992</v>
      </c>
      <c r="U44" s="99">
        <f>SUM(U5:U43)</f>
        <v>71.187089650228117</v>
      </c>
      <c r="V44" s="100">
        <f>分析係数表!D47</f>
        <v>0.12544199143661683</v>
      </c>
      <c r="W44" s="164">
        <f>SUM(W5:W43)</f>
        <v>25</v>
      </c>
      <c r="X44" s="92">
        <f>分析係数表!E47</f>
        <v>9.6151620742417038E-2</v>
      </c>
      <c r="Y44" s="165">
        <f>SUM(Y5:Y43)</f>
        <v>21</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5" right="0.75" top="1" bottom="1"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600-000000000000}">
  <dimension ref="A1:Y46"/>
  <sheetViews>
    <sheetView workbookViewId="0">
      <pane xSplit="2" ySplit="4" topLeftCell="C5" activePane="bottomRight" state="frozen"/>
      <selection pane="topRight" activeCell="C1" sqref="C1"/>
      <selection pane="bottomLeft" activeCell="A5" sqref="A5"/>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customWidth="1"/>
    <col min="6" max="16384" width="8.90625" style="3"/>
  </cols>
  <sheetData>
    <row r="1" spans="1:25" ht="13" x14ac:dyDescent="0.2">
      <c r="B1" s="61" t="s">
        <v>343</v>
      </c>
      <c r="C1" s="62"/>
      <c r="D1" s="62"/>
      <c r="E1" s="62"/>
      <c r="F1" s="63"/>
      <c r="G1" s="398" t="str">
        <f>取引基本表!$E$1</f>
        <v>2015年多可町産業連関表</v>
      </c>
      <c r="H1" s="401"/>
      <c r="I1" s="401"/>
    </row>
    <row r="2" spans="1:25" x14ac:dyDescent="0.2">
      <c r="B2" s="3" t="s">
        <v>367</v>
      </c>
      <c r="S2" s="3" t="s">
        <v>152</v>
      </c>
      <c r="U2" s="64" t="s">
        <v>209</v>
      </c>
      <c r="W2" s="3" t="s">
        <v>130</v>
      </c>
      <c r="Y2" s="3" t="s">
        <v>153</v>
      </c>
    </row>
    <row r="3" spans="1:25" ht="44" x14ac:dyDescent="0.2">
      <c r="B3" s="65"/>
      <c r="C3" s="66" t="s">
        <v>227</v>
      </c>
      <c r="D3" s="66" t="s">
        <v>382</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107">
        <f>投入係数表!AK5</f>
        <v>2.5684931506849314E-3</v>
      </c>
      <c r="E5" s="110">
        <f>$C$39*D5</f>
        <v>0.25684931506849312</v>
      </c>
      <c r="F5" s="85">
        <f>分析係数表!C8</f>
        <v>0.59892525647288708</v>
      </c>
      <c r="G5" s="110">
        <f t="shared" ref="G5:G38" si="0">E5*F5</f>
        <v>0.15383354190228263</v>
      </c>
      <c r="H5" s="110">
        <f t="array" ref="H5:H43">MMULT(逆行列係数!C5:AO43,'35'!G5:G43)</f>
        <v>0.17602173707005461</v>
      </c>
      <c r="I5" s="110">
        <f t="shared" ref="I5:I38" si="1">C5+H5</f>
        <v>0.17602173707005461</v>
      </c>
      <c r="J5" s="85">
        <f>分析係数表!G8</f>
        <v>0.12001563721657545</v>
      </c>
      <c r="K5" s="111">
        <f t="shared" ref="K5:K38" si="2">I5*J5</f>
        <v>2.1125360938431103E-2</v>
      </c>
      <c r="L5" s="79" t="s">
        <v>177</v>
      </c>
      <c r="M5" s="80" t="s">
        <v>177</v>
      </c>
      <c r="N5" s="81">
        <f>分析係数表!H8</f>
        <v>1.3455901945110578E-2</v>
      </c>
      <c r="O5" s="82">
        <f t="shared" ref="O5:O43" si="3">$M$44*N5</f>
        <v>0.44363189163771299</v>
      </c>
      <c r="P5" s="76">
        <f>分析係数表!C8</f>
        <v>0.59892525647288708</v>
      </c>
      <c r="Q5" s="82">
        <f t="shared" ref="Q5:Q38" si="4">O5*P5</f>
        <v>0.26570234447866931</v>
      </c>
      <c r="R5" s="83">
        <f t="array" ref="R5:R43">MMULT(逆行列係数!C5:AO43,'35'!Q5:Q43)</f>
        <v>0.37871436508530704</v>
      </c>
      <c r="S5" s="84">
        <f t="shared" ref="S5:S38" si="5">I5+R5</f>
        <v>0.55473610215536162</v>
      </c>
      <c r="T5" s="85">
        <f>分析係数表!F8</f>
        <v>0.45269741985926504</v>
      </c>
      <c r="U5" s="86">
        <f t="shared" ref="U5:U38" si="6">S5*T5</f>
        <v>0.25112760214851787</v>
      </c>
      <c r="V5" s="87">
        <f>分析係数表!D8</f>
        <v>0.16301798279906177</v>
      </c>
      <c r="W5" s="167">
        <f t="shared" ref="W5:W38" si="7">ROUND(S5*V5,0)</f>
        <v>0</v>
      </c>
      <c r="X5" s="76">
        <f>分析係数表!E8</f>
        <v>0.12822517591868648</v>
      </c>
      <c r="Y5" s="166">
        <f t="shared" ref="Y5:Y38" si="8">ROUND(S5*X5,0)</f>
        <v>0</v>
      </c>
    </row>
    <row r="6" spans="1:25" x14ac:dyDescent="0.2">
      <c r="A6" s="6" t="s">
        <v>219</v>
      </c>
      <c r="B6" s="5" t="s">
        <v>265</v>
      </c>
      <c r="C6" s="90"/>
      <c r="D6" s="107">
        <f>投入係数表!AK6</f>
        <v>0</v>
      </c>
      <c r="E6" s="110">
        <f t="shared" ref="E6:E43" si="9">$C$39*D6</f>
        <v>0</v>
      </c>
      <c r="F6" s="85">
        <f>分析係数表!C9</f>
        <v>1</v>
      </c>
      <c r="G6" s="110">
        <f t="shared" si="0"/>
        <v>0</v>
      </c>
      <c r="H6" s="110">
        <v>0.10660416722924022</v>
      </c>
      <c r="I6" s="110">
        <f t="shared" si="1"/>
        <v>0.10660416722924022</v>
      </c>
      <c r="J6" s="85">
        <f>分析係数表!G9</f>
        <v>0.24649298597194388</v>
      </c>
      <c r="K6" s="111">
        <f t="shared" si="2"/>
        <v>2.6277179497387872E-2</v>
      </c>
      <c r="L6" s="79"/>
      <c r="M6" s="80"/>
      <c r="N6" s="81">
        <f>分析係数表!H9</f>
        <v>6.9277911004529712E-4</v>
      </c>
      <c r="O6" s="82">
        <f t="shared" si="3"/>
        <v>2.2840453826892156E-2</v>
      </c>
      <c r="P6" s="76">
        <f>分析係数表!C9</f>
        <v>1</v>
      </c>
      <c r="Q6" s="82">
        <f t="shared" si="4"/>
        <v>2.2840453826892156E-2</v>
      </c>
      <c r="R6" s="83">
        <v>3.5425732469596537E-2</v>
      </c>
      <c r="S6" s="84">
        <f t="shared" si="5"/>
        <v>0.14202989969883675</v>
      </c>
      <c r="T6" s="85">
        <f>分析係数表!F9</f>
        <v>0.67535070140280562</v>
      </c>
      <c r="U6" s="86">
        <f t="shared" si="6"/>
        <v>9.5919992381779534E-2</v>
      </c>
      <c r="V6" s="87">
        <f>分析係数表!D9</f>
        <v>0.18436873747494989</v>
      </c>
      <c r="W6" s="167">
        <f t="shared" si="7"/>
        <v>0</v>
      </c>
      <c r="X6" s="76">
        <f>分析係数表!E9</f>
        <v>0.11823647294589178</v>
      </c>
      <c r="Y6" s="166">
        <f t="shared" si="8"/>
        <v>0</v>
      </c>
    </row>
    <row r="7" spans="1:25" x14ac:dyDescent="0.2">
      <c r="A7" s="6" t="s">
        <v>220</v>
      </c>
      <c r="B7" s="5" t="s">
        <v>266</v>
      </c>
      <c r="C7" s="90"/>
      <c r="D7" s="107">
        <f>投入係数表!AK7</f>
        <v>0</v>
      </c>
      <c r="E7" s="110">
        <f t="shared" si="9"/>
        <v>0</v>
      </c>
      <c r="F7" s="85">
        <f>分析係数表!C10</f>
        <v>0</v>
      </c>
      <c r="G7" s="110">
        <f t="shared" si="0"/>
        <v>0</v>
      </c>
      <c r="H7" s="110">
        <v>0</v>
      </c>
      <c r="I7" s="110">
        <f t="shared" si="1"/>
        <v>0</v>
      </c>
      <c r="J7" s="85">
        <f>分析係数表!G10</f>
        <v>0</v>
      </c>
      <c r="K7" s="111">
        <f t="shared" si="2"/>
        <v>0</v>
      </c>
      <c r="L7" s="79"/>
      <c r="M7" s="80"/>
      <c r="N7" s="81">
        <f>分析係数表!H10</f>
        <v>1.3855582200905942E-3</v>
      </c>
      <c r="O7" s="82">
        <f t="shared" si="3"/>
        <v>4.5680907653784311E-2</v>
      </c>
      <c r="P7" s="76">
        <f>分析係数表!C10</f>
        <v>0</v>
      </c>
      <c r="Q7" s="82">
        <f t="shared" si="4"/>
        <v>0</v>
      </c>
      <c r="R7" s="83">
        <v>0</v>
      </c>
      <c r="S7" s="84">
        <f t="shared" si="5"/>
        <v>0</v>
      </c>
      <c r="T7" s="85">
        <f>分析係数表!F10</f>
        <v>0</v>
      </c>
      <c r="U7" s="86">
        <f t="shared" si="6"/>
        <v>0</v>
      </c>
      <c r="V7" s="87">
        <f>分析係数表!D10</f>
        <v>0</v>
      </c>
      <c r="W7" s="167">
        <f t="shared" si="7"/>
        <v>0</v>
      </c>
      <c r="X7" s="76">
        <f>分析係数表!E10</f>
        <v>0</v>
      </c>
      <c r="Y7" s="166">
        <f t="shared" si="8"/>
        <v>0</v>
      </c>
    </row>
    <row r="8" spans="1:25" x14ac:dyDescent="0.2">
      <c r="A8" s="6" t="s">
        <v>221</v>
      </c>
      <c r="B8" s="5" t="s">
        <v>27</v>
      </c>
      <c r="C8" s="90"/>
      <c r="D8" s="107">
        <f>投入係数表!AK8</f>
        <v>0</v>
      </c>
      <c r="E8" s="110">
        <f t="shared" si="9"/>
        <v>0</v>
      </c>
      <c r="F8" s="85">
        <f>分析係数表!C11</f>
        <v>0</v>
      </c>
      <c r="G8" s="110">
        <f t="shared" si="0"/>
        <v>0</v>
      </c>
      <c r="H8" s="110">
        <v>0</v>
      </c>
      <c r="I8" s="110">
        <f t="shared" si="1"/>
        <v>0</v>
      </c>
      <c r="J8" s="85">
        <f>分析係数表!G11</f>
        <v>1</v>
      </c>
      <c r="K8" s="111">
        <f t="shared" si="2"/>
        <v>0</v>
      </c>
      <c r="L8" s="79"/>
      <c r="M8" s="80"/>
      <c r="N8" s="81">
        <f>分析係数表!H11</f>
        <v>-2.6645350386357579E-5</v>
      </c>
      <c r="O8" s="82">
        <f t="shared" si="3"/>
        <v>-8.784789933420059E-4</v>
      </c>
      <c r="P8" s="76">
        <f>分析係数表!C11</f>
        <v>0</v>
      </c>
      <c r="Q8" s="82">
        <f t="shared" si="4"/>
        <v>0</v>
      </c>
      <c r="R8" s="83">
        <v>0</v>
      </c>
      <c r="S8" s="84">
        <f t="shared" si="5"/>
        <v>0</v>
      </c>
      <c r="T8" s="85">
        <f>分析係数表!F11</f>
        <v>1</v>
      </c>
      <c r="U8" s="86">
        <f t="shared" si="6"/>
        <v>0</v>
      </c>
      <c r="V8" s="87">
        <f>分析係数表!D11</f>
        <v>1</v>
      </c>
      <c r="W8" s="167">
        <f t="shared" si="7"/>
        <v>0</v>
      </c>
      <c r="X8" s="76">
        <f>分析係数表!E11</f>
        <v>0</v>
      </c>
      <c r="Y8" s="166">
        <f t="shared" si="8"/>
        <v>0</v>
      </c>
    </row>
    <row r="9" spans="1:25" x14ac:dyDescent="0.2">
      <c r="A9" s="6" t="s">
        <v>222</v>
      </c>
      <c r="B9" s="5" t="s">
        <v>190</v>
      </c>
      <c r="C9" s="90"/>
      <c r="D9" s="107">
        <f>投入係数表!AK9</f>
        <v>1.7123287671232876E-3</v>
      </c>
      <c r="E9" s="110">
        <f t="shared" si="9"/>
        <v>0.17123287671232876</v>
      </c>
      <c r="F9" s="85">
        <f>分析係数表!C12</f>
        <v>0.12986565621770585</v>
      </c>
      <c r="G9" s="110">
        <f t="shared" si="0"/>
        <v>2.2237269900292095E-2</v>
      </c>
      <c r="H9" s="110">
        <v>2.949301443513954E-2</v>
      </c>
      <c r="I9" s="110">
        <f t="shared" si="1"/>
        <v>2.949301443513954E-2</v>
      </c>
      <c r="J9" s="85">
        <f>分析係数表!G12</f>
        <v>0.14484736734275763</v>
      </c>
      <c r="K9" s="111">
        <f t="shared" si="2"/>
        <v>4.2719854959319108E-3</v>
      </c>
      <c r="L9" s="79"/>
      <c r="M9" s="80"/>
      <c r="N9" s="81">
        <f>分析係数表!H12</f>
        <v>0.10226485478284039</v>
      </c>
      <c r="O9" s="82">
        <f t="shared" si="3"/>
        <v>3.3716023764466185</v>
      </c>
      <c r="P9" s="76">
        <f>分析係数表!C12</f>
        <v>0.12986565621770585</v>
      </c>
      <c r="Q9" s="82">
        <f t="shared" si="4"/>
        <v>0.43785535512241663</v>
      </c>
      <c r="R9" s="83">
        <v>0.48447811985515066</v>
      </c>
      <c r="S9" s="84">
        <f t="shared" si="5"/>
        <v>0.51397113429029018</v>
      </c>
      <c r="T9" s="85">
        <f>分析係数表!F12</f>
        <v>0.28354845318582256</v>
      </c>
      <c r="U9" s="86">
        <f t="shared" si="6"/>
        <v>0.14573572011017447</v>
      </c>
      <c r="V9" s="87">
        <f>分析係数表!D12</f>
        <v>6.9862733046506864E-2</v>
      </c>
      <c r="W9" s="167">
        <f t="shared" si="7"/>
        <v>0</v>
      </c>
      <c r="X9" s="76">
        <f>分析係数表!E12</f>
        <v>7.0682237246465884E-2</v>
      </c>
      <c r="Y9" s="166">
        <f t="shared" si="8"/>
        <v>0</v>
      </c>
    </row>
    <row r="10" spans="1:25" x14ac:dyDescent="0.2">
      <c r="A10" s="6" t="s">
        <v>223</v>
      </c>
      <c r="B10" s="5" t="s">
        <v>28</v>
      </c>
      <c r="C10" s="90"/>
      <c r="D10" s="107">
        <f>投入係数表!AK10</f>
        <v>2.6541095890410957E-2</v>
      </c>
      <c r="E10" s="110">
        <f t="shared" si="9"/>
        <v>2.654109589041096</v>
      </c>
      <c r="F10" s="85">
        <f>分析係数表!C13</f>
        <v>0</v>
      </c>
      <c r="G10" s="110">
        <f t="shared" si="0"/>
        <v>0</v>
      </c>
      <c r="H10" s="110">
        <v>0</v>
      </c>
      <c r="I10" s="110">
        <f t="shared" si="1"/>
        <v>0</v>
      </c>
      <c r="J10" s="85">
        <f>分析係数表!G13</f>
        <v>0.244940107393639</v>
      </c>
      <c r="K10" s="111">
        <f t="shared" si="2"/>
        <v>0</v>
      </c>
      <c r="L10" s="79"/>
      <c r="M10" s="80"/>
      <c r="N10" s="81">
        <f>分析係数表!H13</f>
        <v>1.5560884625632827E-2</v>
      </c>
      <c r="O10" s="82">
        <f t="shared" si="3"/>
        <v>0.51303173211173148</v>
      </c>
      <c r="P10" s="76">
        <f>分析係数表!C13</f>
        <v>0</v>
      </c>
      <c r="Q10" s="82">
        <f t="shared" si="4"/>
        <v>0</v>
      </c>
      <c r="R10" s="83">
        <v>0</v>
      </c>
      <c r="S10" s="84">
        <f t="shared" si="5"/>
        <v>0</v>
      </c>
      <c r="T10" s="85">
        <f>分析係数表!F13</f>
        <v>0.38269310202395707</v>
      </c>
      <c r="U10" s="86">
        <f t="shared" si="6"/>
        <v>0</v>
      </c>
      <c r="V10" s="87">
        <f>分析係数表!D13</f>
        <v>0.20115654688145396</v>
      </c>
      <c r="W10" s="167">
        <f t="shared" si="7"/>
        <v>0</v>
      </c>
      <c r="X10" s="76">
        <f>分析係数表!E13</f>
        <v>0.12556794712928543</v>
      </c>
      <c r="Y10" s="166">
        <f t="shared" si="8"/>
        <v>0</v>
      </c>
    </row>
    <row r="11" spans="1:25" x14ac:dyDescent="0.2">
      <c r="A11" s="6" t="s">
        <v>224</v>
      </c>
      <c r="B11" s="5" t="s">
        <v>267</v>
      </c>
      <c r="C11" s="90"/>
      <c r="D11" s="107">
        <f>投入係数表!AK11</f>
        <v>1.8835616438356163E-2</v>
      </c>
      <c r="E11" s="110">
        <f t="shared" si="9"/>
        <v>1.8835616438356164</v>
      </c>
      <c r="F11" s="85">
        <f>分析係数表!C14</f>
        <v>0.45829675153643545</v>
      </c>
      <c r="G11" s="110">
        <f t="shared" si="0"/>
        <v>0.86323018268849139</v>
      </c>
      <c r="H11" s="110">
        <v>1.0487544255575101</v>
      </c>
      <c r="I11" s="110">
        <f t="shared" si="1"/>
        <v>1.0487544255575101</v>
      </c>
      <c r="J11" s="85">
        <f>分析係数表!G14</f>
        <v>0.19321533923303835</v>
      </c>
      <c r="K11" s="111">
        <f t="shared" si="2"/>
        <v>0.20263544210624457</v>
      </c>
      <c r="L11" s="79"/>
      <c r="M11" s="80"/>
      <c r="N11" s="81">
        <f>分析係数表!H14</f>
        <v>1.278976818545164E-3</v>
      </c>
      <c r="O11" s="82">
        <f t="shared" si="3"/>
        <v>4.2166991680416287E-2</v>
      </c>
      <c r="P11" s="76">
        <f>分析係数表!C14</f>
        <v>0.45829675153643545</v>
      </c>
      <c r="Q11" s="82">
        <f t="shared" si="4"/>
        <v>1.9324995309198685E-2</v>
      </c>
      <c r="R11" s="83">
        <v>6.9513506388896237E-2</v>
      </c>
      <c r="S11" s="84">
        <f t="shared" si="5"/>
        <v>1.1182679319464064</v>
      </c>
      <c r="T11" s="85">
        <f>分析係数表!F14</f>
        <v>0.37856440511307771</v>
      </c>
      <c r="U11" s="86">
        <f t="shared" si="6"/>
        <v>0.423336434414323</v>
      </c>
      <c r="V11" s="87">
        <f>分析係数表!D14</f>
        <v>5.6047197640117993E-2</v>
      </c>
      <c r="W11" s="167">
        <f t="shared" si="7"/>
        <v>0</v>
      </c>
      <c r="X11" s="76">
        <f>分析係数表!E14</f>
        <v>4.4739429695181909E-2</v>
      </c>
      <c r="Y11" s="166">
        <f t="shared" si="8"/>
        <v>0</v>
      </c>
    </row>
    <row r="12" spans="1:25" x14ac:dyDescent="0.2">
      <c r="A12" s="6" t="s">
        <v>225</v>
      </c>
      <c r="B12" s="5" t="s">
        <v>29</v>
      </c>
      <c r="C12" s="90"/>
      <c r="D12" s="107">
        <f>投入係数表!AK12</f>
        <v>2.5684931506849314E-3</v>
      </c>
      <c r="E12" s="110">
        <f t="shared" si="9"/>
        <v>0.25684931506849312</v>
      </c>
      <c r="F12" s="85">
        <f>分析係数表!C15</f>
        <v>0</v>
      </c>
      <c r="G12" s="110">
        <f t="shared" si="0"/>
        <v>0</v>
      </c>
      <c r="H12" s="110">
        <v>0</v>
      </c>
      <c r="I12" s="110">
        <f t="shared" si="1"/>
        <v>0</v>
      </c>
      <c r="J12" s="85">
        <f>分析係数表!G15</f>
        <v>9.420289855072464E-2</v>
      </c>
      <c r="K12" s="111">
        <f t="shared" si="2"/>
        <v>0</v>
      </c>
      <c r="L12" s="79"/>
      <c r="M12" s="80"/>
      <c r="N12" s="81">
        <f>分析係数表!H15</f>
        <v>9.4857447375432981E-3</v>
      </c>
      <c r="O12" s="82">
        <f t="shared" si="3"/>
        <v>0.31273852162975407</v>
      </c>
      <c r="P12" s="76">
        <f>分析係数表!C15</f>
        <v>0</v>
      </c>
      <c r="Q12" s="82">
        <f t="shared" si="4"/>
        <v>0</v>
      </c>
      <c r="R12" s="83">
        <v>0</v>
      </c>
      <c r="S12" s="84">
        <f t="shared" si="5"/>
        <v>0</v>
      </c>
      <c r="T12" s="85">
        <f>分析係数表!F15</f>
        <v>0.29710144927536231</v>
      </c>
      <c r="U12" s="86">
        <f t="shared" si="6"/>
        <v>0</v>
      </c>
      <c r="V12" s="87">
        <f>分析係数表!D15</f>
        <v>2.1739130434782608E-2</v>
      </c>
      <c r="W12" s="167">
        <f t="shared" si="7"/>
        <v>0</v>
      </c>
      <c r="X12" s="76">
        <f>分析係数表!E15</f>
        <v>2.1739130434782608E-2</v>
      </c>
      <c r="Y12" s="166">
        <f t="shared" si="8"/>
        <v>0</v>
      </c>
    </row>
    <row r="13" spans="1:25" x14ac:dyDescent="0.2">
      <c r="A13" s="6" t="s">
        <v>226</v>
      </c>
      <c r="B13" s="5" t="s">
        <v>30</v>
      </c>
      <c r="C13" s="90"/>
      <c r="D13" s="107">
        <f>投入係数表!AK13</f>
        <v>3.4246575342465752E-3</v>
      </c>
      <c r="E13" s="110">
        <f t="shared" si="9"/>
        <v>0.34246575342465752</v>
      </c>
      <c r="F13" s="85">
        <f>分析係数表!C16</f>
        <v>4.3478260869564966E-3</v>
      </c>
      <c r="G13" s="110">
        <f t="shared" si="0"/>
        <v>1.4889815366289371E-3</v>
      </c>
      <c r="H13" s="110">
        <v>1.7923745336102721E-3</v>
      </c>
      <c r="I13" s="110">
        <f t="shared" si="1"/>
        <v>1.7923745336102721E-3</v>
      </c>
      <c r="J13" s="85">
        <f>分析係数表!G16</f>
        <v>0.1</v>
      </c>
      <c r="K13" s="111">
        <f t="shared" si="2"/>
        <v>1.7923745336102722E-4</v>
      </c>
      <c r="L13" s="79"/>
      <c r="M13" s="80"/>
      <c r="N13" s="81">
        <f>分析係数表!H16</f>
        <v>1.859845456967759E-2</v>
      </c>
      <c r="O13" s="82">
        <f t="shared" si="3"/>
        <v>0.61317833735272009</v>
      </c>
      <c r="P13" s="76">
        <f>分析係数表!C16</f>
        <v>4.3478260869564966E-3</v>
      </c>
      <c r="Q13" s="82">
        <f t="shared" si="4"/>
        <v>2.6659927710987676E-3</v>
      </c>
      <c r="R13" s="83">
        <v>2.9462217848387202E-3</v>
      </c>
      <c r="S13" s="84">
        <f t="shared" si="5"/>
        <v>4.7385963184489923E-3</v>
      </c>
      <c r="T13" s="85">
        <f>分析係数表!F16</f>
        <v>0.3</v>
      </c>
      <c r="U13" s="86">
        <f t="shared" si="6"/>
        <v>1.4215788955346976E-3</v>
      </c>
      <c r="V13" s="87">
        <f>分析係数表!D16</f>
        <v>0</v>
      </c>
      <c r="W13" s="167">
        <f t="shared" si="7"/>
        <v>0</v>
      </c>
      <c r="X13" s="76">
        <f>分析係数表!E16</f>
        <v>0</v>
      </c>
      <c r="Y13" s="166">
        <f t="shared" si="8"/>
        <v>0</v>
      </c>
    </row>
    <row r="14" spans="1:25" x14ac:dyDescent="0.2">
      <c r="A14" s="6" t="s">
        <v>2</v>
      </c>
      <c r="B14" s="5" t="s">
        <v>364</v>
      </c>
      <c r="C14" s="90"/>
      <c r="D14" s="107">
        <f>投入係数表!AK14</f>
        <v>7.7054794520547941E-3</v>
      </c>
      <c r="E14" s="110">
        <f t="shared" si="9"/>
        <v>0.77054794520547942</v>
      </c>
      <c r="F14" s="85">
        <f>分析係数表!C17</f>
        <v>0.37921478060046188</v>
      </c>
      <c r="G14" s="110">
        <f t="shared" si="0"/>
        <v>0.29220316998323259</v>
      </c>
      <c r="H14" s="110">
        <v>0.42117366817281532</v>
      </c>
      <c r="I14" s="110">
        <f t="shared" si="1"/>
        <v>0.42117366817281532</v>
      </c>
      <c r="J14" s="85">
        <f>分析係数表!G17</f>
        <v>0.21189120809614168</v>
      </c>
      <c r="K14" s="111">
        <f t="shared" si="2"/>
        <v>8.9242997367421334E-2</v>
      </c>
      <c r="L14" s="79"/>
      <c r="M14" s="80"/>
      <c r="N14" s="81">
        <f>分析係数表!H17</f>
        <v>3.1175059952038369E-3</v>
      </c>
      <c r="O14" s="82">
        <f t="shared" si="3"/>
        <v>0.1027820422210147</v>
      </c>
      <c r="P14" s="76">
        <f>分析係数表!C17</f>
        <v>0.37921478060046188</v>
      </c>
      <c r="Q14" s="82">
        <f t="shared" si="4"/>
        <v>3.8976469590509495E-2</v>
      </c>
      <c r="R14" s="83">
        <v>7.5654971509005867E-2</v>
      </c>
      <c r="S14" s="84">
        <f t="shared" si="5"/>
        <v>0.49682863968182117</v>
      </c>
      <c r="T14" s="85">
        <f>分析係数表!F17</f>
        <v>0.32152646004638413</v>
      </c>
      <c r="U14" s="86">
        <f t="shared" si="6"/>
        <v>0.15974355376655644</v>
      </c>
      <c r="V14" s="87">
        <f>分析係数表!D17</f>
        <v>5.2709255745308874E-2</v>
      </c>
      <c r="W14" s="167">
        <f t="shared" si="7"/>
        <v>0</v>
      </c>
      <c r="X14" s="76">
        <f>分析係数表!E17</f>
        <v>4.1113219481340925E-2</v>
      </c>
      <c r="Y14" s="166">
        <f t="shared" si="8"/>
        <v>0</v>
      </c>
    </row>
    <row r="15" spans="1:25" x14ac:dyDescent="0.2">
      <c r="A15" s="6" t="s">
        <v>3</v>
      </c>
      <c r="B15" s="5" t="s">
        <v>31</v>
      </c>
      <c r="C15" s="90"/>
      <c r="D15" s="107">
        <f>投入係数表!AK15</f>
        <v>8.5616438356164379E-4</v>
      </c>
      <c r="E15" s="110">
        <f t="shared" si="9"/>
        <v>8.5616438356164379E-2</v>
      </c>
      <c r="F15" s="85">
        <f>分析係数表!C18</f>
        <v>0.14940577249575548</v>
      </c>
      <c r="G15" s="110">
        <f t="shared" si="0"/>
        <v>1.2791590110937969E-2</v>
      </c>
      <c r="H15" s="110">
        <v>1.8436938163992146E-2</v>
      </c>
      <c r="I15" s="110">
        <f t="shared" si="1"/>
        <v>1.8436938163992146E-2</v>
      </c>
      <c r="J15" s="85">
        <f>分析係数表!G18</f>
        <v>0.21511627906976744</v>
      </c>
      <c r="K15" s="111">
        <f t="shared" si="2"/>
        <v>3.96608553527738E-3</v>
      </c>
      <c r="L15" s="79"/>
      <c r="M15" s="80"/>
      <c r="N15" s="81">
        <f>分析係数表!H18</f>
        <v>5.0626165734079403E-4</v>
      </c>
      <c r="O15" s="82">
        <f t="shared" si="3"/>
        <v>1.6691100873498111E-2</v>
      </c>
      <c r="P15" s="76">
        <f>分析係数表!C18</f>
        <v>0.14940577249575548</v>
      </c>
      <c r="Q15" s="82">
        <f t="shared" si="4"/>
        <v>2.4937468198095642E-3</v>
      </c>
      <c r="R15" s="83">
        <v>5.0034067988298904E-3</v>
      </c>
      <c r="S15" s="84">
        <f t="shared" si="5"/>
        <v>2.3440344962822036E-2</v>
      </c>
      <c r="T15" s="85">
        <f>分析係数表!F18</f>
        <v>0.45542635658914726</v>
      </c>
      <c r="U15" s="86">
        <f t="shared" si="6"/>
        <v>1.067535090361081E-2</v>
      </c>
      <c r="V15" s="87">
        <f>分析係数表!D18</f>
        <v>8.1395348837209308E-2</v>
      </c>
      <c r="W15" s="167">
        <f t="shared" si="7"/>
        <v>0</v>
      </c>
      <c r="X15" s="76">
        <f>分析係数表!E18</f>
        <v>8.9147286821705432E-2</v>
      </c>
      <c r="Y15" s="166">
        <f t="shared" si="8"/>
        <v>0</v>
      </c>
    </row>
    <row r="16" spans="1:25" x14ac:dyDescent="0.2">
      <c r="A16" s="6" t="s">
        <v>4</v>
      </c>
      <c r="B16" s="5" t="s">
        <v>32</v>
      </c>
      <c r="C16" s="90"/>
      <c r="D16" s="107">
        <f>投入係数表!AK16</f>
        <v>0</v>
      </c>
      <c r="E16" s="110">
        <f t="shared" si="9"/>
        <v>0</v>
      </c>
      <c r="F16" s="85">
        <f>分析係数表!C19</f>
        <v>0.11115651818553329</v>
      </c>
      <c r="G16" s="110">
        <f t="shared" si="0"/>
        <v>0</v>
      </c>
      <c r="H16" s="110">
        <v>8.8811570130236869E-3</v>
      </c>
      <c r="I16" s="110">
        <f t="shared" si="1"/>
        <v>8.8811570130236869E-3</v>
      </c>
      <c r="J16" s="85">
        <f>分析係数表!G19</f>
        <v>5.721393034825871E-2</v>
      </c>
      <c r="K16" s="111">
        <f t="shared" si="2"/>
        <v>5.0812589875508663E-4</v>
      </c>
      <c r="L16" s="79"/>
      <c r="M16" s="80"/>
      <c r="N16" s="81">
        <f>分析係数表!H19</f>
        <v>-1.332267519317879E-4</v>
      </c>
      <c r="O16" s="82">
        <f t="shared" si="3"/>
        <v>-4.3923949667100297E-3</v>
      </c>
      <c r="P16" s="76">
        <f>分析係数表!C19</f>
        <v>0.11115651818553329</v>
      </c>
      <c r="Q16" s="82">
        <f t="shared" si="4"/>
        <v>-4.882433309951483E-4</v>
      </c>
      <c r="R16" s="83">
        <v>2.0977951581383765E-3</v>
      </c>
      <c r="S16" s="84">
        <f t="shared" si="5"/>
        <v>1.0978952171162064E-2</v>
      </c>
      <c r="T16" s="85">
        <f>分析係数表!F19</f>
        <v>0.24046434494195687</v>
      </c>
      <c r="U16" s="86">
        <f t="shared" si="6"/>
        <v>2.6400465419875608E-3</v>
      </c>
      <c r="V16" s="87">
        <f>分析係数表!D19</f>
        <v>6.7993366500829183E-2</v>
      </c>
      <c r="W16" s="167">
        <f t="shared" si="7"/>
        <v>0</v>
      </c>
      <c r="X16" s="76">
        <f>分析係数表!E19</f>
        <v>7.4626865671641784E-2</v>
      </c>
      <c r="Y16" s="166">
        <f t="shared" si="8"/>
        <v>0</v>
      </c>
    </row>
    <row r="17" spans="1:25" x14ac:dyDescent="0.2">
      <c r="A17" s="6" t="s">
        <v>5</v>
      </c>
      <c r="B17" s="5" t="s">
        <v>33</v>
      </c>
      <c r="C17" s="90"/>
      <c r="D17" s="107">
        <f>投入係数表!AK17</f>
        <v>0</v>
      </c>
      <c r="E17" s="110">
        <f t="shared" si="9"/>
        <v>0</v>
      </c>
      <c r="F17" s="85">
        <f>分析係数表!C20</f>
        <v>0.38497033618984844</v>
      </c>
      <c r="G17" s="110">
        <f t="shared" si="0"/>
        <v>0</v>
      </c>
      <c r="H17" s="110">
        <v>1.700287695665258E-2</v>
      </c>
      <c r="I17" s="110">
        <f t="shared" si="1"/>
        <v>1.700287695665258E-2</v>
      </c>
      <c r="J17" s="85">
        <f>分析係数表!G20</f>
        <v>0.1000882612533098</v>
      </c>
      <c r="K17" s="111">
        <f t="shared" si="2"/>
        <v>1.7017883908953244E-3</v>
      </c>
      <c r="L17" s="79"/>
      <c r="M17" s="80"/>
      <c r="N17" s="81">
        <f>分析係数表!H20</f>
        <v>6.1284305888622431E-4</v>
      </c>
      <c r="O17" s="82">
        <f t="shared" si="3"/>
        <v>2.0205016846866135E-2</v>
      </c>
      <c r="P17" s="76">
        <f>分析係数表!C20</f>
        <v>0.38497033618984844</v>
      </c>
      <c r="Q17" s="82">
        <f t="shared" si="4"/>
        <v>7.7783321282596076E-3</v>
      </c>
      <c r="R17" s="83">
        <v>1.7662256941913687E-2</v>
      </c>
      <c r="S17" s="84">
        <f t="shared" si="5"/>
        <v>3.4665133898566264E-2</v>
      </c>
      <c r="T17" s="85">
        <f>分析係数表!F20</f>
        <v>0.22259488084730802</v>
      </c>
      <c r="U17" s="86">
        <f t="shared" si="6"/>
        <v>7.7162813497073362E-3</v>
      </c>
      <c r="V17" s="87">
        <f>分析係数表!D20</f>
        <v>2.5772285966460723E-2</v>
      </c>
      <c r="W17" s="167">
        <f t="shared" si="7"/>
        <v>0</v>
      </c>
      <c r="X17" s="76">
        <f>分析係数表!E20</f>
        <v>2.7184466019417475E-2</v>
      </c>
      <c r="Y17" s="166">
        <f t="shared" si="8"/>
        <v>0</v>
      </c>
    </row>
    <row r="18" spans="1:25" x14ac:dyDescent="0.2">
      <c r="A18" s="6" t="s">
        <v>6</v>
      </c>
      <c r="B18" s="5" t="s">
        <v>34</v>
      </c>
      <c r="C18" s="90"/>
      <c r="D18" s="107">
        <f>投入係数表!AK18</f>
        <v>2.5684931506849314E-3</v>
      </c>
      <c r="E18" s="110">
        <f t="shared" si="9"/>
        <v>0.25684931506849312</v>
      </c>
      <c r="F18" s="85">
        <f>分析係数表!C21</f>
        <v>0.48253968253968249</v>
      </c>
      <c r="G18" s="110">
        <f t="shared" si="0"/>
        <v>0.12393998695368556</v>
      </c>
      <c r="H18" s="110">
        <v>0.16480456919868697</v>
      </c>
      <c r="I18" s="110">
        <f t="shared" si="1"/>
        <v>0.16480456919868697</v>
      </c>
      <c r="J18" s="85">
        <f>分析係数表!G21</f>
        <v>0.28533451484271155</v>
      </c>
      <c r="K18" s="111">
        <f t="shared" si="2"/>
        <v>4.7024431796169427E-2</v>
      </c>
      <c r="L18" s="79"/>
      <c r="M18" s="80"/>
      <c r="N18" s="81">
        <f>分析係数表!H21</f>
        <v>1.0125233146815881E-3</v>
      </c>
      <c r="O18" s="82">
        <f t="shared" si="3"/>
        <v>3.3382201746996222E-2</v>
      </c>
      <c r="P18" s="76">
        <f>分析係数表!C21</f>
        <v>0.48253968253968249</v>
      </c>
      <c r="Q18" s="82">
        <f t="shared" si="4"/>
        <v>1.6108237033471192E-2</v>
      </c>
      <c r="R18" s="83">
        <v>3.1066927770722046E-2</v>
      </c>
      <c r="S18" s="84">
        <f t="shared" si="5"/>
        <v>0.195871496969409</v>
      </c>
      <c r="T18" s="85">
        <f>分析係数表!F21</f>
        <v>0.42600797518830308</v>
      </c>
      <c r="U18" s="86">
        <f t="shared" si="6"/>
        <v>8.3442819821039779E-2</v>
      </c>
      <c r="V18" s="87">
        <f>分析係数表!D21</f>
        <v>6.1586176340274704E-2</v>
      </c>
      <c r="W18" s="167">
        <f t="shared" si="7"/>
        <v>0</v>
      </c>
      <c r="X18" s="76">
        <f>分析係数表!E21</f>
        <v>5.2946389011962781E-2</v>
      </c>
      <c r="Y18" s="166">
        <f t="shared" si="8"/>
        <v>0</v>
      </c>
    </row>
    <row r="19" spans="1:25" x14ac:dyDescent="0.2">
      <c r="A19" s="6" t="s">
        <v>7</v>
      </c>
      <c r="B19" s="5" t="s">
        <v>268</v>
      </c>
      <c r="C19" s="90"/>
      <c r="D19" s="107">
        <f>投入係数表!AK19</f>
        <v>0</v>
      </c>
      <c r="E19" s="110">
        <f t="shared" si="9"/>
        <v>0</v>
      </c>
      <c r="F19" s="85">
        <f>分析係数表!C22</f>
        <v>8.9572192513369009E-2</v>
      </c>
      <c r="G19" s="110">
        <f t="shared" si="0"/>
        <v>0</v>
      </c>
      <c r="H19" s="110">
        <v>2.0351006852683106E-3</v>
      </c>
      <c r="I19" s="110">
        <f t="shared" si="1"/>
        <v>2.0351006852683106E-3</v>
      </c>
      <c r="J19" s="85">
        <f>分析係数表!G22</f>
        <v>0.19457831325301206</v>
      </c>
      <c r="K19" s="111">
        <f t="shared" si="2"/>
        <v>3.9598645863955686E-4</v>
      </c>
      <c r="L19" s="79"/>
      <c r="M19" s="80"/>
      <c r="N19" s="81">
        <f>分析係数表!H22</f>
        <v>5.3290700772715159E-5</v>
      </c>
      <c r="O19" s="82">
        <f t="shared" si="3"/>
        <v>1.7569579866840118E-3</v>
      </c>
      <c r="P19" s="76">
        <f>分析係数表!C22</f>
        <v>8.9572192513369009E-2</v>
      </c>
      <c r="Q19" s="82">
        <f t="shared" si="4"/>
        <v>1.5737457902116153E-4</v>
      </c>
      <c r="R19" s="83">
        <v>1.033963311530468E-3</v>
      </c>
      <c r="S19" s="84">
        <f t="shared" si="5"/>
        <v>3.0690639967987784E-3</v>
      </c>
      <c r="T19" s="85">
        <f>分析係数表!F22</f>
        <v>0.41265060240963858</v>
      </c>
      <c r="U19" s="86">
        <f t="shared" si="6"/>
        <v>1.266451107112749E-3</v>
      </c>
      <c r="V19" s="87">
        <f>分析係数表!D22</f>
        <v>5.903614457831325E-2</v>
      </c>
      <c r="W19" s="167">
        <f t="shared" si="7"/>
        <v>0</v>
      </c>
      <c r="X19" s="76">
        <f>分析係数表!E22</f>
        <v>6.2650602409638559E-2</v>
      </c>
      <c r="Y19" s="166">
        <f t="shared" si="8"/>
        <v>0</v>
      </c>
    </row>
    <row r="20" spans="1:25" x14ac:dyDescent="0.2">
      <c r="A20" s="6" t="s">
        <v>8</v>
      </c>
      <c r="B20" s="5" t="s">
        <v>269</v>
      </c>
      <c r="C20" s="90"/>
      <c r="D20" s="107">
        <f>投入係数表!AK20</f>
        <v>0</v>
      </c>
      <c r="E20" s="110">
        <f t="shared" si="9"/>
        <v>0</v>
      </c>
      <c r="F20" s="85">
        <f>分析係数表!C23</f>
        <v>0</v>
      </c>
      <c r="G20" s="110">
        <f t="shared" si="0"/>
        <v>0</v>
      </c>
      <c r="H20" s="110">
        <v>0</v>
      </c>
      <c r="I20" s="110">
        <f t="shared" si="1"/>
        <v>0</v>
      </c>
      <c r="J20" s="85">
        <f>分析係数表!G23</f>
        <v>0.21617418351477449</v>
      </c>
      <c r="K20" s="111">
        <f t="shared" si="2"/>
        <v>0</v>
      </c>
      <c r="L20" s="79"/>
      <c r="M20" s="80"/>
      <c r="N20" s="81">
        <f>分析係数表!H23</f>
        <v>2.6645350386357579E-5</v>
      </c>
      <c r="O20" s="82">
        <f t="shared" si="3"/>
        <v>8.784789933420059E-4</v>
      </c>
      <c r="P20" s="76">
        <f>分析係数表!C23</f>
        <v>0</v>
      </c>
      <c r="Q20" s="82">
        <f t="shared" si="4"/>
        <v>0</v>
      </c>
      <c r="R20" s="83">
        <v>0</v>
      </c>
      <c r="S20" s="84">
        <f t="shared" si="5"/>
        <v>0</v>
      </c>
      <c r="T20" s="85">
        <f>分析係数表!F23</f>
        <v>0.44116122343182995</v>
      </c>
      <c r="U20" s="86">
        <f t="shared" si="6"/>
        <v>0</v>
      </c>
      <c r="V20" s="87">
        <f>分析係数表!D23</f>
        <v>8.5018144116122338E-2</v>
      </c>
      <c r="W20" s="167">
        <f t="shared" si="7"/>
        <v>0</v>
      </c>
      <c r="X20" s="76">
        <f>分析係数表!E23</f>
        <v>8.138932089165371E-2</v>
      </c>
      <c r="Y20" s="166">
        <f t="shared" si="8"/>
        <v>0</v>
      </c>
    </row>
    <row r="21" spans="1:25" x14ac:dyDescent="0.2">
      <c r="A21" s="6" t="s">
        <v>9</v>
      </c>
      <c r="B21" s="5" t="s">
        <v>270</v>
      </c>
      <c r="C21" s="90"/>
      <c r="D21" s="107">
        <f>投入係数表!AK21</f>
        <v>0</v>
      </c>
      <c r="E21" s="110">
        <f t="shared" si="9"/>
        <v>0</v>
      </c>
      <c r="F21" s="85">
        <f>分析係数表!C24</f>
        <v>0.22950819672131151</v>
      </c>
      <c r="G21" s="110">
        <f t="shared" si="0"/>
        <v>0</v>
      </c>
      <c r="H21" s="110">
        <v>3.8860041627208856E-3</v>
      </c>
      <c r="I21" s="110">
        <f t="shared" si="1"/>
        <v>3.8860041627208856E-3</v>
      </c>
      <c r="J21" s="85">
        <f>分析係数表!G24</f>
        <v>0.20952380952380953</v>
      </c>
      <c r="K21" s="111">
        <f t="shared" si="2"/>
        <v>8.1421039599866181E-4</v>
      </c>
      <c r="L21" s="79"/>
      <c r="M21" s="80"/>
      <c r="N21" s="81">
        <f>分析係数表!H24</f>
        <v>3.996802557953637E-4</v>
      </c>
      <c r="O21" s="82">
        <f t="shared" si="3"/>
        <v>1.3177184900130088E-2</v>
      </c>
      <c r="P21" s="76">
        <f>分析係数表!C24</f>
        <v>0.22950819672131151</v>
      </c>
      <c r="Q21" s="82">
        <f t="shared" si="4"/>
        <v>3.0242719442921517E-3</v>
      </c>
      <c r="R21" s="83">
        <v>7.5140393505736328E-3</v>
      </c>
      <c r="S21" s="84">
        <f t="shared" si="5"/>
        <v>1.1400043513294518E-2</v>
      </c>
      <c r="T21" s="85">
        <f>分析係数表!F24</f>
        <v>0.4</v>
      </c>
      <c r="U21" s="86">
        <f t="shared" si="6"/>
        <v>4.5600174053178075E-3</v>
      </c>
      <c r="V21" s="87">
        <f>分析係数表!D24</f>
        <v>1.1190476190476191</v>
      </c>
      <c r="W21" s="167">
        <f t="shared" si="7"/>
        <v>0</v>
      </c>
      <c r="X21" s="76">
        <f>分析係数表!E24</f>
        <v>1.1190476190476191</v>
      </c>
      <c r="Y21" s="166">
        <f t="shared" si="8"/>
        <v>0</v>
      </c>
    </row>
    <row r="22" spans="1:25" x14ac:dyDescent="0.2">
      <c r="A22" s="6" t="s">
        <v>10</v>
      </c>
      <c r="B22" s="5" t="s">
        <v>271</v>
      </c>
      <c r="C22" s="90"/>
      <c r="D22" s="107">
        <f>投入係数表!AK22</f>
        <v>0</v>
      </c>
      <c r="E22" s="110">
        <f t="shared" si="9"/>
        <v>0</v>
      </c>
      <c r="F22" s="85">
        <f>分析係数表!C25</f>
        <v>0.16129032258064513</v>
      </c>
      <c r="G22" s="110">
        <f t="shared" si="0"/>
        <v>0</v>
      </c>
      <c r="H22" s="110">
        <v>1.7262251737679739E-2</v>
      </c>
      <c r="I22" s="110">
        <f t="shared" si="1"/>
        <v>1.7262251737679739E-2</v>
      </c>
      <c r="J22" s="85">
        <f>分析係数表!G25</f>
        <v>0.19679519278918378</v>
      </c>
      <c r="K22" s="111">
        <f t="shared" si="2"/>
        <v>3.3971281586921069E-3</v>
      </c>
      <c r="L22" s="79"/>
      <c r="M22" s="80"/>
      <c r="N22" s="81">
        <f>分析係数表!H25</f>
        <v>5.5955235811350917E-4</v>
      </c>
      <c r="O22" s="82">
        <f t="shared" si="3"/>
        <v>1.8448058860182123E-2</v>
      </c>
      <c r="P22" s="76">
        <f>分析係数表!C25</f>
        <v>0.16129032258064513</v>
      </c>
      <c r="Q22" s="82">
        <f t="shared" si="4"/>
        <v>2.9754933645455032E-3</v>
      </c>
      <c r="R22" s="83">
        <v>8.9637499167804432E-3</v>
      </c>
      <c r="S22" s="84">
        <f t="shared" si="5"/>
        <v>2.6226001654460183E-2</v>
      </c>
      <c r="T22" s="85">
        <f>分析係数表!F25</f>
        <v>0.35002503755633452</v>
      </c>
      <c r="U22" s="86">
        <f t="shared" si="6"/>
        <v>9.1797572140549163E-3</v>
      </c>
      <c r="V22" s="87">
        <f>分析係数表!D25</f>
        <v>8.1622433650475709E-2</v>
      </c>
      <c r="W22" s="167">
        <f t="shared" si="7"/>
        <v>0</v>
      </c>
      <c r="X22" s="76">
        <f>分析係数表!E25</f>
        <v>8.0120180270405614E-2</v>
      </c>
      <c r="Y22" s="166">
        <f t="shared" si="8"/>
        <v>0</v>
      </c>
    </row>
    <row r="23" spans="1:25" x14ac:dyDescent="0.2">
      <c r="A23" s="6" t="s">
        <v>11</v>
      </c>
      <c r="B23" s="5" t="s">
        <v>35</v>
      </c>
      <c r="C23" s="90"/>
      <c r="D23" s="107">
        <f>投入係数表!AK23</f>
        <v>0</v>
      </c>
      <c r="E23" s="110">
        <f t="shared" si="9"/>
        <v>0</v>
      </c>
      <c r="F23" s="85">
        <f>分析係数表!C26</f>
        <v>0.2892749244712991</v>
      </c>
      <c r="G23" s="110">
        <f t="shared" si="0"/>
        <v>0</v>
      </c>
      <c r="H23" s="110">
        <v>5.5695888468376394E-3</v>
      </c>
      <c r="I23" s="110">
        <f t="shared" si="1"/>
        <v>5.5695888468376394E-3</v>
      </c>
      <c r="J23" s="85">
        <f>分析係数表!G26</f>
        <v>0.19654528478057889</v>
      </c>
      <c r="K23" s="111">
        <f t="shared" si="2"/>
        <v>1.0946764260124399E-3</v>
      </c>
      <c r="L23" s="79"/>
      <c r="M23" s="80"/>
      <c r="N23" s="81">
        <f>分析係数表!H26</f>
        <v>1.2363442579269917E-2</v>
      </c>
      <c r="O23" s="82">
        <f t="shared" si="3"/>
        <v>0.40761425291069076</v>
      </c>
      <c r="P23" s="76">
        <f>分析係数表!C26</f>
        <v>0.2892749244712991</v>
      </c>
      <c r="Q23" s="82">
        <f t="shared" si="4"/>
        <v>0.11791258222416508</v>
      </c>
      <c r="R23" s="83">
        <v>0.124728341613627</v>
      </c>
      <c r="S23" s="84">
        <f t="shared" si="5"/>
        <v>0.13029793046046464</v>
      </c>
      <c r="T23" s="85">
        <f>分析係数表!F26</f>
        <v>0.33426704014939307</v>
      </c>
      <c r="U23" s="86">
        <f t="shared" si="6"/>
        <v>4.355430355261096E-2</v>
      </c>
      <c r="V23" s="87">
        <f>分析係数表!D26</f>
        <v>5.3688141923436038E-2</v>
      </c>
      <c r="W23" s="167">
        <f t="shared" si="7"/>
        <v>0</v>
      </c>
      <c r="X23" s="76">
        <f>分析係数表!E26</f>
        <v>5.6489262371615313E-2</v>
      </c>
      <c r="Y23" s="166">
        <f t="shared" si="8"/>
        <v>0</v>
      </c>
    </row>
    <row r="24" spans="1:25" x14ac:dyDescent="0.2">
      <c r="A24" s="6" t="s">
        <v>12</v>
      </c>
      <c r="B24" s="5" t="s">
        <v>365</v>
      </c>
      <c r="C24" s="90"/>
      <c r="D24" s="107">
        <f>投入係数表!AK24</f>
        <v>0</v>
      </c>
      <c r="E24" s="110">
        <f t="shared" si="9"/>
        <v>0</v>
      </c>
      <c r="F24" s="85">
        <f>分析係数表!C27</f>
        <v>1.9108280254777066E-2</v>
      </c>
      <c r="G24" s="110">
        <f t="shared" si="0"/>
        <v>0</v>
      </c>
      <c r="H24" s="110">
        <v>1.0272777304001832E-4</v>
      </c>
      <c r="I24" s="110">
        <f t="shared" si="1"/>
        <v>1.0272777304001832E-4</v>
      </c>
      <c r="J24" s="85">
        <f>分析係数表!G27</f>
        <v>0.18</v>
      </c>
      <c r="K24" s="111">
        <f t="shared" si="2"/>
        <v>1.8490999147203298E-5</v>
      </c>
      <c r="L24" s="79"/>
      <c r="M24" s="80"/>
      <c r="N24" s="81">
        <f>分析係数表!H27</f>
        <v>1.2043698374633626E-2</v>
      </c>
      <c r="O24" s="82">
        <f t="shared" si="3"/>
        <v>0.39707250499058666</v>
      </c>
      <c r="P24" s="76">
        <f>分析係数表!C27</f>
        <v>1.9108280254777066E-2</v>
      </c>
      <c r="Q24" s="82">
        <f t="shared" si="4"/>
        <v>7.5873727068264951E-3</v>
      </c>
      <c r="R24" s="83">
        <v>7.6364537151548777E-3</v>
      </c>
      <c r="S24" s="84">
        <f t="shared" si="5"/>
        <v>7.7391814881948963E-3</v>
      </c>
      <c r="T24" s="85">
        <f>分析係数表!F27</f>
        <v>0.34</v>
      </c>
      <c r="U24" s="86">
        <f t="shared" si="6"/>
        <v>2.6313217059862649E-3</v>
      </c>
      <c r="V24" s="87">
        <f>分析係数表!D27</f>
        <v>0</v>
      </c>
      <c r="W24" s="167">
        <f t="shared" si="7"/>
        <v>0</v>
      </c>
      <c r="X24" s="76">
        <f>分析係数表!E27</f>
        <v>0</v>
      </c>
      <c r="Y24" s="166">
        <f t="shared" si="8"/>
        <v>0</v>
      </c>
    </row>
    <row r="25" spans="1:25" x14ac:dyDescent="0.2">
      <c r="A25" s="6" t="s">
        <v>13</v>
      </c>
      <c r="B25" s="5" t="s">
        <v>191</v>
      </c>
      <c r="C25" s="90"/>
      <c r="D25" s="107">
        <f>投入係数表!AK25</f>
        <v>0</v>
      </c>
      <c r="E25" s="110">
        <f t="shared" si="9"/>
        <v>0</v>
      </c>
      <c r="F25" s="85">
        <f>分析係数表!C28</f>
        <v>9.4883720930232562E-2</v>
      </c>
      <c r="G25" s="110">
        <f t="shared" si="0"/>
        <v>0</v>
      </c>
      <c r="H25" s="110">
        <v>5.9154564071161909E-3</v>
      </c>
      <c r="I25" s="110">
        <f t="shared" si="1"/>
        <v>5.9154564071161909E-3</v>
      </c>
      <c r="J25" s="85">
        <f>分析係数表!G28</f>
        <v>0.12508638562543192</v>
      </c>
      <c r="K25" s="111">
        <f t="shared" si="2"/>
        <v>7.3994306129096792E-4</v>
      </c>
      <c r="L25" s="79"/>
      <c r="M25" s="80"/>
      <c r="N25" s="81">
        <f>分析係数表!H28</f>
        <v>2.3767652544630962E-2</v>
      </c>
      <c r="O25" s="82">
        <f t="shared" si="3"/>
        <v>0.78360326206106934</v>
      </c>
      <c r="P25" s="76">
        <f>分析係数表!C28</f>
        <v>9.4883720930232562E-2</v>
      </c>
      <c r="Q25" s="82">
        <f t="shared" si="4"/>
        <v>7.4351193237422397E-2</v>
      </c>
      <c r="R25" s="83">
        <v>7.9231847077504983E-2</v>
      </c>
      <c r="S25" s="84">
        <f t="shared" si="5"/>
        <v>8.514730348462117E-2</v>
      </c>
      <c r="T25" s="85">
        <f>分析係数表!F28</f>
        <v>0.21354526606772634</v>
      </c>
      <c r="U25" s="86">
        <f t="shared" si="6"/>
        <v>1.8182803577572869E-2</v>
      </c>
      <c r="V25" s="87">
        <f>分析係数表!D28</f>
        <v>0.20525224602626124</v>
      </c>
      <c r="W25" s="167">
        <f t="shared" si="7"/>
        <v>0</v>
      </c>
      <c r="X25" s="76">
        <f>分析係数表!E28</f>
        <v>0.19765031098825156</v>
      </c>
      <c r="Y25" s="166">
        <f t="shared" si="8"/>
        <v>0</v>
      </c>
    </row>
    <row r="26" spans="1:25" x14ac:dyDescent="0.2">
      <c r="A26" s="6" t="s">
        <v>14</v>
      </c>
      <c r="B26" s="5" t="s">
        <v>50</v>
      </c>
      <c r="C26" s="90"/>
      <c r="D26" s="107">
        <f>投入係数表!AK26</f>
        <v>5.0513698630136987E-2</v>
      </c>
      <c r="E26" s="110">
        <f t="shared" si="9"/>
        <v>5.0513698630136989</v>
      </c>
      <c r="F26" s="85">
        <f>分析係数表!C29</f>
        <v>0.10244286840031525</v>
      </c>
      <c r="G26" s="110">
        <f t="shared" si="0"/>
        <v>0.51747681811803081</v>
      </c>
      <c r="H26" s="110">
        <v>0.53118117753784599</v>
      </c>
      <c r="I26" s="110">
        <f t="shared" si="1"/>
        <v>0.53118117753784599</v>
      </c>
      <c r="J26" s="85">
        <f>分析係数表!G29</f>
        <v>0.25477707006369427</v>
      </c>
      <c r="K26" s="111">
        <f t="shared" si="2"/>
        <v>0.13533278408607541</v>
      </c>
      <c r="L26" s="79"/>
      <c r="M26" s="80"/>
      <c r="N26" s="81">
        <f>分析係数表!H29</f>
        <v>1.0897948308020251E-2</v>
      </c>
      <c r="O26" s="82">
        <f t="shared" si="3"/>
        <v>0.35929790827688046</v>
      </c>
      <c r="P26" s="76">
        <f>分析係数表!C29</f>
        <v>0.10244286840031525</v>
      </c>
      <c r="Q26" s="82">
        <f t="shared" si="4"/>
        <v>3.6807508334117001E-2</v>
      </c>
      <c r="R26" s="83">
        <v>4.6939513516358784E-2</v>
      </c>
      <c r="S26" s="84">
        <f t="shared" si="5"/>
        <v>0.57812069105420483</v>
      </c>
      <c r="T26" s="85">
        <f>分析係数表!F29</f>
        <v>0.39278131634819535</v>
      </c>
      <c r="U26" s="86">
        <f t="shared" si="6"/>
        <v>0.22707500604039893</v>
      </c>
      <c r="V26" s="87">
        <f>分析係数表!D29</f>
        <v>0.1932059447983015</v>
      </c>
      <c r="W26" s="167">
        <f t="shared" si="7"/>
        <v>0</v>
      </c>
      <c r="X26" s="76">
        <f>分析係数表!E29</f>
        <v>0.10191082802547771</v>
      </c>
      <c r="Y26" s="166">
        <f t="shared" si="8"/>
        <v>0</v>
      </c>
    </row>
    <row r="27" spans="1:25" x14ac:dyDescent="0.2">
      <c r="A27" s="6" t="s">
        <v>15</v>
      </c>
      <c r="B27" s="5" t="s">
        <v>36</v>
      </c>
      <c r="C27" s="90"/>
      <c r="D27" s="107">
        <f>投入係数表!AK27</f>
        <v>1.7123287671232876E-3</v>
      </c>
      <c r="E27" s="110">
        <f t="shared" si="9"/>
        <v>0.17123287671232876</v>
      </c>
      <c r="F27" s="85">
        <f>分析係数表!C30</f>
        <v>1</v>
      </c>
      <c r="G27" s="110">
        <f t="shared" si="0"/>
        <v>0.17123287671232876</v>
      </c>
      <c r="H27" s="110">
        <v>0.20651093673672791</v>
      </c>
      <c r="I27" s="110">
        <f t="shared" si="1"/>
        <v>0.20651093673672791</v>
      </c>
      <c r="J27" s="85">
        <f>分析係数表!G30</f>
        <v>0.34465911614479239</v>
      </c>
      <c r="K27" s="111">
        <f t="shared" si="2"/>
        <v>7.117587692991377E-2</v>
      </c>
      <c r="L27" s="79"/>
      <c r="M27" s="80"/>
      <c r="N27" s="81">
        <f>分析係数表!H30</f>
        <v>0</v>
      </c>
      <c r="O27" s="82">
        <f t="shared" si="3"/>
        <v>0</v>
      </c>
      <c r="P27" s="76">
        <f>分析係数表!C30</f>
        <v>1</v>
      </c>
      <c r="Q27" s="82">
        <f t="shared" si="4"/>
        <v>0</v>
      </c>
      <c r="R27" s="83">
        <v>5.1697071932930015E-2</v>
      </c>
      <c r="S27" s="84">
        <f t="shared" si="5"/>
        <v>0.25820800866965793</v>
      </c>
      <c r="T27" s="85">
        <f>分析係数表!F30</f>
        <v>0.43992893626471241</v>
      </c>
      <c r="U27" s="86">
        <f t="shared" si="6"/>
        <v>0.11359317458907225</v>
      </c>
      <c r="V27" s="87">
        <f>分析係数表!D30</f>
        <v>0.13657561625582945</v>
      </c>
      <c r="W27" s="167">
        <f t="shared" si="7"/>
        <v>0</v>
      </c>
      <c r="X27" s="76">
        <f>分析係数表!E30</f>
        <v>6.395736175882745E-2</v>
      </c>
      <c r="Y27" s="166">
        <f t="shared" si="8"/>
        <v>0</v>
      </c>
    </row>
    <row r="28" spans="1:25" x14ac:dyDescent="0.2">
      <c r="A28" s="6" t="s">
        <v>16</v>
      </c>
      <c r="B28" s="5" t="s">
        <v>192</v>
      </c>
      <c r="C28" s="90"/>
      <c r="D28" s="107">
        <f>投入係数表!AK28</f>
        <v>4.2808219178082189E-3</v>
      </c>
      <c r="E28" s="110">
        <f t="shared" si="9"/>
        <v>0.42808219178082191</v>
      </c>
      <c r="F28" s="85">
        <f>分析係数表!C31</f>
        <v>2.6671974522292974E-2</v>
      </c>
      <c r="G28" s="110">
        <f t="shared" si="0"/>
        <v>1.1417797312625417E-2</v>
      </c>
      <c r="H28" s="110">
        <v>1.492727904420469E-2</v>
      </c>
      <c r="I28" s="110">
        <f t="shared" si="1"/>
        <v>1.492727904420469E-2</v>
      </c>
      <c r="J28" s="85">
        <f>分析係数表!G31</f>
        <v>5.9701492537313432E-2</v>
      </c>
      <c r="K28" s="111">
        <f t="shared" si="2"/>
        <v>8.9118083845998145E-4</v>
      </c>
      <c r="L28" s="79"/>
      <c r="M28" s="80"/>
      <c r="N28" s="81">
        <f>分析係数表!H31</f>
        <v>2.5153210764721556E-2</v>
      </c>
      <c r="O28" s="82">
        <f t="shared" si="3"/>
        <v>0.82928416971485364</v>
      </c>
      <c r="P28" s="76">
        <f>分析係数表!C31</f>
        <v>2.6671974522292974E-2</v>
      </c>
      <c r="Q28" s="82">
        <f t="shared" si="4"/>
        <v>2.211864624637546E-2</v>
      </c>
      <c r="R28" s="83">
        <v>2.7061046039116663E-2</v>
      </c>
      <c r="S28" s="84">
        <f t="shared" si="5"/>
        <v>4.1988325083321357E-2</v>
      </c>
      <c r="T28" s="85">
        <f>分析係数表!F31</f>
        <v>0.34328358208955223</v>
      </c>
      <c r="U28" s="86">
        <f t="shared" si="6"/>
        <v>1.4413902640543153E-2</v>
      </c>
      <c r="V28" s="87">
        <f>分析係数表!D31</f>
        <v>0</v>
      </c>
      <c r="W28" s="167">
        <f t="shared" si="7"/>
        <v>0</v>
      </c>
      <c r="X28" s="76">
        <f>分析係数表!E31</f>
        <v>0</v>
      </c>
      <c r="Y28" s="166">
        <f t="shared" si="8"/>
        <v>0</v>
      </c>
    </row>
    <row r="29" spans="1:25" x14ac:dyDescent="0.2">
      <c r="A29" s="6" t="s">
        <v>17</v>
      </c>
      <c r="B29" s="5" t="s">
        <v>272</v>
      </c>
      <c r="C29" s="90"/>
      <c r="D29" s="107">
        <f>投入係数表!AK29</f>
        <v>2.5684931506849314E-3</v>
      </c>
      <c r="E29" s="110">
        <f t="shared" si="9"/>
        <v>0.25684931506849312</v>
      </c>
      <c r="F29" s="85">
        <f>分析係数表!C32</f>
        <v>1</v>
      </c>
      <c r="G29" s="110">
        <f t="shared" si="0"/>
        <v>0.25684931506849312</v>
      </c>
      <c r="H29" s="110">
        <v>0.29590976376101091</v>
      </c>
      <c r="I29" s="110">
        <f t="shared" si="1"/>
        <v>0.29590976376101091</v>
      </c>
      <c r="J29" s="85">
        <f>分析係数表!G32</f>
        <v>0.14022140221402213</v>
      </c>
      <c r="K29" s="111">
        <f t="shared" si="2"/>
        <v>4.1492882003388978E-2</v>
      </c>
      <c r="L29" s="79"/>
      <c r="M29" s="80"/>
      <c r="N29" s="81">
        <f>分析係数表!H32</f>
        <v>7.3807620570210501E-3</v>
      </c>
      <c r="O29" s="82">
        <f t="shared" si="3"/>
        <v>0.24333868115573565</v>
      </c>
      <c r="P29" s="76">
        <f>分析係数表!C32</f>
        <v>1</v>
      </c>
      <c r="Q29" s="82">
        <f t="shared" si="4"/>
        <v>0.24333868115573565</v>
      </c>
      <c r="R29" s="83">
        <v>0.30834787927896501</v>
      </c>
      <c r="S29" s="84">
        <f t="shared" si="5"/>
        <v>0.60425764303997598</v>
      </c>
      <c r="T29" s="85">
        <f>分析係数表!F32</f>
        <v>0.48093480934809346</v>
      </c>
      <c r="U29" s="86">
        <f t="shared" si="6"/>
        <v>0.29060853435255918</v>
      </c>
      <c r="V29" s="87">
        <f>分析係数表!D32</f>
        <v>1.7220172201722016E-2</v>
      </c>
      <c r="W29" s="167">
        <f t="shared" si="7"/>
        <v>0</v>
      </c>
      <c r="X29" s="76">
        <f>分析係数表!E32</f>
        <v>2.5830258302583026E-2</v>
      </c>
      <c r="Y29" s="166">
        <f t="shared" si="8"/>
        <v>0</v>
      </c>
    </row>
    <row r="30" spans="1:25" x14ac:dyDescent="0.2">
      <c r="A30" s="6" t="s">
        <v>18</v>
      </c>
      <c r="B30" s="5" t="s">
        <v>273</v>
      </c>
      <c r="C30" s="90"/>
      <c r="D30" s="107">
        <f>投入係数表!AK30</f>
        <v>0</v>
      </c>
      <c r="E30" s="110">
        <f t="shared" si="9"/>
        <v>0</v>
      </c>
      <c r="F30" s="85">
        <f>分析係数表!C33</f>
        <v>0.66329113924050631</v>
      </c>
      <c r="G30" s="110">
        <f t="shared" si="0"/>
        <v>0</v>
      </c>
      <c r="H30" s="110">
        <v>8.2987277474040923E-3</v>
      </c>
      <c r="I30" s="110">
        <f t="shared" si="1"/>
        <v>8.2987277474040923E-3</v>
      </c>
      <c r="J30" s="85">
        <f>分析係数表!G33</f>
        <v>0.50381679389312972</v>
      </c>
      <c r="K30" s="111">
        <f t="shared" si="2"/>
        <v>4.1810384070890844E-3</v>
      </c>
      <c r="L30" s="79"/>
      <c r="M30" s="80"/>
      <c r="N30" s="81">
        <f>分析係数表!H33</f>
        <v>1.0658140154543032E-3</v>
      </c>
      <c r="O30" s="82">
        <f t="shared" si="3"/>
        <v>3.5139159733680238E-2</v>
      </c>
      <c r="P30" s="76">
        <f>分析係数表!C33</f>
        <v>0.66329113924050631</v>
      </c>
      <c r="Q30" s="82">
        <f t="shared" si="4"/>
        <v>2.330749329170689E-2</v>
      </c>
      <c r="R30" s="83">
        <v>5.9753191801024834E-2</v>
      </c>
      <c r="S30" s="84">
        <f t="shared" si="5"/>
        <v>6.805191954842893E-2</v>
      </c>
      <c r="T30" s="85">
        <f>分析係数表!F33</f>
        <v>0.63740458015267176</v>
      </c>
      <c r="U30" s="86">
        <f t="shared" si="6"/>
        <v>4.3376605208349739E-2</v>
      </c>
      <c r="V30" s="87">
        <f>分析係数表!D33</f>
        <v>1.1450381679389313E-2</v>
      </c>
      <c r="W30" s="167">
        <f t="shared" si="7"/>
        <v>0</v>
      </c>
      <c r="X30" s="76">
        <f>分析係数表!E33</f>
        <v>0</v>
      </c>
      <c r="Y30" s="166">
        <f t="shared" si="8"/>
        <v>0</v>
      </c>
    </row>
    <row r="31" spans="1:25" x14ac:dyDescent="0.2">
      <c r="A31" s="6" t="s">
        <v>19</v>
      </c>
      <c r="B31" s="5" t="s">
        <v>274</v>
      </c>
      <c r="C31" s="90"/>
      <c r="D31" s="107">
        <f>投入係数表!AK31</f>
        <v>4.1095890410958902E-2</v>
      </c>
      <c r="E31" s="110">
        <f t="shared" si="9"/>
        <v>4.10958904109589</v>
      </c>
      <c r="F31" s="85">
        <f>分析係数表!C34</f>
        <v>0.21491587085038655</v>
      </c>
      <c r="G31" s="110">
        <f t="shared" si="0"/>
        <v>0.88321590760432822</v>
      </c>
      <c r="H31" s="110">
        <v>0.96849036491780882</v>
      </c>
      <c r="I31" s="110">
        <f t="shared" si="1"/>
        <v>0.96849036491780882</v>
      </c>
      <c r="J31" s="85">
        <f>分析係数表!G34</f>
        <v>0.42492917847025496</v>
      </c>
      <c r="K31" s="111">
        <f t="shared" si="2"/>
        <v>0.41153981512088195</v>
      </c>
      <c r="L31" s="79"/>
      <c r="M31" s="80"/>
      <c r="N31" s="81">
        <f>分析係数表!H34</f>
        <v>0.18094857447375434</v>
      </c>
      <c r="O31" s="82">
        <f t="shared" si="3"/>
        <v>5.9657508437855631</v>
      </c>
      <c r="P31" s="76">
        <f>分析係数表!C34</f>
        <v>0.21491587085038655</v>
      </c>
      <c r="Q31" s="82">
        <f t="shared" si="4"/>
        <v>1.2821345378686027</v>
      </c>
      <c r="R31" s="83">
        <v>1.3612294898152455</v>
      </c>
      <c r="S31" s="84">
        <f t="shared" si="5"/>
        <v>2.3297198547330544</v>
      </c>
      <c r="T31" s="85">
        <f>分析係数表!F34</f>
        <v>0.69842904970383723</v>
      </c>
      <c r="U31" s="86">
        <f t="shared" si="6"/>
        <v>1.6271440242173689</v>
      </c>
      <c r="V31" s="87">
        <f>分析係数表!D34</f>
        <v>0.29410249806850375</v>
      </c>
      <c r="W31" s="167">
        <f t="shared" si="7"/>
        <v>1</v>
      </c>
      <c r="X31" s="76">
        <f>分析係数表!E34</f>
        <v>0.18465104300798352</v>
      </c>
      <c r="Y31" s="166">
        <f t="shared" si="8"/>
        <v>0</v>
      </c>
    </row>
    <row r="32" spans="1:25" x14ac:dyDescent="0.2">
      <c r="A32" s="6" t="s">
        <v>20</v>
      </c>
      <c r="B32" s="5" t="s">
        <v>37</v>
      </c>
      <c r="C32" s="90"/>
      <c r="D32" s="107">
        <f>投入係数表!AK32</f>
        <v>2.6541095890410957E-2</v>
      </c>
      <c r="E32" s="110">
        <f t="shared" si="9"/>
        <v>2.654109589041096</v>
      </c>
      <c r="F32" s="85">
        <f>分析係数表!C35</f>
        <v>8.6412734508243272E-2</v>
      </c>
      <c r="G32" s="110">
        <f t="shared" si="0"/>
        <v>0.22934886727359088</v>
      </c>
      <c r="H32" s="110">
        <v>0.24462149971280209</v>
      </c>
      <c r="I32" s="110">
        <f t="shared" si="1"/>
        <v>0.24462149971280209</v>
      </c>
      <c r="J32" s="85">
        <f>分析係数表!G35</f>
        <v>0.31692307692307692</v>
      </c>
      <c r="K32" s="111">
        <f t="shared" si="2"/>
        <v>7.7526198370518815E-2</v>
      </c>
      <c r="L32" s="79"/>
      <c r="M32" s="80"/>
      <c r="N32" s="81">
        <f>分析係数表!H35</f>
        <v>6.9118038902211562E-2</v>
      </c>
      <c r="O32" s="82">
        <f t="shared" si="3"/>
        <v>2.2787745087291635</v>
      </c>
      <c r="P32" s="76">
        <f>分析係数表!C35</f>
        <v>8.6412734508243272E-2</v>
      </c>
      <c r="Q32" s="82">
        <f t="shared" si="4"/>
        <v>0.19691513662696569</v>
      </c>
      <c r="R32" s="83">
        <v>0.21798940152750382</v>
      </c>
      <c r="S32" s="84">
        <f t="shared" si="5"/>
        <v>0.46261090124030591</v>
      </c>
      <c r="T32" s="85">
        <f>分析係数表!F35</f>
        <v>0.65230769230769226</v>
      </c>
      <c r="U32" s="86">
        <f t="shared" si="6"/>
        <v>0.3017646494244457</v>
      </c>
      <c r="V32" s="87">
        <f>分析係数表!D35</f>
        <v>0.24307692307692308</v>
      </c>
      <c r="W32" s="167">
        <f t="shared" si="7"/>
        <v>0</v>
      </c>
      <c r="X32" s="76">
        <f>分析係数表!E35</f>
        <v>0.19384615384615383</v>
      </c>
      <c r="Y32" s="166">
        <f t="shared" si="8"/>
        <v>0</v>
      </c>
    </row>
    <row r="33" spans="1:25" x14ac:dyDescent="0.2">
      <c r="A33" s="6" t="s">
        <v>21</v>
      </c>
      <c r="B33" s="5" t="s">
        <v>38</v>
      </c>
      <c r="C33" s="90"/>
      <c r="D33" s="107">
        <f>投入係数表!AK33</f>
        <v>1.5410958904109588E-2</v>
      </c>
      <c r="E33" s="110">
        <f t="shared" si="9"/>
        <v>1.5410958904109588</v>
      </c>
      <c r="F33" s="85">
        <f>分析係数表!C36</f>
        <v>0.53995037220843667</v>
      </c>
      <c r="G33" s="110">
        <f t="shared" si="0"/>
        <v>0.83211529963628938</v>
      </c>
      <c r="H33" s="110">
        <v>0.88527830502111138</v>
      </c>
      <c r="I33" s="110">
        <f t="shared" si="1"/>
        <v>0.88527830502111138</v>
      </c>
      <c r="J33" s="85">
        <f>分析係数表!G36</f>
        <v>4.5913682277318639E-3</v>
      </c>
      <c r="K33" s="111">
        <f t="shared" si="2"/>
        <v>4.0646386823742489E-3</v>
      </c>
      <c r="L33" s="79"/>
      <c r="M33" s="80"/>
      <c r="N33" s="81">
        <f>分析係数表!H36</f>
        <v>9.1953104183320006E-2</v>
      </c>
      <c r="O33" s="82">
        <f t="shared" si="3"/>
        <v>3.0316310060232623</v>
      </c>
      <c r="P33" s="76">
        <f>分析係数表!C36</f>
        <v>0.53995037220843667</v>
      </c>
      <c r="Q33" s="82">
        <f t="shared" si="4"/>
        <v>1.6369302901008977</v>
      </c>
      <c r="R33" s="83">
        <v>1.7027489163392651</v>
      </c>
      <c r="S33" s="84">
        <f t="shared" si="5"/>
        <v>2.5880272213603766</v>
      </c>
      <c r="T33" s="85">
        <f>分析係数表!F36</f>
        <v>0.90036730945821852</v>
      </c>
      <c r="U33" s="86">
        <f t="shared" si="6"/>
        <v>2.3301751061008718</v>
      </c>
      <c r="V33" s="87">
        <f>分析係数表!D36</f>
        <v>1.4692378328741965E-2</v>
      </c>
      <c r="W33" s="167">
        <f t="shared" si="7"/>
        <v>0</v>
      </c>
      <c r="X33" s="76">
        <f>分析係数表!E36</f>
        <v>5.5096418732782371E-3</v>
      </c>
      <c r="Y33" s="166">
        <f t="shared" si="8"/>
        <v>0</v>
      </c>
    </row>
    <row r="34" spans="1:25" x14ac:dyDescent="0.2">
      <c r="A34" s="6" t="s">
        <v>22</v>
      </c>
      <c r="B34" s="5" t="s">
        <v>377</v>
      </c>
      <c r="C34" s="90"/>
      <c r="D34" s="107">
        <f>投入係数表!AK34</f>
        <v>2.5684931506849314E-2</v>
      </c>
      <c r="E34" s="110">
        <f t="shared" si="9"/>
        <v>2.5684931506849313</v>
      </c>
      <c r="F34" s="85">
        <f>分析係数表!C37</f>
        <v>0.27299231380864031</v>
      </c>
      <c r="G34" s="110">
        <f t="shared" si="0"/>
        <v>0.70117888820712404</v>
      </c>
      <c r="H34" s="110">
        <v>0.77856331744251295</v>
      </c>
      <c r="I34" s="110">
        <f t="shared" si="1"/>
        <v>0.77856331744251295</v>
      </c>
      <c r="J34" s="85">
        <f>分析係数表!G37</f>
        <v>0.4742113169754632</v>
      </c>
      <c r="K34" s="111">
        <f t="shared" si="2"/>
        <v>0.36920353611319967</v>
      </c>
      <c r="L34" s="79"/>
      <c r="M34" s="80"/>
      <c r="N34" s="81">
        <f>分析係数表!H37</f>
        <v>5.3477218225419662E-2</v>
      </c>
      <c r="O34" s="82">
        <f t="shared" si="3"/>
        <v>1.7631073396374057</v>
      </c>
      <c r="P34" s="76">
        <f>分析係数表!C37</f>
        <v>0.27299231380864031</v>
      </c>
      <c r="Q34" s="82">
        <f t="shared" si="4"/>
        <v>0.48131475214061165</v>
      </c>
      <c r="R34" s="83">
        <v>0.54173295992060633</v>
      </c>
      <c r="S34" s="84">
        <f t="shared" si="5"/>
        <v>1.3202962773631193</v>
      </c>
      <c r="T34" s="85">
        <f>分析係数表!F37</f>
        <v>0.7120681021532298</v>
      </c>
      <c r="U34" s="86">
        <f t="shared" si="6"/>
        <v>0.94014086450193068</v>
      </c>
      <c r="V34" s="87">
        <f>分析係数表!D37</f>
        <v>0.1457185778668002</v>
      </c>
      <c r="W34" s="167">
        <f t="shared" si="7"/>
        <v>0</v>
      </c>
      <c r="X34" s="76">
        <f>分析係数表!E37</f>
        <v>0.12719078617926891</v>
      </c>
      <c r="Y34" s="166">
        <f t="shared" si="8"/>
        <v>0</v>
      </c>
    </row>
    <row r="35" spans="1:25" x14ac:dyDescent="0.2">
      <c r="A35" s="6" t="s">
        <v>23</v>
      </c>
      <c r="B35" s="5" t="s">
        <v>193</v>
      </c>
      <c r="C35" s="90"/>
      <c r="D35" s="107">
        <f>投入係数表!AK35</f>
        <v>7.3630136986301373E-2</v>
      </c>
      <c r="E35" s="110">
        <f t="shared" si="9"/>
        <v>7.3630136986301373</v>
      </c>
      <c r="F35" s="85">
        <f>分析係数表!C38</f>
        <v>9.8436595251881753E-3</v>
      </c>
      <c r="G35" s="110">
        <f t="shared" si="0"/>
        <v>7.2478999928611565E-2</v>
      </c>
      <c r="H35" s="110">
        <v>7.5190502901792217E-2</v>
      </c>
      <c r="I35" s="110">
        <f t="shared" si="1"/>
        <v>7.5190502901792217E-2</v>
      </c>
      <c r="J35" s="85">
        <f>分析係数表!G38</f>
        <v>0.36842105263157893</v>
      </c>
      <c r="K35" s="111">
        <f t="shared" si="2"/>
        <v>2.7701764226976077E-2</v>
      </c>
      <c r="L35" s="79"/>
      <c r="M35" s="80"/>
      <c r="N35" s="81">
        <f>分析係数表!H38</f>
        <v>4.7135624833466561E-2</v>
      </c>
      <c r="O35" s="82">
        <f t="shared" si="3"/>
        <v>1.5540293392220086</v>
      </c>
      <c r="P35" s="76">
        <f>分析係数表!C38</f>
        <v>9.8436595251881753E-3</v>
      </c>
      <c r="Q35" s="82">
        <f t="shared" si="4"/>
        <v>1.5297335707454611E-2</v>
      </c>
      <c r="R35" s="83">
        <v>1.7745964488838473E-2</v>
      </c>
      <c r="S35" s="84">
        <f t="shared" si="5"/>
        <v>9.2936467390630689E-2</v>
      </c>
      <c r="T35" s="85">
        <f>分析係数表!F38</f>
        <v>0.57894736842105265</v>
      </c>
      <c r="U35" s="86">
        <f t="shared" si="6"/>
        <v>5.3805323226154611E-2</v>
      </c>
      <c r="V35" s="87">
        <f>分析係数表!D38</f>
        <v>0.19298245614035087</v>
      </c>
      <c r="W35" s="167">
        <f t="shared" si="7"/>
        <v>0</v>
      </c>
      <c r="X35" s="76">
        <f>分析係数表!E38</f>
        <v>0.17543859649122806</v>
      </c>
      <c r="Y35" s="166">
        <f t="shared" si="8"/>
        <v>0</v>
      </c>
    </row>
    <row r="36" spans="1:25" x14ac:dyDescent="0.2">
      <c r="A36" s="6" t="s">
        <v>24</v>
      </c>
      <c r="B36" s="5" t="s">
        <v>39</v>
      </c>
      <c r="C36" s="90"/>
      <c r="D36" s="107">
        <f>投入係数表!AK36</f>
        <v>0</v>
      </c>
      <c r="E36" s="110">
        <f t="shared" si="9"/>
        <v>0</v>
      </c>
      <c r="F36" s="85">
        <f>分析係数表!C39</f>
        <v>1</v>
      </c>
      <c r="G36" s="110">
        <f t="shared" si="0"/>
        <v>0</v>
      </c>
      <c r="H36" s="110">
        <v>3.514187253143243E-2</v>
      </c>
      <c r="I36" s="110">
        <f t="shared" si="1"/>
        <v>3.514187253143243E-2</v>
      </c>
      <c r="J36" s="85">
        <f>分析係数表!G39</f>
        <v>0.35118219749652296</v>
      </c>
      <c r="K36" s="111">
        <f t="shared" si="2"/>
        <v>1.2341200019731139E-2</v>
      </c>
      <c r="L36" s="79"/>
      <c r="M36" s="80"/>
      <c r="N36" s="81">
        <f>分析係数表!H39</f>
        <v>4.2632560618172128E-3</v>
      </c>
      <c r="O36" s="82">
        <f t="shared" si="3"/>
        <v>0.14055663893472095</v>
      </c>
      <c r="P36" s="76">
        <f>分析係数表!C39</f>
        <v>1</v>
      </c>
      <c r="Q36" s="82">
        <f t="shared" si="4"/>
        <v>0.14055663893472095</v>
      </c>
      <c r="R36" s="83">
        <v>0.17162043900605967</v>
      </c>
      <c r="S36" s="84">
        <f t="shared" si="5"/>
        <v>0.20676231153749208</v>
      </c>
      <c r="T36" s="85">
        <f>分析係数表!F39</f>
        <v>0.70201668984700971</v>
      </c>
      <c r="U36" s="86">
        <f t="shared" si="6"/>
        <v>0.14515059353066637</v>
      </c>
      <c r="V36" s="87">
        <f>分析係数表!D39</f>
        <v>8.2406119610570233E-2</v>
      </c>
      <c r="W36" s="167">
        <f t="shared" si="7"/>
        <v>0</v>
      </c>
      <c r="X36" s="76">
        <f>分析係数表!E39</f>
        <v>0.10361613351877608</v>
      </c>
      <c r="Y36" s="166">
        <f t="shared" si="8"/>
        <v>0</v>
      </c>
    </row>
    <row r="37" spans="1:25" x14ac:dyDescent="0.2">
      <c r="A37" s="6" t="s">
        <v>25</v>
      </c>
      <c r="B37" s="5" t="s">
        <v>40</v>
      </c>
      <c r="C37" s="90"/>
      <c r="D37" s="107">
        <f>投入係数表!AK37</f>
        <v>0</v>
      </c>
      <c r="E37" s="110">
        <f t="shared" si="9"/>
        <v>0</v>
      </c>
      <c r="F37" s="85">
        <f>分析係数表!C40</f>
        <v>0.85246762338116899</v>
      </c>
      <c r="G37" s="110">
        <f t="shared" si="0"/>
        <v>0</v>
      </c>
      <c r="H37" s="110">
        <v>1.4882759750085815E-3</v>
      </c>
      <c r="I37" s="110">
        <f t="shared" si="1"/>
        <v>1.4882759750085815E-3</v>
      </c>
      <c r="J37" s="85">
        <f>分析係数表!G40</f>
        <v>0.56154833975417351</v>
      </c>
      <c r="K37" s="111">
        <f t="shared" si="2"/>
        <v>8.3573890286209275E-4</v>
      </c>
      <c r="L37" s="79"/>
      <c r="M37" s="80"/>
      <c r="N37" s="81">
        <f>分析係数表!H40</f>
        <v>3.4452438049560351E-2</v>
      </c>
      <c r="O37" s="82">
        <f t="shared" si="3"/>
        <v>1.1358733383912136</v>
      </c>
      <c r="P37" s="76">
        <f>分析係数表!C40</f>
        <v>0.85246762338116899</v>
      </c>
      <c r="Q37" s="82">
        <f t="shared" si="4"/>
        <v>0.96829524524039223</v>
      </c>
      <c r="R37" s="83">
        <v>0.96872380001733416</v>
      </c>
      <c r="S37" s="84">
        <f t="shared" si="5"/>
        <v>0.97021207599234272</v>
      </c>
      <c r="T37" s="85">
        <f>分析係数表!F40</f>
        <v>0.75619152449091909</v>
      </c>
      <c r="U37" s="86">
        <f t="shared" si="6"/>
        <v>0.73366614882414904</v>
      </c>
      <c r="V37" s="87">
        <f>分析係数表!D40</f>
        <v>0.11685929187305082</v>
      </c>
      <c r="W37" s="167">
        <f t="shared" si="7"/>
        <v>0</v>
      </c>
      <c r="X37" s="76">
        <f>分析係数表!E40</f>
        <v>7.2463768115942032E-2</v>
      </c>
      <c r="Y37" s="166">
        <f t="shared" si="8"/>
        <v>0</v>
      </c>
    </row>
    <row r="38" spans="1:25" x14ac:dyDescent="0.2">
      <c r="A38" s="6" t="s">
        <v>26</v>
      </c>
      <c r="B38" s="5" t="s">
        <v>276</v>
      </c>
      <c r="C38" s="90"/>
      <c r="D38" s="107">
        <f>投入係数表!AK38</f>
        <v>0</v>
      </c>
      <c r="E38" s="110">
        <f t="shared" si="9"/>
        <v>0</v>
      </c>
      <c r="F38" s="85">
        <f>分析係数表!C41</f>
        <v>0.52194822470070601</v>
      </c>
      <c r="G38" s="110">
        <f t="shared" si="0"/>
        <v>0</v>
      </c>
      <c r="H38" s="110">
        <v>6.1253692330667819E-4</v>
      </c>
      <c r="I38" s="110">
        <f t="shared" si="1"/>
        <v>6.1253692330667819E-4</v>
      </c>
      <c r="J38" s="85">
        <f>分析係数表!G41</f>
        <v>0.47623592288604694</v>
      </c>
      <c r="K38" s="111">
        <f t="shared" si="2"/>
        <v>2.9171208697273561E-4</v>
      </c>
      <c r="L38" s="79"/>
      <c r="M38" s="80"/>
      <c r="N38" s="81">
        <f>分析係数表!H41</f>
        <v>5.4729549693578468E-2</v>
      </c>
      <c r="O38" s="82">
        <f t="shared" si="3"/>
        <v>1.8043958523244801</v>
      </c>
      <c r="P38" s="76">
        <f>分析係数表!C41</f>
        <v>0.52194822470070601</v>
      </c>
      <c r="Q38" s="82">
        <f t="shared" si="4"/>
        <v>0.94180121177807963</v>
      </c>
      <c r="R38" s="83">
        <v>0.95211459673716869</v>
      </c>
      <c r="S38" s="84">
        <f t="shared" si="5"/>
        <v>0.95272713366047534</v>
      </c>
      <c r="T38" s="85">
        <f>分析係数表!F41</f>
        <v>0.5754915060125978</v>
      </c>
      <c r="U38" s="86">
        <f t="shared" si="6"/>
        <v>0.54828637296933247</v>
      </c>
      <c r="V38" s="87">
        <f>分析係数表!D41</f>
        <v>0.21645352166443979</v>
      </c>
      <c r="W38" s="167">
        <f t="shared" si="7"/>
        <v>0</v>
      </c>
      <c r="X38" s="76">
        <f>分析係数表!E41</f>
        <v>0.20900935292994846</v>
      </c>
      <c r="Y38" s="166">
        <f t="shared" si="8"/>
        <v>0</v>
      </c>
    </row>
    <row r="39" spans="1:25" x14ac:dyDescent="0.2">
      <c r="A39" s="6" t="s">
        <v>51</v>
      </c>
      <c r="B39" s="5" t="s">
        <v>367</v>
      </c>
      <c r="C39" s="75">
        <f>最終需要_まとめ!C40</f>
        <v>100</v>
      </c>
      <c r="D39" s="107">
        <f>投入係数表!AK39</f>
        <v>0</v>
      </c>
      <c r="E39" s="110">
        <f t="shared" si="9"/>
        <v>0</v>
      </c>
      <c r="F39" s="85">
        <f>分析係数表!C42</f>
        <v>1</v>
      </c>
      <c r="G39" s="110">
        <f>E39*F39</f>
        <v>0</v>
      </c>
      <c r="H39" s="110">
        <v>1.7334643055586019E-2</v>
      </c>
      <c r="I39" s="110">
        <f>C39+H39</f>
        <v>100.01733464305559</v>
      </c>
      <c r="J39" s="85">
        <f>分析係数表!G42</f>
        <v>0.48544520547945208</v>
      </c>
      <c r="K39" s="111">
        <f>I39*J39</f>
        <v>48.552935567305241</v>
      </c>
      <c r="L39" s="79"/>
      <c r="M39" s="80"/>
      <c r="N39" s="81">
        <f>分析係数表!H42</f>
        <v>1.4948041566746603E-2</v>
      </c>
      <c r="O39" s="82">
        <f t="shared" si="3"/>
        <v>0.49282671526486532</v>
      </c>
      <c r="P39" s="76">
        <f>分析係数表!C42</f>
        <v>1</v>
      </c>
      <c r="Q39" s="82">
        <f>O39*P39</f>
        <v>0.49282671526486532</v>
      </c>
      <c r="R39" s="83">
        <v>0.50836954067424367</v>
      </c>
      <c r="S39" s="84">
        <f>I39+R39</f>
        <v>100.52570418372983</v>
      </c>
      <c r="T39" s="85">
        <f>分析係数表!F42</f>
        <v>0.5547945205479452</v>
      </c>
      <c r="U39" s="86">
        <f>S39*T39</f>
        <v>55.771109855356961</v>
      </c>
      <c r="V39" s="87">
        <f>分析係数表!D42</f>
        <v>0.17037671232876711</v>
      </c>
      <c r="W39" s="167">
        <f>ROUND(S39*V39,0)</f>
        <v>17</v>
      </c>
      <c r="X39" s="76">
        <f>分析係数表!E42</f>
        <v>0.12842465753424659</v>
      </c>
      <c r="Y39" s="166">
        <f>ROUND(S39*X39,0)</f>
        <v>13</v>
      </c>
    </row>
    <row r="40" spans="1:25" x14ac:dyDescent="0.2">
      <c r="A40" s="6" t="s">
        <v>194</v>
      </c>
      <c r="B40" s="5" t="s">
        <v>41</v>
      </c>
      <c r="C40" s="90"/>
      <c r="D40" s="107">
        <f>投入係数表!AK40</f>
        <v>7.9623287671232876E-2</v>
      </c>
      <c r="E40" s="110">
        <f t="shared" si="9"/>
        <v>7.9623287671232879</v>
      </c>
      <c r="F40" s="85">
        <f>分析係数表!C43</f>
        <v>0.62423588637180871</v>
      </c>
      <c r="G40" s="110">
        <f>E40*F40</f>
        <v>4.9703713555289566</v>
      </c>
      <c r="H40" s="110">
        <v>5.7508514543581413</v>
      </c>
      <c r="I40" s="110">
        <f>C40+H40</f>
        <v>5.7508514543581413</v>
      </c>
      <c r="J40" s="85">
        <f>分析係数表!G43</f>
        <v>0.42429149797570848</v>
      </c>
      <c r="K40" s="111">
        <f>I40*J40</f>
        <v>2.4400373782053975</v>
      </c>
      <c r="L40" s="79"/>
      <c r="M40" s="80"/>
      <c r="N40" s="81">
        <f>分析係数表!H43</f>
        <v>4.0607513988808956E-2</v>
      </c>
      <c r="O40" s="82">
        <f t="shared" si="3"/>
        <v>1.3388019858532172</v>
      </c>
      <c r="P40" s="76">
        <f>分析係数表!C43</f>
        <v>0.62423588637180871</v>
      </c>
      <c r="Q40" s="82">
        <f>O40*P40</f>
        <v>0.8357282443154207</v>
      </c>
      <c r="R40" s="83">
        <v>1.2707109687979841</v>
      </c>
      <c r="S40" s="84">
        <f>I40+R40</f>
        <v>7.0215624231561256</v>
      </c>
      <c r="T40" s="85">
        <f>分析係数表!F43</f>
        <v>0.69068825910931175</v>
      </c>
      <c r="U40" s="86">
        <f>S40*T40</f>
        <v>4.8497107262770651</v>
      </c>
      <c r="V40" s="87">
        <f>分析係数表!D43</f>
        <v>0.12442645074224022</v>
      </c>
      <c r="W40" s="167">
        <f>ROUND(S40*V40,0)</f>
        <v>1</v>
      </c>
      <c r="X40" s="76">
        <f>分析係数表!E43</f>
        <v>8.4750337381916327E-2</v>
      </c>
      <c r="Y40" s="166">
        <f>ROUND(S40*X40,0)</f>
        <v>1</v>
      </c>
    </row>
    <row r="41" spans="1:25" x14ac:dyDescent="0.2">
      <c r="A41" s="6" t="s">
        <v>340</v>
      </c>
      <c r="B41" s="5" t="s">
        <v>42</v>
      </c>
      <c r="C41" s="90"/>
      <c r="D41" s="107">
        <f>投入係数表!AK41</f>
        <v>2.5684931506849314E-3</v>
      </c>
      <c r="E41" s="110">
        <f t="shared" si="9"/>
        <v>0.25684931506849312</v>
      </c>
      <c r="F41" s="85">
        <f>分析係数表!C44</f>
        <v>0.39252164302818193</v>
      </c>
      <c r="G41" s="110">
        <f>E41*F41</f>
        <v>0.10081891516134808</v>
      </c>
      <c r="H41" s="110">
        <v>0.10443368149227363</v>
      </c>
      <c r="I41" s="110">
        <f>C41+H41</f>
        <v>0.10443368149227363</v>
      </c>
      <c r="J41" s="85">
        <f>分析係数表!G44</f>
        <v>0.26417955717318775</v>
      </c>
      <c r="K41" s="111">
        <f>I41*J41</f>
        <v>2.7589243730594581E-2</v>
      </c>
      <c r="L41" s="79"/>
      <c r="M41" s="80"/>
      <c r="N41" s="81">
        <f>分析係数表!H44</f>
        <v>0.12190247801758593</v>
      </c>
      <c r="O41" s="82">
        <f t="shared" si="3"/>
        <v>4.019041394539677</v>
      </c>
      <c r="P41" s="76">
        <f>分析係数表!C44</f>
        <v>0.39252164302818193</v>
      </c>
      <c r="Q41" s="82">
        <f>O41*P41</f>
        <v>1.5775607315829896</v>
      </c>
      <c r="R41" s="83">
        <v>1.5970307838241895</v>
      </c>
      <c r="S41" s="84">
        <f>I41+R41</f>
        <v>1.7014644653164632</v>
      </c>
      <c r="T41" s="85">
        <f>分析係数表!F44</f>
        <v>0.52714589020321501</v>
      </c>
      <c r="U41" s="86">
        <f>S41*T41</f>
        <v>0.89692000021838425</v>
      </c>
      <c r="V41" s="87">
        <f>分析係数表!D44</f>
        <v>0.30209281164695179</v>
      </c>
      <c r="W41" s="167">
        <f>ROUND(S41*V41,0)</f>
        <v>1</v>
      </c>
      <c r="X41" s="76">
        <f>分析係数表!E44</f>
        <v>0.17773733697300576</v>
      </c>
      <c r="Y41" s="166">
        <f>ROUND(S41*X41,0)</f>
        <v>0</v>
      </c>
    </row>
    <row r="42" spans="1:25" x14ac:dyDescent="0.2">
      <c r="A42" s="6" t="s">
        <v>341</v>
      </c>
      <c r="B42" s="5" t="s">
        <v>278</v>
      </c>
      <c r="C42" s="90"/>
      <c r="D42" s="107">
        <f>投入係数表!AK42</f>
        <v>8.5616438356164379E-3</v>
      </c>
      <c r="E42" s="110">
        <f t="shared" si="9"/>
        <v>0.85616438356164382</v>
      </c>
      <c r="F42" s="85">
        <f>分析係数表!C45</f>
        <v>1</v>
      </c>
      <c r="G42" s="110">
        <f>E42*F42</f>
        <v>0.85616438356164382</v>
      </c>
      <c r="H42" s="110">
        <v>0.88481618359680825</v>
      </c>
      <c r="I42" s="110">
        <f>C42+H42</f>
        <v>0.88481618359680825</v>
      </c>
      <c r="J42" s="85">
        <f>分析係数表!G45</f>
        <v>0</v>
      </c>
      <c r="K42" s="111">
        <f>I42*J42</f>
        <v>0</v>
      </c>
      <c r="L42" s="79"/>
      <c r="M42" s="80"/>
      <c r="N42" s="81">
        <f>分析係数表!H45</f>
        <v>0</v>
      </c>
      <c r="O42" s="82">
        <f t="shared" si="3"/>
        <v>0</v>
      </c>
      <c r="P42" s="76">
        <f>分析係数表!C45</f>
        <v>1</v>
      </c>
      <c r="Q42" s="82">
        <f>O42*P42</f>
        <v>0</v>
      </c>
      <c r="R42" s="83">
        <v>3.4539913566532798E-2</v>
      </c>
      <c r="S42" s="84">
        <f>I42+R42</f>
        <v>0.91935609716334099</v>
      </c>
      <c r="T42" s="85">
        <f>分析係数表!F45</f>
        <v>0</v>
      </c>
      <c r="U42" s="86">
        <f>S42*T42</f>
        <v>0</v>
      </c>
      <c r="V42" s="87">
        <f>分析係数表!D45</f>
        <v>0</v>
      </c>
      <c r="W42" s="167">
        <f>ROUND(S42*V42,0)</f>
        <v>0</v>
      </c>
      <c r="X42" s="76">
        <f>分析係数表!E45</f>
        <v>0</v>
      </c>
      <c r="Y42" s="166">
        <f>ROUND(S42*X42,0)</f>
        <v>0</v>
      </c>
    </row>
    <row r="43" spans="1:25" x14ac:dyDescent="0.2">
      <c r="A43" s="6" t="s">
        <v>342</v>
      </c>
      <c r="B43" s="5" t="s">
        <v>279</v>
      </c>
      <c r="C43" s="90"/>
      <c r="D43" s="107">
        <f>投入係数表!AK43</f>
        <v>9.4178082191780817E-3</v>
      </c>
      <c r="E43" s="110">
        <f t="shared" si="9"/>
        <v>0.94178082191780821</v>
      </c>
      <c r="F43" s="85">
        <f>分析係数表!C46</f>
        <v>0.18061366806136681</v>
      </c>
      <c r="G43" s="110">
        <f>E43*F43</f>
        <v>0.17009848875642422</v>
      </c>
      <c r="H43" s="110">
        <v>0.18273773716344863</v>
      </c>
      <c r="I43" s="110">
        <f>C43+H43</f>
        <v>0.18273773716344863</v>
      </c>
      <c r="J43" s="85">
        <f>分析係数表!G46</f>
        <v>1.1538461538461539E-2</v>
      </c>
      <c r="K43" s="111">
        <f>I43*J43</f>
        <v>2.1085123518859456E-3</v>
      </c>
      <c r="L43" s="79"/>
      <c r="M43" s="80"/>
      <c r="N43" s="81">
        <f>分析係数表!H46</f>
        <v>2.4940047961630695E-2</v>
      </c>
      <c r="O43" s="82">
        <f t="shared" si="3"/>
        <v>0.82225633776811757</v>
      </c>
      <c r="P43" s="76">
        <f>分析係数表!C46</f>
        <v>0.18061366806136681</v>
      </c>
      <c r="Q43" s="82">
        <f>O43*P43</f>
        <v>0.14851073325100589</v>
      </c>
      <c r="R43" s="83">
        <v>0.16153176037096123</v>
      </c>
      <c r="S43" s="84">
        <f>I43+R43</f>
        <v>0.34426949753440983</v>
      </c>
      <c r="T43" s="85">
        <f>分析係数表!F46</f>
        <v>0.31538461538461537</v>
      </c>
      <c r="U43" s="86">
        <f>S43*T43</f>
        <v>0.10857730306854463</v>
      </c>
      <c r="V43" s="87">
        <f>分析係数表!D46</f>
        <v>7.6923076923076927E-3</v>
      </c>
      <c r="W43" s="167">
        <f>ROUND(S43*V43,0)</f>
        <v>0</v>
      </c>
      <c r="X43" s="76">
        <f>分析係数表!E46</f>
        <v>2.3076923076923078E-2</v>
      </c>
      <c r="Y43" s="166">
        <f>ROUND(S43*X43,0)</f>
        <v>0</v>
      </c>
    </row>
    <row r="44" spans="1:25" x14ac:dyDescent="0.2">
      <c r="A44" s="192">
        <v>40</v>
      </c>
      <c r="B44" s="14" t="s">
        <v>150</v>
      </c>
      <c r="C44" s="197">
        <f>SUM(C5:C43)</f>
        <v>100</v>
      </c>
      <c r="D44" s="108">
        <f>投入係数表!AK44</f>
        <v>0.4083904109589041</v>
      </c>
      <c r="E44" s="96">
        <f>SUM(E5:E43)</f>
        <v>40.839041095890408</v>
      </c>
      <c r="F44" s="98">
        <f>分析係数表!C47</f>
        <v>0.37257609531888036</v>
      </c>
      <c r="G44" s="96">
        <f>SUM(G5:G43)</f>
        <v>11.242492635945348</v>
      </c>
      <c r="H44" s="96">
        <f>SUM(H5:H43)</f>
        <v>13.014124317862615</v>
      </c>
      <c r="I44" s="96">
        <f>SUM(I5:I43)</f>
        <v>113.01412431786262</v>
      </c>
      <c r="J44" s="98">
        <f>分析係数表!G47</f>
        <v>0.28018721150013498</v>
      </c>
      <c r="K44" s="112">
        <f>SUM(K5:K43)</f>
        <v>52.582642137361219</v>
      </c>
      <c r="L44" s="94">
        <f>最終需要_まとめ!$L$33</f>
        <v>0.627</v>
      </c>
      <c r="M44" s="91">
        <f>K44*L44</f>
        <v>32.969316620125483</v>
      </c>
      <c r="N44" s="95">
        <f>分析係数表!H47</f>
        <v>1</v>
      </c>
      <c r="O44" s="96">
        <f>SUM(O5:O43)</f>
        <v>32.969316620125475</v>
      </c>
      <c r="P44" s="92">
        <f>分析係数表!C47</f>
        <v>0.37257609531888036</v>
      </c>
      <c r="Q44" s="96">
        <f>SUM(Q5:Q43)</f>
        <v>10.062709873645543</v>
      </c>
      <c r="R44" s="91">
        <f>SUM(R5:R43)</f>
        <v>11.331558936401899</v>
      </c>
      <c r="S44" s="97">
        <f>SUM(S5:S43)</f>
        <v>124.34568325426453</v>
      </c>
      <c r="T44" s="98">
        <f>分析係数表!F47</f>
        <v>0.48104097823151992</v>
      </c>
      <c r="U44" s="99">
        <f>SUM(U5:U43)</f>
        <v>70.256652225442693</v>
      </c>
      <c r="V44" s="100">
        <f>分析係数表!D47</f>
        <v>0.12544199143661683</v>
      </c>
      <c r="W44" s="164">
        <f>SUM(W5:W43)</f>
        <v>20</v>
      </c>
      <c r="X44" s="92">
        <f>分析係数表!E47</f>
        <v>9.6151620742417038E-2</v>
      </c>
      <c r="Y44" s="165">
        <f>SUM(Y5:Y43)</f>
        <v>14</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 right="0.7" top="0.75" bottom="0.75" header="0.3" footer="0.3"/>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700-000000000000}">
  <dimension ref="A1:Y46"/>
  <sheetViews>
    <sheetView workbookViewId="0">
      <pane xSplit="2" ySplit="4" topLeftCell="C5" activePane="bottomRight" state="frozen"/>
      <selection pane="topRight" activeCell="C1" sqref="C1"/>
      <selection pane="bottomLeft" activeCell="A5" sqref="A5"/>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customWidth="1"/>
    <col min="6" max="16384" width="8.90625" style="3"/>
  </cols>
  <sheetData>
    <row r="1" spans="1:25" ht="13" x14ac:dyDescent="0.2">
      <c r="B1" s="61" t="s">
        <v>343</v>
      </c>
      <c r="C1" s="62"/>
      <c r="D1" s="62"/>
      <c r="E1" s="62"/>
      <c r="F1" s="63"/>
      <c r="G1" s="398" t="str">
        <f>取引基本表!$E$1</f>
        <v>2015年多可町産業連関表</v>
      </c>
      <c r="H1" s="401"/>
      <c r="I1" s="401"/>
    </row>
    <row r="2" spans="1:25" x14ac:dyDescent="0.2">
      <c r="B2" s="3" t="s">
        <v>286</v>
      </c>
      <c r="S2" s="3" t="s">
        <v>152</v>
      </c>
      <c r="U2" s="64" t="s">
        <v>209</v>
      </c>
      <c r="W2" s="3" t="s">
        <v>130</v>
      </c>
      <c r="Y2" s="3" t="s">
        <v>153</v>
      </c>
    </row>
    <row r="3" spans="1:25" ht="44" x14ac:dyDescent="0.2">
      <c r="B3" s="65"/>
      <c r="C3" s="66" t="s">
        <v>227</v>
      </c>
      <c r="D3" s="66" t="s">
        <v>228</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107">
        <f>投入係数表!AL5</f>
        <v>0</v>
      </c>
      <c r="E5" s="110">
        <f>$C$40*D5</f>
        <v>0</v>
      </c>
      <c r="F5" s="85">
        <f>分析係数表!C8</f>
        <v>0.59892525647288708</v>
      </c>
      <c r="G5" s="110">
        <f t="shared" ref="G5:G38" si="0">E5*F5</f>
        <v>0</v>
      </c>
      <c r="H5" s="110">
        <f t="array" ref="H5:H43">MMULT(逆行列係数!C5:AO43,'36'!G5:G43)</f>
        <v>1.4004681071306945E-3</v>
      </c>
      <c r="I5" s="110">
        <f t="shared" ref="I5:I38" si="1">C5+H5</f>
        <v>1.4004681071306945E-3</v>
      </c>
      <c r="J5" s="85">
        <f>分析係数表!G8</f>
        <v>0.12001563721657545</v>
      </c>
      <c r="K5" s="111">
        <f t="shared" ref="K5:K38" si="2">I5*J5</f>
        <v>1.6807807227878154E-4</v>
      </c>
      <c r="L5" s="79" t="s">
        <v>177</v>
      </c>
      <c r="M5" s="80" t="s">
        <v>177</v>
      </c>
      <c r="N5" s="81">
        <f>分析係数表!H8</f>
        <v>1.3455901945110578E-2</v>
      </c>
      <c r="O5" s="82">
        <f t="shared" ref="O5:O43" si="3">$M$44*N5</f>
        <v>0.40401143469187301</v>
      </c>
      <c r="P5" s="76">
        <f>分析係数表!C8</f>
        <v>0.59892525647288708</v>
      </c>
      <c r="Q5" s="82">
        <f t="shared" ref="Q5:Q38" si="4">O5*P5</f>
        <v>0.2419726521408091</v>
      </c>
      <c r="R5" s="83">
        <f t="array" ref="R5:R43">MMULT(逆行列係数!C5:AO43,'36'!Q5:Q43)</f>
        <v>0.34489164746858736</v>
      </c>
      <c r="S5" s="84">
        <f t="shared" ref="S5:S38" si="5">I5+R5</f>
        <v>0.34629211557571804</v>
      </c>
      <c r="T5" s="85">
        <f>分析係数表!F8</f>
        <v>0.45269741985926504</v>
      </c>
      <c r="U5" s="86">
        <f t="shared" ref="U5:U38" si="6">S5*T5</f>
        <v>0.15676554723873395</v>
      </c>
      <c r="V5" s="87">
        <f>分析係数表!D8</f>
        <v>0.16301798279906177</v>
      </c>
      <c r="W5" s="167">
        <f t="shared" ref="W5:W38" si="7">ROUND(S5*V5,0)</f>
        <v>0</v>
      </c>
      <c r="X5" s="76">
        <f>分析係数表!E8</f>
        <v>0.12822517591868648</v>
      </c>
      <c r="Y5" s="166">
        <f t="shared" ref="Y5:Y38" si="8">ROUND(S5*X5,0)</f>
        <v>0</v>
      </c>
    </row>
    <row r="6" spans="1:25" x14ac:dyDescent="0.2">
      <c r="A6" s="6" t="s">
        <v>219</v>
      </c>
      <c r="B6" s="5" t="s">
        <v>265</v>
      </c>
      <c r="C6" s="90"/>
      <c r="D6" s="107">
        <f>投入係数表!AL6</f>
        <v>0</v>
      </c>
      <c r="E6" s="110">
        <f t="shared" ref="E6:E43" si="9">$C$40*D6</f>
        <v>0</v>
      </c>
      <c r="F6" s="85">
        <f>分析係数表!C9</f>
        <v>1</v>
      </c>
      <c r="G6" s="110">
        <f t="shared" si="0"/>
        <v>0</v>
      </c>
      <c r="H6" s="110">
        <v>2.9298895966947749E-2</v>
      </c>
      <c r="I6" s="110">
        <f t="shared" si="1"/>
        <v>2.9298895966947749E-2</v>
      </c>
      <c r="J6" s="85">
        <f>分析係数表!G9</f>
        <v>0.24649298597194388</v>
      </c>
      <c r="K6" s="111">
        <f t="shared" si="2"/>
        <v>7.2219723525742945E-3</v>
      </c>
      <c r="L6" s="79"/>
      <c r="M6" s="80"/>
      <c r="N6" s="81">
        <f>分析係数表!H9</f>
        <v>6.9277911004529712E-4</v>
      </c>
      <c r="O6" s="82">
        <f t="shared" si="3"/>
        <v>2.0800588716809305E-2</v>
      </c>
      <c r="P6" s="76">
        <f>分析係数表!C9</f>
        <v>1</v>
      </c>
      <c r="Q6" s="82">
        <f t="shared" si="4"/>
        <v>2.0800588716809305E-2</v>
      </c>
      <c r="R6" s="83">
        <v>3.2261884841543867E-2</v>
      </c>
      <c r="S6" s="84">
        <f t="shared" si="5"/>
        <v>6.1560780808491616E-2</v>
      </c>
      <c r="T6" s="85">
        <f>分析係数表!F9</f>
        <v>0.67535070140280562</v>
      </c>
      <c r="U6" s="86">
        <f t="shared" si="6"/>
        <v>4.1575116497919187E-2</v>
      </c>
      <c r="V6" s="87">
        <f>分析係数表!D9</f>
        <v>0.18436873747494989</v>
      </c>
      <c r="W6" s="167">
        <f t="shared" si="7"/>
        <v>0</v>
      </c>
      <c r="X6" s="76">
        <f>分析係数表!E9</f>
        <v>0.11823647294589178</v>
      </c>
      <c r="Y6" s="166">
        <f t="shared" si="8"/>
        <v>0</v>
      </c>
    </row>
    <row r="7" spans="1:25" x14ac:dyDescent="0.2">
      <c r="A7" s="6" t="s">
        <v>220</v>
      </c>
      <c r="B7" s="5" t="s">
        <v>266</v>
      </c>
      <c r="C7" s="90"/>
      <c r="D7" s="107">
        <f>投入係数表!AL7</f>
        <v>0</v>
      </c>
      <c r="E7" s="110">
        <f t="shared" si="9"/>
        <v>0</v>
      </c>
      <c r="F7" s="85">
        <f>分析係数表!C10</f>
        <v>0</v>
      </c>
      <c r="G7" s="110">
        <f t="shared" si="0"/>
        <v>0</v>
      </c>
      <c r="H7" s="110">
        <v>0</v>
      </c>
      <c r="I7" s="110">
        <f t="shared" si="1"/>
        <v>0</v>
      </c>
      <c r="J7" s="85">
        <f>分析係数表!G10</f>
        <v>0</v>
      </c>
      <c r="K7" s="111">
        <f t="shared" si="2"/>
        <v>0</v>
      </c>
      <c r="L7" s="79"/>
      <c r="M7" s="80"/>
      <c r="N7" s="81">
        <f>分析係数表!H10</f>
        <v>1.3855582200905942E-3</v>
      </c>
      <c r="O7" s="82">
        <f t="shared" si="3"/>
        <v>4.1601177433618609E-2</v>
      </c>
      <c r="P7" s="76">
        <f>分析係数表!C10</f>
        <v>0</v>
      </c>
      <c r="Q7" s="82">
        <f t="shared" si="4"/>
        <v>0</v>
      </c>
      <c r="R7" s="83">
        <v>0</v>
      </c>
      <c r="S7" s="84">
        <f t="shared" si="5"/>
        <v>0</v>
      </c>
      <c r="T7" s="85">
        <f>分析係数表!F10</f>
        <v>0</v>
      </c>
      <c r="U7" s="86">
        <f t="shared" si="6"/>
        <v>0</v>
      </c>
      <c r="V7" s="87">
        <f>分析係数表!D10</f>
        <v>0</v>
      </c>
      <c r="W7" s="167">
        <f t="shared" si="7"/>
        <v>0</v>
      </c>
      <c r="X7" s="76">
        <f>分析係数表!E10</f>
        <v>0</v>
      </c>
      <c r="Y7" s="166">
        <f t="shared" si="8"/>
        <v>0</v>
      </c>
    </row>
    <row r="8" spans="1:25" x14ac:dyDescent="0.2">
      <c r="A8" s="6" t="s">
        <v>221</v>
      </c>
      <c r="B8" s="5" t="s">
        <v>27</v>
      </c>
      <c r="C8" s="90"/>
      <c r="D8" s="107">
        <f>投入係数表!AL8</f>
        <v>0</v>
      </c>
      <c r="E8" s="110">
        <f t="shared" si="9"/>
        <v>0</v>
      </c>
      <c r="F8" s="85">
        <f>分析係数表!C11</f>
        <v>0</v>
      </c>
      <c r="G8" s="110">
        <f t="shared" si="0"/>
        <v>0</v>
      </c>
      <c r="H8" s="110">
        <v>0</v>
      </c>
      <c r="I8" s="110">
        <f t="shared" si="1"/>
        <v>0</v>
      </c>
      <c r="J8" s="85">
        <f>分析係数表!G11</f>
        <v>1</v>
      </c>
      <c r="K8" s="111">
        <f t="shared" si="2"/>
        <v>0</v>
      </c>
      <c r="L8" s="79"/>
      <c r="M8" s="80"/>
      <c r="N8" s="81">
        <f>分析係数表!H11</f>
        <v>-2.6645350386357579E-5</v>
      </c>
      <c r="O8" s="82">
        <f t="shared" si="3"/>
        <v>-8.0002264295420393E-4</v>
      </c>
      <c r="P8" s="76">
        <f>分析係数表!C11</f>
        <v>0</v>
      </c>
      <c r="Q8" s="82">
        <f t="shared" si="4"/>
        <v>0</v>
      </c>
      <c r="R8" s="83">
        <v>0</v>
      </c>
      <c r="S8" s="84">
        <f t="shared" si="5"/>
        <v>0</v>
      </c>
      <c r="T8" s="85">
        <f>分析係数表!F11</f>
        <v>1</v>
      </c>
      <c r="U8" s="86">
        <f t="shared" si="6"/>
        <v>0</v>
      </c>
      <c r="V8" s="87">
        <f>分析係数表!D11</f>
        <v>1</v>
      </c>
      <c r="W8" s="167">
        <f t="shared" si="7"/>
        <v>0</v>
      </c>
      <c r="X8" s="76">
        <f>分析係数表!E11</f>
        <v>0</v>
      </c>
      <c r="Y8" s="166">
        <f t="shared" si="8"/>
        <v>0</v>
      </c>
    </row>
    <row r="9" spans="1:25" x14ac:dyDescent="0.2">
      <c r="A9" s="6" t="s">
        <v>222</v>
      </c>
      <c r="B9" s="5" t="s">
        <v>190</v>
      </c>
      <c r="C9" s="90"/>
      <c r="D9" s="107">
        <f>投入係数表!AL9</f>
        <v>0</v>
      </c>
      <c r="E9" s="110">
        <f t="shared" si="9"/>
        <v>0</v>
      </c>
      <c r="F9" s="85">
        <f>分析係数表!C12</f>
        <v>0.12986565621770585</v>
      </c>
      <c r="G9" s="110">
        <f t="shared" si="0"/>
        <v>0</v>
      </c>
      <c r="H9" s="110">
        <v>1.0424127194585805E-3</v>
      </c>
      <c r="I9" s="110">
        <f t="shared" si="1"/>
        <v>1.0424127194585805E-3</v>
      </c>
      <c r="J9" s="85">
        <f>分析係数表!G12</f>
        <v>0.14484736734275763</v>
      </c>
      <c r="K9" s="111">
        <f t="shared" si="2"/>
        <v>1.5099073809817998E-4</v>
      </c>
      <c r="L9" s="79"/>
      <c r="M9" s="80"/>
      <c r="N9" s="81">
        <f>分析係数表!H12</f>
        <v>0.10226485478284039</v>
      </c>
      <c r="O9" s="82">
        <f t="shared" si="3"/>
        <v>3.0704869036582347</v>
      </c>
      <c r="P9" s="76">
        <f>分析係数表!C12</f>
        <v>0.12986565621770585</v>
      </c>
      <c r="Q9" s="82">
        <f t="shared" si="4"/>
        <v>0.39875079665144841</v>
      </c>
      <c r="R9" s="83">
        <v>0.44120971456070424</v>
      </c>
      <c r="S9" s="84">
        <f t="shared" si="5"/>
        <v>0.44225212728016283</v>
      </c>
      <c r="T9" s="85">
        <f>分析係数表!F12</f>
        <v>0.28354845318582256</v>
      </c>
      <c r="U9" s="86">
        <f t="shared" si="6"/>
        <v>0.1253999066084297</v>
      </c>
      <c r="V9" s="87">
        <f>分析係数表!D12</f>
        <v>6.9862733046506864E-2</v>
      </c>
      <c r="W9" s="167">
        <f t="shared" si="7"/>
        <v>0</v>
      </c>
      <c r="X9" s="76">
        <f>分析係数表!E12</f>
        <v>7.0682237246465884E-2</v>
      </c>
      <c r="Y9" s="166">
        <f t="shared" si="8"/>
        <v>0</v>
      </c>
    </row>
    <row r="10" spans="1:25" x14ac:dyDescent="0.2">
      <c r="A10" s="6" t="s">
        <v>223</v>
      </c>
      <c r="B10" s="5" t="s">
        <v>28</v>
      </c>
      <c r="C10" s="90"/>
      <c r="D10" s="107">
        <f>投入係数表!AL10</f>
        <v>2.4291497975708503E-3</v>
      </c>
      <c r="E10" s="110">
        <f t="shared" si="9"/>
        <v>0.24291497975708504</v>
      </c>
      <c r="F10" s="85">
        <f>分析係数表!C13</f>
        <v>0</v>
      </c>
      <c r="G10" s="110">
        <f t="shared" si="0"/>
        <v>0</v>
      </c>
      <c r="H10" s="110">
        <v>0</v>
      </c>
      <c r="I10" s="110">
        <f t="shared" si="1"/>
        <v>0</v>
      </c>
      <c r="J10" s="85">
        <f>分析係数表!G13</f>
        <v>0.244940107393639</v>
      </c>
      <c r="K10" s="111">
        <f t="shared" si="2"/>
        <v>0</v>
      </c>
      <c r="L10" s="79"/>
      <c r="M10" s="80"/>
      <c r="N10" s="81">
        <f>分析係数表!H13</f>
        <v>1.5560884625632827E-2</v>
      </c>
      <c r="O10" s="82">
        <f t="shared" si="3"/>
        <v>0.46721322348525512</v>
      </c>
      <c r="P10" s="76">
        <f>分析係数表!C13</f>
        <v>0</v>
      </c>
      <c r="Q10" s="82">
        <f t="shared" si="4"/>
        <v>0</v>
      </c>
      <c r="R10" s="83">
        <v>0</v>
      </c>
      <c r="S10" s="84">
        <f t="shared" si="5"/>
        <v>0</v>
      </c>
      <c r="T10" s="85">
        <f>分析係数表!F13</f>
        <v>0.38269310202395707</v>
      </c>
      <c r="U10" s="86">
        <f t="shared" si="6"/>
        <v>0</v>
      </c>
      <c r="V10" s="87">
        <f>分析係数表!D13</f>
        <v>0.20115654688145396</v>
      </c>
      <c r="W10" s="167">
        <f t="shared" si="7"/>
        <v>0</v>
      </c>
      <c r="X10" s="76">
        <f>分析係数表!E13</f>
        <v>0.12556794712928543</v>
      </c>
      <c r="Y10" s="166">
        <f t="shared" si="8"/>
        <v>0</v>
      </c>
    </row>
    <row r="11" spans="1:25" x14ac:dyDescent="0.2">
      <c r="A11" s="6" t="s">
        <v>224</v>
      </c>
      <c r="B11" s="5" t="s">
        <v>267</v>
      </c>
      <c r="C11" s="90"/>
      <c r="D11" s="107">
        <f>投入係数表!AL11</f>
        <v>4.5883940620782722E-3</v>
      </c>
      <c r="E11" s="110">
        <f t="shared" si="9"/>
        <v>0.45883940620782721</v>
      </c>
      <c r="F11" s="85">
        <f>分析係数表!C14</f>
        <v>0.45829675153643545</v>
      </c>
      <c r="G11" s="110">
        <f t="shared" si="0"/>
        <v>0.21028460934195417</v>
      </c>
      <c r="H11" s="110">
        <v>0.28995230119929583</v>
      </c>
      <c r="I11" s="110">
        <f t="shared" si="1"/>
        <v>0.28995230119929583</v>
      </c>
      <c r="J11" s="85">
        <f>分析係数表!G14</f>
        <v>0.19321533923303835</v>
      </c>
      <c r="K11" s="111">
        <f t="shared" si="2"/>
        <v>5.6023232237622053E-2</v>
      </c>
      <c r="L11" s="79"/>
      <c r="M11" s="80"/>
      <c r="N11" s="81">
        <f>分析係数表!H14</f>
        <v>1.278976818545164E-3</v>
      </c>
      <c r="O11" s="82">
        <f t="shared" si="3"/>
        <v>3.8401086861801798E-2</v>
      </c>
      <c r="P11" s="76">
        <f>分析係数表!C14</f>
        <v>0.45829675153643545</v>
      </c>
      <c r="Q11" s="82">
        <f t="shared" si="4"/>
        <v>1.7599093364232255E-2</v>
      </c>
      <c r="R11" s="83">
        <v>6.330530328413661E-2</v>
      </c>
      <c r="S11" s="84">
        <f t="shared" si="5"/>
        <v>0.35325760448343246</v>
      </c>
      <c r="T11" s="85">
        <f>分析係数表!F14</f>
        <v>0.37856440511307771</v>
      </c>
      <c r="U11" s="86">
        <f t="shared" si="6"/>
        <v>0.13373075489294151</v>
      </c>
      <c r="V11" s="87">
        <f>分析係数表!D14</f>
        <v>5.6047197640117993E-2</v>
      </c>
      <c r="W11" s="167">
        <f t="shared" si="7"/>
        <v>0</v>
      </c>
      <c r="X11" s="76">
        <f>分析係数表!E14</f>
        <v>4.4739429695181909E-2</v>
      </c>
      <c r="Y11" s="166">
        <f t="shared" si="8"/>
        <v>0</v>
      </c>
    </row>
    <row r="12" spans="1:25" x14ac:dyDescent="0.2">
      <c r="A12" s="6" t="s">
        <v>225</v>
      </c>
      <c r="B12" s="5" t="s">
        <v>29</v>
      </c>
      <c r="C12" s="90"/>
      <c r="D12" s="107">
        <f>投入係数表!AL12</f>
        <v>4.3184885290148446E-3</v>
      </c>
      <c r="E12" s="110">
        <f t="shared" si="9"/>
        <v>0.43184885290148445</v>
      </c>
      <c r="F12" s="85">
        <f>分析係数表!C15</f>
        <v>0</v>
      </c>
      <c r="G12" s="110">
        <f t="shared" si="0"/>
        <v>0</v>
      </c>
      <c r="H12" s="110">
        <v>0</v>
      </c>
      <c r="I12" s="110">
        <f t="shared" si="1"/>
        <v>0</v>
      </c>
      <c r="J12" s="85">
        <f>分析係数表!G15</f>
        <v>9.420289855072464E-2</v>
      </c>
      <c r="K12" s="111">
        <f t="shared" si="2"/>
        <v>0</v>
      </c>
      <c r="L12" s="79"/>
      <c r="M12" s="80"/>
      <c r="N12" s="81">
        <f>分析係数表!H15</f>
        <v>9.4857447375432981E-3</v>
      </c>
      <c r="O12" s="82">
        <f t="shared" si="3"/>
        <v>0.28480806089169658</v>
      </c>
      <c r="P12" s="76">
        <f>分析係数表!C15</f>
        <v>0</v>
      </c>
      <c r="Q12" s="82">
        <f t="shared" si="4"/>
        <v>0</v>
      </c>
      <c r="R12" s="83">
        <v>0</v>
      </c>
      <c r="S12" s="84">
        <f t="shared" si="5"/>
        <v>0</v>
      </c>
      <c r="T12" s="85">
        <f>分析係数表!F15</f>
        <v>0.29710144927536231</v>
      </c>
      <c r="U12" s="86">
        <f t="shared" si="6"/>
        <v>0</v>
      </c>
      <c r="V12" s="87">
        <f>分析係数表!D15</f>
        <v>2.1739130434782608E-2</v>
      </c>
      <c r="W12" s="167">
        <f t="shared" si="7"/>
        <v>0</v>
      </c>
      <c r="X12" s="76">
        <f>分析係数表!E15</f>
        <v>2.1739130434782608E-2</v>
      </c>
      <c r="Y12" s="166">
        <f t="shared" si="8"/>
        <v>0</v>
      </c>
    </row>
    <row r="13" spans="1:25" x14ac:dyDescent="0.2">
      <c r="A13" s="6" t="s">
        <v>226</v>
      </c>
      <c r="B13" s="5" t="s">
        <v>30</v>
      </c>
      <c r="C13" s="90"/>
      <c r="D13" s="107">
        <f>投入係数表!AL13</f>
        <v>1.8893387314439945E-3</v>
      </c>
      <c r="E13" s="110">
        <f t="shared" si="9"/>
        <v>0.18893387314439944</v>
      </c>
      <c r="F13" s="85">
        <f>分析係数表!C16</f>
        <v>4.3478260869564966E-3</v>
      </c>
      <c r="G13" s="110">
        <f t="shared" si="0"/>
        <v>8.2145162236694938E-4</v>
      </c>
      <c r="H13" s="110">
        <v>1.0080673973868579E-3</v>
      </c>
      <c r="I13" s="110">
        <f t="shared" si="1"/>
        <v>1.0080673973868579E-3</v>
      </c>
      <c r="J13" s="85">
        <f>分析係数表!G16</f>
        <v>0.1</v>
      </c>
      <c r="K13" s="111">
        <f t="shared" si="2"/>
        <v>1.0080673973868579E-4</v>
      </c>
      <c r="L13" s="79"/>
      <c r="M13" s="80"/>
      <c r="N13" s="81">
        <f>分析係数表!H16</f>
        <v>1.859845456967759E-2</v>
      </c>
      <c r="O13" s="82">
        <f t="shared" si="3"/>
        <v>0.55841580478203434</v>
      </c>
      <c r="P13" s="76">
        <f>分析係数表!C16</f>
        <v>4.3478260869564966E-3</v>
      </c>
      <c r="Q13" s="82">
        <f t="shared" si="4"/>
        <v>2.4278948034001354E-3</v>
      </c>
      <c r="R13" s="83">
        <v>2.6830967580328794E-3</v>
      </c>
      <c r="S13" s="84">
        <f t="shared" si="5"/>
        <v>3.6911641554197372E-3</v>
      </c>
      <c r="T13" s="85">
        <f>分析係数表!F16</f>
        <v>0.3</v>
      </c>
      <c r="U13" s="86">
        <f t="shared" si="6"/>
        <v>1.1073492466259212E-3</v>
      </c>
      <c r="V13" s="87">
        <f>分析係数表!D16</f>
        <v>0</v>
      </c>
      <c r="W13" s="167">
        <f t="shared" si="7"/>
        <v>0</v>
      </c>
      <c r="X13" s="76">
        <f>分析係数表!E16</f>
        <v>0</v>
      </c>
      <c r="Y13" s="166">
        <f t="shared" si="8"/>
        <v>0</v>
      </c>
    </row>
    <row r="14" spans="1:25" x14ac:dyDescent="0.2">
      <c r="A14" s="6" t="s">
        <v>2</v>
      </c>
      <c r="B14" s="5" t="s">
        <v>364</v>
      </c>
      <c r="C14" s="90"/>
      <c r="D14" s="107">
        <f>投入係数表!AL14</f>
        <v>4.3184885290148446E-3</v>
      </c>
      <c r="E14" s="110">
        <f t="shared" si="9"/>
        <v>0.43184885290148445</v>
      </c>
      <c r="F14" s="85">
        <f>分析係数表!C17</f>
        <v>0.37921478060046188</v>
      </c>
      <c r="G14" s="110">
        <f t="shared" si="0"/>
        <v>0.16376346800559755</v>
      </c>
      <c r="H14" s="110">
        <v>0.2340998007575143</v>
      </c>
      <c r="I14" s="110">
        <f t="shared" si="1"/>
        <v>0.2340998007575143</v>
      </c>
      <c r="J14" s="85">
        <f>分析係数表!G17</f>
        <v>0.21189120809614168</v>
      </c>
      <c r="K14" s="111">
        <f t="shared" si="2"/>
        <v>4.9603689597575766E-2</v>
      </c>
      <c r="L14" s="79"/>
      <c r="M14" s="80"/>
      <c r="N14" s="81">
        <f>分析係数表!H17</f>
        <v>3.1175059952038369E-3</v>
      </c>
      <c r="O14" s="82">
        <f t="shared" si="3"/>
        <v>9.3602649225641862E-2</v>
      </c>
      <c r="P14" s="76">
        <f>分析係数表!C17</f>
        <v>0.37921478060046188</v>
      </c>
      <c r="Q14" s="82">
        <f t="shared" si="4"/>
        <v>3.5495508089723772E-2</v>
      </c>
      <c r="R14" s="83">
        <v>6.8898278408458469E-2</v>
      </c>
      <c r="S14" s="84">
        <f t="shared" si="5"/>
        <v>0.30299807916597277</v>
      </c>
      <c r="T14" s="85">
        <f>分析係数表!F17</f>
        <v>0.32152646004638413</v>
      </c>
      <c r="U14" s="86">
        <f t="shared" si="6"/>
        <v>9.7421899795089278E-2</v>
      </c>
      <c r="V14" s="87">
        <f>分析係数表!D17</f>
        <v>5.2709255745308874E-2</v>
      </c>
      <c r="W14" s="167">
        <f t="shared" si="7"/>
        <v>0</v>
      </c>
      <c r="X14" s="76">
        <f>分析係数表!E17</f>
        <v>4.1113219481340925E-2</v>
      </c>
      <c r="Y14" s="166">
        <f t="shared" si="8"/>
        <v>0</v>
      </c>
    </row>
    <row r="15" spans="1:25" x14ac:dyDescent="0.2">
      <c r="A15" s="6" t="s">
        <v>3</v>
      </c>
      <c r="B15" s="5" t="s">
        <v>31</v>
      </c>
      <c r="C15" s="90"/>
      <c r="D15" s="107">
        <f>投入係数表!AL15</f>
        <v>5.3981106612685558E-4</v>
      </c>
      <c r="E15" s="110">
        <f t="shared" si="9"/>
        <v>5.3981106612685556E-2</v>
      </c>
      <c r="F15" s="85">
        <f>分析係数表!C18</f>
        <v>0.14940577249575548</v>
      </c>
      <c r="G15" s="110">
        <f t="shared" si="0"/>
        <v>8.0650889336440195E-3</v>
      </c>
      <c r="H15" s="110">
        <v>1.2070862696822218E-2</v>
      </c>
      <c r="I15" s="110">
        <f t="shared" si="1"/>
        <v>1.2070862696822218E-2</v>
      </c>
      <c r="J15" s="85">
        <f>分析係数表!G18</f>
        <v>0.21511627906976744</v>
      </c>
      <c r="K15" s="111">
        <f t="shared" si="2"/>
        <v>2.5966390685024537E-3</v>
      </c>
      <c r="L15" s="79"/>
      <c r="M15" s="80"/>
      <c r="N15" s="81">
        <f>分析係数表!H18</f>
        <v>5.0626165734079403E-4</v>
      </c>
      <c r="O15" s="82">
        <f t="shared" si="3"/>
        <v>1.5200430216129875E-2</v>
      </c>
      <c r="P15" s="76">
        <f>分析係数表!C18</f>
        <v>0.14940577249575548</v>
      </c>
      <c r="Q15" s="82">
        <f t="shared" si="4"/>
        <v>2.2710320187087074E-3</v>
      </c>
      <c r="R15" s="83">
        <v>4.5565560034018394E-3</v>
      </c>
      <c r="S15" s="84">
        <f t="shared" si="5"/>
        <v>1.6627418700224057E-2</v>
      </c>
      <c r="T15" s="85">
        <f>分析係数表!F18</f>
        <v>0.45542635658914726</v>
      </c>
      <c r="U15" s="86">
        <f t="shared" si="6"/>
        <v>7.5725647181252966E-3</v>
      </c>
      <c r="V15" s="87">
        <f>分析係数表!D18</f>
        <v>8.1395348837209308E-2</v>
      </c>
      <c r="W15" s="167">
        <f t="shared" si="7"/>
        <v>0</v>
      </c>
      <c r="X15" s="76">
        <f>分析係数表!E18</f>
        <v>8.9147286821705432E-2</v>
      </c>
      <c r="Y15" s="166">
        <f t="shared" si="8"/>
        <v>0</v>
      </c>
    </row>
    <row r="16" spans="1:25" x14ac:dyDescent="0.2">
      <c r="A16" s="6" t="s">
        <v>4</v>
      </c>
      <c r="B16" s="5" t="s">
        <v>32</v>
      </c>
      <c r="C16" s="90"/>
      <c r="D16" s="107">
        <f>投入係数表!AL16</f>
        <v>0</v>
      </c>
      <c r="E16" s="110">
        <f t="shared" si="9"/>
        <v>0</v>
      </c>
      <c r="F16" s="85">
        <f>分析係数表!C19</f>
        <v>0.11115651818553329</v>
      </c>
      <c r="G16" s="110">
        <f t="shared" si="0"/>
        <v>0</v>
      </c>
      <c r="H16" s="110">
        <v>4.8494521505573042E-3</v>
      </c>
      <c r="I16" s="110">
        <f t="shared" si="1"/>
        <v>4.8494521505573042E-3</v>
      </c>
      <c r="J16" s="85">
        <f>分析係数表!G19</f>
        <v>5.721393034825871E-2</v>
      </c>
      <c r="K16" s="111">
        <f t="shared" si="2"/>
        <v>2.7745621756919902E-4</v>
      </c>
      <c r="L16" s="79"/>
      <c r="M16" s="80"/>
      <c r="N16" s="81">
        <f>分析係数表!H19</f>
        <v>-1.332267519317879E-4</v>
      </c>
      <c r="O16" s="82">
        <f t="shared" si="3"/>
        <v>-4.00011321477102E-3</v>
      </c>
      <c r="P16" s="76">
        <f>分析係数表!C19</f>
        <v>0.11115651818553329</v>
      </c>
      <c r="Q16" s="82">
        <f t="shared" si="4"/>
        <v>-4.4463865730188693E-4</v>
      </c>
      <c r="R16" s="83">
        <v>1.9104425256723399E-3</v>
      </c>
      <c r="S16" s="84">
        <f t="shared" si="5"/>
        <v>6.7598946762296441E-3</v>
      </c>
      <c r="T16" s="85">
        <f>分析係数表!F19</f>
        <v>0.24046434494195687</v>
      </c>
      <c r="U16" s="86">
        <f t="shared" si="6"/>
        <v>1.625513645196183E-3</v>
      </c>
      <c r="V16" s="87">
        <f>分析係数表!D19</f>
        <v>6.7993366500829183E-2</v>
      </c>
      <c r="W16" s="167">
        <f t="shared" si="7"/>
        <v>0</v>
      </c>
      <c r="X16" s="76">
        <f>分析係数表!E19</f>
        <v>7.4626865671641784E-2</v>
      </c>
      <c r="Y16" s="166">
        <f t="shared" si="8"/>
        <v>0</v>
      </c>
    </row>
    <row r="17" spans="1:25" x14ac:dyDescent="0.2">
      <c r="A17" s="6" t="s">
        <v>5</v>
      </c>
      <c r="B17" s="5" t="s">
        <v>33</v>
      </c>
      <c r="C17" s="90"/>
      <c r="D17" s="107">
        <f>投入係数表!AL17</f>
        <v>0</v>
      </c>
      <c r="E17" s="110">
        <f t="shared" si="9"/>
        <v>0</v>
      </c>
      <c r="F17" s="85">
        <f>分析係数表!C20</f>
        <v>0.38497033618984844</v>
      </c>
      <c r="G17" s="110">
        <f t="shared" si="0"/>
        <v>0</v>
      </c>
      <c r="H17" s="110">
        <v>1.2261903034316299E-2</v>
      </c>
      <c r="I17" s="110">
        <f t="shared" si="1"/>
        <v>1.2261903034316299E-2</v>
      </c>
      <c r="J17" s="85">
        <f>分析係数表!G20</f>
        <v>0.1000882612533098</v>
      </c>
      <c r="K17" s="111">
        <f t="shared" si="2"/>
        <v>1.227272554361402E-3</v>
      </c>
      <c r="L17" s="79"/>
      <c r="M17" s="80"/>
      <c r="N17" s="81">
        <f>分析係数表!H20</f>
        <v>6.1284305888622431E-4</v>
      </c>
      <c r="O17" s="82">
        <f t="shared" si="3"/>
        <v>1.8400520787946691E-2</v>
      </c>
      <c r="P17" s="76">
        <f>分析係数表!C20</f>
        <v>0.38497033618984844</v>
      </c>
      <c r="Q17" s="82">
        <f t="shared" si="4"/>
        <v>7.0836546738041323E-3</v>
      </c>
      <c r="R17" s="83">
        <v>1.6084853008778675E-2</v>
      </c>
      <c r="S17" s="84">
        <f t="shared" si="5"/>
        <v>2.8346756043094973E-2</v>
      </c>
      <c r="T17" s="85">
        <f>分析係数表!F20</f>
        <v>0.22259488084730802</v>
      </c>
      <c r="U17" s="86">
        <f t="shared" si="6"/>
        <v>6.3098427838204343E-3</v>
      </c>
      <c r="V17" s="87">
        <f>分析係数表!D20</f>
        <v>2.5772285966460723E-2</v>
      </c>
      <c r="W17" s="167">
        <f t="shared" si="7"/>
        <v>0</v>
      </c>
      <c r="X17" s="76">
        <f>分析係数表!E20</f>
        <v>2.7184466019417475E-2</v>
      </c>
      <c r="Y17" s="166">
        <f t="shared" si="8"/>
        <v>0</v>
      </c>
    </row>
    <row r="18" spans="1:25" x14ac:dyDescent="0.2">
      <c r="A18" s="6" t="s">
        <v>6</v>
      </c>
      <c r="B18" s="5" t="s">
        <v>34</v>
      </c>
      <c r="C18" s="90"/>
      <c r="D18" s="107">
        <f>投入係数表!AL18</f>
        <v>8.0971659919028337E-4</v>
      </c>
      <c r="E18" s="110">
        <f t="shared" si="9"/>
        <v>8.0971659919028341E-2</v>
      </c>
      <c r="F18" s="85">
        <f>分析係数表!C21</f>
        <v>0.48253968253968249</v>
      </c>
      <c r="G18" s="110">
        <f t="shared" si="0"/>
        <v>3.9072039072039065E-2</v>
      </c>
      <c r="H18" s="110">
        <v>6.2387163028321556E-2</v>
      </c>
      <c r="I18" s="110">
        <f t="shared" si="1"/>
        <v>6.2387163028321556E-2</v>
      </c>
      <c r="J18" s="85">
        <f>分析係数表!G21</f>
        <v>0.28533451484271155</v>
      </c>
      <c r="K18" s="111">
        <f t="shared" si="2"/>
        <v>1.7801210895099281E-2</v>
      </c>
      <c r="L18" s="79"/>
      <c r="M18" s="80"/>
      <c r="N18" s="81">
        <f>分析係数表!H21</f>
        <v>1.0125233146815881E-3</v>
      </c>
      <c r="O18" s="82">
        <f t="shared" si="3"/>
        <v>3.0400860432259751E-2</v>
      </c>
      <c r="P18" s="76">
        <f>分析係数表!C21</f>
        <v>0.48253968253968249</v>
      </c>
      <c r="Q18" s="82">
        <f t="shared" si="4"/>
        <v>1.4669621541915815E-2</v>
      </c>
      <c r="R18" s="83">
        <v>2.8292361971055419E-2</v>
      </c>
      <c r="S18" s="84">
        <f t="shared" si="5"/>
        <v>9.0679524999376981E-2</v>
      </c>
      <c r="T18" s="85">
        <f>分析係数表!F21</f>
        <v>0.42600797518830308</v>
      </c>
      <c r="U18" s="86">
        <f t="shared" si="6"/>
        <v>3.86302008360217E-2</v>
      </c>
      <c r="V18" s="87">
        <f>分析係数表!D21</f>
        <v>6.1586176340274704E-2</v>
      </c>
      <c r="W18" s="167">
        <f t="shared" si="7"/>
        <v>0</v>
      </c>
      <c r="X18" s="76">
        <f>分析係数表!E21</f>
        <v>5.2946389011962781E-2</v>
      </c>
      <c r="Y18" s="166">
        <f t="shared" si="8"/>
        <v>0</v>
      </c>
    </row>
    <row r="19" spans="1:25" x14ac:dyDescent="0.2">
      <c r="A19" s="6" t="s">
        <v>7</v>
      </c>
      <c r="B19" s="5" t="s">
        <v>268</v>
      </c>
      <c r="C19" s="90"/>
      <c r="D19" s="107">
        <f>投入係数表!AL19</f>
        <v>2.4291497975708503E-3</v>
      </c>
      <c r="E19" s="110">
        <f t="shared" si="9"/>
        <v>0.24291497975708504</v>
      </c>
      <c r="F19" s="85">
        <f>分析係数表!C22</f>
        <v>8.9572192513369009E-2</v>
      </c>
      <c r="G19" s="110">
        <f t="shared" si="0"/>
        <v>2.1758427331182755E-2</v>
      </c>
      <c r="H19" s="110">
        <v>2.5090218044331286E-2</v>
      </c>
      <c r="I19" s="110">
        <f t="shared" si="1"/>
        <v>2.5090218044331286E-2</v>
      </c>
      <c r="J19" s="85">
        <f>分析係数表!G22</f>
        <v>0.19457831325301206</v>
      </c>
      <c r="K19" s="111">
        <f t="shared" si="2"/>
        <v>4.8820123062162683E-3</v>
      </c>
      <c r="L19" s="79"/>
      <c r="M19" s="80"/>
      <c r="N19" s="81">
        <f>分析係数表!H22</f>
        <v>5.3290700772715159E-5</v>
      </c>
      <c r="O19" s="82">
        <f t="shared" si="3"/>
        <v>1.6000452859084079E-3</v>
      </c>
      <c r="P19" s="76">
        <f>分析係数表!C22</f>
        <v>8.9572192513369009E-2</v>
      </c>
      <c r="Q19" s="82">
        <f t="shared" si="4"/>
        <v>1.4331956437949647E-4</v>
      </c>
      <c r="R19" s="83">
        <v>9.4162076438661759E-4</v>
      </c>
      <c r="S19" s="84">
        <f t="shared" si="5"/>
        <v>2.6031838808717903E-2</v>
      </c>
      <c r="T19" s="85">
        <f>分析係数表!F22</f>
        <v>0.41265060240963858</v>
      </c>
      <c r="U19" s="86">
        <f t="shared" si="6"/>
        <v>1.0742053966248052E-2</v>
      </c>
      <c r="V19" s="87">
        <f>分析係数表!D22</f>
        <v>5.903614457831325E-2</v>
      </c>
      <c r="W19" s="167">
        <f t="shared" si="7"/>
        <v>0</v>
      </c>
      <c r="X19" s="76">
        <f>分析係数表!E22</f>
        <v>6.2650602409638559E-2</v>
      </c>
      <c r="Y19" s="166">
        <f t="shared" si="8"/>
        <v>0</v>
      </c>
    </row>
    <row r="20" spans="1:25" x14ac:dyDescent="0.2">
      <c r="A20" s="6" t="s">
        <v>8</v>
      </c>
      <c r="B20" s="5" t="s">
        <v>269</v>
      </c>
      <c r="C20" s="90"/>
      <c r="D20" s="107">
        <f>投入係数表!AL20</f>
        <v>4.3184885290148446E-3</v>
      </c>
      <c r="E20" s="110">
        <f t="shared" si="9"/>
        <v>0.43184885290148445</v>
      </c>
      <c r="F20" s="85">
        <f>分析係数表!C23</f>
        <v>0</v>
      </c>
      <c r="G20" s="110">
        <f t="shared" si="0"/>
        <v>0</v>
      </c>
      <c r="H20" s="110">
        <v>0</v>
      </c>
      <c r="I20" s="110">
        <f t="shared" si="1"/>
        <v>0</v>
      </c>
      <c r="J20" s="85">
        <f>分析係数表!G23</f>
        <v>0.21617418351477449</v>
      </c>
      <c r="K20" s="111">
        <f t="shared" si="2"/>
        <v>0</v>
      </c>
      <c r="L20" s="79"/>
      <c r="M20" s="80"/>
      <c r="N20" s="81">
        <f>分析係数表!H23</f>
        <v>2.6645350386357579E-5</v>
      </c>
      <c r="O20" s="82">
        <f t="shared" si="3"/>
        <v>8.0002264295420393E-4</v>
      </c>
      <c r="P20" s="76">
        <f>分析係数表!C23</f>
        <v>0</v>
      </c>
      <c r="Q20" s="82">
        <f t="shared" si="4"/>
        <v>0</v>
      </c>
      <c r="R20" s="83">
        <v>0</v>
      </c>
      <c r="S20" s="84">
        <f t="shared" si="5"/>
        <v>0</v>
      </c>
      <c r="T20" s="85">
        <f>分析係数表!F23</f>
        <v>0.44116122343182995</v>
      </c>
      <c r="U20" s="86">
        <f t="shared" si="6"/>
        <v>0</v>
      </c>
      <c r="V20" s="87">
        <f>分析係数表!D23</f>
        <v>8.5018144116122338E-2</v>
      </c>
      <c r="W20" s="167">
        <f t="shared" si="7"/>
        <v>0</v>
      </c>
      <c r="X20" s="76">
        <f>分析係数表!E23</f>
        <v>8.138932089165371E-2</v>
      </c>
      <c r="Y20" s="166">
        <f t="shared" si="8"/>
        <v>0</v>
      </c>
    </row>
    <row r="21" spans="1:25" x14ac:dyDescent="0.2">
      <c r="A21" s="6" t="s">
        <v>9</v>
      </c>
      <c r="B21" s="5" t="s">
        <v>270</v>
      </c>
      <c r="C21" s="90"/>
      <c r="D21" s="107">
        <f>投入係数表!AL21</f>
        <v>1.6194331983805667E-3</v>
      </c>
      <c r="E21" s="110">
        <f t="shared" si="9"/>
        <v>0.16194331983805668</v>
      </c>
      <c r="F21" s="85">
        <f>分析係数表!C24</f>
        <v>0.22950819672131151</v>
      </c>
      <c r="G21" s="110">
        <f t="shared" si="0"/>
        <v>3.7167319307094979E-2</v>
      </c>
      <c r="H21" s="110">
        <v>4.2895672278562023E-2</v>
      </c>
      <c r="I21" s="110">
        <f t="shared" si="1"/>
        <v>4.2895672278562023E-2</v>
      </c>
      <c r="J21" s="85">
        <f>分析係数表!G24</f>
        <v>0.20952380952380953</v>
      </c>
      <c r="K21" s="111">
        <f t="shared" si="2"/>
        <v>8.987664667889186E-3</v>
      </c>
      <c r="L21" s="79"/>
      <c r="M21" s="80"/>
      <c r="N21" s="81">
        <f>分析係数表!H24</f>
        <v>3.996802557953637E-4</v>
      </c>
      <c r="O21" s="82">
        <f t="shared" si="3"/>
        <v>1.200033964431306E-2</v>
      </c>
      <c r="P21" s="76">
        <f>分析係数表!C24</f>
        <v>0.22950819672131151</v>
      </c>
      <c r="Q21" s="82">
        <f t="shared" si="4"/>
        <v>2.7541763118095553E-3</v>
      </c>
      <c r="R21" s="83">
        <v>6.8429657010221478E-3</v>
      </c>
      <c r="S21" s="84">
        <f t="shared" si="5"/>
        <v>4.9738637979584173E-2</v>
      </c>
      <c r="T21" s="85">
        <f>分析係数表!F24</f>
        <v>0.4</v>
      </c>
      <c r="U21" s="86">
        <f t="shared" si="6"/>
        <v>1.989545519183367E-2</v>
      </c>
      <c r="V21" s="87">
        <f>分析係数表!D24</f>
        <v>1.1190476190476191</v>
      </c>
      <c r="W21" s="167">
        <f t="shared" si="7"/>
        <v>0</v>
      </c>
      <c r="X21" s="76">
        <f>分析係数表!E24</f>
        <v>1.1190476190476191</v>
      </c>
      <c r="Y21" s="166">
        <f t="shared" si="8"/>
        <v>0</v>
      </c>
    </row>
    <row r="22" spans="1:25" x14ac:dyDescent="0.2">
      <c r="A22" s="6" t="s">
        <v>10</v>
      </c>
      <c r="B22" s="5" t="s">
        <v>271</v>
      </c>
      <c r="C22" s="90"/>
      <c r="D22" s="107">
        <f>投入係数表!AL22</f>
        <v>4.3184885290148446E-3</v>
      </c>
      <c r="E22" s="110">
        <f t="shared" si="9"/>
        <v>0.43184885290148445</v>
      </c>
      <c r="F22" s="85">
        <f>分析係数表!C25</f>
        <v>0.16129032258064513</v>
      </c>
      <c r="G22" s="110">
        <f t="shared" si="0"/>
        <v>6.965304079056199E-2</v>
      </c>
      <c r="H22" s="110">
        <v>8.9101935514729502E-2</v>
      </c>
      <c r="I22" s="110">
        <f t="shared" si="1"/>
        <v>8.9101935514729502E-2</v>
      </c>
      <c r="J22" s="85">
        <f>分析係数表!G25</f>
        <v>0.19679519278918378</v>
      </c>
      <c r="K22" s="111">
        <f t="shared" si="2"/>
        <v>1.7534832577510612E-2</v>
      </c>
      <c r="L22" s="79"/>
      <c r="M22" s="80"/>
      <c r="N22" s="81">
        <f>分析係数表!H25</f>
        <v>5.5955235811350917E-4</v>
      </c>
      <c r="O22" s="82">
        <f t="shared" si="3"/>
        <v>1.6800475502038285E-2</v>
      </c>
      <c r="P22" s="76">
        <f>分析係数表!C25</f>
        <v>0.16129032258064513</v>
      </c>
      <c r="Q22" s="82">
        <f t="shared" si="4"/>
        <v>2.7097541132319811E-3</v>
      </c>
      <c r="R22" s="83">
        <v>8.1632036207510694E-3</v>
      </c>
      <c r="S22" s="84">
        <f t="shared" si="5"/>
        <v>9.7265139135480572E-2</v>
      </c>
      <c r="T22" s="85">
        <f>分析係数表!F25</f>
        <v>0.35002503755633452</v>
      </c>
      <c r="U22" s="86">
        <f t="shared" si="6"/>
        <v>3.4045233978818687E-2</v>
      </c>
      <c r="V22" s="87">
        <f>分析係数表!D25</f>
        <v>8.1622433650475709E-2</v>
      </c>
      <c r="W22" s="167">
        <f t="shared" si="7"/>
        <v>0</v>
      </c>
      <c r="X22" s="76">
        <f>分析係数表!E25</f>
        <v>8.0120180270405614E-2</v>
      </c>
      <c r="Y22" s="166">
        <f t="shared" si="8"/>
        <v>0</v>
      </c>
    </row>
    <row r="23" spans="1:25" x14ac:dyDescent="0.2">
      <c r="A23" s="6" t="s">
        <v>11</v>
      </c>
      <c r="B23" s="5" t="s">
        <v>35</v>
      </c>
      <c r="C23" s="90"/>
      <c r="D23" s="107">
        <f>投入係数表!AL23</f>
        <v>2.4291497975708503E-3</v>
      </c>
      <c r="E23" s="110">
        <f t="shared" si="9"/>
        <v>0.24291497975708504</v>
      </c>
      <c r="F23" s="85">
        <f>分析係数表!C26</f>
        <v>0.2892749244712991</v>
      </c>
      <c r="G23" s="110">
        <f t="shared" si="0"/>
        <v>7.0269212422177929E-2</v>
      </c>
      <c r="H23" s="110">
        <v>8.3550889267200293E-2</v>
      </c>
      <c r="I23" s="110">
        <f t="shared" si="1"/>
        <v>8.3550889267200293E-2</v>
      </c>
      <c r="J23" s="85">
        <f>分析係数表!G26</f>
        <v>0.19654528478057889</v>
      </c>
      <c r="K23" s="111">
        <f t="shared" si="2"/>
        <v>1.6421533324692494E-2</v>
      </c>
      <c r="L23" s="79"/>
      <c r="M23" s="80"/>
      <c r="N23" s="81">
        <f>分析係数表!H26</f>
        <v>1.2363442579269917E-2</v>
      </c>
      <c r="O23" s="82">
        <f t="shared" si="3"/>
        <v>0.37121050633075064</v>
      </c>
      <c r="P23" s="76">
        <f>分析係数表!C26</f>
        <v>0.2892749244712991</v>
      </c>
      <c r="Q23" s="82">
        <f t="shared" si="4"/>
        <v>0.10738189118178058</v>
      </c>
      <c r="R23" s="83">
        <v>0.11358893982133117</v>
      </c>
      <c r="S23" s="84">
        <f t="shared" si="5"/>
        <v>0.19713982908853145</v>
      </c>
      <c r="T23" s="85">
        <f>分析係数表!F26</f>
        <v>0.33426704014939307</v>
      </c>
      <c r="U23" s="86">
        <f t="shared" si="6"/>
        <v>6.5897347164980635E-2</v>
      </c>
      <c r="V23" s="87">
        <f>分析係数表!D26</f>
        <v>5.3688141923436038E-2</v>
      </c>
      <c r="W23" s="167">
        <f t="shared" si="7"/>
        <v>0</v>
      </c>
      <c r="X23" s="76">
        <f>分析係数表!E26</f>
        <v>5.6489262371615313E-2</v>
      </c>
      <c r="Y23" s="166">
        <f t="shared" si="8"/>
        <v>0</v>
      </c>
    </row>
    <row r="24" spans="1:25" x14ac:dyDescent="0.2">
      <c r="A24" s="6" t="s">
        <v>12</v>
      </c>
      <c r="B24" s="5" t="s">
        <v>365</v>
      </c>
      <c r="C24" s="90"/>
      <c r="D24" s="107">
        <f>投入係数表!AL24</f>
        <v>8.0971659919028337E-4</v>
      </c>
      <c r="E24" s="110">
        <f t="shared" si="9"/>
        <v>8.0971659919028341E-2</v>
      </c>
      <c r="F24" s="85">
        <f>分析係数表!C27</f>
        <v>1.9108280254777066E-2</v>
      </c>
      <c r="G24" s="110">
        <f t="shared" si="0"/>
        <v>1.5472291704272927E-3</v>
      </c>
      <c r="H24" s="110">
        <v>1.7423170726888343E-3</v>
      </c>
      <c r="I24" s="110">
        <f t="shared" si="1"/>
        <v>1.7423170726888343E-3</v>
      </c>
      <c r="J24" s="85">
        <f>分析係数表!G27</f>
        <v>0.18</v>
      </c>
      <c r="K24" s="111">
        <f t="shared" si="2"/>
        <v>3.1361707308399017E-4</v>
      </c>
      <c r="L24" s="79"/>
      <c r="M24" s="80"/>
      <c r="N24" s="81">
        <f>分析係数表!H27</f>
        <v>1.2043698374633626E-2</v>
      </c>
      <c r="O24" s="82">
        <f t="shared" si="3"/>
        <v>0.36161023461530023</v>
      </c>
      <c r="P24" s="76">
        <f>分析係数表!C27</f>
        <v>1.9108280254777066E-2</v>
      </c>
      <c r="Q24" s="82">
        <f t="shared" si="4"/>
        <v>6.9097497060248434E-3</v>
      </c>
      <c r="R24" s="83">
        <v>6.9544473234970051E-3</v>
      </c>
      <c r="S24" s="84">
        <f t="shared" si="5"/>
        <v>8.6967643961858403E-3</v>
      </c>
      <c r="T24" s="85">
        <f>分析係数表!F27</f>
        <v>0.34</v>
      </c>
      <c r="U24" s="86">
        <f t="shared" si="6"/>
        <v>2.9568998947031859E-3</v>
      </c>
      <c r="V24" s="87">
        <f>分析係数表!D27</f>
        <v>0</v>
      </c>
      <c r="W24" s="167">
        <f t="shared" si="7"/>
        <v>0</v>
      </c>
      <c r="X24" s="76">
        <f>分析係数表!E27</f>
        <v>0</v>
      </c>
      <c r="Y24" s="166">
        <f t="shared" si="8"/>
        <v>0</v>
      </c>
    </row>
    <row r="25" spans="1:25" x14ac:dyDescent="0.2">
      <c r="A25" s="6" t="s">
        <v>13</v>
      </c>
      <c r="B25" s="5" t="s">
        <v>191</v>
      </c>
      <c r="C25" s="90"/>
      <c r="D25" s="107">
        <f>投入係数表!AL25</f>
        <v>1.0256410256410256E-2</v>
      </c>
      <c r="E25" s="110">
        <f t="shared" si="9"/>
        <v>1.0256410256410255</v>
      </c>
      <c r="F25" s="85">
        <f>分析係数表!C28</f>
        <v>9.4883720930232562E-2</v>
      </c>
      <c r="G25" s="110">
        <f t="shared" si="0"/>
        <v>9.7316636851520574E-2</v>
      </c>
      <c r="H25" s="110">
        <v>0.11326386419742104</v>
      </c>
      <c r="I25" s="110">
        <f t="shared" si="1"/>
        <v>0.11326386419742104</v>
      </c>
      <c r="J25" s="85">
        <f>分析係数表!G28</f>
        <v>0.12508638562543192</v>
      </c>
      <c r="K25" s="111">
        <f t="shared" si="2"/>
        <v>1.416776739442516E-2</v>
      </c>
      <c r="L25" s="79"/>
      <c r="M25" s="80"/>
      <c r="N25" s="81">
        <f>分析係数表!H28</f>
        <v>2.3767652544630962E-2</v>
      </c>
      <c r="O25" s="82">
        <f t="shared" si="3"/>
        <v>0.71362019751514993</v>
      </c>
      <c r="P25" s="76">
        <f>分析係数表!C28</f>
        <v>9.4883720930232562E-2</v>
      </c>
      <c r="Q25" s="82">
        <f t="shared" si="4"/>
        <v>6.7710939671204923E-2</v>
      </c>
      <c r="R25" s="83">
        <v>7.2155705697576289E-2</v>
      </c>
      <c r="S25" s="84">
        <f t="shared" si="5"/>
        <v>0.18541956989499733</v>
      </c>
      <c r="T25" s="85">
        <f>分析係数表!F28</f>
        <v>0.21354526606772634</v>
      </c>
      <c r="U25" s="86">
        <f t="shared" si="6"/>
        <v>3.9595471387390585E-2</v>
      </c>
      <c r="V25" s="87">
        <f>分析係数表!D28</f>
        <v>0.20525224602626124</v>
      </c>
      <c r="W25" s="167">
        <f t="shared" si="7"/>
        <v>0</v>
      </c>
      <c r="X25" s="76">
        <f>分析係数表!E28</f>
        <v>0.19765031098825156</v>
      </c>
      <c r="Y25" s="166">
        <f t="shared" si="8"/>
        <v>0</v>
      </c>
    </row>
    <row r="26" spans="1:25" x14ac:dyDescent="0.2">
      <c r="A26" s="6" t="s">
        <v>14</v>
      </c>
      <c r="B26" s="5" t="s">
        <v>50</v>
      </c>
      <c r="C26" s="90"/>
      <c r="D26" s="107">
        <f>投入係数表!AL26</f>
        <v>6.2078272604588394E-3</v>
      </c>
      <c r="E26" s="110">
        <f t="shared" si="9"/>
        <v>0.62078272604588391</v>
      </c>
      <c r="F26" s="85">
        <f>分析係数表!C29</f>
        <v>0.10244286840031525</v>
      </c>
      <c r="G26" s="110">
        <f t="shared" si="0"/>
        <v>6.3594763109507443E-2</v>
      </c>
      <c r="H26" s="110">
        <v>7.452533317160806E-2</v>
      </c>
      <c r="I26" s="110">
        <f t="shared" si="1"/>
        <v>7.452533317160806E-2</v>
      </c>
      <c r="J26" s="85">
        <f>分析係数表!G29</f>
        <v>0.25477707006369427</v>
      </c>
      <c r="K26" s="111">
        <f t="shared" si="2"/>
        <v>1.8987346030982944E-2</v>
      </c>
      <c r="L26" s="79"/>
      <c r="M26" s="80"/>
      <c r="N26" s="81">
        <f>分析係数表!H29</f>
        <v>1.0897948308020251E-2</v>
      </c>
      <c r="O26" s="82">
        <f t="shared" si="3"/>
        <v>0.32720926096826947</v>
      </c>
      <c r="P26" s="76">
        <f>分析係数表!C29</f>
        <v>0.10244286840031525</v>
      </c>
      <c r="Q26" s="82">
        <f t="shared" si="4"/>
        <v>3.3520255260736834E-2</v>
      </c>
      <c r="R26" s="83">
        <v>4.2747378078421591E-2</v>
      </c>
      <c r="S26" s="84">
        <f t="shared" si="5"/>
        <v>0.11727271125002965</v>
      </c>
      <c r="T26" s="85">
        <f>分析係数表!F29</f>
        <v>0.39278131634819535</v>
      </c>
      <c r="U26" s="86">
        <f t="shared" si="6"/>
        <v>4.6062529896508463E-2</v>
      </c>
      <c r="V26" s="87">
        <f>分析係数表!D29</f>
        <v>0.1932059447983015</v>
      </c>
      <c r="W26" s="167">
        <f t="shared" si="7"/>
        <v>0</v>
      </c>
      <c r="X26" s="76">
        <f>分析係数表!E29</f>
        <v>0.10191082802547771</v>
      </c>
      <c r="Y26" s="166">
        <f t="shared" si="8"/>
        <v>0</v>
      </c>
    </row>
    <row r="27" spans="1:25" x14ac:dyDescent="0.2">
      <c r="A27" s="6" t="s">
        <v>15</v>
      </c>
      <c r="B27" s="5" t="s">
        <v>36</v>
      </c>
      <c r="C27" s="90"/>
      <c r="D27" s="107">
        <f>投入係数表!AL27</f>
        <v>1.0796221322537112E-3</v>
      </c>
      <c r="E27" s="110">
        <f t="shared" si="9"/>
        <v>0.10796221322537111</v>
      </c>
      <c r="F27" s="85">
        <f>分析係数表!C30</f>
        <v>1</v>
      </c>
      <c r="G27" s="110">
        <f t="shared" si="0"/>
        <v>0.10796221322537111</v>
      </c>
      <c r="H27" s="110">
        <v>0.1324490571622314</v>
      </c>
      <c r="I27" s="110">
        <f t="shared" si="1"/>
        <v>0.1324490571622314</v>
      </c>
      <c r="J27" s="85">
        <f>分析係数表!G30</f>
        <v>0.34465911614479239</v>
      </c>
      <c r="K27" s="111">
        <f t="shared" si="2"/>
        <v>4.5649774975745759E-2</v>
      </c>
      <c r="L27" s="79"/>
      <c r="M27" s="80"/>
      <c r="N27" s="81">
        <f>分析係数表!H30</f>
        <v>0</v>
      </c>
      <c r="O27" s="82">
        <f t="shared" si="3"/>
        <v>0</v>
      </c>
      <c r="P27" s="76">
        <f>分析係数表!C30</f>
        <v>1</v>
      </c>
      <c r="Q27" s="82">
        <f t="shared" si="4"/>
        <v>0</v>
      </c>
      <c r="R27" s="83">
        <v>4.7080042248289274E-2</v>
      </c>
      <c r="S27" s="84">
        <f t="shared" si="5"/>
        <v>0.17952909941052067</v>
      </c>
      <c r="T27" s="85">
        <f>分析係数表!F30</f>
        <v>0.43992893626471241</v>
      </c>
      <c r="U27" s="86">
        <f t="shared" si="6"/>
        <v>7.8980045732232163E-2</v>
      </c>
      <c r="V27" s="87">
        <f>分析係数表!D30</f>
        <v>0.13657561625582945</v>
      </c>
      <c r="W27" s="167">
        <f t="shared" si="7"/>
        <v>0</v>
      </c>
      <c r="X27" s="76">
        <f>分析係数表!E30</f>
        <v>6.395736175882745E-2</v>
      </c>
      <c r="Y27" s="166">
        <f t="shared" si="8"/>
        <v>0</v>
      </c>
    </row>
    <row r="28" spans="1:25" x14ac:dyDescent="0.2">
      <c r="A28" s="6" t="s">
        <v>16</v>
      </c>
      <c r="B28" s="5" t="s">
        <v>192</v>
      </c>
      <c r="C28" s="90"/>
      <c r="D28" s="107">
        <f>投入係数表!AL28</f>
        <v>5.1282051282051282E-3</v>
      </c>
      <c r="E28" s="110">
        <f t="shared" si="9"/>
        <v>0.51282051282051277</v>
      </c>
      <c r="F28" s="85">
        <f>分析係数表!C31</f>
        <v>2.6671974522292974E-2</v>
      </c>
      <c r="G28" s="110">
        <f t="shared" si="0"/>
        <v>1.3677935652457934E-2</v>
      </c>
      <c r="H28" s="110">
        <v>1.6423856168554445E-2</v>
      </c>
      <c r="I28" s="110">
        <f t="shared" si="1"/>
        <v>1.6423856168554445E-2</v>
      </c>
      <c r="J28" s="85">
        <f>分析係数表!G31</f>
        <v>5.9701492537313432E-2</v>
      </c>
      <c r="K28" s="111">
        <f t="shared" si="2"/>
        <v>9.8052872648086249E-4</v>
      </c>
      <c r="L28" s="79"/>
      <c r="M28" s="80"/>
      <c r="N28" s="81">
        <f>分析係数表!H31</f>
        <v>2.5153210764721556E-2</v>
      </c>
      <c r="O28" s="82">
        <f t="shared" si="3"/>
        <v>0.75522137494876851</v>
      </c>
      <c r="P28" s="76">
        <f>分析係数表!C31</f>
        <v>2.6671974522292974E-2</v>
      </c>
      <c r="Q28" s="82">
        <f t="shared" si="4"/>
        <v>2.0143245271324623E-2</v>
      </c>
      <c r="R28" s="83">
        <v>2.4644242762093031E-2</v>
      </c>
      <c r="S28" s="84">
        <f t="shared" si="5"/>
        <v>4.1068098930647473E-2</v>
      </c>
      <c r="T28" s="85">
        <f>分析係数表!F31</f>
        <v>0.34328358208955223</v>
      </c>
      <c r="U28" s="86">
        <f t="shared" si="6"/>
        <v>1.4098004110520774E-2</v>
      </c>
      <c r="V28" s="87">
        <f>分析係数表!D31</f>
        <v>0</v>
      </c>
      <c r="W28" s="167">
        <f t="shared" si="7"/>
        <v>0</v>
      </c>
      <c r="X28" s="76">
        <f>分析係数表!E31</f>
        <v>0</v>
      </c>
      <c r="Y28" s="166">
        <f t="shared" si="8"/>
        <v>0</v>
      </c>
    </row>
    <row r="29" spans="1:25" x14ac:dyDescent="0.2">
      <c r="A29" s="6" t="s">
        <v>17</v>
      </c>
      <c r="B29" s="5" t="s">
        <v>272</v>
      </c>
      <c r="C29" s="90"/>
      <c r="D29" s="107">
        <f>投入係数表!AL29</f>
        <v>8.0971659919028337E-4</v>
      </c>
      <c r="E29" s="110">
        <f t="shared" si="9"/>
        <v>8.0971659919028341E-2</v>
      </c>
      <c r="F29" s="85">
        <f>分析係数表!C32</f>
        <v>1</v>
      </c>
      <c r="G29" s="110">
        <f t="shared" si="0"/>
        <v>8.0971659919028341E-2</v>
      </c>
      <c r="H29" s="110">
        <v>0.10330040019353182</v>
      </c>
      <c r="I29" s="110">
        <f t="shared" si="1"/>
        <v>0.10330040019353182</v>
      </c>
      <c r="J29" s="85">
        <f>分析係数表!G32</f>
        <v>0.14022140221402213</v>
      </c>
      <c r="K29" s="111">
        <f t="shared" si="2"/>
        <v>1.4484926964406675E-2</v>
      </c>
      <c r="L29" s="79"/>
      <c r="M29" s="80"/>
      <c r="N29" s="81">
        <f>分析係数表!H32</f>
        <v>7.3807620570210501E-3</v>
      </c>
      <c r="O29" s="82">
        <f t="shared" si="3"/>
        <v>0.22160627209831452</v>
      </c>
      <c r="P29" s="76">
        <f>分析係数表!C32</f>
        <v>1</v>
      </c>
      <c r="Q29" s="82">
        <f t="shared" si="4"/>
        <v>0.22160627209831452</v>
      </c>
      <c r="R29" s="83">
        <v>0.28080954376793255</v>
      </c>
      <c r="S29" s="84">
        <f t="shared" si="5"/>
        <v>0.38410994396146436</v>
      </c>
      <c r="T29" s="85">
        <f>分析係数表!F32</f>
        <v>0.48093480934809346</v>
      </c>
      <c r="U29" s="86">
        <f t="shared" si="6"/>
        <v>0.18473184266781373</v>
      </c>
      <c r="V29" s="87">
        <f>分析係数表!D32</f>
        <v>1.7220172201722016E-2</v>
      </c>
      <c r="W29" s="167">
        <f t="shared" si="7"/>
        <v>0</v>
      </c>
      <c r="X29" s="76">
        <f>分析係数表!E32</f>
        <v>2.5830258302583026E-2</v>
      </c>
      <c r="Y29" s="166">
        <f t="shared" si="8"/>
        <v>0</v>
      </c>
    </row>
    <row r="30" spans="1:25" x14ac:dyDescent="0.2">
      <c r="A30" s="6" t="s">
        <v>18</v>
      </c>
      <c r="B30" s="5" t="s">
        <v>273</v>
      </c>
      <c r="C30" s="90"/>
      <c r="D30" s="107">
        <f>投入係数表!AL30</f>
        <v>2.6990553306342779E-4</v>
      </c>
      <c r="E30" s="110">
        <f t="shared" si="9"/>
        <v>2.6990553306342778E-2</v>
      </c>
      <c r="F30" s="85">
        <f>分析係数表!C33</f>
        <v>0.66329113924050631</v>
      </c>
      <c r="G30" s="110">
        <f t="shared" si="0"/>
        <v>1.7902594851295715E-2</v>
      </c>
      <c r="H30" s="110">
        <v>2.3204563997199844E-2</v>
      </c>
      <c r="I30" s="110">
        <f t="shared" si="1"/>
        <v>2.3204563997199844E-2</v>
      </c>
      <c r="J30" s="85">
        <f>分析係数表!G33</f>
        <v>0.50381679389312972</v>
      </c>
      <c r="K30" s="111">
        <f t="shared" si="2"/>
        <v>1.1690849036757172E-2</v>
      </c>
      <c r="L30" s="79"/>
      <c r="M30" s="80"/>
      <c r="N30" s="81">
        <f>分析係数表!H33</f>
        <v>1.0658140154543032E-3</v>
      </c>
      <c r="O30" s="82">
        <f t="shared" si="3"/>
        <v>3.200090571816816E-2</v>
      </c>
      <c r="P30" s="76">
        <f>分析係数表!C33</f>
        <v>0.66329113924050631</v>
      </c>
      <c r="Q30" s="82">
        <f t="shared" si="4"/>
        <v>2.122591721053179E-2</v>
      </c>
      <c r="R30" s="83">
        <v>5.4416675631302813E-2</v>
      </c>
      <c r="S30" s="84">
        <f t="shared" si="5"/>
        <v>7.7621239628502661E-2</v>
      </c>
      <c r="T30" s="85">
        <f>分析係数表!F33</f>
        <v>0.63740458015267176</v>
      </c>
      <c r="U30" s="86">
        <f t="shared" si="6"/>
        <v>4.9476133656335665E-2</v>
      </c>
      <c r="V30" s="87">
        <f>分析係数表!D33</f>
        <v>1.1450381679389313E-2</v>
      </c>
      <c r="W30" s="167">
        <f t="shared" si="7"/>
        <v>0</v>
      </c>
      <c r="X30" s="76">
        <f>分析係数表!E33</f>
        <v>0</v>
      </c>
      <c r="Y30" s="166">
        <f t="shared" si="8"/>
        <v>0</v>
      </c>
    </row>
    <row r="31" spans="1:25" x14ac:dyDescent="0.2">
      <c r="A31" s="6" t="s">
        <v>19</v>
      </c>
      <c r="B31" s="5" t="s">
        <v>274</v>
      </c>
      <c r="C31" s="90"/>
      <c r="D31" s="107">
        <f>投入係数表!AL31</f>
        <v>1.4304993252361673E-2</v>
      </c>
      <c r="E31" s="110">
        <f t="shared" si="9"/>
        <v>1.4304993252361673</v>
      </c>
      <c r="F31" s="85">
        <f>分析係数表!C34</f>
        <v>0.21491587085038655</v>
      </c>
      <c r="G31" s="110">
        <f t="shared" si="0"/>
        <v>0.30743700823402126</v>
      </c>
      <c r="H31" s="110">
        <v>0.36894154115034633</v>
      </c>
      <c r="I31" s="110">
        <f t="shared" si="1"/>
        <v>0.36894154115034633</v>
      </c>
      <c r="J31" s="85">
        <f>分析係数表!G34</f>
        <v>0.42492917847025496</v>
      </c>
      <c r="K31" s="111">
        <f t="shared" si="2"/>
        <v>0.15677402598456644</v>
      </c>
      <c r="L31" s="79"/>
      <c r="M31" s="80"/>
      <c r="N31" s="81">
        <f>分析係数表!H34</f>
        <v>0.18094857447375434</v>
      </c>
      <c r="O31" s="82">
        <f t="shared" si="3"/>
        <v>5.4329537683019993</v>
      </c>
      <c r="P31" s="76">
        <f>分析係数表!C34</f>
        <v>0.21491587085038655</v>
      </c>
      <c r="Q31" s="82">
        <f t="shared" si="4"/>
        <v>1.1676279904045135</v>
      </c>
      <c r="R31" s="83">
        <v>1.2396590269805399</v>
      </c>
      <c r="S31" s="84">
        <f t="shared" si="5"/>
        <v>1.6086005681308861</v>
      </c>
      <c r="T31" s="85">
        <f>分析係数表!F34</f>
        <v>0.69842904970383723</v>
      </c>
      <c r="U31" s="86">
        <f t="shared" si="6"/>
        <v>1.1234933661527076</v>
      </c>
      <c r="V31" s="87">
        <f>分析係数表!D34</f>
        <v>0.29410249806850375</v>
      </c>
      <c r="W31" s="167">
        <f t="shared" si="7"/>
        <v>0</v>
      </c>
      <c r="X31" s="76">
        <f>分析係数表!E34</f>
        <v>0.18465104300798352</v>
      </c>
      <c r="Y31" s="166">
        <f t="shared" si="8"/>
        <v>0</v>
      </c>
    </row>
    <row r="32" spans="1:25" x14ac:dyDescent="0.2">
      <c r="A32" s="6" t="s">
        <v>20</v>
      </c>
      <c r="B32" s="5" t="s">
        <v>37</v>
      </c>
      <c r="C32" s="90"/>
      <c r="D32" s="107">
        <f>投入係数表!AL32</f>
        <v>5.6680161943319842E-3</v>
      </c>
      <c r="E32" s="110">
        <f t="shared" si="9"/>
        <v>0.5668016194331984</v>
      </c>
      <c r="F32" s="85">
        <f>分析係数表!C35</f>
        <v>8.6412734508243272E-2</v>
      </c>
      <c r="G32" s="110">
        <f t="shared" si="0"/>
        <v>4.8978877858923311E-2</v>
      </c>
      <c r="H32" s="110">
        <v>5.9818537804692401E-2</v>
      </c>
      <c r="I32" s="110">
        <f t="shared" si="1"/>
        <v>5.9818537804692401E-2</v>
      </c>
      <c r="J32" s="85">
        <f>分析係数表!G35</f>
        <v>0.31692307692307692</v>
      </c>
      <c r="K32" s="111">
        <f t="shared" si="2"/>
        <v>1.8957875058102515E-2</v>
      </c>
      <c r="L32" s="79"/>
      <c r="M32" s="80"/>
      <c r="N32" s="81">
        <f>分析係数表!H35</f>
        <v>6.9118038902211562E-2</v>
      </c>
      <c r="O32" s="82">
        <f t="shared" si="3"/>
        <v>2.0752587358232053</v>
      </c>
      <c r="P32" s="76">
        <f>分析係数表!C35</f>
        <v>8.6412734508243272E-2</v>
      </c>
      <c r="Q32" s="82">
        <f t="shared" si="4"/>
        <v>0.17932878217460321</v>
      </c>
      <c r="R32" s="83">
        <v>0.19852091907466191</v>
      </c>
      <c r="S32" s="84">
        <f t="shared" si="5"/>
        <v>0.25833945687935433</v>
      </c>
      <c r="T32" s="85">
        <f>分析係数表!F35</f>
        <v>0.65230769230769226</v>
      </c>
      <c r="U32" s="86">
        <f t="shared" si="6"/>
        <v>0.1685168149489942</v>
      </c>
      <c r="V32" s="87">
        <f>分析係数表!D35</f>
        <v>0.24307692307692308</v>
      </c>
      <c r="W32" s="167">
        <f t="shared" si="7"/>
        <v>0</v>
      </c>
      <c r="X32" s="76">
        <f>分析係数表!E35</f>
        <v>0.19384615384615383</v>
      </c>
      <c r="Y32" s="166">
        <f t="shared" si="8"/>
        <v>0</v>
      </c>
    </row>
    <row r="33" spans="1:25" x14ac:dyDescent="0.2">
      <c r="A33" s="6" t="s">
        <v>21</v>
      </c>
      <c r="B33" s="5" t="s">
        <v>38</v>
      </c>
      <c r="C33" s="90"/>
      <c r="D33" s="107">
        <f>投入係数表!AL33</f>
        <v>6.4777327935222669E-3</v>
      </c>
      <c r="E33" s="110">
        <f t="shared" si="9"/>
        <v>0.64777327935222673</v>
      </c>
      <c r="F33" s="85">
        <f>分析係数表!C36</f>
        <v>0.53995037220843667</v>
      </c>
      <c r="G33" s="110">
        <f t="shared" si="0"/>
        <v>0.34976542329291443</v>
      </c>
      <c r="H33" s="110">
        <v>0.40311273555861188</v>
      </c>
      <c r="I33" s="110">
        <f t="shared" si="1"/>
        <v>0.40311273555861188</v>
      </c>
      <c r="J33" s="85">
        <f>分析係数表!G36</f>
        <v>4.5913682277318639E-3</v>
      </c>
      <c r="K33" s="111">
        <f t="shared" si="2"/>
        <v>1.8508390062378873E-3</v>
      </c>
      <c r="L33" s="79"/>
      <c r="M33" s="80"/>
      <c r="N33" s="81">
        <f>分析係数表!H36</f>
        <v>9.1953104183320006E-2</v>
      </c>
      <c r="O33" s="82">
        <f t="shared" si="3"/>
        <v>2.7608781408349579</v>
      </c>
      <c r="P33" s="76">
        <f>分析係数表!C36</f>
        <v>0.53995037220843667</v>
      </c>
      <c r="Q33" s="82">
        <f t="shared" si="4"/>
        <v>1.4907371797659721</v>
      </c>
      <c r="R33" s="83">
        <v>1.5506775900864425</v>
      </c>
      <c r="S33" s="84">
        <f t="shared" si="5"/>
        <v>1.9537903256450544</v>
      </c>
      <c r="T33" s="85">
        <f>分析係数表!F36</f>
        <v>0.90036730945821852</v>
      </c>
      <c r="U33" s="86">
        <f t="shared" si="6"/>
        <v>1.7591289387465343</v>
      </c>
      <c r="V33" s="87">
        <f>分析係数表!D36</f>
        <v>1.4692378328741965E-2</v>
      </c>
      <c r="W33" s="167">
        <f t="shared" si="7"/>
        <v>0</v>
      </c>
      <c r="X33" s="76">
        <f>分析係数表!E36</f>
        <v>5.5096418732782371E-3</v>
      </c>
      <c r="Y33" s="166">
        <f t="shared" si="8"/>
        <v>0</v>
      </c>
    </row>
    <row r="34" spans="1:25" x14ac:dyDescent="0.2">
      <c r="A34" s="6" t="s">
        <v>22</v>
      </c>
      <c r="B34" s="5" t="s">
        <v>377</v>
      </c>
      <c r="C34" s="90"/>
      <c r="D34" s="107">
        <f>投入係数表!AL34</f>
        <v>7.0175438596491229E-3</v>
      </c>
      <c r="E34" s="110">
        <f t="shared" si="9"/>
        <v>0.70175438596491224</v>
      </c>
      <c r="F34" s="85">
        <f>分析係数表!C37</f>
        <v>0.27299231380864031</v>
      </c>
      <c r="G34" s="110">
        <f t="shared" si="0"/>
        <v>0.191573553549923</v>
      </c>
      <c r="H34" s="110">
        <v>0.23642119724636618</v>
      </c>
      <c r="I34" s="110">
        <f t="shared" si="1"/>
        <v>0.23642119724636618</v>
      </c>
      <c r="J34" s="85">
        <f>分析係数表!G37</f>
        <v>0.4742113169754632</v>
      </c>
      <c r="K34" s="111">
        <f t="shared" si="2"/>
        <v>0.11211360730711506</v>
      </c>
      <c r="L34" s="79"/>
      <c r="M34" s="80"/>
      <c r="N34" s="81">
        <f>分析係数表!H37</f>
        <v>5.3477218225419662E-2</v>
      </c>
      <c r="O34" s="82">
        <f t="shared" si="3"/>
        <v>1.6056454444090873</v>
      </c>
      <c r="P34" s="76">
        <f>分析係数表!C37</f>
        <v>0.27299231380864031</v>
      </c>
      <c r="Q34" s="82">
        <f t="shared" si="4"/>
        <v>0.4383288650255393</v>
      </c>
      <c r="R34" s="83">
        <v>0.4933511645193755</v>
      </c>
      <c r="S34" s="84">
        <f t="shared" si="5"/>
        <v>0.72977236176574167</v>
      </c>
      <c r="T34" s="85">
        <f>分析係数表!F37</f>
        <v>0.7120681021532298</v>
      </c>
      <c r="U34" s="86">
        <f t="shared" si="6"/>
        <v>0.5196476206464119</v>
      </c>
      <c r="V34" s="87">
        <f>分析係数表!D37</f>
        <v>0.1457185778668002</v>
      </c>
      <c r="W34" s="167">
        <f t="shared" si="7"/>
        <v>0</v>
      </c>
      <c r="X34" s="76">
        <f>分析係数表!E37</f>
        <v>0.12719078617926891</v>
      </c>
      <c r="Y34" s="166">
        <f t="shared" si="8"/>
        <v>0</v>
      </c>
    </row>
    <row r="35" spans="1:25" x14ac:dyDescent="0.2">
      <c r="A35" s="6" t="s">
        <v>23</v>
      </c>
      <c r="B35" s="5" t="s">
        <v>193</v>
      </c>
      <c r="C35" s="90"/>
      <c r="D35" s="107">
        <f>投入係数表!AL35</f>
        <v>3.0229419703103912E-2</v>
      </c>
      <c r="E35" s="110">
        <f t="shared" si="9"/>
        <v>3.022941970310391</v>
      </c>
      <c r="F35" s="85">
        <f>分析係数表!C38</f>
        <v>9.8436595251881753E-3</v>
      </c>
      <c r="G35" s="110">
        <f t="shared" si="0"/>
        <v>2.975681152013699E-2</v>
      </c>
      <c r="H35" s="110">
        <v>3.3615863386523753E-2</v>
      </c>
      <c r="I35" s="110">
        <f t="shared" si="1"/>
        <v>3.3615863386523753E-2</v>
      </c>
      <c r="J35" s="85">
        <f>分析係数表!G38</f>
        <v>0.36842105263157893</v>
      </c>
      <c r="K35" s="111">
        <f t="shared" si="2"/>
        <v>1.2384791773982435E-2</v>
      </c>
      <c r="L35" s="79"/>
      <c r="M35" s="80"/>
      <c r="N35" s="81">
        <f>分析係数表!H38</f>
        <v>4.7135624833466561E-2</v>
      </c>
      <c r="O35" s="82">
        <f t="shared" si="3"/>
        <v>1.415240055385987</v>
      </c>
      <c r="P35" s="76">
        <f>分析係数表!C38</f>
        <v>9.8436595251881753E-3</v>
      </c>
      <c r="Q35" s="82">
        <f t="shared" si="4"/>
        <v>1.3931141251628112E-2</v>
      </c>
      <c r="R35" s="83">
        <v>1.6161084692670417E-2</v>
      </c>
      <c r="S35" s="84">
        <f t="shared" si="5"/>
        <v>4.9776948079194167E-2</v>
      </c>
      <c r="T35" s="85">
        <f>分析係数表!F38</f>
        <v>0.57894736842105265</v>
      </c>
      <c r="U35" s="86">
        <f t="shared" si="6"/>
        <v>2.8818233098480833E-2</v>
      </c>
      <c r="V35" s="87">
        <f>分析係数表!D38</f>
        <v>0.19298245614035087</v>
      </c>
      <c r="W35" s="167">
        <f t="shared" si="7"/>
        <v>0</v>
      </c>
      <c r="X35" s="76">
        <f>分析係数表!E38</f>
        <v>0.17543859649122806</v>
      </c>
      <c r="Y35" s="166">
        <f t="shared" si="8"/>
        <v>0</v>
      </c>
    </row>
    <row r="36" spans="1:25" x14ac:dyDescent="0.2">
      <c r="A36" s="6" t="s">
        <v>24</v>
      </c>
      <c r="B36" s="5" t="s">
        <v>39</v>
      </c>
      <c r="C36" s="90"/>
      <c r="D36" s="107">
        <f>投入係数表!AL36</f>
        <v>0</v>
      </c>
      <c r="E36" s="110">
        <f t="shared" si="9"/>
        <v>0</v>
      </c>
      <c r="F36" s="85">
        <f>分析係数表!C39</f>
        <v>1</v>
      </c>
      <c r="G36" s="110">
        <f t="shared" si="0"/>
        <v>0</v>
      </c>
      <c r="H36" s="110">
        <v>2.0401020667258869E-2</v>
      </c>
      <c r="I36" s="110">
        <f t="shared" si="1"/>
        <v>2.0401020667258869E-2</v>
      </c>
      <c r="J36" s="85">
        <f>分析係数表!G39</f>
        <v>0.35118219749652296</v>
      </c>
      <c r="K36" s="111">
        <f t="shared" si="2"/>
        <v>7.1644752690999507E-3</v>
      </c>
      <c r="L36" s="79"/>
      <c r="M36" s="80"/>
      <c r="N36" s="81">
        <f>分析係数表!H39</f>
        <v>4.2632560618172128E-3</v>
      </c>
      <c r="O36" s="82">
        <f t="shared" si="3"/>
        <v>0.12800362287267264</v>
      </c>
      <c r="P36" s="76">
        <f>分析係数表!C39</f>
        <v>1</v>
      </c>
      <c r="Q36" s="82">
        <f t="shared" si="4"/>
        <v>0.12800362287267264</v>
      </c>
      <c r="R36" s="83">
        <v>0.15629313647701013</v>
      </c>
      <c r="S36" s="84">
        <f t="shared" si="5"/>
        <v>0.176694157144269</v>
      </c>
      <c r="T36" s="85">
        <f>分析係数表!F39</f>
        <v>0.70201668984700971</v>
      </c>
      <c r="U36" s="86">
        <f t="shared" si="6"/>
        <v>0.12404224731372709</v>
      </c>
      <c r="V36" s="87">
        <f>分析係数表!D39</f>
        <v>8.2406119610570233E-2</v>
      </c>
      <c r="W36" s="167">
        <f t="shared" si="7"/>
        <v>0</v>
      </c>
      <c r="X36" s="76">
        <f>分析係数表!E39</f>
        <v>0.10361613351877608</v>
      </c>
      <c r="Y36" s="166">
        <f t="shared" si="8"/>
        <v>0</v>
      </c>
    </row>
    <row r="37" spans="1:25" x14ac:dyDescent="0.2">
      <c r="A37" s="6" t="s">
        <v>25</v>
      </c>
      <c r="B37" s="5" t="s">
        <v>40</v>
      </c>
      <c r="C37" s="90"/>
      <c r="D37" s="107">
        <f>投入係数表!AL37</f>
        <v>2.6990553306342779E-4</v>
      </c>
      <c r="E37" s="110">
        <f t="shared" si="9"/>
        <v>2.6990553306342778E-2</v>
      </c>
      <c r="F37" s="85">
        <f>分析係数表!C40</f>
        <v>0.85246762338116899</v>
      </c>
      <c r="G37" s="110">
        <f t="shared" si="0"/>
        <v>2.300857283080078E-2</v>
      </c>
      <c r="H37" s="110">
        <v>2.5802974522722812E-2</v>
      </c>
      <c r="I37" s="110">
        <f t="shared" si="1"/>
        <v>2.5802974522722812E-2</v>
      </c>
      <c r="J37" s="85">
        <f>分析係数表!G40</f>
        <v>0.56154833975417351</v>
      </c>
      <c r="K37" s="111">
        <f t="shared" si="2"/>
        <v>1.4489617503954232E-2</v>
      </c>
      <c r="L37" s="79"/>
      <c r="M37" s="80"/>
      <c r="N37" s="81">
        <f>分析係数表!H40</f>
        <v>3.4452438049560351E-2</v>
      </c>
      <c r="O37" s="82">
        <f t="shared" si="3"/>
        <v>1.0344292773397856</v>
      </c>
      <c r="P37" s="76">
        <f>分析係数表!C40</f>
        <v>0.85246762338116899</v>
      </c>
      <c r="Q37" s="82">
        <f t="shared" si="4"/>
        <v>0.88181746760974722</v>
      </c>
      <c r="R37" s="83">
        <v>0.88220774845641281</v>
      </c>
      <c r="S37" s="84">
        <f t="shared" si="5"/>
        <v>0.90801072297913565</v>
      </c>
      <c r="T37" s="85">
        <f>分析係数表!F40</f>
        <v>0.75619152449091909</v>
      </c>
      <c r="U37" s="86">
        <f t="shared" si="6"/>
        <v>0.68663001286369418</v>
      </c>
      <c r="V37" s="87">
        <f>分析係数表!D40</f>
        <v>0.11685929187305082</v>
      </c>
      <c r="W37" s="167">
        <f t="shared" si="7"/>
        <v>0</v>
      </c>
      <c r="X37" s="76">
        <f>分析係数表!E40</f>
        <v>7.2463768115942032E-2</v>
      </c>
      <c r="Y37" s="166">
        <f t="shared" si="8"/>
        <v>0</v>
      </c>
    </row>
    <row r="38" spans="1:25" x14ac:dyDescent="0.2">
      <c r="A38" s="6" t="s">
        <v>26</v>
      </c>
      <c r="B38" s="5" t="s">
        <v>276</v>
      </c>
      <c r="C38" s="90"/>
      <c r="D38" s="107">
        <f>投入係数表!AL38</f>
        <v>0</v>
      </c>
      <c r="E38" s="110">
        <f t="shared" si="9"/>
        <v>0</v>
      </c>
      <c r="F38" s="85">
        <f>分析係数表!C41</f>
        <v>0.52194822470070601</v>
      </c>
      <c r="G38" s="110">
        <f t="shared" si="0"/>
        <v>0</v>
      </c>
      <c r="H38" s="110">
        <v>2.7789544998310829E-4</v>
      </c>
      <c r="I38" s="110">
        <f t="shared" si="1"/>
        <v>2.7789544998310829E-4</v>
      </c>
      <c r="J38" s="85">
        <f>分析係数表!G41</f>
        <v>0.47623592288604694</v>
      </c>
      <c r="K38" s="111">
        <f t="shared" si="2"/>
        <v>1.3234379608853888E-4</v>
      </c>
      <c r="L38" s="79"/>
      <c r="M38" s="80"/>
      <c r="N38" s="81">
        <f>分析係数表!H41</f>
        <v>5.4729549693578468E-2</v>
      </c>
      <c r="O38" s="82">
        <f t="shared" si="3"/>
        <v>1.6432465086279349</v>
      </c>
      <c r="P38" s="76">
        <f>分析係数表!C41</f>
        <v>0.52194822470070601</v>
      </c>
      <c r="Q38" s="82">
        <f t="shared" si="4"/>
        <v>0.85768959792398403</v>
      </c>
      <c r="R38" s="83">
        <v>0.86708190161628451</v>
      </c>
      <c r="S38" s="84">
        <f t="shared" si="5"/>
        <v>0.86735979706626765</v>
      </c>
      <c r="T38" s="85">
        <f>分析係数表!F41</f>
        <v>0.5754915060125978</v>
      </c>
      <c r="U38" s="86">
        <f t="shared" si="6"/>
        <v>0.49915819586844756</v>
      </c>
      <c r="V38" s="87">
        <f>分析係数表!D41</f>
        <v>0.21645352166443979</v>
      </c>
      <c r="W38" s="167">
        <f t="shared" si="7"/>
        <v>0</v>
      </c>
      <c r="X38" s="76">
        <f>分析係数表!E41</f>
        <v>0.20900935292994846</v>
      </c>
      <c r="Y38" s="166">
        <f t="shared" si="8"/>
        <v>0</v>
      </c>
    </row>
    <row r="39" spans="1:25" x14ac:dyDescent="0.2">
      <c r="A39" s="6" t="s">
        <v>51</v>
      </c>
      <c r="B39" s="5" t="s">
        <v>367</v>
      </c>
      <c r="C39" s="90"/>
      <c r="D39" s="107">
        <f>投入係数表!AL39</f>
        <v>1.6194331983805667E-3</v>
      </c>
      <c r="E39" s="110">
        <f t="shared" si="9"/>
        <v>0.16194331983805668</v>
      </c>
      <c r="F39" s="85">
        <f>分析係数表!C42</f>
        <v>1</v>
      </c>
      <c r="G39" s="110">
        <f>E39*F39</f>
        <v>0.16194331983805668</v>
      </c>
      <c r="H39" s="110">
        <v>0.18304801747876401</v>
      </c>
      <c r="I39" s="110">
        <f>C39+H39</f>
        <v>0.18304801747876401</v>
      </c>
      <c r="J39" s="85">
        <f>分析係数表!G42</f>
        <v>0.48544520547945208</v>
      </c>
      <c r="K39" s="111">
        <f>I39*J39</f>
        <v>8.8859782457584927E-2</v>
      </c>
      <c r="L39" s="79"/>
      <c r="M39" s="80"/>
      <c r="N39" s="81">
        <f>分析係数表!H42</f>
        <v>1.4948041566746603E-2</v>
      </c>
      <c r="O39" s="82">
        <f t="shared" si="3"/>
        <v>0.44881270269730844</v>
      </c>
      <c r="P39" s="76">
        <f>分析係数表!C42</f>
        <v>1</v>
      </c>
      <c r="Q39" s="82">
        <f>O39*P39</f>
        <v>0.44881270269730844</v>
      </c>
      <c r="R39" s="83">
        <v>0.46296740913562812</v>
      </c>
      <c r="S39" s="84">
        <f>I39+R39</f>
        <v>0.64601542661439215</v>
      </c>
      <c r="T39" s="85">
        <f>分析係数表!F42</f>
        <v>0.5547945205479452</v>
      </c>
      <c r="U39" s="86">
        <f>S39*T39</f>
        <v>0.35840581887510797</v>
      </c>
      <c r="V39" s="87">
        <f>分析係数表!D42</f>
        <v>0.17037671232876711</v>
      </c>
      <c r="W39" s="167">
        <f>ROUND(S39*V39,0)</f>
        <v>0</v>
      </c>
      <c r="X39" s="76">
        <f>分析係数表!E42</f>
        <v>0.12842465753424659</v>
      </c>
      <c r="Y39" s="166">
        <f>ROUND(S39*X39,0)</f>
        <v>0</v>
      </c>
    </row>
    <row r="40" spans="1:25" x14ac:dyDescent="0.2">
      <c r="A40" s="6" t="s">
        <v>194</v>
      </c>
      <c r="B40" s="5" t="s">
        <v>41</v>
      </c>
      <c r="C40" s="75">
        <f>最終需要_まとめ!C41</f>
        <v>100</v>
      </c>
      <c r="D40" s="107">
        <f>投入係数表!AL40</f>
        <v>0.15978407557354926</v>
      </c>
      <c r="E40" s="110">
        <f t="shared" si="9"/>
        <v>15.978407557354926</v>
      </c>
      <c r="F40" s="85">
        <f>分析係数表!C43</f>
        <v>0.62423588637180871</v>
      </c>
      <c r="G40" s="110">
        <f>E40*F40</f>
        <v>9.974295404375459</v>
      </c>
      <c r="H40" s="110">
        <v>11.182342012636235</v>
      </c>
      <c r="I40" s="110">
        <f>C40+H40</f>
        <v>111.18234201263624</v>
      </c>
      <c r="J40" s="85">
        <f>分析係数表!G43</f>
        <v>0.42429149797570848</v>
      </c>
      <c r="K40" s="111">
        <f>I40*J40</f>
        <v>47.173722440988975</v>
      </c>
      <c r="L40" s="79"/>
      <c r="M40" s="80"/>
      <c r="N40" s="81">
        <f>分析係数表!H43</f>
        <v>4.0607513988808956E-2</v>
      </c>
      <c r="O40" s="82">
        <f t="shared" si="3"/>
        <v>1.2192345078622069</v>
      </c>
      <c r="P40" s="76">
        <f>分析係数表!C43</f>
        <v>0.62423588637180871</v>
      </c>
      <c r="Q40" s="82">
        <f>O40*P40</f>
        <v>0.76108993371046074</v>
      </c>
      <c r="R40" s="83">
        <v>1.1572246523746781</v>
      </c>
      <c r="S40" s="84">
        <f>I40+R40</f>
        <v>112.33956666501092</v>
      </c>
      <c r="T40" s="85">
        <f>分析係数表!F43</f>
        <v>0.69068825910931175</v>
      </c>
      <c r="U40" s="86">
        <f>S40*T40</f>
        <v>77.59161972895086</v>
      </c>
      <c r="V40" s="87">
        <f>分析係数表!D43</f>
        <v>0.12442645074224022</v>
      </c>
      <c r="W40" s="167">
        <f>ROUND(S40*V40,0)</f>
        <v>14</v>
      </c>
      <c r="X40" s="76">
        <f>分析係数表!E43</f>
        <v>8.4750337381916327E-2</v>
      </c>
      <c r="Y40" s="166">
        <f>ROUND(S40*X40,0)</f>
        <v>10</v>
      </c>
    </row>
    <row r="41" spans="1:25" x14ac:dyDescent="0.2">
      <c r="A41" s="6" t="s">
        <v>340</v>
      </c>
      <c r="B41" s="5" t="s">
        <v>42</v>
      </c>
      <c r="C41" s="90"/>
      <c r="D41" s="107">
        <f>投入係数表!AL41</f>
        <v>8.0971659919028337E-4</v>
      </c>
      <c r="E41" s="110">
        <f t="shared" si="9"/>
        <v>8.0971659919028341E-2</v>
      </c>
      <c r="F41" s="85">
        <f>分析係数表!C44</f>
        <v>0.39252164302818193</v>
      </c>
      <c r="G41" s="110">
        <f>E41*F41</f>
        <v>3.1783128990136189E-2</v>
      </c>
      <c r="H41" s="110">
        <v>3.6250833892595563E-2</v>
      </c>
      <c r="I41" s="110">
        <f>C41+H41</f>
        <v>3.6250833892595563E-2</v>
      </c>
      <c r="J41" s="85">
        <f>分析係数表!G44</f>
        <v>0.26417955717318775</v>
      </c>
      <c r="K41" s="111">
        <f>I41*J41</f>
        <v>9.5767292449046824E-3</v>
      </c>
      <c r="L41" s="79"/>
      <c r="M41" s="80"/>
      <c r="N41" s="81">
        <f>分析係数表!H44</f>
        <v>0.12190247801758593</v>
      </c>
      <c r="O41" s="82">
        <f t="shared" si="3"/>
        <v>3.6601035915154831</v>
      </c>
      <c r="P41" s="76">
        <f>分析係数表!C44</f>
        <v>0.39252164302818193</v>
      </c>
      <c r="Q41" s="82">
        <f>O41*P41</f>
        <v>1.4366698753950071</v>
      </c>
      <c r="R41" s="83">
        <v>1.4544010707571222</v>
      </c>
      <c r="S41" s="84">
        <f>I41+R41</f>
        <v>1.4906519046497178</v>
      </c>
      <c r="T41" s="85">
        <f>分析係数表!F44</f>
        <v>0.52714589020321501</v>
      </c>
      <c r="U41" s="86">
        <f>S41*T41</f>
        <v>0.78579102525969347</v>
      </c>
      <c r="V41" s="87">
        <f>分析係数表!D44</f>
        <v>0.30209281164695179</v>
      </c>
      <c r="W41" s="167">
        <f>ROUND(S41*V41,0)</f>
        <v>0</v>
      </c>
      <c r="X41" s="76">
        <f>分析係数表!E44</f>
        <v>0.17773733697300576</v>
      </c>
      <c r="Y41" s="166">
        <f>ROUND(S41*X41,0)</f>
        <v>0</v>
      </c>
    </row>
    <row r="42" spans="1:25" x14ac:dyDescent="0.2">
      <c r="A42" s="6" t="s">
        <v>341</v>
      </c>
      <c r="B42" s="5" t="s">
        <v>278</v>
      </c>
      <c r="C42" s="90"/>
      <c r="D42" s="107">
        <f>投入係数表!AL42</f>
        <v>2.6990553306342779E-3</v>
      </c>
      <c r="E42" s="110">
        <f t="shared" si="9"/>
        <v>0.26990553306342779</v>
      </c>
      <c r="F42" s="85">
        <f>分析係数表!C45</f>
        <v>1</v>
      </c>
      <c r="G42" s="110">
        <f>E42*F42</f>
        <v>0.26990553306342779</v>
      </c>
      <c r="H42" s="110">
        <v>0.30664153031084551</v>
      </c>
      <c r="I42" s="110">
        <f>C42+H42</f>
        <v>0.30664153031084551</v>
      </c>
      <c r="J42" s="85">
        <f>分析係数表!G45</f>
        <v>0</v>
      </c>
      <c r="K42" s="111">
        <f>I42*J42</f>
        <v>0</v>
      </c>
      <c r="L42" s="79"/>
      <c r="M42" s="80"/>
      <c r="N42" s="81">
        <f>分析係数表!H45</f>
        <v>0</v>
      </c>
      <c r="O42" s="82">
        <f t="shared" si="3"/>
        <v>0</v>
      </c>
      <c r="P42" s="76">
        <f>分析係数表!C45</f>
        <v>1</v>
      </c>
      <c r="Q42" s="82">
        <f>O42*P42</f>
        <v>0</v>
      </c>
      <c r="R42" s="83">
        <v>3.1455177811120949E-2</v>
      </c>
      <c r="S42" s="84">
        <f>I42+R42</f>
        <v>0.33809670812196646</v>
      </c>
      <c r="T42" s="85">
        <f>分析係数表!F45</f>
        <v>0</v>
      </c>
      <c r="U42" s="86">
        <f>S42*T42</f>
        <v>0</v>
      </c>
      <c r="V42" s="87">
        <f>分析係数表!D45</f>
        <v>0</v>
      </c>
      <c r="W42" s="167">
        <f>ROUND(S42*V42,0)</f>
        <v>0</v>
      </c>
      <c r="X42" s="76">
        <f>分析係数表!E45</f>
        <v>0</v>
      </c>
      <c r="Y42" s="166">
        <f>ROUND(S42*X42,0)</f>
        <v>0</v>
      </c>
    </row>
    <row r="43" spans="1:25" x14ac:dyDescent="0.2">
      <c r="A43" s="6" t="s">
        <v>342</v>
      </c>
      <c r="B43" s="5" t="s">
        <v>279</v>
      </c>
      <c r="C43" s="90"/>
      <c r="D43" s="107">
        <f>投入係数表!AL43</f>
        <v>5.1282051282051282E-3</v>
      </c>
      <c r="E43" s="110">
        <f t="shared" si="9"/>
        <v>0.51282051282051277</v>
      </c>
      <c r="F43" s="85">
        <f>分析係数表!C46</f>
        <v>0.18061366806136681</v>
      </c>
      <c r="G43" s="110">
        <f>E43*F43</f>
        <v>9.2622393877623999E-2</v>
      </c>
      <c r="H43" s="110">
        <v>0.10608530746974612</v>
      </c>
      <c r="I43" s="110">
        <f>C43+H43</f>
        <v>0.10608530746974612</v>
      </c>
      <c r="J43" s="85">
        <f>分析係数表!G46</f>
        <v>1.1538461538461539E-2</v>
      </c>
      <c r="K43" s="111">
        <f>I43*J43</f>
        <v>1.2240612400355323E-3</v>
      </c>
      <c r="L43" s="79"/>
      <c r="M43" s="80"/>
      <c r="N43" s="81">
        <f>分析係数表!H46</f>
        <v>2.4940047961630695E-2</v>
      </c>
      <c r="O43" s="82">
        <f t="shared" si="3"/>
        <v>0.7488211938051349</v>
      </c>
      <c r="P43" s="76">
        <f>分析係数表!C46</f>
        <v>0.18061366806136681</v>
      </c>
      <c r="Q43" s="82">
        <f>O43*P43</f>
        <v>0.13524734253523707</v>
      </c>
      <c r="R43" s="83">
        <v>0.14710547074255492</v>
      </c>
      <c r="S43" s="84">
        <f>I43+R43</f>
        <v>0.25319077821230107</v>
      </c>
      <c r="T43" s="85">
        <f>分析係数表!F46</f>
        <v>0.31538461538461537</v>
      </c>
      <c r="U43" s="86">
        <f>S43*T43</f>
        <v>7.9852476205418021E-2</v>
      </c>
      <c r="V43" s="87">
        <f>分析係数表!D46</f>
        <v>7.6923076923076927E-3</v>
      </c>
      <c r="W43" s="167">
        <f>ROUND(S43*V43,0)</f>
        <v>0</v>
      </c>
      <c r="X43" s="76">
        <f>分析係数表!E46</f>
        <v>2.3076923076923078E-2</v>
      </c>
      <c r="Y43" s="166">
        <f>ROUND(S43*X43,0)</f>
        <v>0</v>
      </c>
    </row>
    <row r="44" spans="1:25" x14ac:dyDescent="0.2">
      <c r="A44" s="192">
        <v>40</v>
      </c>
      <c r="B44" s="14" t="s">
        <v>150</v>
      </c>
      <c r="C44" s="197">
        <f>SUM(C5:C43)</f>
        <v>100</v>
      </c>
      <c r="D44" s="108">
        <f>投入係数表!AL44</f>
        <v>0.29257759784075571</v>
      </c>
      <c r="E44" s="96">
        <f>SUM(E5:E43)</f>
        <v>29.257759784075574</v>
      </c>
      <c r="F44" s="98">
        <f>分析係数表!C47</f>
        <v>0.37257609531888036</v>
      </c>
      <c r="G44" s="96">
        <f>SUM(G5:G43)</f>
        <v>12.484897717037652</v>
      </c>
      <c r="H44" s="96">
        <f>SUM(H5:H43)</f>
        <v>14.316678901700501</v>
      </c>
      <c r="I44" s="96">
        <f>SUM(I5:I43)</f>
        <v>114.3166789017005</v>
      </c>
      <c r="J44" s="98">
        <f>分析係数表!G47</f>
        <v>0.28018721150013498</v>
      </c>
      <c r="K44" s="112">
        <f>SUM(K5:K43)</f>
        <v>47.886522791182259</v>
      </c>
      <c r="L44" s="94">
        <f>最終需要_まとめ!$L$33</f>
        <v>0.627</v>
      </c>
      <c r="M44" s="91">
        <f>K44*L44</f>
        <v>30.024849790071276</v>
      </c>
      <c r="N44" s="95">
        <f>分析係数表!H47</f>
        <v>1</v>
      </c>
      <c r="O44" s="96">
        <f>SUM(O5:O43)</f>
        <v>30.024849790071272</v>
      </c>
      <c r="P44" s="92">
        <f>分析係数表!C47</f>
        <v>0.37257609531888036</v>
      </c>
      <c r="Q44" s="96">
        <f>SUM(Q5:Q43)</f>
        <v>9.164016225099564</v>
      </c>
      <c r="R44" s="91">
        <f>SUM(R5:R43)</f>
        <v>10.319545256971475</v>
      </c>
      <c r="S44" s="97">
        <f>SUM(S5:S43)</f>
        <v>124.63622415867199</v>
      </c>
      <c r="T44" s="98">
        <f>分析係数表!F47</f>
        <v>0.48104097823151992</v>
      </c>
      <c r="U44" s="99">
        <f>SUM(U5:U43)</f>
        <v>84.881724192840366</v>
      </c>
      <c r="V44" s="100">
        <f>分析係数表!D47</f>
        <v>0.12544199143661683</v>
      </c>
      <c r="W44" s="164">
        <f>SUM(W5:W43)</f>
        <v>14</v>
      </c>
      <c r="X44" s="92">
        <f>分析係数表!E47</f>
        <v>9.6151620742417038E-2</v>
      </c>
      <c r="Y44" s="165">
        <f>SUM(Y5:Y43)</f>
        <v>10</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 right="0.7" top="0.75" bottom="0.75" header="0.3" footer="0.3"/>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800-000000000000}">
  <dimension ref="A1:Y46"/>
  <sheetViews>
    <sheetView workbookViewId="0">
      <pane xSplit="2" ySplit="4" topLeftCell="C5" activePane="bottomRight" state="frozen"/>
      <selection pane="topRight" activeCell="C1" sqref="C1"/>
      <selection pane="bottomLeft" activeCell="A5" sqref="A5"/>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customWidth="1"/>
    <col min="6" max="16384" width="8.90625" style="3"/>
  </cols>
  <sheetData>
    <row r="1" spans="1:25" ht="13" x14ac:dyDescent="0.2">
      <c r="B1" s="61" t="s">
        <v>343</v>
      </c>
      <c r="C1" s="62"/>
      <c r="D1" s="62"/>
      <c r="E1" s="62"/>
      <c r="F1" s="63"/>
      <c r="G1" s="398" t="str">
        <f>取引基本表!$E$1</f>
        <v>2015年多可町産業連関表</v>
      </c>
      <c r="H1" s="401"/>
      <c r="I1" s="401"/>
    </row>
    <row r="2" spans="1:25" x14ac:dyDescent="0.2">
      <c r="B2" s="3" t="s">
        <v>344</v>
      </c>
      <c r="S2" s="3" t="s">
        <v>152</v>
      </c>
      <c r="U2" s="64" t="s">
        <v>209</v>
      </c>
      <c r="W2" s="3" t="s">
        <v>130</v>
      </c>
      <c r="Y2" s="3" t="s">
        <v>153</v>
      </c>
    </row>
    <row r="3" spans="1:25" ht="44" x14ac:dyDescent="0.2">
      <c r="B3" s="65"/>
      <c r="C3" s="66" t="s">
        <v>227</v>
      </c>
      <c r="D3" s="66" t="s">
        <v>346</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107">
        <f>投入係数表!AM5</f>
        <v>1.637852593266606E-2</v>
      </c>
      <c r="E5" s="110">
        <f>$C$41*D5</f>
        <v>1.6378525932666061</v>
      </c>
      <c r="F5" s="85">
        <f>分析係数表!C8</f>
        <v>0.59892525647288708</v>
      </c>
      <c r="G5" s="110">
        <f t="shared" ref="G5:G38" si="0">E5*F5</f>
        <v>0.98095128448698532</v>
      </c>
      <c r="H5" s="110">
        <f t="array" ref="H5:H43">MMULT(逆行列係数!C5:AO43,'37'!G5:G43)</f>
        <v>1.3031060910463248</v>
      </c>
      <c r="I5" s="110">
        <f t="shared" ref="I5:I38" si="1">C5+H5</f>
        <v>1.3031060910463248</v>
      </c>
      <c r="J5" s="85">
        <f>分析係数表!G8</f>
        <v>0.12001563721657545</v>
      </c>
      <c r="K5" s="111">
        <f t="shared" ref="K5:K38" si="2">I5*J5</f>
        <v>0.15639310787772545</v>
      </c>
      <c r="L5" s="79" t="s">
        <v>177</v>
      </c>
      <c r="M5" s="80" t="s">
        <v>177</v>
      </c>
      <c r="N5" s="81">
        <f>分析係数表!H8</f>
        <v>1.3455901945110578E-2</v>
      </c>
      <c r="O5" s="82">
        <f t="shared" ref="O5:O43" si="3">$M$44*N5</f>
        <v>0.25894366414331144</v>
      </c>
      <c r="P5" s="76">
        <f>分析係数表!C8</f>
        <v>0.59892525647288708</v>
      </c>
      <c r="Q5" s="82">
        <f t="shared" ref="Q5:Q38" si="4">O5*P5</f>
        <v>0.15508790045906193</v>
      </c>
      <c r="R5" s="83">
        <f t="array" ref="R5:R43">MMULT(逆行列係数!C5:AO43,'37'!Q5:Q43)</f>
        <v>0.22105192887931829</v>
      </c>
      <c r="S5" s="84">
        <f t="shared" ref="S5:S38" si="5">I5+R5</f>
        <v>1.524158019925643</v>
      </c>
      <c r="T5" s="85">
        <f>分析係数表!F8</f>
        <v>0.45269741985926504</v>
      </c>
      <c r="U5" s="86">
        <f t="shared" ref="U5:U38" si="6">S5*T5</f>
        <v>0.68998240307814485</v>
      </c>
      <c r="V5" s="87">
        <f>分析係数表!D8</f>
        <v>0.16301798279906177</v>
      </c>
      <c r="W5" s="88">
        <f t="shared" ref="W5:W38" si="7">ROUND(S5*V5,0)</f>
        <v>0</v>
      </c>
      <c r="X5" s="76">
        <f>分析係数表!E8</f>
        <v>0.12822517591868648</v>
      </c>
      <c r="Y5" s="89">
        <f t="shared" ref="Y5:Y38" si="8">ROUND(S5*X5,0)</f>
        <v>0</v>
      </c>
    </row>
    <row r="6" spans="1:25" x14ac:dyDescent="0.2">
      <c r="A6" s="6" t="s">
        <v>219</v>
      </c>
      <c r="B6" s="5" t="s">
        <v>265</v>
      </c>
      <c r="C6" s="90"/>
      <c r="D6" s="107">
        <f>投入係数表!AM6</f>
        <v>9.099181073703367E-4</v>
      </c>
      <c r="E6" s="110">
        <f t="shared" ref="E6:E43" si="9">$C$41*D6</f>
        <v>9.0991810737033677E-2</v>
      </c>
      <c r="F6" s="85">
        <f>分析係数表!C9</f>
        <v>1</v>
      </c>
      <c r="G6" s="110">
        <f t="shared" si="0"/>
        <v>9.0991810737033677E-2</v>
      </c>
      <c r="H6" s="110">
        <v>0.1406356824707686</v>
      </c>
      <c r="I6" s="110">
        <f t="shared" si="1"/>
        <v>0.1406356824707686</v>
      </c>
      <c r="J6" s="85">
        <f>分析係数表!G9</f>
        <v>0.24649298597194388</v>
      </c>
      <c r="K6" s="111">
        <f t="shared" si="2"/>
        <v>3.4665709306421919E-2</v>
      </c>
      <c r="L6" s="79"/>
      <c r="M6" s="80"/>
      <c r="N6" s="81">
        <f>分析係数表!H9</f>
        <v>6.9277911004529712E-4</v>
      </c>
      <c r="O6" s="82">
        <f t="shared" si="3"/>
        <v>1.3331753005398213E-2</v>
      </c>
      <c r="P6" s="76">
        <f>分析係数表!C9</f>
        <v>1</v>
      </c>
      <c r="Q6" s="82">
        <f t="shared" si="4"/>
        <v>1.3331753005398213E-2</v>
      </c>
      <c r="R6" s="83">
        <v>2.0677658986088521E-2</v>
      </c>
      <c r="S6" s="84">
        <f t="shared" si="5"/>
        <v>0.16131334145685713</v>
      </c>
      <c r="T6" s="85">
        <f>分析係数表!F9</f>
        <v>0.67535070140280562</v>
      </c>
      <c r="U6" s="86">
        <f t="shared" si="6"/>
        <v>0.10894307829851875</v>
      </c>
      <c r="V6" s="87">
        <f>分析係数表!D9</f>
        <v>0.18436873747494989</v>
      </c>
      <c r="W6" s="88">
        <f t="shared" si="7"/>
        <v>0</v>
      </c>
      <c r="X6" s="76">
        <f>分析係数表!E9</f>
        <v>0.11823647294589178</v>
      </c>
      <c r="Y6" s="89">
        <f t="shared" si="8"/>
        <v>0</v>
      </c>
    </row>
    <row r="7" spans="1:25" x14ac:dyDescent="0.2">
      <c r="A7" s="6" t="s">
        <v>220</v>
      </c>
      <c r="B7" s="5" t="s">
        <v>266</v>
      </c>
      <c r="C7" s="90"/>
      <c r="D7" s="107">
        <f>投入係数表!AM7</f>
        <v>3.3363663936912345E-3</v>
      </c>
      <c r="E7" s="110">
        <f t="shared" si="9"/>
        <v>0.33363663936912347</v>
      </c>
      <c r="F7" s="85">
        <f>分析係数表!C10</f>
        <v>0</v>
      </c>
      <c r="G7" s="110">
        <f t="shared" si="0"/>
        <v>0</v>
      </c>
      <c r="H7" s="110">
        <v>0</v>
      </c>
      <c r="I7" s="110">
        <f t="shared" si="1"/>
        <v>0</v>
      </c>
      <c r="J7" s="85">
        <f>分析係数表!G10</f>
        <v>0</v>
      </c>
      <c r="K7" s="111">
        <f t="shared" si="2"/>
        <v>0</v>
      </c>
      <c r="L7" s="79"/>
      <c r="M7" s="80"/>
      <c r="N7" s="81">
        <f>分析係数表!H10</f>
        <v>1.3855582200905942E-3</v>
      </c>
      <c r="O7" s="82">
        <f t="shared" si="3"/>
        <v>2.6663506010796426E-2</v>
      </c>
      <c r="P7" s="76">
        <f>分析係数表!C10</f>
        <v>0</v>
      </c>
      <c r="Q7" s="82">
        <f t="shared" si="4"/>
        <v>0</v>
      </c>
      <c r="R7" s="83">
        <v>0</v>
      </c>
      <c r="S7" s="84">
        <f t="shared" si="5"/>
        <v>0</v>
      </c>
      <c r="T7" s="85">
        <f>分析係数表!F10</f>
        <v>0</v>
      </c>
      <c r="U7" s="86">
        <f t="shared" si="6"/>
        <v>0</v>
      </c>
      <c r="V7" s="87">
        <f>分析係数表!D10</f>
        <v>0</v>
      </c>
      <c r="W7" s="88">
        <f t="shared" si="7"/>
        <v>0</v>
      </c>
      <c r="X7" s="76">
        <f>分析係数表!E10</f>
        <v>0</v>
      </c>
      <c r="Y7" s="89">
        <f t="shared" si="8"/>
        <v>0</v>
      </c>
    </row>
    <row r="8" spans="1:25" x14ac:dyDescent="0.2">
      <c r="A8" s="6" t="s">
        <v>221</v>
      </c>
      <c r="B8" s="5" t="s">
        <v>27</v>
      </c>
      <c r="C8" s="90"/>
      <c r="D8" s="107">
        <f>投入係数表!AM8</f>
        <v>0</v>
      </c>
      <c r="E8" s="110">
        <f t="shared" si="9"/>
        <v>0</v>
      </c>
      <c r="F8" s="85">
        <f>分析係数表!C11</f>
        <v>0</v>
      </c>
      <c r="G8" s="110">
        <f t="shared" si="0"/>
        <v>0</v>
      </c>
      <c r="H8" s="110">
        <v>0</v>
      </c>
      <c r="I8" s="110">
        <f t="shared" si="1"/>
        <v>0</v>
      </c>
      <c r="J8" s="85">
        <f>分析係数表!G11</f>
        <v>1</v>
      </c>
      <c r="K8" s="111">
        <f t="shared" si="2"/>
        <v>0</v>
      </c>
      <c r="L8" s="79"/>
      <c r="M8" s="80"/>
      <c r="N8" s="81">
        <f>分析係数表!H11</f>
        <v>-2.6645350386357579E-5</v>
      </c>
      <c r="O8" s="82">
        <f t="shared" si="3"/>
        <v>-5.1275973097685435E-4</v>
      </c>
      <c r="P8" s="76">
        <f>分析係数表!C11</f>
        <v>0</v>
      </c>
      <c r="Q8" s="82">
        <f t="shared" si="4"/>
        <v>0</v>
      </c>
      <c r="R8" s="83">
        <v>0</v>
      </c>
      <c r="S8" s="84">
        <f t="shared" si="5"/>
        <v>0</v>
      </c>
      <c r="T8" s="85">
        <f>分析係数表!F11</f>
        <v>1</v>
      </c>
      <c r="U8" s="86">
        <f t="shared" si="6"/>
        <v>0</v>
      </c>
      <c r="V8" s="87">
        <f>分析係数表!D11</f>
        <v>1</v>
      </c>
      <c r="W8" s="88">
        <f t="shared" si="7"/>
        <v>0</v>
      </c>
      <c r="X8" s="76">
        <f>分析係数表!E11</f>
        <v>0</v>
      </c>
      <c r="Y8" s="89">
        <f t="shared" si="8"/>
        <v>0</v>
      </c>
    </row>
    <row r="9" spans="1:25" x14ac:dyDescent="0.2">
      <c r="A9" s="6" t="s">
        <v>222</v>
      </c>
      <c r="B9" s="5" t="s">
        <v>190</v>
      </c>
      <c r="C9" s="90"/>
      <c r="D9" s="107">
        <f>投入係数表!AM9</f>
        <v>0.11707612981498332</v>
      </c>
      <c r="E9" s="110">
        <f t="shared" si="9"/>
        <v>11.707612981498333</v>
      </c>
      <c r="F9" s="85">
        <f>分析係数表!C12</f>
        <v>0.12986565621770585</v>
      </c>
      <c r="G9" s="110">
        <f t="shared" si="0"/>
        <v>1.5204168425852127</v>
      </c>
      <c r="H9" s="110">
        <v>1.5996414657032194</v>
      </c>
      <c r="I9" s="110">
        <f t="shared" si="1"/>
        <v>1.5996414657032194</v>
      </c>
      <c r="J9" s="85">
        <f>分析係数表!G12</f>
        <v>0.14484736734275763</v>
      </c>
      <c r="K9" s="111">
        <f t="shared" si="2"/>
        <v>0.23170385499942145</v>
      </c>
      <c r="L9" s="79"/>
      <c r="M9" s="80"/>
      <c r="N9" s="81">
        <f>分析係数表!H12</f>
        <v>0.10226485478284039</v>
      </c>
      <c r="O9" s="82">
        <f t="shared" si="3"/>
        <v>1.967971847489167</v>
      </c>
      <c r="P9" s="76">
        <f>分析係数表!C12</f>
        <v>0.12986565621770585</v>
      </c>
      <c r="Q9" s="82">
        <f t="shared" si="4"/>
        <v>0.25557195539215161</v>
      </c>
      <c r="R9" s="83">
        <v>0.28278521431233022</v>
      </c>
      <c r="S9" s="84">
        <f t="shared" si="5"/>
        <v>1.8824266800155496</v>
      </c>
      <c r="T9" s="85">
        <f>分析係数表!F12</f>
        <v>0.28354845318582256</v>
      </c>
      <c r="U9" s="86">
        <f t="shared" si="6"/>
        <v>0.53375917335413248</v>
      </c>
      <c r="V9" s="87">
        <f>分析係数表!D12</f>
        <v>6.9862733046506864E-2</v>
      </c>
      <c r="W9" s="88">
        <f t="shared" si="7"/>
        <v>0</v>
      </c>
      <c r="X9" s="76">
        <f>分析係数表!E12</f>
        <v>7.0682237246465884E-2</v>
      </c>
      <c r="Y9" s="89">
        <f t="shared" si="8"/>
        <v>0</v>
      </c>
    </row>
    <row r="10" spans="1:25" x14ac:dyDescent="0.2">
      <c r="A10" s="6" t="s">
        <v>223</v>
      </c>
      <c r="B10" s="5" t="s">
        <v>28</v>
      </c>
      <c r="C10" s="90"/>
      <c r="D10" s="107">
        <f>投入係数表!AM10</f>
        <v>4.8528965726417957E-3</v>
      </c>
      <c r="E10" s="110">
        <f t="shared" si="9"/>
        <v>0.48528965726417955</v>
      </c>
      <c r="F10" s="85">
        <f>分析係数表!C13</f>
        <v>0</v>
      </c>
      <c r="G10" s="110">
        <f t="shared" si="0"/>
        <v>0</v>
      </c>
      <c r="H10" s="110">
        <v>0</v>
      </c>
      <c r="I10" s="110">
        <f t="shared" si="1"/>
        <v>0</v>
      </c>
      <c r="J10" s="85">
        <f>分析係数表!G13</f>
        <v>0.244940107393639</v>
      </c>
      <c r="K10" s="111">
        <f t="shared" si="2"/>
        <v>0</v>
      </c>
      <c r="L10" s="79"/>
      <c r="M10" s="80"/>
      <c r="N10" s="81">
        <f>分析係数表!H13</f>
        <v>1.5560884625632827E-2</v>
      </c>
      <c r="O10" s="82">
        <f t="shared" si="3"/>
        <v>0.29945168289048296</v>
      </c>
      <c r="P10" s="76">
        <f>分析係数表!C13</f>
        <v>0</v>
      </c>
      <c r="Q10" s="82">
        <f t="shared" si="4"/>
        <v>0</v>
      </c>
      <c r="R10" s="83">
        <v>0</v>
      </c>
      <c r="S10" s="84">
        <f t="shared" si="5"/>
        <v>0</v>
      </c>
      <c r="T10" s="85">
        <f>分析係数表!F13</f>
        <v>0.38269310202395707</v>
      </c>
      <c r="U10" s="86">
        <f t="shared" si="6"/>
        <v>0</v>
      </c>
      <c r="V10" s="87">
        <f>分析係数表!D13</f>
        <v>0.20115654688145396</v>
      </c>
      <c r="W10" s="88">
        <f t="shared" si="7"/>
        <v>0</v>
      </c>
      <c r="X10" s="76">
        <f>分析係数表!E13</f>
        <v>0.12556794712928543</v>
      </c>
      <c r="Y10" s="89">
        <f t="shared" si="8"/>
        <v>0</v>
      </c>
    </row>
    <row r="11" spans="1:25" x14ac:dyDescent="0.2">
      <c r="A11" s="6" t="s">
        <v>224</v>
      </c>
      <c r="B11" s="5" t="s">
        <v>267</v>
      </c>
      <c r="C11" s="90"/>
      <c r="D11" s="107">
        <f>投入係数表!AM11</f>
        <v>4.8528965726417957E-3</v>
      </c>
      <c r="E11" s="110">
        <f t="shared" si="9"/>
        <v>0.48528965726417955</v>
      </c>
      <c r="F11" s="85">
        <f>分析係数表!C14</f>
        <v>0.45829675153643545</v>
      </c>
      <c r="G11" s="110">
        <f t="shared" si="0"/>
        <v>0.22240667347840362</v>
      </c>
      <c r="H11" s="110">
        <v>0.33562028051611692</v>
      </c>
      <c r="I11" s="110">
        <f t="shared" si="1"/>
        <v>0.33562028051611692</v>
      </c>
      <c r="J11" s="85">
        <f>分析係数表!G14</f>
        <v>0.19321533923303835</v>
      </c>
      <c r="K11" s="111">
        <f t="shared" si="2"/>
        <v>6.484698635340902E-2</v>
      </c>
      <c r="L11" s="79"/>
      <c r="M11" s="80"/>
      <c r="N11" s="81">
        <f>分析係数表!H14</f>
        <v>1.278976818545164E-3</v>
      </c>
      <c r="O11" s="82">
        <f t="shared" si="3"/>
        <v>2.4612467086889012E-2</v>
      </c>
      <c r="P11" s="76">
        <f>分析係数表!C14</f>
        <v>0.45829675153643545</v>
      </c>
      <c r="Q11" s="82">
        <f t="shared" si="4"/>
        <v>1.127981371321867E-2</v>
      </c>
      <c r="R11" s="83">
        <v>4.0574364447382535E-2</v>
      </c>
      <c r="S11" s="84">
        <f t="shared" si="5"/>
        <v>0.37619464496349947</v>
      </c>
      <c r="T11" s="85">
        <f>分析係数表!F14</f>
        <v>0.37856440511307771</v>
      </c>
      <c r="U11" s="86">
        <f t="shared" si="6"/>
        <v>0.14241390197733264</v>
      </c>
      <c r="V11" s="87">
        <f>分析係数表!D14</f>
        <v>5.6047197640117993E-2</v>
      </c>
      <c r="W11" s="88">
        <f t="shared" si="7"/>
        <v>0</v>
      </c>
      <c r="X11" s="76">
        <f>分析係数表!E14</f>
        <v>4.4739429695181909E-2</v>
      </c>
      <c r="Y11" s="89">
        <f t="shared" si="8"/>
        <v>0</v>
      </c>
    </row>
    <row r="12" spans="1:25" x14ac:dyDescent="0.2">
      <c r="A12" s="6" t="s">
        <v>225</v>
      </c>
      <c r="B12" s="5" t="s">
        <v>29</v>
      </c>
      <c r="C12" s="90"/>
      <c r="D12" s="107">
        <f>投入係数表!AM12</f>
        <v>6.0661207158022442E-3</v>
      </c>
      <c r="E12" s="110">
        <f t="shared" si="9"/>
        <v>0.60661207158022445</v>
      </c>
      <c r="F12" s="85">
        <f>分析係数表!C15</f>
        <v>0</v>
      </c>
      <c r="G12" s="110">
        <f t="shared" si="0"/>
        <v>0</v>
      </c>
      <c r="H12" s="110">
        <v>0</v>
      </c>
      <c r="I12" s="110">
        <f t="shared" si="1"/>
        <v>0</v>
      </c>
      <c r="J12" s="85">
        <f>分析係数表!G15</f>
        <v>9.420289855072464E-2</v>
      </c>
      <c r="K12" s="111">
        <f t="shared" si="2"/>
        <v>0</v>
      </c>
      <c r="L12" s="79"/>
      <c r="M12" s="80"/>
      <c r="N12" s="81">
        <f>分析係数表!H15</f>
        <v>9.4857447375432981E-3</v>
      </c>
      <c r="O12" s="82">
        <f t="shared" si="3"/>
        <v>0.18254246422776013</v>
      </c>
      <c r="P12" s="76">
        <f>分析係数表!C15</f>
        <v>0</v>
      </c>
      <c r="Q12" s="82">
        <f t="shared" si="4"/>
        <v>0</v>
      </c>
      <c r="R12" s="83">
        <v>0</v>
      </c>
      <c r="S12" s="84">
        <f t="shared" si="5"/>
        <v>0</v>
      </c>
      <c r="T12" s="85">
        <f>分析係数表!F15</f>
        <v>0.29710144927536231</v>
      </c>
      <c r="U12" s="86">
        <f t="shared" si="6"/>
        <v>0</v>
      </c>
      <c r="V12" s="87">
        <f>分析係数表!D15</f>
        <v>2.1739130434782608E-2</v>
      </c>
      <c r="W12" s="88">
        <f t="shared" si="7"/>
        <v>0</v>
      </c>
      <c r="X12" s="76">
        <f>分析係数表!E15</f>
        <v>2.1739130434782608E-2</v>
      </c>
      <c r="Y12" s="89">
        <f t="shared" si="8"/>
        <v>0</v>
      </c>
    </row>
    <row r="13" spans="1:25" x14ac:dyDescent="0.2">
      <c r="A13" s="6" t="s">
        <v>226</v>
      </c>
      <c r="B13" s="5" t="s">
        <v>30</v>
      </c>
      <c r="C13" s="90"/>
      <c r="D13" s="107">
        <f>投入係数表!AM13</f>
        <v>5.1562026084319076E-3</v>
      </c>
      <c r="E13" s="110">
        <f t="shared" si="9"/>
        <v>0.51562026084319079</v>
      </c>
      <c r="F13" s="85">
        <f>分析係数表!C16</f>
        <v>4.3478260869564966E-3</v>
      </c>
      <c r="G13" s="110">
        <f t="shared" si="0"/>
        <v>2.2418272210573383E-3</v>
      </c>
      <c r="H13" s="110">
        <v>2.7569711154702783E-3</v>
      </c>
      <c r="I13" s="110">
        <f t="shared" si="1"/>
        <v>2.7569711154702783E-3</v>
      </c>
      <c r="J13" s="85">
        <f>分析係数表!G16</f>
        <v>0.1</v>
      </c>
      <c r="K13" s="111">
        <f t="shared" si="2"/>
        <v>2.7569711154702784E-4</v>
      </c>
      <c r="L13" s="79"/>
      <c r="M13" s="80"/>
      <c r="N13" s="81">
        <f>分析係数表!H16</f>
        <v>1.859845456967759E-2</v>
      </c>
      <c r="O13" s="82">
        <f t="shared" si="3"/>
        <v>0.35790629222184434</v>
      </c>
      <c r="P13" s="76">
        <f>分析係数表!C16</f>
        <v>4.3478260869564966E-3</v>
      </c>
      <c r="Q13" s="82">
        <f t="shared" si="4"/>
        <v>1.5561143140080098E-3</v>
      </c>
      <c r="R13" s="83">
        <v>1.7196812914613527E-3</v>
      </c>
      <c r="S13" s="84">
        <f t="shared" si="5"/>
        <v>4.476652406931631E-3</v>
      </c>
      <c r="T13" s="85">
        <f>分析係数表!F16</f>
        <v>0.3</v>
      </c>
      <c r="U13" s="86">
        <f t="shared" si="6"/>
        <v>1.3429957220794893E-3</v>
      </c>
      <c r="V13" s="87">
        <f>分析係数表!D16</f>
        <v>0</v>
      </c>
      <c r="W13" s="88">
        <f t="shared" si="7"/>
        <v>0</v>
      </c>
      <c r="X13" s="76">
        <f>分析係数表!E16</f>
        <v>0</v>
      </c>
      <c r="Y13" s="89">
        <f t="shared" si="8"/>
        <v>0</v>
      </c>
    </row>
    <row r="14" spans="1:25" x14ac:dyDescent="0.2">
      <c r="A14" s="6" t="s">
        <v>2</v>
      </c>
      <c r="B14" s="5" t="s">
        <v>364</v>
      </c>
      <c r="C14" s="90"/>
      <c r="D14" s="107">
        <f>投入係数表!AM14</f>
        <v>3.6396724294813468E-3</v>
      </c>
      <c r="E14" s="110">
        <f t="shared" si="9"/>
        <v>0.36396724294813471</v>
      </c>
      <c r="F14" s="85">
        <f>分析係数表!C17</f>
        <v>0.37921478060046188</v>
      </c>
      <c r="G14" s="110">
        <f t="shared" si="0"/>
        <v>0.13802175818033191</v>
      </c>
      <c r="H14" s="110">
        <v>0.23927848811435706</v>
      </c>
      <c r="I14" s="110">
        <f t="shared" si="1"/>
        <v>0.23927848811435706</v>
      </c>
      <c r="J14" s="85">
        <f>分析係数表!G17</f>
        <v>0.21189120809614168</v>
      </c>
      <c r="K14" s="111">
        <f t="shared" si="2"/>
        <v>5.0701007917969394E-2</v>
      </c>
      <c r="L14" s="79"/>
      <c r="M14" s="80"/>
      <c r="N14" s="81">
        <f>分析係数表!H17</f>
        <v>3.1175059952038369E-3</v>
      </c>
      <c r="O14" s="82">
        <f t="shared" si="3"/>
        <v>5.9992888524291958E-2</v>
      </c>
      <c r="P14" s="76">
        <f>分析係数表!C17</f>
        <v>0.37921478060046188</v>
      </c>
      <c r="Q14" s="82">
        <f t="shared" si="4"/>
        <v>2.2750190059327342E-2</v>
      </c>
      <c r="R14" s="83">
        <v>4.4159078511871425E-2</v>
      </c>
      <c r="S14" s="84">
        <f t="shared" si="5"/>
        <v>0.28343756662622849</v>
      </c>
      <c r="T14" s="85">
        <f>分析係数表!F17</f>
        <v>0.32152646004638413</v>
      </c>
      <c r="U14" s="86">
        <f t="shared" si="6"/>
        <v>9.1132677441492393E-2</v>
      </c>
      <c r="V14" s="87">
        <f>分析係数表!D17</f>
        <v>5.2709255745308874E-2</v>
      </c>
      <c r="W14" s="88">
        <f t="shared" si="7"/>
        <v>0</v>
      </c>
      <c r="X14" s="76">
        <f>分析係数表!E17</f>
        <v>4.1113219481340925E-2</v>
      </c>
      <c r="Y14" s="89">
        <f t="shared" si="8"/>
        <v>0</v>
      </c>
    </row>
    <row r="15" spans="1:25" x14ac:dyDescent="0.2">
      <c r="A15" s="6" t="s">
        <v>3</v>
      </c>
      <c r="B15" s="5" t="s">
        <v>31</v>
      </c>
      <c r="C15" s="90"/>
      <c r="D15" s="107">
        <f>投入係数表!AM15</f>
        <v>1.2132241431604489E-3</v>
      </c>
      <c r="E15" s="110">
        <f t="shared" si="9"/>
        <v>0.12132241431604489</v>
      </c>
      <c r="F15" s="85">
        <f>分析係数表!C18</f>
        <v>0.14940577249575548</v>
      </c>
      <c r="G15" s="110">
        <f t="shared" si="0"/>
        <v>1.8126269031938792E-2</v>
      </c>
      <c r="H15" s="110">
        <v>2.4143526073925656E-2</v>
      </c>
      <c r="I15" s="110">
        <f t="shared" si="1"/>
        <v>2.4143526073925656E-2</v>
      </c>
      <c r="J15" s="85">
        <f>分析係数表!G18</f>
        <v>0.21511627906976744</v>
      </c>
      <c r="K15" s="111">
        <f t="shared" si="2"/>
        <v>5.1936654926467976E-3</v>
      </c>
      <c r="L15" s="79"/>
      <c r="M15" s="80"/>
      <c r="N15" s="81">
        <f>分析係数表!H18</f>
        <v>5.0626165734079403E-4</v>
      </c>
      <c r="O15" s="82">
        <f t="shared" si="3"/>
        <v>9.7424348885602335E-3</v>
      </c>
      <c r="P15" s="76">
        <f>分析係数表!C18</f>
        <v>0.14940577249575548</v>
      </c>
      <c r="Q15" s="82">
        <f t="shared" si="4"/>
        <v>1.4555760105149412E-3</v>
      </c>
      <c r="R15" s="83">
        <v>2.9204403788594311E-3</v>
      </c>
      <c r="S15" s="84">
        <f t="shared" si="5"/>
        <v>2.7063966452785086E-2</v>
      </c>
      <c r="T15" s="85">
        <f>分析係数表!F18</f>
        <v>0.45542635658914726</v>
      </c>
      <c r="U15" s="86">
        <f t="shared" si="6"/>
        <v>1.2325643636442819E-2</v>
      </c>
      <c r="V15" s="87">
        <f>分析係数表!D18</f>
        <v>8.1395348837209308E-2</v>
      </c>
      <c r="W15" s="88">
        <f t="shared" si="7"/>
        <v>0</v>
      </c>
      <c r="X15" s="76">
        <f>分析係数表!E18</f>
        <v>8.9147286821705432E-2</v>
      </c>
      <c r="Y15" s="89">
        <f t="shared" si="8"/>
        <v>0</v>
      </c>
    </row>
    <row r="16" spans="1:25" x14ac:dyDescent="0.2">
      <c r="A16" s="6" t="s">
        <v>4</v>
      </c>
      <c r="B16" s="5" t="s">
        <v>32</v>
      </c>
      <c r="C16" s="90"/>
      <c r="D16" s="107">
        <f>投入係数表!AM16</f>
        <v>0</v>
      </c>
      <c r="E16" s="110">
        <f t="shared" si="9"/>
        <v>0</v>
      </c>
      <c r="F16" s="85">
        <f>分析係数表!C19</f>
        <v>0.11115651818553329</v>
      </c>
      <c r="G16" s="110">
        <f t="shared" si="0"/>
        <v>0</v>
      </c>
      <c r="H16" s="110">
        <v>5.3093172052116281E-3</v>
      </c>
      <c r="I16" s="110">
        <f t="shared" si="1"/>
        <v>5.3093172052116281E-3</v>
      </c>
      <c r="J16" s="85">
        <f>分析係数表!G19</f>
        <v>5.721393034825871E-2</v>
      </c>
      <c r="K16" s="111">
        <f t="shared" si="2"/>
        <v>3.0376690477578968E-4</v>
      </c>
      <c r="L16" s="79"/>
      <c r="M16" s="80"/>
      <c r="N16" s="81">
        <f>分析係数表!H19</f>
        <v>-1.332267519317879E-4</v>
      </c>
      <c r="O16" s="82">
        <f t="shared" si="3"/>
        <v>-2.5637986548842718E-3</v>
      </c>
      <c r="P16" s="76">
        <f>分析係数表!C19</f>
        <v>0.11115651818553329</v>
      </c>
      <c r="Q16" s="82">
        <f t="shared" si="4"/>
        <v>-2.8498293180568933E-4</v>
      </c>
      <c r="R16" s="83">
        <v>1.2244628375681699E-3</v>
      </c>
      <c r="S16" s="84">
        <f t="shared" si="5"/>
        <v>6.5337800427797982E-3</v>
      </c>
      <c r="T16" s="85">
        <f>分析係数表!F19</f>
        <v>0.24046434494195687</v>
      </c>
      <c r="U16" s="86">
        <f t="shared" si="6"/>
        <v>1.5711411379818751E-3</v>
      </c>
      <c r="V16" s="87">
        <f>分析係数表!D19</f>
        <v>6.7993366500829183E-2</v>
      </c>
      <c r="W16" s="88">
        <f t="shared" si="7"/>
        <v>0</v>
      </c>
      <c r="X16" s="76">
        <f>分析係数表!E19</f>
        <v>7.4626865671641784E-2</v>
      </c>
      <c r="Y16" s="89">
        <f t="shared" si="8"/>
        <v>0</v>
      </c>
    </row>
    <row r="17" spans="1:25" x14ac:dyDescent="0.2">
      <c r="A17" s="6" t="s">
        <v>5</v>
      </c>
      <c r="B17" s="5" t="s">
        <v>33</v>
      </c>
      <c r="C17" s="90"/>
      <c r="D17" s="107">
        <f>投入係数表!AM17</f>
        <v>0</v>
      </c>
      <c r="E17" s="110">
        <f t="shared" si="9"/>
        <v>0</v>
      </c>
      <c r="F17" s="85">
        <f>分析係数表!C20</f>
        <v>0.38497033618984844</v>
      </c>
      <c r="G17" s="110">
        <f t="shared" si="0"/>
        <v>0</v>
      </c>
      <c r="H17" s="110">
        <v>1.0093288549688271E-2</v>
      </c>
      <c r="I17" s="110">
        <f t="shared" si="1"/>
        <v>1.0093288549688271E-2</v>
      </c>
      <c r="J17" s="85">
        <f>分析係数表!G20</f>
        <v>0.1000882612533098</v>
      </c>
      <c r="K17" s="111">
        <f t="shared" si="2"/>
        <v>1.0102197012662401E-3</v>
      </c>
      <c r="L17" s="79"/>
      <c r="M17" s="80"/>
      <c r="N17" s="81">
        <f>分析係数表!H20</f>
        <v>6.1284305888622431E-4</v>
      </c>
      <c r="O17" s="82">
        <f t="shared" si="3"/>
        <v>1.1793473812467649E-2</v>
      </c>
      <c r="P17" s="76">
        <f>分析係数表!C20</f>
        <v>0.38497033618984844</v>
      </c>
      <c r="Q17" s="82">
        <f t="shared" si="4"/>
        <v>4.5401375784318446E-3</v>
      </c>
      <c r="R17" s="83">
        <v>1.0309289336021613E-2</v>
      </c>
      <c r="S17" s="84">
        <f t="shared" si="5"/>
        <v>2.0402577885709886E-2</v>
      </c>
      <c r="T17" s="85">
        <f>分析係数表!F20</f>
        <v>0.22259488084730802</v>
      </c>
      <c r="U17" s="86">
        <f t="shared" si="6"/>
        <v>4.5415093934475133E-3</v>
      </c>
      <c r="V17" s="87">
        <f>分析係数表!D20</f>
        <v>2.5772285966460723E-2</v>
      </c>
      <c r="W17" s="88">
        <f t="shared" si="7"/>
        <v>0</v>
      </c>
      <c r="X17" s="76">
        <f>分析係数表!E20</f>
        <v>2.7184466019417475E-2</v>
      </c>
      <c r="Y17" s="89">
        <f t="shared" si="8"/>
        <v>0</v>
      </c>
    </row>
    <row r="18" spans="1:25" x14ac:dyDescent="0.2">
      <c r="A18" s="6" t="s">
        <v>6</v>
      </c>
      <c r="B18" s="5" t="s">
        <v>34</v>
      </c>
      <c r="C18" s="90"/>
      <c r="D18" s="107">
        <f>投入係数表!AM18</f>
        <v>1.5165301789505611E-3</v>
      </c>
      <c r="E18" s="110">
        <f t="shared" si="9"/>
        <v>0.15165301789505611</v>
      </c>
      <c r="F18" s="85">
        <f>分析係数表!C21</f>
        <v>0.48253968253968249</v>
      </c>
      <c r="G18" s="110">
        <f t="shared" si="0"/>
        <v>7.3178599111265161E-2</v>
      </c>
      <c r="H18" s="110">
        <v>0.10881885984909644</v>
      </c>
      <c r="I18" s="110">
        <f t="shared" si="1"/>
        <v>0.10881885984909644</v>
      </c>
      <c r="J18" s="85">
        <f>分析係数表!G21</f>
        <v>0.28533451484271155</v>
      </c>
      <c r="K18" s="111">
        <f t="shared" si="2"/>
        <v>3.1049776580778954E-2</v>
      </c>
      <c r="L18" s="79"/>
      <c r="M18" s="80"/>
      <c r="N18" s="81">
        <f>分析係数表!H21</f>
        <v>1.0125233146815881E-3</v>
      </c>
      <c r="O18" s="82">
        <f t="shared" si="3"/>
        <v>1.9484869777120467E-2</v>
      </c>
      <c r="P18" s="76">
        <f>分析係数表!C21</f>
        <v>0.48253968253968249</v>
      </c>
      <c r="Q18" s="82">
        <f t="shared" si="4"/>
        <v>9.4022228765787644E-3</v>
      </c>
      <c r="R18" s="83">
        <v>1.8133466647154137E-2</v>
      </c>
      <c r="S18" s="84">
        <f t="shared" si="5"/>
        <v>0.12695232649625057</v>
      </c>
      <c r="T18" s="85">
        <f>分析係数表!F21</f>
        <v>0.42600797518830308</v>
      </c>
      <c r="U18" s="86">
        <f t="shared" si="6"/>
        <v>5.4082703556112062E-2</v>
      </c>
      <c r="V18" s="87">
        <f>分析係数表!D21</f>
        <v>6.1586176340274704E-2</v>
      </c>
      <c r="W18" s="88">
        <f t="shared" si="7"/>
        <v>0</v>
      </c>
      <c r="X18" s="76">
        <f>分析係数表!E21</f>
        <v>5.2946389011962781E-2</v>
      </c>
      <c r="Y18" s="89">
        <f t="shared" si="8"/>
        <v>0</v>
      </c>
    </row>
    <row r="19" spans="1:25" x14ac:dyDescent="0.2">
      <c r="A19" s="6" t="s">
        <v>7</v>
      </c>
      <c r="B19" s="5" t="s">
        <v>268</v>
      </c>
      <c r="C19" s="90"/>
      <c r="D19" s="107">
        <f>投入係数表!AM19</f>
        <v>0</v>
      </c>
      <c r="E19" s="110">
        <f t="shared" si="9"/>
        <v>0</v>
      </c>
      <c r="F19" s="85">
        <f>分析係数表!C22</f>
        <v>8.9572192513369009E-2</v>
      </c>
      <c r="G19" s="110">
        <f t="shared" si="0"/>
        <v>0</v>
      </c>
      <c r="H19" s="110">
        <v>1.9592036192244608E-3</v>
      </c>
      <c r="I19" s="110">
        <f t="shared" si="1"/>
        <v>1.9592036192244608E-3</v>
      </c>
      <c r="J19" s="85">
        <f>分析係数表!G22</f>
        <v>0.19457831325301206</v>
      </c>
      <c r="K19" s="111">
        <f t="shared" si="2"/>
        <v>3.8121853554789212E-4</v>
      </c>
      <c r="L19" s="79"/>
      <c r="M19" s="80"/>
      <c r="N19" s="81">
        <f>分析係数表!H22</f>
        <v>5.3290700772715159E-5</v>
      </c>
      <c r="O19" s="82">
        <f t="shared" si="3"/>
        <v>1.0255194619537087E-3</v>
      </c>
      <c r="P19" s="76">
        <f>分析係数表!C22</f>
        <v>8.9572192513369009E-2</v>
      </c>
      <c r="Q19" s="82">
        <f t="shared" si="4"/>
        <v>9.1858026672324208E-5</v>
      </c>
      <c r="R19" s="83">
        <v>6.0351443059936062E-4</v>
      </c>
      <c r="S19" s="84">
        <f t="shared" si="5"/>
        <v>2.5627180498238216E-3</v>
      </c>
      <c r="T19" s="85">
        <f>分析係数表!F22</f>
        <v>0.41265060240963858</v>
      </c>
      <c r="U19" s="86">
        <f t="shared" si="6"/>
        <v>1.0575071470658541E-3</v>
      </c>
      <c r="V19" s="87">
        <f>分析係数表!D22</f>
        <v>5.903614457831325E-2</v>
      </c>
      <c r="W19" s="88">
        <f t="shared" si="7"/>
        <v>0</v>
      </c>
      <c r="X19" s="76">
        <f>分析係数表!E22</f>
        <v>6.2650602409638559E-2</v>
      </c>
      <c r="Y19" s="89">
        <f t="shared" si="8"/>
        <v>0</v>
      </c>
    </row>
    <row r="20" spans="1:25" x14ac:dyDescent="0.2">
      <c r="A20" s="6" t="s">
        <v>8</v>
      </c>
      <c r="B20" s="5" t="s">
        <v>269</v>
      </c>
      <c r="C20" s="90"/>
      <c r="D20" s="107">
        <f>投入係数表!AM20</f>
        <v>0</v>
      </c>
      <c r="E20" s="110">
        <f t="shared" si="9"/>
        <v>0</v>
      </c>
      <c r="F20" s="85">
        <f>分析係数表!C23</f>
        <v>0</v>
      </c>
      <c r="G20" s="110">
        <f t="shared" si="0"/>
        <v>0</v>
      </c>
      <c r="H20" s="110">
        <v>0</v>
      </c>
      <c r="I20" s="110">
        <f t="shared" si="1"/>
        <v>0</v>
      </c>
      <c r="J20" s="85">
        <f>分析係数表!G23</f>
        <v>0.21617418351477449</v>
      </c>
      <c r="K20" s="111">
        <f t="shared" si="2"/>
        <v>0</v>
      </c>
      <c r="L20" s="79"/>
      <c r="M20" s="80"/>
      <c r="N20" s="81">
        <f>分析係数表!H23</f>
        <v>2.6645350386357579E-5</v>
      </c>
      <c r="O20" s="82">
        <f t="shared" si="3"/>
        <v>5.1275973097685435E-4</v>
      </c>
      <c r="P20" s="76">
        <f>分析係数表!C23</f>
        <v>0</v>
      </c>
      <c r="Q20" s="82">
        <f t="shared" si="4"/>
        <v>0</v>
      </c>
      <c r="R20" s="83">
        <v>0</v>
      </c>
      <c r="S20" s="84">
        <f t="shared" si="5"/>
        <v>0</v>
      </c>
      <c r="T20" s="85">
        <f>分析係数表!F23</f>
        <v>0.44116122343182995</v>
      </c>
      <c r="U20" s="86">
        <f t="shared" si="6"/>
        <v>0</v>
      </c>
      <c r="V20" s="87">
        <f>分析係数表!D23</f>
        <v>8.5018144116122338E-2</v>
      </c>
      <c r="W20" s="88">
        <f t="shared" si="7"/>
        <v>0</v>
      </c>
      <c r="X20" s="76">
        <f>分析係数表!E23</f>
        <v>8.138932089165371E-2</v>
      </c>
      <c r="Y20" s="89">
        <f t="shared" si="8"/>
        <v>0</v>
      </c>
    </row>
    <row r="21" spans="1:25" x14ac:dyDescent="0.2">
      <c r="A21" s="6" t="s">
        <v>9</v>
      </c>
      <c r="B21" s="5" t="s">
        <v>270</v>
      </c>
      <c r="C21" s="90"/>
      <c r="D21" s="107">
        <f>投入係数表!AM21</f>
        <v>1.2132241431604489E-3</v>
      </c>
      <c r="E21" s="110">
        <f t="shared" si="9"/>
        <v>0.12132241431604489</v>
      </c>
      <c r="F21" s="85">
        <f>分析係数表!C24</f>
        <v>0.22950819672131151</v>
      </c>
      <c r="G21" s="110">
        <f t="shared" si="0"/>
        <v>2.784448853155129E-2</v>
      </c>
      <c r="H21" s="110">
        <v>3.0935527566528485E-2</v>
      </c>
      <c r="I21" s="110">
        <f t="shared" si="1"/>
        <v>3.0935527566528485E-2</v>
      </c>
      <c r="J21" s="85">
        <f>分析係数表!G24</f>
        <v>0.20952380952380953</v>
      </c>
      <c r="K21" s="111">
        <f t="shared" si="2"/>
        <v>6.4817295853678734E-3</v>
      </c>
      <c r="L21" s="79"/>
      <c r="M21" s="80"/>
      <c r="N21" s="81">
        <f>分析係数表!H24</f>
        <v>3.996802557953637E-4</v>
      </c>
      <c r="O21" s="82">
        <f t="shared" si="3"/>
        <v>7.6913959646528153E-3</v>
      </c>
      <c r="P21" s="76">
        <f>分析係数表!C24</f>
        <v>0.22950819672131151</v>
      </c>
      <c r="Q21" s="82">
        <f t="shared" si="4"/>
        <v>1.7652384181170398E-3</v>
      </c>
      <c r="R21" s="83">
        <v>4.3858724285392673E-3</v>
      </c>
      <c r="S21" s="84">
        <f t="shared" si="5"/>
        <v>3.5321399995067754E-2</v>
      </c>
      <c r="T21" s="85">
        <f>分析係数表!F24</f>
        <v>0.4</v>
      </c>
      <c r="U21" s="86">
        <f t="shared" si="6"/>
        <v>1.4128559998027103E-2</v>
      </c>
      <c r="V21" s="87">
        <f>分析係数表!D24</f>
        <v>1.1190476190476191</v>
      </c>
      <c r="W21" s="88">
        <f t="shared" si="7"/>
        <v>0</v>
      </c>
      <c r="X21" s="76">
        <f>分析係数表!E24</f>
        <v>1.1190476190476191</v>
      </c>
      <c r="Y21" s="89">
        <f t="shared" si="8"/>
        <v>0</v>
      </c>
    </row>
    <row r="22" spans="1:25" x14ac:dyDescent="0.2">
      <c r="A22" s="6" t="s">
        <v>10</v>
      </c>
      <c r="B22" s="5" t="s">
        <v>271</v>
      </c>
      <c r="C22" s="90"/>
      <c r="D22" s="107">
        <f>投入係数表!AM22</f>
        <v>0</v>
      </c>
      <c r="E22" s="110">
        <f t="shared" si="9"/>
        <v>0</v>
      </c>
      <c r="F22" s="85">
        <f>分析係数表!C25</f>
        <v>0.16129032258064513</v>
      </c>
      <c r="G22" s="110">
        <f t="shared" si="0"/>
        <v>0</v>
      </c>
      <c r="H22" s="110">
        <v>8.39802101511339E-3</v>
      </c>
      <c r="I22" s="110">
        <f t="shared" si="1"/>
        <v>8.39802101511339E-3</v>
      </c>
      <c r="J22" s="85">
        <f>分析係数表!G25</f>
        <v>0.19679519278918378</v>
      </c>
      <c r="K22" s="111">
        <f t="shared" si="2"/>
        <v>1.6526901647168565E-3</v>
      </c>
      <c r="L22" s="79"/>
      <c r="M22" s="80"/>
      <c r="N22" s="81">
        <f>分析係数表!H25</f>
        <v>5.5955235811350917E-4</v>
      </c>
      <c r="O22" s="82">
        <f t="shared" si="3"/>
        <v>1.0767954350513941E-2</v>
      </c>
      <c r="P22" s="76">
        <f>分析係数表!C25</f>
        <v>0.16129032258064513</v>
      </c>
      <c r="Q22" s="82">
        <f t="shared" si="4"/>
        <v>1.7367668307280545E-3</v>
      </c>
      <c r="R22" s="83">
        <v>5.2320545291431302E-3</v>
      </c>
      <c r="S22" s="84">
        <f t="shared" si="5"/>
        <v>1.363007554425652E-2</v>
      </c>
      <c r="T22" s="85">
        <f>分析係数表!F25</f>
        <v>0.35002503755633452</v>
      </c>
      <c r="U22" s="86">
        <f t="shared" si="6"/>
        <v>4.7708677042740651E-3</v>
      </c>
      <c r="V22" s="87">
        <f>分析係数表!D25</f>
        <v>8.1622433650475709E-2</v>
      </c>
      <c r="W22" s="88">
        <f t="shared" si="7"/>
        <v>0</v>
      </c>
      <c r="X22" s="76">
        <f>分析係数表!E25</f>
        <v>8.0120180270405614E-2</v>
      </c>
      <c r="Y22" s="89">
        <f t="shared" si="8"/>
        <v>0</v>
      </c>
    </row>
    <row r="23" spans="1:25" x14ac:dyDescent="0.2">
      <c r="A23" s="6" t="s">
        <v>11</v>
      </c>
      <c r="B23" s="5" t="s">
        <v>35</v>
      </c>
      <c r="C23" s="90"/>
      <c r="D23" s="107">
        <f>投入係数表!AM23</f>
        <v>3.0330603579011223E-4</v>
      </c>
      <c r="E23" s="110">
        <f t="shared" si="9"/>
        <v>3.0330603579011222E-2</v>
      </c>
      <c r="F23" s="85">
        <f>分析係数表!C26</f>
        <v>0.2892749244712991</v>
      </c>
      <c r="G23" s="110">
        <f t="shared" si="0"/>
        <v>8.7738830594873852E-3</v>
      </c>
      <c r="H23" s="110">
        <v>1.2507043320215712E-2</v>
      </c>
      <c r="I23" s="110">
        <f t="shared" si="1"/>
        <v>1.2507043320215712E-2</v>
      </c>
      <c r="J23" s="85">
        <f>分析係数表!G26</f>
        <v>0.19654528478057889</v>
      </c>
      <c r="K23" s="111">
        <f t="shared" si="2"/>
        <v>2.458200391134834E-3</v>
      </c>
      <c r="L23" s="79"/>
      <c r="M23" s="80"/>
      <c r="N23" s="81">
        <f>分析係数表!H26</f>
        <v>1.2363442579269917E-2</v>
      </c>
      <c r="O23" s="82">
        <f t="shared" si="3"/>
        <v>0.23792051517326041</v>
      </c>
      <c r="P23" s="76">
        <f>分析係数表!C26</f>
        <v>0.2892749244712991</v>
      </c>
      <c r="Q23" s="82">
        <f t="shared" si="4"/>
        <v>6.8824439056917472E-2</v>
      </c>
      <c r="R23" s="83">
        <v>7.2802732194751044E-2</v>
      </c>
      <c r="S23" s="84">
        <f t="shared" si="5"/>
        <v>8.5309775514966754E-2</v>
      </c>
      <c r="T23" s="85">
        <f>分析係数表!F26</f>
        <v>0.33426704014939307</v>
      </c>
      <c r="U23" s="86">
        <f t="shared" si="6"/>
        <v>2.8516246157197101E-2</v>
      </c>
      <c r="V23" s="87">
        <f>分析係数表!D26</f>
        <v>5.3688141923436038E-2</v>
      </c>
      <c r="W23" s="88">
        <f t="shared" si="7"/>
        <v>0</v>
      </c>
      <c r="X23" s="76">
        <f>分析係数表!E26</f>
        <v>5.6489262371615313E-2</v>
      </c>
      <c r="Y23" s="89">
        <f t="shared" si="8"/>
        <v>0</v>
      </c>
    </row>
    <row r="24" spans="1:25" x14ac:dyDescent="0.2">
      <c r="A24" s="6" t="s">
        <v>12</v>
      </c>
      <c r="B24" s="5" t="s">
        <v>365</v>
      </c>
      <c r="C24" s="90"/>
      <c r="D24" s="107">
        <f>投入係数表!AM24</f>
        <v>0</v>
      </c>
      <c r="E24" s="110">
        <f t="shared" si="9"/>
        <v>0</v>
      </c>
      <c r="F24" s="85">
        <f>分析係数表!C27</f>
        <v>1.9108280254777066E-2</v>
      </c>
      <c r="G24" s="110">
        <f t="shared" si="0"/>
        <v>0</v>
      </c>
      <c r="H24" s="110">
        <v>6.2427902602447486E-5</v>
      </c>
      <c r="I24" s="110">
        <f t="shared" si="1"/>
        <v>6.2427902602447486E-5</v>
      </c>
      <c r="J24" s="85">
        <f>分析係数表!G27</f>
        <v>0.18</v>
      </c>
      <c r="K24" s="111">
        <f t="shared" si="2"/>
        <v>1.1237022468440548E-5</v>
      </c>
      <c r="L24" s="79"/>
      <c r="M24" s="80"/>
      <c r="N24" s="81">
        <f>分析係数表!H27</f>
        <v>1.2043698374633626E-2</v>
      </c>
      <c r="O24" s="82">
        <f t="shared" si="3"/>
        <v>0.23176739840153818</v>
      </c>
      <c r="P24" s="76">
        <f>分析係数表!C27</f>
        <v>1.9108280254777066E-2</v>
      </c>
      <c r="Q24" s="82">
        <f t="shared" si="4"/>
        <v>4.428676402577162E-3</v>
      </c>
      <c r="R24" s="83">
        <v>4.4573245146177169E-3</v>
      </c>
      <c r="S24" s="84">
        <f t="shared" si="5"/>
        <v>4.5197524172201639E-3</v>
      </c>
      <c r="T24" s="85">
        <f>分析係数表!F27</f>
        <v>0.34</v>
      </c>
      <c r="U24" s="86">
        <f t="shared" si="6"/>
        <v>1.5367158218548558E-3</v>
      </c>
      <c r="V24" s="87">
        <f>分析係数表!D27</f>
        <v>0</v>
      </c>
      <c r="W24" s="88">
        <f t="shared" si="7"/>
        <v>0</v>
      </c>
      <c r="X24" s="76">
        <f>分析係数表!E27</f>
        <v>0</v>
      </c>
      <c r="Y24" s="89">
        <f t="shared" si="8"/>
        <v>0</v>
      </c>
    </row>
    <row r="25" spans="1:25" x14ac:dyDescent="0.2">
      <c r="A25" s="6" t="s">
        <v>13</v>
      </c>
      <c r="B25" s="5" t="s">
        <v>191</v>
      </c>
      <c r="C25" s="90"/>
      <c r="D25" s="107">
        <f>投入係数表!AM25</f>
        <v>0</v>
      </c>
      <c r="E25" s="110">
        <f t="shared" si="9"/>
        <v>0</v>
      </c>
      <c r="F25" s="85">
        <f>分析係数表!C28</f>
        <v>9.4883720930232562E-2</v>
      </c>
      <c r="G25" s="110">
        <f t="shared" si="0"/>
        <v>0</v>
      </c>
      <c r="H25" s="110">
        <v>2.8765503533350399E-3</v>
      </c>
      <c r="I25" s="110">
        <f t="shared" si="1"/>
        <v>2.8765503533350399E-3</v>
      </c>
      <c r="J25" s="85">
        <f>分析係数表!G28</f>
        <v>0.12508638562543192</v>
      </c>
      <c r="K25" s="111">
        <f t="shared" si="2"/>
        <v>3.5981728676823927E-4</v>
      </c>
      <c r="L25" s="79"/>
      <c r="M25" s="80"/>
      <c r="N25" s="81">
        <f>分析係数表!H28</f>
        <v>2.3767652544630962E-2</v>
      </c>
      <c r="O25" s="82">
        <f t="shared" si="3"/>
        <v>0.4573816800313541</v>
      </c>
      <c r="P25" s="76">
        <f>分析係数表!C28</f>
        <v>9.4883720930232562E-2</v>
      </c>
      <c r="Q25" s="82">
        <f t="shared" si="4"/>
        <v>4.3398075686695924E-2</v>
      </c>
      <c r="R25" s="83">
        <v>4.6246866345321963E-2</v>
      </c>
      <c r="S25" s="84">
        <f t="shared" si="5"/>
        <v>4.9123416698657003E-2</v>
      </c>
      <c r="T25" s="85">
        <f>分析係数表!F28</f>
        <v>0.21354526606772634</v>
      </c>
      <c r="U25" s="86">
        <f t="shared" si="6"/>
        <v>1.04900730890705E-2</v>
      </c>
      <c r="V25" s="87">
        <f>分析係数表!D28</f>
        <v>0.20525224602626124</v>
      </c>
      <c r="W25" s="88">
        <f t="shared" si="7"/>
        <v>0</v>
      </c>
      <c r="X25" s="76">
        <f>分析係数表!E28</f>
        <v>0.19765031098825156</v>
      </c>
      <c r="Y25" s="89">
        <f t="shared" si="8"/>
        <v>0</v>
      </c>
    </row>
    <row r="26" spans="1:25" x14ac:dyDescent="0.2">
      <c r="A26" s="6" t="s">
        <v>14</v>
      </c>
      <c r="B26" s="5" t="s">
        <v>50</v>
      </c>
      <c r="C26" s="90"/>
      <c r="D26" s="107">
        <f>投入係数表!AM26</f>
        <v>6.9760388231725808E-3</v>
      </c>
      <c r="E26" s="110">
        <f t="shared" si="9"/>
        <v>0.69760388231725812</v>
      </c>
      <c r="F26" s="85">
        <f>分析係数表!C29</f>
        <v>0.10244286840031525</v>
      </c>
      <c r="G26" s="110">
        <f t="shared" si="0"/>
        <v>7.146454271177588E-2</v>
      </c>
      <c r="H26" s="110">
        <v>8.2501141397713584E-2</v>
      </c>
      <c r="I26" s="110">
        <f t="shared" si="1"/>
        <v>8.2501141397713584E-2</v>
      </c>
      <c r="J26" s="85">
        <f>分析係数表!G29</f>
        <v>0.25477707006369427</v>
      </c>
      <c r="K26" s="111">
        <f t="shared" si="2"/>
        <v>2.101939908222002E-2</v>
      </c>
      <c r="L26" s="79"/>
      <c r="M26" s="80"/>
      <c r="N26" s="81">
        <f>分析係数表!H29</f>
        <v>1.0897948308020251E-2</v>
      </c>
      <c r="O26" s="82">
        <f t="shared" si="3"/>
        <v>0.20971872996953345</v>
      </c>
      <c r="P26" s="76">
        <f>分析係数表!C29</f>
        <v>0.10244286840031525</v>
      </c>
      <c r="Q26" s="82">
        <f t="shared" si="4"/>
        <v>2.1484188255350162E-2</v>
      </c>
      <c r="R26" s="83">
        <v>2.7398142135724609E-2</v>
      </c>
      <c r="S26" s="84">
        <f t="shared" si="5"/>
        <v>0.1098992835334382</v>
      </c>
      <c r="T26" s="85">
        <f>分析係数表!F29</f>
        <v>0.39278131634819535</v>
      </c>
      <c r="U26" s="86">
        <f t="shared" si="6"/>
        <v>4.3166385251987405E-2</v>
      </c>
      <c r="V26" s="87">
        <f>分析係数表!D29</f>
        <v>0.1932059447983015</v>
      </c>
      <c r="W26" s="88">
        <f t="shared" si="7"/>
        <v>0</v>
      </c>
      <c r="X26" s="76">
        <f>分析係数表!E29</f>
        <v>0.10191082802547771</v>
      </c>
      <c r="Y26" s="89">
        <f t="shared" si="8"/>
        <v>0</v>
      </c>
    </row>
    <row r="27" spans="1:25" x14ac:dyDescent="0.2">
      <c r="A27" s="6" t="s">
        <v>15</v>
      </c>
      <c r="B27" s="5" t="s">
        <v>36</v>
      </c>
      <c r="C27" s="90"/>
      <c r="D27" s="107">
        <f>投入係数表!AM27</f>
        <v>2.4264482863208979E-3</v>
      </c>
      <c r="E27" s="110">
        <f t="shared" si="9"/>
        <v>0.24264482863208978</v>
      </c>
      <c r="F27" s="85">
        <f>分析係数表!C30</f>
        <v>1</v>
      </c>
      <c r="G27" s="110">
        <f t="shared" si="0"/>
        <v>0.24264482863208978</v>
      </c>
      <c r="H27" s="110">
        <v>0.30526733558357805</v>
      </c>
      <c r="I27" s="110">
        <f t="shared" si="1"/>
        <v>0.30526733558357805</v>
      </c>
      <c r="J27" s="85">
        <f>分析係数表!G30</f>
        <v>0.34465911614479239</v>
      </c>
      <c r="K27" s="111">
        <f t="shared" si="2"/>
        <v>0.10521317007011174</v>
      </c>
      <c r="L27" s="79"/>
      <c r="M27" s="80"/>
      <c r="N27" s="81">
        <f>分析係数表!H30</f>
        <v>0</v>
      </c>
      <c r="O27" s="82">
        <f t="shared" si="3"/>
        <v>0</v>
      </c>
      <c r="P27" s="76">
        <f>分析係数表!C30</f>
        <v>1</v>
      </c>
      <c r="Q27" s="82">
        <f t="shared" si="4"/>
        <v>0</v>
      </c>
      <c r="R27" s="83">
        <v>3.0175083180731477E-2</v>
      </c>
      <c r="S27" s="84">
        <f t="shared" si="5"/>
        <v>0.33544241876430952</v>
      </c>
      <c r="T27" s="85">
        <f>分析係数表!F30</f>
        <v>0.43992893626471241</v>
      </c>
      <c r="U27" s="86">
        <f t="shared" si="6"/>
        <v>0.14757082646504491</v>
      </c>
      <c r="V27" s="87">
        <f>分析係数表!D30</f>
        <v>0.13657561625582945</v>
      </c>
      <c r="W27" s="88">
        <f t="shared" si="7"/>
        <v>0</v>
      </c>
      <c r="X27" s="76">
        <f>分析係数表!E30</f>
        <v>6.395736175882745E-2</v>
      </c>
      <c r="Y27" s="89">
        <f t="shared" si="8"/>
        <v>0</v>
      </c>
    </row>
    <row r="28" spans="1:25" x14ac:dyDescent="0.2">
      <c r="A28" s="6" t="s">
        <v>16</v>
      </c>
      <c r="B28" s="5" t="s">
        <v>192</v>
      </c>
      <c r="C28" s="90"/>
      <c r="D28" s="107">
        <f>投入係数表!AM28</f>
        <v>4.0036396724294813E-2</v>
      </c>
      <c r="E28" s="110">
        <f t="shared" si="9"/>
        <v>4.0036396724294816</v>
      </c>
      <c r="F28" s="85">
        <f>分析係数表!C31</f>
        <v>2.6671974522292974E-2</v>
      </c>
      <c r="G28" s="110">
        <f t="shared" si="0"/>
        <v>0.10678497533948052</v>
      </c>
      <c r="H28" s="110">
        <v>0.11502492684858928</v>
      </c>
      <c r="I28" s="110">
        <f t="shared" si="1"/>
        <v>0.11502492684858928</v>
      </c>
      <c r="J28" s="85">
        <f>分析係数表!G31</f>
        <v>5.9701492537313432E-2</v>
      </c>
      <c r="K28" s="111">
        <f t="shared" si="2"/>
        <v>6.8671598118560766E-3</v>
      </c>
      <c r="L28" s="79"/>
      <c r="M28" s="80"/>
      <c r="N28" s="81">
        <f>分析係数表!H31</f>
        <v>2.5153210764721556E-2</v>
      </c>
      <c r="O28" s="82">
        <f t="shared" si="3"/>
        <v>0.48404518604215052</v>
      </c>
      <c r="P28" s="76">
        <f>分析係数表!C31</f>
        <v>2.6671974522292974E-2</v>
      </c>
      <c r="Q28" s="82">
        <f t="shared" si="4"/>
        <v>1.2910440869754802E-2</v>
      </c>
      <c r="R28" s="83">
        <v>1.5795272046496899E-2</v>
      </c>
      <c r="S28" s="84">
        <f t="shared" si="5"/>
        <v>0.13082019889508617</v>
      </c>
      <c r="T28" s="85">
        <f>分析係数表!F31</f>
        <v>0.34328358208955223</v>
      </c>
      <c r="U28" s="86">
        <f t="shared" si="6"/>
        <v>4.4908426486372867E-2</v>
      </c>
      <c r="V28" s="87">
        <f>分析係数表!D31</f>
        <v>0</v>
      </c>
      <c r="W28" s="88">
        <f t="shared" si="7"/>
        <v>0</v>
      </c>
      <c r="X28" s="76">
        <f>分析係数表!E31</f>
        <v>0</v>
      </c>
      <c r="Y28" s="89">
        <f t="shared" si="8"/>
        <v>0</v>
      </c>
    </row>
    <row r="29" spans="1:25" x14ac:dyDescent="0.2">
      <c r="A29" s="6" t="s">
        <v>17</v>
      </c>
      <c r="B29" s="5" t="s">
        <v>272</v>
      </c>
      <c r="C29" s="90"/>
      <c r="D29" s="107">
        <f>投入係数表!AM29</f>
        <v>8.4925690021231421E-3</v>
      </c>
      <c r="E29" s="110">
        <f t="shared" si="9"/>
        <v>0.84925690021231426</v>
      </c>
      <c r="F29" s="85">
        <f>分析係数表!C32</f>
        <v>1</v>
      </c>
      <c r="G29" s="110">
        <f t="shared" si="0"/>
        <v>0.84925690021231426</v>
      </c>
      <c r="H29" s="110">
        <v>0.97573820204201855</v>
      </c>
      <c r="I29" s="110">
        <f t="shared" si="1"/>
        <v>0.97573820204201855</v>
      </c>
      <c r="J29" s="85">
        <f>分析係数表!G32</f>
        <v>0.14022140221402213</v>
      </c>
      <c r="K29" s="111">
        <f t="shared" si="2"/>
        <v>0.13681937888412068</v>
      </c>
      <c r="L29" s="79"/>
      <c r="M29" s="80"/>
      <c r="N29" s="81">
        <f>分析係数表!H32</f>
        <v>7.3807620570210501E-3</v>
      </c>
      <c r="O29" s="82">
        <f t="shared" si="3"/>
        <v>0.14203444548058866</v>
      </c>
      <c r="P29" s="76">
        <f>分析係数表!C32</f>
        <v>1</v>
      </c>
      <c r="Q29" s="82">
        <f t="shared" si="4"/>
        <v>0.14203444548058866</v>
      </c>
      <c r="R29" s="83">
        <v>0.17997968855791577</v>
      </c>
      <c r="S29" s="84">
        <f t="shared" si="5"/>
        <v>1.1557178905999343</v>
      </c>
      <c r="T29" s="85">
        <f>分析係数表!F32</f>
        <v>0.48093480934809346</v>
      </c>
      <c r="U29" s="86">
        <f t="shared" si="6"/>
        <v>0.55582496337586018</v>
      </c>
      <c r="V29" s="87">
        <f>分析係数表!D32</f>
        <v>1.7220172201722016E-2</v>
      </c>
      <c r="W29" s="88">
        <f t="shared" si="7"/>
        <v>0</v>
      </c>
      <c r="X29" s="76">
        <f>分析係数表!E32</f>
        <v>2.5830258302583026E-2</v>
      </c>
      <c r="Y29" s="89">
        <f t="shared" si="8"/>
        <v>0</v>
      </c>
    </row>
    <row r="30" spans="1:25" x14ac:dyDescent="0.2">
      <c r="A30" s="6" t="s">
        <v>18</v>
      </c>
      <c r="B30" s="5" t="s">
        <v>273</v>
      </c>
      <c r="C30" s="90"/>
      <c r="D30" s="107">
        <f>投入係数表!AM30</f>
        <v>2.0624810433727631E-2</v>
      </c>
      <c r="E30" s="110">
        <f t="shared" si="9"/>
        <v>2.0624810433727632</v>
      </c>
      <c r="F30" s="85">
        <f>分析係数表!C33</f>
        <v>0.66329113924050631</v>
      </c>
      <c r="G30" s="110">
        <f t="shared" si="0"/>
        <v>1.3680254009206683</v>
      </c>
      <c r="H30" s="110">
        <v>1.3877677440238239</v>
      </c>
      <c r="I30" s="110">
        <f t="shared" si="1"/>
        <v>1.3877677440238239</v>
      </c>
      <c r="J30" s="85">
        <f>分析係数表!G33</f>
        <v>0.50381679389312972</v>
      </c>
      <c r="K30" s="111">
        <f t="shared" si="2"/>
        <v>0.69918069546238448</v>
      </c>
      <c r="L30" s="79"/>
      <c r="M30" s="80"/>
      <c r="N30" s="81">
        <f>分析係数表!H33</f>
        <v>1.0658140154543032E-3</v>
      </c>
      <c r="O30" s="82">
        <f t="shared" si="3"/>
        <v>2.0510389239074174E-2</v>
      </c>
      <c r="P30" s="76">
        <f>分析係数表!C33</f>
        <v>0.66329113924050631</v>
      </c>
      <c r="Q30" s="82">
        <f t="shared" si="4"/>
        <v>1.360435944465173E-2</v>
      </c>
      <c r="R30" s="83">
        <v>3.4877362788541498E-2</v>
      </c>
      <c r="S30" s="84">
        <f t="shared" si="5"/>
        <v>1.4226451068123653</v>
      </c>
      <c r="T30" s="85">
        <f>分析係数表!F33</f>
        <v>0.63740458015267176</v>
      </c>
      <c r="U30" s="86">
        <f t="shared" si="6"/>
        <v>0.90680050701398862</v>
      </c>
      <c r="V30" s="87">
        <f>分析係数表!D33</f>
        <v>1.1450381679389313E-2</v>
      </c>
      <c r="W30" s="88">
        <f t="shared" si="7"/>
        <v>0</v>
      </c>
      <c r="X30" s="76">
        <f>分析係数表!E33</f>
        <v>0</v>
      </c>
      <c r="Y30" s="89">
        <f t="shared" si="8"/>
        <v>0</v>
      </c>
    </row>
    <row r="31" spans="1:25" x14ac:dyDescent="0.2">
      <c r="A31" s="6" t="s">
        <v>19</v>
      </c>
      <c r="B31" s="5" t="s">
        <v>274</v>
      </c>
      <c r="C31" s="90"/>
      <c r="D31" s="107">
        <f>投入係数表!AM31</f>
        <v>7.1883530482256597E-2</v>
      </c>
      <c r="E31" s="110">
        <f t="shared" si="9"/>
        <v>7.1883530482256592</v>
      </c>
      <c r="F31" s="85">
        <f>分析係数表!C34</f>
        <v>0.21491587085038655</v>
      </c>
      <c r="G31" s="110">
        <f t="shared" si="0"/>
        <v>1.5448911553394482</v>
      </c>
      <c r="H31" s="110">
        <v>1.6574752019633157</v>
      </c>
      <c r="I31" s="110">
        <f t="shared" si="1"/>
        <v>1.6574752019633157</v>
      </c>
      <c r="J31" s="85">
        <f>分析係数表!G34</f>
        <v>0.42492917847025496</v>
      </c>
      <c r="K31" s="111">
        <f t="shared" si="2"/>
        <v>0.70430957590509169</v>
      </c>
      <c r="L31" s="79"/>
      <c r="M31" s="80"/>
      <c r="N31" s="81">
        <f>分析係数表!H34</f>
        <v>0.18094857447375434</v>
      </c>
      <c r="O31" s="82">
        <f t="shared" si="3"/>
        <v>3.4821513330638183</v>
      </c>
      <c r="P31" s="76">
        <f>分析係数表!C34</f>
        <v>0.21491587085038655</v>
      </c>
      <c r="Q31" s="82">
        <f t="shared" si="4"/>
        <v>0.74836958617824489</v>
      </c>
      <c r="R31" s="83">
        <v>0.79453654815362185</v>
      </c>
      <c r="S31" s="84">
        <f t="shared" si="5"/>
        <v>2.4520117501169376</v>
      </c>
      <c r="T31" s="85">
        <f>分析係数表!F34</f>
        <v>0.69842904970383723</v>
      </c>
      <c r="U31" s="86">
        <f t="shared" si="6"/>
        <v>1.7125562364968157</v>
      </c>
      <c r="V31" s="87">
        <f>分析係数表!D34</f>
        <v>0.29410249806850375</v>
      </c>
      <c r="W31" s="88">
        <f t="shared" si="7"/>
        <v>1</v>
      </c>
      <c r="X31" s="76">
        <f>分析係数表!E34</f>
        <v>0.18465104300798352</v>
      </c>
      <c r="Y31" s="89">
        <f t="shared" si="8"/>
        <v>0</v>
      </c>
    </row>
    <row r="32" spans="1:25" x14ac:dyDescent="0.2">
      <c r="A32" s="6" t="s">
        <v>20</v>
      </c>
      <c r="B32" s="5" t="s">
        <v>37</v>
      </c>
      <c r="C32" s="90"/>
      <c r="D32" s="107">
        <f>投入係数表!AM32</f>
        <v>8.4925690021231421E-3</v>
      </c>
      <c r="E32" s="110">
        <f t="shared" si="9"/>
        <v>0.84925690021231426</v>
      </c>
      <c r="F32" s="85">
        <f>分析係数表!C35</f>
        <v>8.6412734508243272E-2</v>
      </c>
      <c r="G32" s="110">
        <f t="shared" si="0"/>
        <v>7.3386611047340358E-2</v>
      </c>
      <c r="H32" s="110">
        <v>9.1213487879996655E-2</v>
      </c>
      <c r="I32" s="110">
        <f t="shared" si="1"/>
        <v>9.1213487879996655E-2</v>
      </c>
      <c r="J32" s="85">
        <f>分析係数表!G35</f>
        <v>0.31692307692307692</v>
      </c>
      <c r="K32" s="111">
        <f t="shared" si="2"/>
        <v>2.8907659235814325E-2</v>
      </c>
      <c r="L32" s="79"/>
      <c r="M32" s="80"/>
      <c r="N32" s="81">
        <f>分析係数表!H35</f>
        <v>6.9118038902211562E-2</v>
      </c>
      <c r="O32" s="82">
        <f t="shared" si="3"/>
        <v>1.3300987421539601</v>
      </c>
      <c r="P32" s="76">
        <f>分析係数表!C35</f>
        <v>8.6412734508243272E-2</v>
      </c>
      <c r="Q32" s="82">
        <f t="shared" si="4"/>
        <v>0.11493746947549847</v>
      </c>
      <c r="R32" s="83">
        <v>0.12723831500832719</v>
      </c>
      <c r="S32" s="84">
        <f t="shared" si="5"/>
        <v>0.21845180288832383</v>
      </c>
      <c r="T32" s="85">
        <f>分析係数表!F35</f>
        <v>0.65230769230769226</v>
      </c>
      <c r="U32" s="86">
        <f t="shared" si="6"/>
        <v>0.14249779142253738</v>
      </c>
      <c r="V32" s="87">
        <f>分析係数表!D35</f>
        <v>0.24307692307692308</v>
      </c>
      <c r="W32" s="88">
        <f t="shared" si="7"/>
        <v>0</v>
      </c>
      <c r="X32" s="76">
        <f>分析係数表!E35</f>
        <v>0.19384615384615383</v>
      </c>
      <c r="Y32" s="89">
        <f t="shared" si="8"/>
        <v>0</v>
      </c>
    </row>
    <row r="33" spans="1:25" x14ac:dyDescent="0.2">
      <c r="A33" s="6" t="s">
        <v>21</v>
      </c>
      <c r="B33" s="5" t="s">
        <v>38</v>
      </c>
      <c r="C33" s="90"/>
      <c r="D33" s="107">
        <f>投入係数表!AM33</f>
        <v>9.4024871094934796E-3</v>
      </c>
      <c r="E33" s="110">
        <f t="shared" si="9"/>
        <v>0.94024871094934792</v>
      </c>
      <c r="F33" s="85">
        <f>分析係数表!C36</f>
        <v>0.53995037220843667</v>
      </c>
      <c r="G33" s="110">
        <f t="shared" si="0"/>
        <v>0.50768764144560319</v>
      </c>
      <c r="H33" s="110">
        <v>0.56540406603328319</v>
      </c>
      <c r="I33" s="110">
        <f t="shared" si="1"/>
        <v>0.56540406603328319</v>
      </c>
      <c r="J33" s="85">
        <f>分析係数表!G36</f>
        <v>4.5913682277318639E-3</v>
      </c>
      <c r="K33" s="111">
        <f t="shared" si="2"/>
        <v>2.5959782646156251E-3</v>
      </c>
      <c r="L33" s="79"/>
      <c r="M33" s="80"/>
      <c r="N33" s="81">
        <f>分析係数表!H36</f>
        <v>9.1953104183320006E-2</v>
      </c>
      <c r="O33" s="82">
        <f t="shared" si="3"/>
        <v>1.7695338316011242</v>
      </c>
      <c r="P33" s="76">
        <f>分析係数表!C36</f>
        <v>0.53995037220843667</v>
      </c>
      <c r="Q33" s="82">
        <f t="shared" si="4"/>
        <v>0.95546045100844812</v>
      </c>
      <c r="R33" s="83">
        <v>0.99387814948392228</v>
      </c>
      <c r="S33" s="84">
        <f t="shared" si="5"/>
        <v>1.5592822155172055</v>
      </c>
      <c r="T33" s="85">
        <f>分析係数表!F36</f>
        <v>0.90036730945821852</v>
      </c>
      <c r="U33" s="86">
        <f t="shared" si="6"/>
        <v>1.4039267330712764</v>
      </c>
      <c r="V33" s="87">
        <f>分析係数表!D36</f>
        <v>1.4692378328741965E-2</v>
      </c>
      <c r="W33" s="88">
        <f t="shared" si="7"/>
        <v>0</v>
      </c>
      <c r="X33" s="76">
        <f>分析係数表!E36</f>
        <v>5.5096418732782371E-3</v>
      </c>
      <c r="Y33" s="89">
        <f t="shared" si="8"/>
        <v>0</v>
      </c>
    </row>
    <row r="34" spans="1:25" x14ac:dyDescent="0.2">
      <c r="A34" s="6" t="s">
        <v>22</v>
      </c>
      <c r="B34" s="5" t="s">
        <v>377</v>
      </c>
      <c r="C34" s="90"/>
      <c r="D34" s="107">
        <f>投入係数表!AM34</f>
        <v>2.8814073400060661E-2</v>
      </c>
      <c r="E34" s="110">
        <f t="shared" si="9"/>
        <v>2.8814073400060662</v>
      </c>
      <c r="F34" s="85">
        <f>分析係数表!C37</f>
        <v>0.27299231380864031</v>
      </c>
      <c r="G34" s="110">
        <f t="shared" si="0"/>
        <v>0.78660205677345563</v>
      </c>
      <c r="H34" s="110">
        <v>0.88357567426819539</v>
      </c>
      <c r="I34" s="110">
        <f t="shared" si="1"/>
        <v>0.88357567426819539</v>
      </c>
      <c r="J34" s="85">
        <f>分析係数表!G37</f>
        <v>0.4742113169754632</v>
      </c>
      <c r="K34" s="111">
        <f t="shared" si="2"/>
        <v>0.41900158414220384</v>
      </c>
      <c r="L34" s="79"/>
      <c r="M34" s="80"/>
      <c r="N34" s="81">
        <f>分析係数表!H37</f>
        <v>5.3477218225419662E-2</v>
      </c>
      <c r="O34" s="82">
        <f t="shared" si="3"/>
        <v>1.0291087800705467</v>
      </c>
      <c r="P34" s="76">
        <f>分析係数表!C37</f>
        <v>0.27299231380864031</v>
      </c>
      <c r="Q34" s="82">
        <f t="shared" si="4"/>
        <v>0.28093878703224567</v>
      </c>
      <c r="R34" s="83">
        <v>0.31620431324536102</v>
      </c>
      <c r="S34" s="84">
        <f t="shared" si="5"/>
        <v>1.1997799875135564</v>
      </c>
      <c r="T34" s="85">
        <f>分析係数表!F37</f>
        <v>0.7120681021532298</v>
      </c>
      <c r="U34" s="86">
        <f t="shared" si="6"/>
        <v>0.85432505871020381</v>
      </c>
      <c r="V34" s="87">
        <f>分析係数表!D37</f>
        <v>0.1457185778668002</v>
      </c>
      <c r="W34" s="88">
        <f t="shared" si="7"/>
        <v>0</v>
      </c>
      <c r="X34" s="76">
        <f>分析係数表!E37</f>
        <v>0.12719078617926891</v>
      </c>
      <c r="Y34" s="89">
        <f t="shared" si="8"/>
        <v>0</v>
      </c>
    </row>
    <row r="35" spans="1:25" x14ac:dyDescent="0.2">
      <c r="A35" s="6" t="s">
        <v>23</v>
      </c>
      <c r="B35" s="5" t="s">
        <v>193</v>
      </c>
      <c r="C35" s="90"/>
      <c r="D35" s="107">
        <f>投入係数表!AM35</f>
        <v>2.3051258720048529E-2</v>
      </c>
      <c r="E35" s="110">
        <f t="shared" si="9"/>
        <v>2.3051258720048531</v>
      </c>
      <c r="F35" s="85">
        <f>分析係数表!C38</f>
        <v>9.8436595251881753E-3</v>
      </c>
      <c r="G35" s="110">
        <f t="shared" si="0"/>
        <v>2.2690874246718271E-2</v>
      </c>
      <c r="H35" s="110">
        <v>2.5481406268166099E-2</v>
      </c>
      <c r="I35" s="110">
        <f t="shared" si="1"/>
        <v>2.5481406268166099E-2</v>
      </c>
      <c r="J35" s="85">
        <f>分析係数表!G38</f>
        <v>0.36842105263157893</v>
      </c>
      <c r="K35" s="111">
        <f t="shared" si="2"/>
        <v>9.3878865198506675E-3</v>
      </c>
      <c r="L35" s="79"/>
      <c r="M35" s="80"/>
      <c r="N35" s="81">
        <f>分析係数表!H38</f>
        <v>4.7135624833466561E-2</v>
      </c>
      <c r="O35" s="82">
        <f t="shared" si="3"/>
        <v>0.90707196409805535</v>
      </c>
      <c r="P35" s="76">
        <f>分析係数表!C38</f>
        <v>9.8436595251881753E-3</v>
      </c>
      <c r="Q35" s="82">
        <f t="shared" si="4"/>
        <v>8.9289075794249696E-3</v>
      </c>
      <c r="R35" s="83">
        <v>1.0358148625278599E-2</v>
      </c>
      <c r="S35" s="84">
        <f t="shared" si="5"/>
        <v>3.5839554893444696E-2</v>
      </c>
      <c r="T35" s="85">
        <f>分析係数表!F38</f>
        <v>0.57894736842105265</v>
      </c>
      <c r="U35" s="86">
        <f t="shared" si="6"/>
        <v>2.0749215990941667E-2</v>
      </c>
      <c r="V35" s="87">
        <f>分析係数表!D38</f>
        <v>0.19298245614035087</v>
      </c>
      <c r="W35" s="88">
        <f t="shared" si="7"/>
        <v>0</v>
      </c>
      <c r="X35" s="76">
        <f>分析係数表!E38</f>
        <v>0.17543859649122806</v>
      </c>
      <c r="Y35" s="89">
        <f t="shared" si="8"/>
        <v>0</v>
      </c>
    </row>
    <row r="36" spans="1:25" x14ac:dyDescent="0.2">
      <c r="A36" s="6" t="s">
        <v>24</v>
      </c>
      <c r="B36" s="5" t="s">
        <v>39</v>
      </c>
      <c r="C36" s="90"/>
      <c r="D36" s="107">
        <f>投入係数表!AM36</f>
        <v>0</v>
      </c>
      <c r="E36" s="110">
        <f t="shared" si="9"/>
        <v>0</v>
      </c>
      <c r="F36" s="85">
        <f>分析係数表!C39</f>
        <v>1</v>
      </c>
      <c r="G36" s="110">
        <f t="shared" si="0"/>
        <v>0</v>
      </c>
      <c r="H36" s="110">
        <v>1.876451245623233E-2</v>
      </c>
      <c r="I36" s="110">
        <f t="shared" si="1"/>
        <v>1.876451245623233E-2</v>
      </c>
      <c r="J36" s="85">
        <f>分析係数表!G39</f>
        <v>0.35118219749652296</v>
      </c>
      <c r="K36" s="111">
        <f t="shared" si="2"/>
        <v>6.5897627193305473E-3</v>
      </c>
      <c r="L36" s="79"/>
      <c r="M36" s="80"/>
      <c r="N36" s="81">
        <f>分析係数表!H39</f>
        <v>4.2632560618172128E-3</v>
      </c>
      <c r="O36" s="82">
        <f t="shared" si="3"/>
        <v>8.2041556956296696E-2</v>
      </c>
      <c r="P36" s="76">
        <f>分析係数表!C39</f>
        <v>1</v>
      </c>
      <c r="Q36" s="82">
        <f t="shared" si="4"/>
        <v>8.2041556956296696E-2</v>
      </c>
      <c r="R36" s="83">
        <v>0.10017319799543227</v>
      </c>
      <c r="S36" s="84">
        <f t="shared" si="5"/>
        <v>0.1189377104516646</v>
      </c>
      <c r="T36" s="85">
        <f>分析係数表!F39</f>
        <v>0.70201668984700971</v>
      </c>
      <c r="U36" s="86">
        <f t="shared" si="6"/>
        <v>8.3496257789259676E-2</v>
      </c>
      <c r="V36" s="87">
        <f>分析係数表!D39</f>
        <v>8.2406119610570233E-2</v>
      </c>
      <c r="W36" s="88">
        <f t="shared" si="7"/>
        <v>0</v>
      </c>
      <c r="X36" s="76">
        <f>分析係数表!E39</f>
        <v>0.10361613351877608</v>
      </c>
      <c r="Y36" s="89">
        <f t="shared" si="8"/>
        <v>0</v>
      </c>
    </row>
    <row r="37" spans="1:25" x14ac:dyDescent="0.2">
      <c r="A37" s="6" t="s">
        <v>25</v>
      </c>
      <c r="B37" s="5" t="s">
        <v>40</v>
      </c>
      <c r="C37" s="90"/>
      <c r="D37" s="107">
        <f>投入係数表!AM37</f>
        <v>0</v>
      </c>
      <c r="E37" s="110">
        <f t="shared" si="9"/>
        <v>0</v>
      </c>
      <c r="F37" s="85">
        <f>分析係数表!C40</f>
        <v>0.85246762338116899</v>
      </c>
      <c r="G37" s="110">
        <f t="shared" si="0"/>
        <v>0</v>
      </c>
      <c r="H37" s="110">
        <v>7.7602611976584045E-4</v>
      </c>
      <c r="I37" s="110">
        <f t="shared" si="1"/>
        <v>7.7602611976584045E-4</v>
      </c>
      <c r="J37" s="85">
        <f>分析係数表!G40</f>
        <v>0.56154833975417351</v>
      </c>
      <c r="K37" s="111">
        <f t="shared" si="2"/>
        <v>4.3577617916038111E-4</v>
      </c>
      <c r="L37" s="79"/>
      <c r="M37" s="80"/>
      <c r="N37" s="81">
        <f>分析係数表!H40</f>
        <v>3.4452438049560351E-2</v>
      </c>
      <c r="O37" s="82">
        <f t="shared" si="3"/>
        <v>0.66299833215307269</v>
      </c>
      <c r="P37" s="76">
        <f>分析係数表!C40</f>
        <v>0.85246762338116899</v>
      </c>
      <c r="Q37" s="82">
        <f t="shared" si="4"/>
        <v>0.56518461251620877</v>
      </c>
      <c r="R37" s="83">
        <v>0.56543475581365699</v>
      </c>
      <c r="S37" s="84">
        <f t="shared" si="5"/>
        <v>0.56621078193342278</v>
      </c>
      <c r="T37" s="85">
        <f>分析係数表!F40</f>
        <v>0.75619152449091909</v>
      </c>
      <c r="U37" s="86">
        <f t="shared" si="6"/>
        <v>0.42816379437343033</v>
      </c>
      <c r="V37" s="87">
        <f>分析係数表!D40</f>
        <v>0.11685929187305082</v>
      </c>
      <c r="W37" s="88">
        <f t="shared" si="7"/>
        <v>0</v>
      </c>
      <c r="X37" s="76">
        <f>分析係数表!E40</f>
        <v>7.2463768115942032E-2</v>
      </c>
      <c r="Y37" s="89">
        <f t="shared" si="8"/>
        <v>0</v>
      </c>
    </row>
    <row r="38" spans="1:25" x14ac:dyDescent="0.2">
      <c r="A38" s="6" t="s">
        <v>26</v>
      </c>
      <c r="B38" s="5" t="s">
        <v>276</v>
      </c>
      <c r="C38" s="90"/>
      <c r="D38" s="107">
        <f>投入係数表!AM38</f>
        <v>0</v>
      </c>
      <c r="E38" s="110">
        <f t="shared" si="9"/>
        <v>0</v>
      </c>
      <c r="F38" s="85">
        <f>分析係数表!C41</f>
        <v>0.52194822470070601</v>
      </c>
      <c r="G38" s="110">
        <f t="shared" si="0"/>
        <v>0</v>
      </c>
      <c r="H38" s="110">
        <v>6.9989376109659139E-4</v>
      </c>
      <c r="I38" s="110">
        <f t="shared" si="1"/>
        <v>6.9989376109659139E-4</v>
      </c>
      <c r="J38" s="85">
        <f>分析係数表!G41</f>
        <v>0.47623592288604694</v>
      </c>
      <c r="K38" s="111">
        <f t="shared" si="2"/>
        <v>3.3331455123802167E-4</v>
      </c>
      <c r="L38" s="79"/>
      <c r="M38" s="80"/>
      <c r="N38" s="81">
        <f>分析係数表!H41</f>
        <v>5.4729549693578468E-2</v>
      </c>
      <c r="O38" s="82">
        <f t="shared" si="3"/>
        <v>1.0532084874264589</v>
      </c>
      <c r="P38" s="76">
        <f>分析係数表!C41</f>
        <v>0.52194822470070601</v>
      </c>
      <c r="Q38" s="82">
        <f t="shared" si="4"/>
        <v>0.54972030025195606</v>
      </c>
      <c r="R38" s="83">
        <v>0.5557401237618671</v>
      </c>
      <c r="S38" s="84">
        <f t="shared" si="5"/>
        <v>0.55644001752296368</v>
      </c>
      <c r="T38" s="85">
        <f>分析係数表!F41</f>
        <v>0.5754915060125978</v>
      </c>
      <c r="U38" s="86">
        <f t="shared" si="6"/>
        <v>0.32022650368996669</v>
      </c>
      <c r="V38" s="87">
        <f>分析係数表!D41</f>
        <v>0.21645352166443979</v>
      </c>
      <c r="W38" s="88">
        <f t="shared" si="7"/>
        <v>0</v>
      </c>
      <c r="X38" s="76">
        <f>分析係数表!E41</f>
        <v>0.20900935292994846</v>
      </c>
      <c r="Y38" s="89">
        <f t="shared" si="8"/>
        <v>0</v>
      </c>
    </row>
    <row r="39" spans="1:25" x14ac:dyDescent="0.2">
      <c r="A39" s="6" t="s">
        <v>51</v>
      </c>
      <c r="B39" s="5" t="s">
        <v>367</v>
      </c>
      <c r="C39" s="90"/>
      <c r="D39" s="107">
        <f>投入係数表!AM39</f>
        <v>3.3363663936912345E-3</v>
      </c>
      <c r="E39" s="110">
        <f t="shared" si="9"/>
        <v>0.33363663936912347</v>
      </c>
      <c r="F39" s="85">
        <f>分析係数表!C42</f>
        <v>1</v>
      </c>
      <c r="G39" s="110">
        <f>E39*F39</f>
        <v>0.33363663936912347</v>
      </c>
      <c r="H39" s="110">
        <v>0.35445040629295882</v>
      </c>
      <c r="I39" s="110">
        <f>C39+H39</f>
        <v>0.35445040629295882</v>
      </c>
      <c r="J39" s="85">
        <f>分析係数表!G42</f>
        <v>0.48544520547945208</v>
      </c>
      <c r="K39" s="111">
        <f>I39*J39</f>
        <v>0.17206625031516068</v>
      </c>
      <c r="L39" s="79"/>
      <c r="M39" s="80"/>
      <c r="N39" s="81">
        <f>分析係数表!H42</f>
        <v>1.4948041566746603E-2</v>
      </c>
      <c r="O39" s="82">
        <f t="shared" si="3"/>
        <v>0.28765820907801531</v>
      </c>
      <c r="P39" s="76">
        <f>分析係数表!C42</f>
        <v>1</v>
      </c>
      <c r="Q39" s="82">
        <f>O39*P39</f>
        <v>0.28765820907801531</v>
      </c>
      <c r="R39" s="83">
        <v>0.29673040663303457</v>
      </c>
      <c r="S39" s="84">
        <f>I39+R39</f>
        <v>0.65118081292599339</v>
      </c>
      <c r="T39" s="85">
        <f>分析係数表!F42</f>
        <v>0.5547945205479452</v>
      </c>
      <c r="U39" s="86">
        <f>S39*T39</f>
        <v>0.36127154689729768</v>
      </c>
      <c r="V39" s="87">
        <f>分析係数表!D42</f>
        <v>0.17037671232876711</v>
      </c>
      <c r="W39" s="88">
        <f>ROUND(S39*V39,0)</f>
        <v>0</v>
      </c>
      <c r="X39" s="76">
        <f>分析係数表!E42</f>
        <v>0.12842465753424659</v>
      </c>
      <c r="Y39" s="89">
        <f>ROUND(S39*X39,0)</f>
        <v>0</v>
      </c>
    </row>
    <row r="40" spans="1:25" x14ac:dyDescent="0.2">
      <c r="A40" s="6" t="s">
        <v>194</v>
      </c>
      <c r="B40" s="5" t="s">
        <v>41</v>
      </c>
      <c r="C40" s="90"/>
      <c r="D40" s="107">
        <f>投入係数表!AM40</f>
        <v>3.3666969972702458E-2</v>
      </c>
      <c r="E40" s="110">
        <f t="shared" si="9"/>
        <v>3.3666969972702456</v>
      </c>
      <c r="F40" s="85">
        <f>分析係数表!C43</f>
        <v>0.62423588637180871</v>
      </c>
      <c r="G40" s="110">
        <f>E40*F40</f>
        <v>2.1016130842362988</v>
      </c>
      <c r="H40" s="110">
        <v>2.7709430775522144</v>
      </c>
      <c r="I40" s="110">
        <f>C40+H40</f>
        <v>2.7709430775522144</v>
      </c>
      <c r="J40" s="85">
        <f>分析係数表!G43</f>
        <v>0.42429149797570848</v>
      </c>
      <c r="K40" s="111">
        <f>I40*J40</f>
        <v>1.1756875891800487</v>
      </c>
      <c r="L40" s="79"/>
      <c r="M40" s="80"/>
      <c r="N40" s="81">
        <f>分析係数表!H43</f>
        <v>4.0607513988808956E-2</v>
      </c>
      <c r="O40" s="82">
        <f t="shared" si="3"/>
        <v>0.78144583000872614</v>
      </c>
      <c r="P40" s="76">
        <f>分析係数表!C43</f>
        <v>0.62423588637180871</v>
      </c>
      <c r="Q40" s="82">
        <f>O40*P40</f>
        <v>0.4878065303470509</v>
      </c>
      <c r="R40" s="83">
        <v>0.74170175889058021</v>
      </c>
      <c r="S40" s="84">
        <f>I40+R40</f>
        <v>3.5126448364427945</v>
      </c>
      <c r="T40" s="85">
        <f>分析係数表!F43</f>
        <v>0.69068825910931175</v>
      </c>
      <c r="U40" s="86">
        <f>S40*T40</f>
        <v>2.4261425469519868</v>
      </c>
      <c r="V40" s="87">
        <f>分析係数表!D43</f>
        <v>0.12442645074224022</v>
      </c>
      <c r="W40" s="88">
        <f>ROUND(S40*V40,0)</f>
        <v>0</v>
      </c>
      <c r="X40" s="76">
        <f>分析係数表!E43</f>
        <v>8.4750337381916327E-2</v>
      </c>
      <c r="Y40" s="89">
        <f>ROUND(S40*X40,0)</f>
        <v>0</v>
      </c>
    </row>
    <row r="41" spans="1:25" x14ac:dyDescent="0.2">
      <c r="A41" s="6" t="s">
        <v>340</v>
      </c>
      <c r="B41" s="5" t="s">
        <v>42</v>
      </c>
      <c r="C41" s="201">
        <f>最終需要_まとめ!C42</f>
        <v>100</v>
      </c>
      <c r="D41" s="107">
        <f>投入係数表!AM41</f>
        <v>1.8804974218986959E-2</v>
      </c>
      <c r="E41" s="110">
        <f t="shared" si="9"/>
        <v>1.8804974218986958</v>
      </c>
      <c r="F41" s="85">
        <f>分析係数表!C44</f>
        <v>0.39252164302818193</v>
      </c>
      <c r="G41" s="110">
        <f>E41*F41</f>
        <v>0.73813593775393638</v>
      </c>
      <c r="H41" s="110">
        <v>0.74569180082681608</v>
      </c>
      <c r="I41" s="110">
        <f>C41+H41</f>
        <v>100.74569180082682</v>
      </c>
      <c r="J41" s="85">
        <f>分析係数表!G44</f>
        <v>0.26417955717318775</v>
      </c>
      <c r="K41" s="111">
        <f>I41*J41</f>
        <v>26.61495224704888</v>
      </c>
      <c r="L41" s="79"/>
      <c r="M41" s="80"/>
      <c r="N41" s="81">
        <f>分析係数表!H44</f>
        <v>0.12190247801758593</v>
      </c>
      <c r="O41" s="82">
        <f t="shared" si="3"/>
        <v>2.3458757692191088</v>
      </c>
      <c r="P41" s="76">
        <f>分析係数表!C44</f>
        <v>0.39252164302818193</v>
      </c>
      <c r="Q41" s="82">
        <f>O41*P41</f>
        <v>0.92080701127388476</v>
      </c>
      <c r="R41" s="83">
        <v>0.93217149332179672</v>
      </c>
      <c r="S41" s="84">
        <f>I41+R41</f>
        <v>101.67786329414862</v>
      </c>
      <c r="T41" s="85">
        <f>分析係数表!F44</f>
        <v>0.52714589020321501</v>
      </c>
      <c r="U41" s="86">
        <f>S41*T41</f>
        <v>53.599067760154774</v>
      </c>
      <c r="V41" s="87">
        <f>分析係数表!D44</f>
        <v>0.30209281164695179</v>
      </c>
      <c r="W41" s="88">
        <f>ROUND(S41*V41,0)</f>
        <v>31</v>
      </c>
      <c r="X41" s="76">
        <f>分析係数表!E44</f>
        <v>0.17773733697300576</v>
      </c>
      <c r="Y41" s="89">
        <f>ROUND(S41*X41,0)</f>
        <v>18</v>
      </c>
    </row>
    <row r="42" spans="1:25" x14ac:dyDescent="0.2">
      <c r="A42" s="6" t="s">
        <v>341</v>
      </c>
      <c r="B42" s="5" t="s">
        <v>278</v>
      </c>
      <c r="C42" s="90"/>
      <c r="D42" s="107">
        <f>投入係数表!AM42</f>
        <v>3.3363663936912345E-3</v>
      </c>
      <c r="E42" s="110">
        <f t="shared" si="9"/>
        <v>0.33363663936912347</v>
      </c>
      <c r="F42" s="85">
        <f>分析係数表!C45</f>
        <v>1</v>
      </c>
      <c r="G42" s="110">
        <f>E42*F42</f>
        <v>0.33363663936912347</v>
      </c>
      <c r="H42" s="110">
        <v>0.37655154016646147</v>
      </c>
      <c r="I42" s="110">
        <f>C42+H42</f>
        <v>0.37655154016646147</v>
      </c>
      <c r="J42" s="85">
        <f>分析係数表!G45</f>
        <v>0</v>
      </c>
      <c r="K42" s="111">
        <f>I42*J42</f>
        <v>0</v>
      </c>
      <c r="L42" s="79"/>
      <c r="M42" s="80"/>
      <c r="N42" s="81">
        <f>分析係数表!H45</f>
        <v>0</v>
      </c>
      <c r="O42" s="82">
        <f t="shared" si="3"/>
        <v>0</v>
      </c>
      <c r="P42" s="76">
        <f>分析係数表!C45</f>
        <v>1</v>
      </c>
      <c r="Q42" s="82">
        <f>O42*P42</f>
        <v>0</v>
      </c>
      <c r="R42" s="83">
        <v>2.0160615020471079E-2</v>
      </c>
      <c r="S42" s="84">
        <f>I42+R42</f>
        <v>0.39671215518693254</v>
      </c>
      <c r="T42" s="85">
        <f>分析係数表!F45</f>
        <v>0</v>
      </c>
      <c r="U42" s="86">
        <f>S42*T42</f>
        <v>0</v>
      </c>
      <c r="V42" s="87">
        <f>分析係数表!D45</f>
        <v>0</v>
      </c>
      <c r="W42" s="88">
        <f>ROUND(S42*V42,0)</f>
        <v>0</v>
      </c>
      <c r="X42" s="76">
        <f>分析係数表!E45</f>
        <v>0</v>
      </c>
      <c r="Y42" s="89">
        <f>ROUND(S42*X42,0)</f>
        <v>0</v>
      </c>
    </row>
    <row r="43" spans="1:25" x14ac:dyDescent="0.2">
      <c r="A43" s="6" t="s">
        <v>342</v>
      </c>
      <c r="B43" s="5" t="s">
        <v>279</v>
      </c>
      <c r="C43" s="90"/>
      <c r="D43" s="107">
        <f>投入係数表!AM43</f>
        <v>4.246284501061571E-3</v>
      </c>
      <c r="E43" s="110">
        <f t="shared" si="9"/>
        <v>0.42462845010615713</v>
      </c>
      <c r="F43" s="85">
        <f>分析係数表!C46</f>
        <v>0.18061366806136681</v>
      </c>
      <c r="G43" s="110">
        <f>E43*F43</f>
        <v>7.6693701936886113E-2</v>
      </c>
      <c r="H43" s="110">
        <v>9.757546477240811E-2</v>
      </c>
      <c r="I43" s="110">
        <f>C43+H43</f>
        <v>9.757546477240811E-2</v>
      </c>
      <c r="J43" s="85">
        <f>分析係数表!G46</f>
        <v>1.1538461538461539E-2</v>
      </c>
      <c r="K43" s="111">
        <f>I43*J43</f>
        <v>1.1258707473739398E-3</v>
      </c>
      <c r="L43" s="79"/>
      <c r="M43" s="80"/>
      <c r="N43" s="81">
        <f>分析係数表!H46</f>
        <v>2.4940047961630695E-2</v>
      </c>
      <c r="O43" s="82">
        <f t="shared" si="3"/>
        <v>0.47994310819433567</v>
      </c>
      <c r="P43" s="76">
        <f>分析係数表!C46</f>
        <v>0.18061366806136681</v>
      </c>
      <c r="Q43" s="82">
        <f>O43*P43</f>
        <v>8.6684285231752395E-2</v>
      </c>
      <c r="R43" s="83">
        <v>9.4284533403504983E-2</v>
      </c>
      <c r="S43" s="84">
        <f>I43+R43</f>
        <v>0.19185999817591309</v>
      </c>
      <c r="T43" s="85">
        <f>分析係数表!F46</f>
        <v>0.31538461538461537</v>
      </c>
      <c r="U43" s="86">
        <f>S43*T43</f>
        <v>6.0509691732403358E-2</v>
      </c>
      <c r="V43" s="87">
        <f>分析係数表!D46</f>
        <v>7.6923076923076927E-3</v>
      </c>
      <c r="W43" s="88">
        <f>ROUND(S43*V43,0)</f>
        <v>0</v>
      </c>
      <c r="X43" s="76">
        <f>分析係数表!E46</f>
        <v>2.3076923076923078E-2</v>
      </c>
      <c r="Y43" s="89">
        <f>ROUND(S43*X43,0)</f>
        <v>0</v>
      </c>
    </row>
    <row r="44" spans="1:25" x14ac:dyDescent="0.2">
      <c r="A44" s="192">
        <v>40</v>
      </c>
      <c r="B44" s="14" t="s">
        <v>150</v>
      </c>
      <c r="C44" s="197">
        <f>SUM(C5:C43)</f>
        <v>100</v>
      </c>
      <c r="D44" s="108">
        <f>投入係数表!AM44</f>
        <v>0.45010615711252655</v>
      </c>
      <c r="E44" s="96">
        <f>SUM(E5:E43)</f>
        <v>45.010615711252655</v>
      </c>
      <c r="F44" s="98">
        <f>分析係数表!C47</f>
        <v>0.37257609531888036</v>
      </c>
      <c r="G44" s="96">
        <f>SUM(G5:G43)</f>
        <v>12.240104425757528</v>
      </c>
      <c r="H44" s="96">
        <f>SUM(H5:H43)</f>
        <v>14.281044652677833</v>
      </c>
      <c r="I44" s="96">
        <f>SUM(I5:I43)</f>
        <v>114.28104465267783</v>
      </c>
      <c r="J44" s="98">
        <f>分析係数表!G47</f>
        <v>0.28018721150013498</v>
      </c>
      <c r="K44" s="112">
        <f>SUM(K5:K43)</f>
        <v>30.691981983351425</v>
      </c>
      <c r="L44" s="94">
        <f>最終需要_まとめ!$L$33</f>
        <v>0.627</v>
      </c>
      <c r="M44" s="91">
        <f>K44*L44</f>
        <v>19.243872703561344</v>
      </c>
      <c r="N44" s="95">
        <f>分析係数表!H47</f>
        <v>1</v>
      </c>
      <c r="O44" s="96">
        <f>SUM(O5:O43)</f>
        <v>19.243872703561344</v>
      </c>
      <c r="P44" s="92">
        <f>分析係数表!C47</f>
        <v>0.37257609531888036</v>
      </c>
      <c r="Q44" s="96">
        <f>SUM(Q5:Q43)</f>
        <v>5.8735068758779656</v>
      </c>
      <c r="R44" s="91">
        <f>SUM(R5:R43)</f>
        <v>6.6141218581372945</v>
      </c>
      <c r="S44" s="97">
        <f>SUM(S5:S43)</f>
        <v>120.89516651081514</v>
      </c>
      <c r="T44" s="98">
        <f>分析係数表!F47</f>
        <v>0.48104097823151992</v>
      </c>
      <c r="U44" s="99">
        <f>SUM(U5:U43)</f>
        <v>64.811799443387329</v>
      </c>
      <c r="V44" s="100">
        <f>分析係数表!D47</f>
        <v>0.12544199143661683</v>
      </c>
      <c r="W44" s="101">
        <f>SUM(W5:W43)</f>
        <v>32</v>
      </c>
      <c r="X44" s="92">
        <f>分析係数表!E47</f>
        <v>9.6151620742417038E-2</v>
      </c>
      <c r="Y44" s="102">
        <f>SUM(Y5:Y43)</f>
        <v>18</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 right="0.7" top="0.75" bottom="0.75" header="0.3" footer="0.3"/>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900-000000000000}">
  <dimension ref="A1:Y46"/>
  <sheetViews>
    <sheetView workbookViewId="0">
      <pane xSplit="2" ySplit="4" topLeftCell="C5" activePane="bottomRight" state="frozen"/>
      <selection pane="topRight" activeCell="C1" sqref="C1"/>
      <selection pane="bottomLeft" activeCell="A5" sqref="A5"/>
      <selection pane="bottomRight" activeCell="G1" sqref="G1:I1"/>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customWidth="1"/>
    <col min="6" max="16384" width="8.90625" style="3"/>
  </cols>
  <sheetData>
    <row r="1" spans="1:25" ht="13" x14ac:dyDescent="0.2">
      <c r="B1" s="61" t="s">
        <v>343</v>
      </c>
      <c r="C1" s="62"/>
      <c r="D1" s="62"/>
      <c r="E1" s="62"/>
      <c r="F1" s="63"/>
      <c r="G1" s="398" t="str">
        <f>取引基本表!$E$1</f>
        <v>2015年多可町産業連関表</v>
      </c>
      <c r="H1" s="401"/>
      <c r="I1" s="401"/>
    </row>
    <row r="2" spans="1:25" x14ac:dyDescent="0.2">
      <c r="B2" s="3" t="s">
        <v>282</v>
      </c>
      <c r="S2" s="3" t="s">
        <v>152</v>
      </c>
      <c r="U2" s="64" t="s">
        <v>209</v>
      </c>
      <c r="W2" s="3" t="s">
        <v>130</v>
      </c>
      <c r="Y2" s="3" t="s">
        <v>153</v>
      </c>
    </row>
    <row r="3" spans="1:25" ht="44" x14ac:dyDescent="0.2">
      <c r="B3" s="65"/>
      <c r="C3" s="66" t="s">
        <v>227</v>
      </c>
      <c r="D3" s="66" t="s">
        <v>318</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107">
        <f>投入係数表!AN5</f>
        <v>0</v>
      </c>
      <c r="E5" s="110">
        <f>$C$42*D5</f>
        <v>0</v>
      </c>
      <c r="F5" s="85">
        <f>分析係数表!C8</f>
        <v>0.59892525647288708</v>
      </c>
      <c r="G5" s="110">
        <f t="shared" ref="G5:G38" si="0">E5*F5</f>
        <v>0</v>
      </c>
      <c r="H5" s="110">
        <f t="array" ref="H5:H43">MMULT(逆行列係数!C5:AO43,'38'!G5:G43)</f>
        <v>3.2924485452431769E-3</v>
      </c>
      <c r="I5" s="110">
        <f t="shared" ref="I5:I38" si="1">C5+H5</f>
        <v>3.2924485452431769E-3</v>
      </c>
      <c r="J5" s="85">
        <f>分析係数表!G8</f>
        <v>0.12001563721657545</v>
      </c>
      <c r="K5" s="111">
        <f t="shared" ref="K5:K38" si="2">I5*J5</f>
        <v>3.9514531016014671E-4</v>
      </c>
      <c r="L5" s="79" t="s">
        <v>177</v>
      </c>
      <c r="M5" s="80" t="s">
        <v>177</v>
      </c>
      <c r="N5" s="81">
        <f>分析係数表!H8</f>
        <v>1.3455901945110578E-2</v>
      </c>
      <c r="O5" s="82">
        <f t="shared" ref="O5:O43" si="3">$M$44*N5</f>
        <v>3.7859019462538439E-2</v>
      </c>
      <c r="P5" s="76">
        <f>分析係数表!C8</f>
        <v>0.59892525647288708</v>
      </c>
      <c r="Q5" s="82">
        <f t="shared" ref="Q5:Q38" si="4">O5*P5</f>
        <v>2.2674722941412859E-2</v>
      </c>
      <c r="R5" s="83">
        <f t="array" ref="R5:R43">MMULT(逆行列係数!C5:AO43,'38'!Q5:Q43)</f>
        <v>3.2319034742020525E-2</v>
      </c>
      <c r="S5" s="84">
        <f t="shared" ref="S5:S38" si="5">I5+R5</f>
        <v>3.5611483287263698E-2</v>
      </c>
      <c r="T5" s="85">
        <f>分析係数表!F8</f>
        <v>0.45269741985926504</v>
      </c>
      <c r="U5" s="86">
        <f t="shared" ref="U5:U38" si="6">S5*T5</f>
        <v>1.6121226601505615E-2</v>
      </c>
      <c r="V5" s="87">
        <f>分析係数表!D8</f>
        <v>0.16301798279906177</v>
      </c>
      <c r="W5" s="88">
        <f t="shared" ref="W5:W38" si="7">ROUND(S5*V5,0)</f>
        <v>0</v>
      </c>
      <c r="X5" s="76">
        <f>分析係数表!E8</f>
        <v>0.12822517591868648</v>
      </c>
      <c r="Y5" s="89">
        <f t="shared" ref="Y5:Y38" si="8">ROUND(S5*X5,0)</f>
        <v>0</v>
      </c>
    </row>
    <row r="6" spans="1:25" x14ac:dyDescent="0.2">
      <c r="A6" s="6" t="s">
        <v>219</v>
      </c>
      <c r="B6" s="5" t="s">
        <v>265</v>
      </c>
      <c r="C6" s="90"/>
      <c r="D6" s="107">
        <f>投入係数表!AN6</f>
        <v>0</v>
      </c>
      <c r="E6" s="110">
        <f t="shared" ref="E6:E43" si="9">$C$42*D6</f>
        <v>0</v>
      </c>
      <c r="F6" s="85">
        <f>分析係数表!C9</f>
        <v>1</v>
      </c>
      <c r="G6" s="110">
        <f t="shared" si="0"/>
        <v>0</v>
      </c>
      <c r="H6" s="110">
        <v>0.48669868841710084</v>
      </c>
      <c r="I6" s="110">
        <f t="shared" si="1"/>
        <v>0.48669868841710084</v>
      </c>
      <c r="J6" s="85">
        <f>分析係数表!G9</f>
        <v>0.24649298597194388</v>
      </c>
      <c r="K6" s="111">
        <f t="shared" si="2"/>
        <v>0.11996781297655992</v>
      </c>
      <c r="L6" s="79"/>
      <c r="M6" s="80"/>
      <c r="N6" s="81">
        <f>分析係数表!H9</f>
        <v>6.9277911004529712E-4</v>
      </c>
      <c r="O6" s="82">
        <f t="shared" si="3"/>
        <v>1.9491772396554446E-3</v>
      </c>
      <c r="P6" s="76">
        <f>分析係数表!C9</f>
        <v>1</v>
      </c>
      <c r="Q6" s="82">
        <f t="shared" si="4"/>
        <v>1.9491772396554446E-3</v>
      </c>
      <c r="R6" s="83">
        <v>3.0231899922478918E-3</v>
      </c>
      <c r="S6" s="84">
        <f t="shared" si="5"/>
        <v>0.48972187840934872</v>
      </c>
      <c r="T6" s="85">
        <f>分析係数表!F9</f>
        <v>0.67535070140280562</v>
      </c>
      <c r="U6" s="86">
        <f t="shared" si="6"/>
        <v>0.33073401407605313</v>
      </c>
      <c r="V6" s="87">
        <f>分析係数表!D9</f>
        <v>0.18436873747494989</v>
      </c>
      <c r="W6" s="88">
        <f t="shared" si="7"/>
        <v>0</v>
      </c>
      <c r="X6" s="76">
        <f>分析係数表!E9</f>
        <v>0.11823647294589178</v>
      </c>
      <c r="Y6" s="89">
        <f t="shared" si="8"/>
        <v>0</v>
      </c>
    </row>
    <row r="7" spans="1:25" x14ac:dyDescent="0.2">
      <c r="A7" s="6" t="s">
        <v>220</v>
      </c>
      <c r="B7" s="5" t="s">
        <v>266</v>
      </c>
      <c r="C7" s="90"/>
      <c r="D7" s="107">
        <f>投入係数表!AN7</f>
        <v>0</v>
      </c>
      <c r="E7" s="110">
        <f t="shared" si="9"/>
        <v>0</v>
      </c>
      <c r="F7" s="85">
        <f>分析係数表!C10</f>
        <v>0</v>
      </c>
      <c r="G7" s="110">
        <f t="shared" si="0"/>
        <v>0</v>
      </c>
      <c r="H7" s="110">
        <v>0</v>
      </c>
      <c r="I7" s="110">
        <f t="shared" si="1"/>
        <v>0</v>
      </c>
      <c r="J7" s="85">
        <f>分析係数表!G10</f>
        <v>0</v>
      </c>
      <c r="K7" s="111">
        <f t="shared" si="2"/>
        <v>0</v>
      </c>
      <c r="L7" s="79"/>
      <c r="M7" s="80"/>
      <c r="N7" s="81">
        <f>分析係数表!H10</f>
        <v>1.3855582200905942E-3</v>
      </c>
      <c r="O7" s="82">
        <f t="shared" si="3"/>
        <v>3.8983544793108893E-3</v>
      </c>
      <c r="P7" s="76">
        <f>分析係数表!C10</f>
        <v>0</v>
      </c>
      <c r="Q7" s="82">
        <f t="shared" si="4"/>
        <v>0</v>
      </c>
      <c r="R7" s="83">
        <v>0</v>
      </c>
      <c r="S7" s="84">
        <f t="shared" si="5"/>
        <v>0</v>
      </c>
      <c r="T7" s="85">
        <f>分析係数表!F10</f>
        <v>0</v>
      </c>
      <c r="U7" s="86">
        <f t="shared" si="6"/>
        <v>0</v>
      </c>
      <c r="V7" s="87">
        <f>分析係数表!D10</f>
        <v>0</v>
      </c>
      <c r="W7" s="88">
        <f t="shared" si="7"/>
        <v>0</v>
      </c>
      <c r="X7" s="76">
        <f>分析係数表!E10</f>
        <v>0</v>
      </c>
      <c r="Y7" s="89">
        <f t="shared" si="8"/>
        <v>0</v>
      </c>
    </row>
    <row r="8" spans="1:25" x14ac:dyDescent="0.2">
      <c r="A8" s="6" t="s">
        <v>221</v>
      </c>
      <c r="B8" s="5" t="s">
        <v>27</v>
      </c>
      <c r="C8" s="90"/>
      <c r="D8" s="107">
        <f>投入係数表!AN8</f>
        <v>0</v>
      </c>
      <c r="E8" s="110">
        <f t="shared" si="9"/>
        <v>0</v>
      </c>
      <c r="F8" s="85">
        <f>分析係数表!C11</f>
        <v>0</v>
      </c>
      <c r="G8" s="110">
        <f t="shared" si="0"/>
        <v>0</v>
      </c>
      <c r="H8" s="110">
        <v>0</v>
      </c>
      <c r="I8" s="110">
        <f t="shared" si="1"/>
        <v>0</v>
      </c>
      <c r="J8" s="85">
        <f>分析係数表!G11</f>
        <v>1</v>
      </c>
      <c r="K8" s="111">
        <f t="shared" si="2"/>
        <v>0</v>
      </c>
      <c r="L8" s="79"/>
      <c r="M8" s="80"/>
      <c r="N8" s="81">
        <f>分析係数表!H11</f>
        <v>-2.6645350386357579E-5</v>
      </c>
      <c r="O8" s="82">
        <f t="shared" si="3"/>
        <v>-7.4968355371363255E-5</v>
      </c>
      <c r="P8" s="76">
        <f>分析係数表!C11</f>
        <v>0</v>
      </c>
      <c r="Q8" s="82">
        <f t="shared" si="4"/>
        <v>0</v>
      </c>
      <c r="R8" s="83">
        <v>0</v>
      </c>
      <c r="S8" s="84">
        <f t="shared" si="5"/>
        <v>0</v>
      </c>
      <c r="T8" s="85">
        <f>分析係数表!F11</f>
        <v>1</v>
      </c>
      <c r="U8" s="86">
        <f t="shared" si="6"/>
        <v>0</v>
      </c>
      <c r="V8" s="87">
        <f>分析係数表!D11</f>
        <v>1</v>
      </c>
      <c r="W8" s="88">
        <f t="shared" si="7"/>
        <v>0</v>
      </c>
      <c r="X8" s="76">
        <f>分析係数表!E11</f>
        <v>0</v>
      </c>
      <c r="Y8" s="89">
        <f t="shared" si="8"/>
        <v>0</v>
      </c>
    </row>
    <row r="9" spans="1:25" x14ac:dyDescent="0.2">
      <c r="A9" s="6" t="s">
        <v>222</v>
      </c>
      <c r="B9" s="5" t="s">
        <v>190</v>
      </c>
      <c r="C9" s="90"/>
      <c r="D9" s="107">
        <f>投入係数表!AN9</f>
        <v>0</v>
      </c>
      <c r="E9" s="110">
        <f t="shared" si="9"/>
        <v>0</v>
      </c>
      <c r="F9" s="85">
        <f>分析係数表!C12</f>
        <v>0.12986565621770585</v>
      </c>
      <c r="G9" s="110">
        <f t="shared" si="0"/>
        <v>0</v>
      </c>
      <c r="H9" s="110">
        <v>3.0383897230928506E-3</v>
      </c>
      <c r="I9" s="110">
        <f t="shared" si="1"/>
        <v>3.0383897230928506E-3</v>
      </c>
      <c r="J9" s="85">
        <f>分析係数表!G12</f>
        <v>0.14484736734275763</v>
      </c>
      <c r="K9" s="111">
        <f t="shared" si="2"/>
        <v>4.4010275235128977E-4</v>
      </c>
      <c r="L9" s="79"/>
      <c r="M9" s="80"/>
      <c r="N9" s="81">
        <f>分析係数表!H12</f>
        <v>0.10226485478284039</v>
      </c>
      <c r="O9" s="82">
        <f t="shared" si="3"/>
        <v>0.28772854791529218</v>
      </c>
      <c r="P9" s="76">
        <f>分析係数表!C12</f>
        <v>0.12986565621770585</v>
      </c>
      <c r="Q9" s="82">
        <f t="shared" si="4"/>
        <v>3.7366056687587038E-2</v>
      </c>
      <c r="R9" s="83">
        <v>4.1344788132925442E-2</v>
      </c>
      <c r="S9" s="84">
        <f t="shared" si="5"/>
        <v>4.4383177856018294E-2</v>
      </c>
      <c r="T9" s="85">
        <f>分析係数表!F12</f>
        <v>0.28354845318582256</v>
      </c>
      <c r="U9" s="86">
        <f t="shared" si="6"/>
        <v>1.2584781428545239E-2</v>
      </c>
      <c r="V9" s="87">
        <f>分析係数表!D12</f>
        <v>6.9862733046506864E-2</v>
      </c>
      <c r="W9" s="88">
        <f t="shared" si="7"/>
        <v>0</v>
      </c>
      <c r="X9" s="76">
        <f>分析係数表!E12</f>
        <v>7.0682237246465884E-2</v>
      </c>
      <c r="Y9" s="89">
        <f t="shared" si="8"/>
        <v>0</v>
      </c>
    </row>
    <row r="10" spans="1:25" x14ac:dyDescent="0.2">
      <c r="A10" s="6" t="s">
        <v>223</v>
      </c>
      <c r="B10" s="5" t="s">
        <v>28</v>
      </c>
      <c r="C10" s="90"/>
      <c r="D10" s="107">
        <f>投入係数表!AN10</f>
        <v>0.52513966480446927</v>
      </c>
      <c r="E10" s="110">
        <f t="shared" si="9"/>
        <v>52.513966480446925</v>
      </c>
      <c r="F10" s="85">
        <f>分析係数表!C13</f>
        <v>0</v>
      </c>
      <c r="G10" s="110">
        <f t="shared" si="0"/>
        <v>0</v>
      </c>
      <c r="H10" s="110">
        <v>0</v>
      </c>
      <c r="I10" s="110">
        <f t="shared" si="1"/>
        <v>0</v>
      </c>
      <c r="J10" s="85">
        <f>分析係数表!G13</f>
        <v>0.244940107393639</v>
      </c>
      <c r="K10" s="111">
        <f t="shared" si="2"/>
        <v>0</v>
      </c>
      <c r="L10" s="79"/>
      <c r="M10" s="80"/>
      <c r="N10" s="81">
        <f>分析係数表!H13</f>
        <v>1.5560884625632827E-2</v>
      </c>
      <c r="O10" s="82">
        <f t="shared" si="3"/>
        <v>4.3781519536876139E-2</v>
      </c>
      <c r="P10" s="76">
        <f>分析係数表!C13</f>
        <v>0</v>
      </c>
      <c r="Q10" s="82">
        <f t="shared" si="4"/>
        <v>0</v>
      </c>
      <c r="R10" s="83">
        <v>0</v>
      </c>
      <c r="S10" s="84">
        <f t="shared" si="5"/>
        <v>0</v>
      </c>
      <c r="T10" s="85">
        <f>分析係数表!F13</f>
        <v>0.38269310202395707</v>
      </c>
      <c r="U10" s="86">
        <f t="shared" si="6"/>
        <v>0</v>
      </c>
      <c r="V10" s="87">
        <f>分析係数表!D13</f>
        <v>0.20115654688145396</v>
      </c>
      <c r="W10" s="88">
        <f t="shared" si="7"/>
        <v>0</v>
      </c>
      <c r="X10" s="76">
        <f>分析係数表!E13</f>
        <v>0.12556794712928543</v>
      </c>
      <c r="Y10" s="89">
        <f t="shared" si="8"/>
        <v>0</v>
      </c>
    </row>
    <row r="11" spans="1:25" x14ac:dyDescent="0.2">
      <c r="A11" s="6" t="s">
        <v>224</v>
      </c>
      <c r="B11" s="5" t="s">
        <v>267</v>
      </c>
      <c r="C11" s="90"/>
      <c r="D11" s="107">
        <f>投入係数表!AN11</f>
        <v>9.4972067039106142E-2</v>
      </c>
      <c r="E11" s="110">
        <f t="shared" si="9"/>
        <v>9.4972067039106136</v>
      </c>
      <c r="F11" s="85">
        <f>分析係数表!C14</f>
        <v>0.45829675153643545</v>
      </c>
      <c r="G11" s="110">
        <f t="shared" si="0"/>
        <v>4.3525389810722919</v>
      </c>
      <c r="H11" s="110">
        <v>4.8486221970219479</v>
      </c>
      <c r="I11" s="110">
        <f t="shared" si="1"/>
        <v>4.8486221970219479</v>
      </c>
      <c r="J11" s="85">
        <f>分析係数表!G14</f>
        <v>0.19321533923303835</v>
      </c>
      <c r="K11" s="111">
        <f t="shared" si="2"/>
        <v>0.93682818261043532</v>
      </c>
      <c r="L11" s="79"/>
      <c r="M11" s="80"/>
      <c r="N11" s="81">
        <f>分析係数表!H14</f>
        <v>1.278976818545164E-3</v>
      </c>
      <c r="O11" s="82">
        <f t="shared" si="3"/>
        <v>3.5984810578254364E-3</v>
      </c>
      <c r="P11" s="76">
        <f>分析係数表!C14</f>
        <v>0.45829675153643545</v>
      </c>
      <c r="Q11" s="82">
        <f t="shared" si="4"/>
        <v>1.6491721792667934E-3</v>
      </c>
      <c r="R11" s="83">
        <v>5.9322001886998512E-3</v>
      </c>
      <c r="S11" s="84">
        <f t="shared" si="5"/>
        <v>4.8545543972106477</v>
      </c>
      <c r="T11" s="85">
        <f>分析係数表!F14</f>
        <v>0.37856440511307771</v>
      </c>
      <c r="U11" s="86">
        <f t="shared" si="6"/>
        <v>1.8377614974691243</v>
      </c>
      <c r="V11" s="87">
        <f>分析係数表!D14</f>
        <v>5.6047197640117993E-2</v>
      </c>
      <c r="W11" s="88">
        <f t="shared" si="7"/>
        <v>0</v>
      </c>
      <c r="X11" s="76">
        <f>分析係数表!E14</f>
        <v>4.4739429695181909E-2</v>
      </c>
      <c r="Y11" s="89">
        <f t="shared" si="8"/>
        <v>0</v>
      </c>
    </row>
    <row r="12" spans="1:25" x14ac:dyDescent="0.2">
      <c r="A12" s="6" t="s">
        <v>225</v>
      </c>
      <c r="B12" s="5" t="s">
        <v>29</v>
      </c>
      <c r="C12" s="90"/>
      <c r="D12" s="107">
        <f>投入係数表!AN12</f>
        <v>0</v>
      </c>
      <c r="E12" s="110">
        <f t="shared" si="9"/>
        <v>0</v>
      </c>
      <c r="F12" s="85">
        <f>分析係数表!C15</f>
        <v>0</v>
      </c>
      <c r="G12" s="110">
        <f t="shared" si="0"/>
        <v>0</v>
      </c>
      <c r="H12" s="110">
        <v>0</v>
      </c>
      <c r="I12" s="110">
        <f t="shared" si="1"/>
        <v>0</v>
      </c>
      <c r="J12" s="85">
        <f>分析係数表!G15</f>
        <v>9.420289855072464E-2</v>
      </c>
      <c r="K12" s="111">
        <f t="shared" si="2"/>
        <v>0</v>
      </c>
      <c r="L12" s="79"/>
      <c r="M12" s="80"/>
      <c r="N12" s="81">
        <f>分析係数表!H15</f>
        <v>9.4857447375432981E-3</v>
      </c>
      <c r="O12" s="82">
        <f t="shared" si="3"/>
        <v>2.6688734512205315E-2</v>
      </c>
      <c r="P12" s="76">
        <f>分析係数表!C15</f>
        <v>0</v>
      </c>
      <c r="Q12" s="82">
        <f t="shared" si="4"/>
        <v>0</v>
      </c>
      <c r="R12" s="83">
        <v>0</v>
      </c>
      <c r="S12" s="84">
        <f t="shared" si="5"/>
        <v>0</v>
      </c>
      <c r="T12" s="85">
        <f>分析係数表!F15</f>
        <v>0.29710144927536231</v>
      </c>
      <c r="U12" s="86">
        <f t="shared" si="6"/>
        <v>0</v>
      </c>
      <c r="V12" s="87">
        <f>分析係数表!D15</f>
        <v>2.1739130434782608E-2</v>
      </c>
      <c r="W12" s="88">
        <f t="shared" si="7"/>
        <v>0</v>
      </c>
      <c r="X12" s="76">
        <f>分析係数表!E15</f>
        <v>2.1739130434782608E-2</v>
      </c>
      <c r="Y12" s="89">
        <f t="shared" si="8"/>
        <v>0</v>
      </c>
    </row>
    <row r="13" spans="1:25" x14ac:dyDescent="0.2">
      <c r="A13" s="6" t="s">
        <v>226</v>
      </c>
      <c r="B13" s="5" t="s">
        <v>30</v>
      </c>
      <c r="C13" s="90"/>
      <c r="D13" s="107">
        <f>投入係数表!AN13</f>
        <v>0</v>
      </c>
      <c r="E13" s="110">
        <f t="shared" si="9"/>
        <v>0</v>
      </c>
      <c r="F13" s="85">
        <f>分析係数表!C16</f>
        <v>4.3478260869564966E-3</v>
      </c>
      <c r="G13" s="110">
        <f t="shared" si="0"/>
        <v>0</v>
      </c>
      <c r="H13" s="110">
        <v>4.6552089611735808E-4</v>
      </c>
      <c r="I13" s="110">
        <f t="shared" si="1"/>
        <v>4.6552089611735808E-4</v>
      </c>
      <c r="J13" s="85">
        <f>分析係数表!G16</f>
        <v>0.1</v>
      </c>
      <c r="K13" s="111">
        <f t="shared" si="2"/>
        <v>4.6552089611735808E-5</v>
      </c>
      <c r="L13" s="79"/>
      <c r="M13" s="80"/>
      <c r="N13" s="81">
        <f>分析係数表!H16</f>
        <v>1.859845456967759E-2</v>
      </c>
      <c r="O13" s="82">
        <f t="shared" si="3"/>
        <v>5.2327912049211549E-2</v>
      </c>
      <c r="P13" s="76">
        <f>分析係数表!C16</f>
        <v>4.3478260869564966E-3</v>
      </c>
      <c r="Q13" s="82">
        <f t="shared" si="4"/>
        <v>2.2751266108352717E-4</v>
      </c>
      <c r="R13" s="83">
        <v>2.5142707275033465E-4</v>
      </c>
      <c r="S13" s="84">
        <f t="shared" si="5"/>
        <v>7.1694796886769279E-4</v>
      </c>
      <c r="T13" s="85">
        <f>分析係数表!F16</f>
        <v>0.3</v>
      </c>
      <c r="U13" s="86">
        <f t="shared" si="6"/>
        <v>2.1508439066030783E-4</v>
      </c>
      <c r="V13" s="87">
        <f>分析係数表!D16</f>
        <v>0</v>
      </c>
      <c r="W13" s="88">
        <f t="shared" si="7"/>
        <v>0</v>
      </c>
      <c r="X13" s="76">
        <f>分析係数表!E16</f>
        <v>0</v>
      </c>
      <c r="Y13" s="89">
        <f t="shared" si="8"/>
        <v>0</v>
      </c>
    </row>
    <row r="14" spans="1:25" x14ac:dyDescent="0.2">
      <c r="A14" s="6" t="s">
        <v>2</v>
      </c>
      <c r="B14" s="5" t="s">
        <v>364</v>
      </c>
      <c r="C14" s="90"/>
      <c r="D14" s="107">
        <f>投入係数表!AN14</f>
        <v>0.12849162011173185</v>
      </c>
      <c r="E14" s="110">
        <f t="shared" si="9"/>
        <v>12.849162011173185</v>
      </c>
      <c r="F14" s="85">
        <f>分析係数表!C17</f>
        <v>0.37921478060046188</v>
      </c>
      <c r="G14" s="110">
        <f t="shared" si="0"/>
        <v>4.8725921529668286</v>
      </c>
      <c r="H14" s="110">
        <v>5.4855884980129845</v>
      </c>
      <c r="I14" s="110">
        <f t="shared" si="1"/>
        <v>5.4855884980129845</v>
      </c>
      <c r="J14" s="85">
        <f>分析係数表!G17</f>
        <v>0.21189120809614168</v>
      </c>
      <c r="K14" s="111">
        <f t="shared" si="2"/>
        <v>1.1623479739622706</v>
      </c>
      <c r="L14" s="79"/>
      <c r="M14" s="80"/>
      <c r="N14" s="81">
        <f>分析係数表!H17</f>
        <v>3.1175059952038369E-3</v>
      </c>
      <c r="O14" s="82">
        <f t="shared" si="3"/>
        <v>8.7712975784495009E-3</v>
      </c>
      <c r="P14" s="76">
        <f>分析係数表!C17</f>
        <v>0.37921478060046188</v>
      </c>
      <c r="Q14" s="82">
        <f t="shared" si="4"/>
        <v>3.3262056867930899E-3</v>
      </c>
      <c r="R14" s="83">
        <v>6.4563055379622718E-3</v>
      </c>
      <c r="S14" s="84">
        <f t="shared" si="5"/>
        <v>5.4920448035509466</v>
      </c>
      <c r="T14" s="85">
        <f>分析係数表!F17</f>
        <v>0.32152646004638413</v>
      </c>
      <c r="U14" s="86">
        <f t="shared" si="6"/>
        <v>1.765837724101875</v>
      </c>
      <c r="V14" s="87">
        <f>分析係数表!D17</f>
        <v>5.2709255745308874E-2</v>
      </c>
      <c r="W14" s="88">
        <f t="shared" si="7"/>
        <v>0</v>
      </c>
      <c r="X14" s="76">
        <f>分析係数表!E17</f>
        <v>4.1113219481340925E-2</v>
      </c>
      <c r="Y14" s="89">
        <f t="shared" si="8"/>
        <v>0</v>
      </c>
    </row>
    <row r="15" spans="1:25" x14ac:dyDescent="0.2">
      <c r="A15" s="6" t="s">
        <v>3</v>
      </c>
      <c r="B15" s="5" t="s">
        <v>31</v>
      </c>
      <c r="C15" s="90"/>
      <c r="D15" s="107">
        <f>投入係数表!AN15</f>
        <v>5.5865921787709499E-3</v>
      </c>
      <c r="E15" s="110">
        <f t="shared" si="9"/>
        <v>0.55865921787709494</v>
      </c>
      <c r="F15" s="85">
        <f>分析係数表!C18</f>
        <v>0.14940577249575548</v>
      </c>
      <c r="G15" s="110">
        <f t="shared" si="0"/>
        <v>8.3466912008801936E-2</v>
      </c>
      <c r="H15" s="110">
        <v>0.10131042513442508</v>
      </c>
      <c r="I15" s="110">
        <f t="shared" si="1"/>
        <v>0.10131042513442508</v>
      </c>
      <c r="J15" s="85">
        <f>分析係数表!G18</f>
        <v>0.21511627906976744</v>
      </c>
      <c r="K15" s="111">
        <f t="shared" si="2"/>
        <v>2.1793521685893765E-2</v>
      </c>
      <c r="L15" s="79"/>
      <c r="M15" s="80"/>
      <c r="N15" s="81">
        <f>分析係数表!H18</f>
        <v>5.0626165734079403E-4</v>
      </c>
      <c r="O15" s="82">
        <f t="shared" si="3"/>
        <v>1.4243987520559018E-3</v>
      </c>
      <c r="P15" s="76">
        <f>分析係数表!C18</f>
        <v>0.14940577249575548</v>
      </c>
      <c r="Q15" s="82">
        <f t="shared" si="4"/>
        <v>2.128133958929021E-4</v>
      </c>
      <c r="R15" s="83">
        <v>4.2698480191904022E-4</v>
      </c>
      <c r="S15" s="84">
        <f t="shared" si="5"/>
        <v>0.10173740993634411</v>
      </c>
      <c r="T15" s="85">
        <f>分析係数表!F18</f>
        <v>0.45542635658914726</v>
      </c>
      <c r="U15" s="86">
        <f t="shared" si="6"/>
        <v>4.6333897936125711E-2</v>
      </c>
      <c r="V15" s="87">
        <f>分析係数表!D18</f>
        <v>8.1395348837209308E-2</v>
      </c>
      <c r="W15" s="88">
        <f t="shared" si="7"/>
        <v>0</v>
      </c>
      <c r="X15" s="76">
        <f>分析係数表!E18</f>
        <v>8.9147286821705432E-2</v>
      </c>
      <c r="Y15" s="89">
        <f t="shared" si="8"/>
        <v>0</v>
      </c>
    </row>
    <row r="16" spans="1:25" x14ac:dyDescent="0.2">
      <c r="A16" s="6" t="s">
        <v>4</v>
      </c>
      <c r="B16" s="5" t="s">
        <v>32</v>
      </c>
      <c r="C16" s="90"/>
      <c r="D16" s="107">
        <f>投入係数表!AN16</f>
        <v>0</v>
      </c>
      <c r="E16" s="110">
        <f t="shared" si="9"/>
        <v>0</v>
      </c>
      <c r="F16" s="85">
        <f>分析係数表!C19</f>
        <v>0.11115651818553329</v>
      </c>
      <c r="G16" s="110">
        <f t="shared" si="0"/>
        <v>0</v>
      </c>
      <c r="H16" s="110">
        <v>1.9244301551612768E-2</v>
      </c>
      <c r="I16" s="110">
        <f t="shared" si="1"/>
        <v>1.9244301551612768E-2</v>
      </c>
      <c r="J16" s="85">
        <f>分析係数表!G19</f>
        <v>5.721393034825871E-2</v>
      </c>
      <c r="K16" s="111">
        <f t="shared" si="2"/>
        <v>1.10104212857486E-3</v>
      </c>
      <c r="L16" s="79"/>
      <c r="M16" s="80"/>
      <c r="N16" s="81">
        <f>分析係数表!H19</f>
        <v>-1.332267519317879E-4</v>
      </c>
      <c r="O16" s="82">
        <f t="shared" si="3"/>
        <v>-3.7484177685681623E-4</v>
      </c>
      <c r="P16" s="76">
        <f>分析係数表!C19</f>
        <v>0.11115651818553329</v>
      </c>
      <c r="Q16" s="82">
        <f t="shared" si="4"/>
        <v>-4.1666106785882305E-5</v>
      </c>
      <c r="R16" s="83">
        <v>1.7902335070454667E-4</v>
      </c>
      <c r="S16" s="84">
        <f t="shared" si="5"/>
        <v>1.9423324902317313E-2</v>
      </c>
      <c r="T16" s="85">
        <f>分析係数表!F19</f>
        <v>0.24046434494195687</v>
      </c>
      <c r="U16" s="86">
        <f t="shared" si="6"/>
        <v>4.6706170992305311E-3</v>
      </c>
      <c r="V16" s="87">
        <f>分析係数表!D19</f>
        <v>6.7993366500829183E-2</v>
      </c>
      <c r="W16" s="88">
        <f t="shared" si="7"/>
        <v>0</v>
      </c>
      <c r="X16" s="76">
        <f>分析係数表!E19</f>
        <v>7.4626865671641784E-2</v>
      </c>
      <c r="Y16" s="89">
        <f t="shared" si="8"/>
        <v>0</v>
      </c>
    </row>
    <row r="17" spans="1:25" x14ac:dyDescent="0.2">
      <c r="A17" s="6" t="s">
        <v>5</v>
      </c>
      <c r="B17" s="5" t="s">
        <v>33</v>
      </c>
      <c r="C17" s="90"/>
      <c r="D17" s="107">
        <f>投入係数表!AN17</f>
        <v>5.5865921787709499E-3</v>
      </c>
      <c r="E17" s="110">
        <f t="shared" si="9"/>
        <v>0.55865921787709494</v>
      </c>
      <c r="F17" s="85">
        <f>分析係数表!C20</f>
        <v>0.38497033618984844</v>
      </c>
      <c r="G17" s="110">
        <f t="shared" si="0"/>
        <v>0.21506722692170302</v>
      </c>
      <c r="H17" s="110">
        <v>0.31304634802328507</v>
      </c>
      <c r="I17" s="110">
        <f t="shared" si="1"/>
        <v>0.31304634802328507</v>
      </c>
      <c r="J17" s="85">
        <f>分析係数表!G20</f>
        <v>0.1000882612533098</v>
      </c>
      <c r="K17" s="111">
        <f t="shared" si="2"/>
        <v>3.1332264665349101E-2</v>
      </c>
      <c r="L17" s="79"/>
      <c r="M17" s="80"/>
      <c r="N17" s="81">
        <f>分析係数表!H20</f>
        <v>6.1284305888622431E-4</v>
      </c>
      <c r="O17" s="82">
        <f t="shared" si="3"/>
        <v>1.7242721735413547E-3</v>
      </c>
      <c r="P17" s="76">
        <f>分析係数表!C20</f>
        <v>0.38497033618984844</v>
      </c>
      <c r="Q17" s="82">
        <f t="shared" si="4"/>
        <v>6.6379363833101595E-4</v>
      </c>
      <c r="R17" s="83">
        <v>1.5072760590943532E-3</v>
      </c>
      <c r="S17" s="84">
        <f t="shared" si="5"/>
        <v>0.31455362408237941</v>
      </c>
      <c r="T17" s="85">
        <f>分析係数表!F20</f>
        <v>0.22259488084730802</v>
      </c>
      <c r="U17" s="86">
        <f t="shared" si="6"/>
        <v>7.0018026472706163E-2</v>
      </c>
      <c r="V17" s="87">
        <f>分析係数表!D20</f>
        <v>2.5772285966460723E-2</v>
      </c>
      <c r="W17" s="88">
        <f t="shared" si="7"/>
        <v>0</v>
      </c>
      <c r="X17" s="76">
        <f>分析係数表!E20</f>
        <v>2.7184466019417475E-2</v>
      </c>
      <c r="Y17" s="89">
        <f t="shared" si="8"/>
        <v>0</v>
      </c>
    </row>
    <row r="18" spans="1:25" x14ac:dyDescent="0.2">
      <c r="A18" s="6" t="s">
        <v>6</v>
      </c>
      <c r="B18" s="5" t="s">
        <v>34</v>
      </c>
      <c r="C18" s="90"/>
      <c r="D18" s="107">
        <f>投入係数表!AN18</f>
        <v>0</v>
      </c>
      <c r="E18" s="110">
        <f t="shared" si="9"/>
        <v>0</v>
      </c>
      <c r="F18" s="85">
        <f>分析係数表!C21</f>
        <v>0.48253968253968249</v>
      </c>
      <c r="G18" s="110">
        <f t="shared" si="0"/>
        <v>0</v>
      </c>
      <c r="H18" s="110">
        <v>0.10126476479624168</v>
      </c>
      <c r="I18" s="110">
        <f t="shared" si="1"/>
        <v>0.10126476479624168</v>
      </c>
      <c r="J18" s="85">
        <f>分析係数表!G21</f>
        <v>0.28533451484271155</v>
      </c>
      <c r="K18" s="111">
        <f t="shared" si="2"/>
        <v>2.8894332533796915E-2</v>
      </c>
      <c r="L18" s="79"/>
      <c r="M18" s="80"/>
      <c r="N18" s="81">
        <f>分析係数表!H21</f>
        <v>1.0125233146815881E-3</v>
      </c>
      <c r="O18" s="82">
        <f t="shared" si="3"/>
        <v>2.8487975041118037E-3</v>
      </c>
      <c r="P18" s="76">
        <f>分析係数表!C21</f>
        <v>0.48253968253968249</v>
      </c>
      <c r="Q18" s="82">
        <f t="shared" si="4"/>
        <v>1.3746578432539496E-3</v>
      </c>
      <c r="R18" s="83">
        <v>2.6512147690084076E-3</v>
      </c>
      <c r="S18" s="84">
        <f t="shared" si="5"/>
        <v>0.10391597956525009</v>
      </c>
      <c r="T18" s="85">
        <f>分析係数表!F21</f>
        <v>0.42600797518830308</v>
      </c>
      <c r="U18" s="86">
        <f t="shared" si="6"/>
        <v>4.4269036044301269E-2</v>
      </c>
      <c r="V18" s="87">
        <f>分析係数表!D21</f>
        <v>6.1586176340274704E-2</v>
      </c>
      <c r="W18" s="88">
        <f t="shared" si="7"/>
        <v>0</v>
      </c>
      <c r="X18" s="76">
        <f>分析係数表!E21</f>
        <v>5.2946389011962781E-2</v>
      </c>
      <c r="Y18" s="89">
        <f t="shared" si="8"/>
        <v>0</v>
      </c>
    </row>
    <row r="19" spans="1:25" x14ac:dyDescent="0.2">
      <c r="A19" s="6" t="s">
        <v>7</v>
      </c>
      <c r="B19" s="5" t="s">
        <v>268</v>
      </c>
      <c r="C19" s="90"/>
      <c r="D19" s="107">
        <f>投入係数表!AN19</f>
        <v>0</v>
      </c>
      <c r="E19" s="110">
        <f t="shared" si="9"/>
        <v>0</v>
      </c>
      <c r="F19" s="85">
        <f>分析係数表!C22</f>
        <v>8.9572192513369009E-2</v>
      </c>
      <c r="G19" s="110">
        <f t="shared" si="0"/>
        <v>0</v>
      </c>
      <c r="H19" s="110">
        <v>2.1864111645968757E-3</v>
      </c>
      <c r="I19" s="110">
        <f t="shared" si="1"/>
        <v>2.1864111645968757E-3</v>
      </c>
      <c r="J19" s="85">
        <f>分析係数表!G22</f>
        <v>0.19457831325301206</v>
      </c>
      <c r="K19" s="111">
        <f t="shared" si="2"/>
        <v>4.2542819648481376E-4</v>
      </c>
      <c r="L19" s="79"/>
      <c r="M19" s="80"/>
      <c r="N19" s="81">
        <f>分析係数表!H22</f>
        <v>5.3290700772715159E-5</v>
      </c>
      <c r="O19" s="82">
        <f t="shared" si="3"/>
        <v>1.4993671074272651E-4</v>
      </c>
      <c r="P19" s="76">
        <f>分析係数表!C22</f>
        <v>8.9572192513369009E-2</v>
      </c>
      <c r="Q19" s="82">
        <f t="shared" si="4"/>
        <v>1.3430159919468821E-5</v>
      </c>
      <c r="R19" s="83">
        <v>8.8237202673314318E-5</v>
      </c>
      <c r="S19" s="84">
        <f t="shared" si="5"/>
        <v>2.2746483672701902E-3</v>
      </c>
      <c r="T19" s="85">
        <f>分析係数表!F22</f>
        <v>0.41265060240963858</v>
      </c>
      <c r="U19" s="86">
        <f t="shared" si="6"/>
        <v>9.3863501902414484E-4</v>
      </c>
      <c r="V19" s="87">
        <f>分析係数表!D22</f>
        <v>5.903614457831325E-2</v>
      </c>
      <c r="W19" s="88">
        <f t="shared" si="7"/>
        <v>0</v>
      </c>
      <c r="X19" s="76">
        <f>分析係数表!E22</f>
        <v>6.2650602409638559E-2</v>
      </c>
      <c r="Y19" s="89">
        <f t="shared" si="8"/>
        <v>0</v>
      </c>
    </row>
    <row r="20" spans="1:25" x14ac:dyDescent="0.2">
      <c r="A20" s="6" t="s">
        <v>8</v>
      </c>
      <c r="B20" s="5" t="s">
        <v>269</v>
      </c>
      <c r="C20" s="90"/>
      <c r="D20" s="107">
        <f>投入係数表!AN20</f>
        <v>0</v>
      </c>
      <c r="E20" s="110">
        <f t="shared" si="9"/>
        <v>0</v>
      </c>
      <c r="F20" s="85">
        <f>分析係数表!C23</f>
        <v>0</v>
      </c>
      <c r="G20" s="110">
        <f t="shared" si="0"/>
        <v>0</v>
      </c>
      <c r="H20" s="110">
        <v>0</v>
      </c>
      <c r="I20" s="110">
        <f t="shared" si="1"/>
        <v>0</v>
      </c>
      <c r="J20" s="85">
        <f>分析係数表!G23</f>
        <v>0.21617418351477449</v>
      </c>
      <c r="K20" s="111">
        <f t="shared" si="2"/>
        <v>0</v>
      </c>
      <c r="L20" s="79"/>
      <c r="M20" s="80"/>
      <c r="N20" s="81">
        <f>分析係数表!H23</f>
        <v>2.6645350386357579E-5</v>
      </c>
      <c r="O20" s="82">
        <f t="shared" si="3"/>
        <v>7.4968355371363255E-5</v>
      </c>
      <c r="P20" s="76">
        <f>分析係数表!C23</f>
        <v>0</v>
      </c>
      <c r="Q20" s="82">
        <f t="shared" si="4"/>
        <v>0</v>
      </c>
      <c r="R20" s="83">
        <v>0</v>
      </c>
      <c r="S20" s="84">
        <f t="shared" si="5"/>
        <v>0</v>
      </c>
      <c r="T20" s="85">
        <f>分析係数表!F23</f>
        <v>0.44116122343182995</v>
      </c>
      <c r="U20" s="86">
        <f t="shared" si="6"/>
        <v>0</v>
      </c>
      <c r="V20" s="87">
        <f>分析係数表!D23</f>
        <v>8.5018144116122338E-2</v>
      </c>
      <c r="W20" s="88">
        <f t="shared" si="7"/>
        <v>0</v>
      </c>
      <c r="X20" s="76">
        <f>分析係数表!E23</f>
        <v>8.138932089165371E-2</v>
      </c>
      <c r="Y20" s="89">
        <f t="shared" si="8"/>
        <v>0</v>
      </c>
    </row>
    <row r="21" spans="1:25" x14ac:dyDescent="0.2">
      <c r="A21" s="6" t="s">
        <v>9</v>
      </c>
      <c r="B21" s="5" t="s">
        <v>270</v>
      </c>
      <c r="C21" s="90"/>
      <c r="D21" s="107">
        <f>投入係数表!AN21</f>
        <v>5.5865921787709499E-3</v>
      </c>
      <c r="E21" s="110">
        <f t="shared" si="9"/>
        <v>0.55865921787709494</v>
      </c>
      <c r="F21" s="85">
        <f>分析係数表!C24</f>
        <v>0.22950819672131151</v>
      </c>
      <c r="G21" s="110">
        <f t="shared" si="0"/>
        <v>0.12821686967671034</v>
      </c>
      <c r="H21" s="110">
        <v>0.131823337949738</v>
      </c>
      <c r="I21" s="110">
        <f t="shared" si="1"/>
        <v>0.131823337949738</v>
      </c>
      <c r="J21" s="85">
        <f>分析係数表!G24</f>
        <v>0.20952380952380953</v>
      </c>
      <c r="K21" s="111">
        <f t="shared" si="2"/>
        <v>2.7620127951373676E-2</v>
      </c>
      <c r="L21" s="79"/>
      <c r="M21" s="80"/>
      <c r="N21" s="81">
        <f>分析係数表!H24</f>
        <v>3.996802557953637E-4</v>
      </c>
      <c r="O21" s="82">
        <f t="shared" si="3"/>
        <v>1.1245253305704488E-3</v>
      </c>
      <c r="P21" s="76">
        <f>分析係数表!C24</f>
        <v>0.22950819672131151</v>
      </c>
      <c r="Q21" s="82">
        <f t="shared" si="4"/>
        <v>2.5808778078666042E-4</v>
      </c>
      <c r="R21" s="83">
        <v>6.4123920614787453E-4</v>
      </c>
      <c r="S21" s="84">
        <f t="shared" si="5"/>
        <v>0.13246457715588586</v>
      </c>
      <c r="T21" s="85">
        <f>分析係数表!F24</f>
        <v>0.4</v>
      </c>
      <c r="U21" s="86">
        <f t="shared" si="6"/>
        <v>5.2985830862354345E-2</v>
      </c>
      <c r="V21" s="87">
        <f>分析係数表!D24</f>
        <v>1.1190476190476191</v>
      </c>
      <c r="W21" s="88">
        <f t="shared" si="7"/>
        <v>0</v>
      </c>
      <c r="X21" s="76">
        <f>分析係数表!E24</f>
        <v>1.1190476190476191</v>
      </c>
      <c r="Y21" s="89">
        <f t="shared" si="8"/>
        <v>0</v>
      </c>
    </row>
    <row r="22" spans="1:25" x14ac:dyDescent="0.2">
      <c r="A22" s="6" t="s">
        <v>10</v>
      </c>
      <c r="B22" s="5" t="s">
        <v>271</v>
      </c>
      <c r="C22" s="90"/>
      <c r="D22" s="107">
        <f>投入係数表!AN22</f>
        <v>7.8212290502793297E-2</v>
      </c>
      <c r="E22" s="110">
        <f t="shared" si="9"/>
        <v>7.8212290502793298</v>
      </c>
      <c r="F22" s="85">
        <f>分析係数表!C25</f>
        <v>0.16129032258064513</v>
      </c>
      <c r="G22" s="110">
        <f t="shared" si="0"/>
        <v>1.2614885564966658</v>
      </c>
      <c r="H22" s="110">
        <v>1.3278554738975143</v>
      </c>
      <c r="I22" s="110">
        <f t="shared" si="1"/>
        <v>1.3278554738975143</v>
      </c>
      <c r="J22" s="85">
        <f>分析係数表!G25</f>
        <v>0.19679519278918378</v>
      </c>
      <c r="K22" s="111">
        <f t="shared" si="2"/>
        <v>0.2613155739818343</v>
      </c>
      <c r="L22" s="79"/>
      <c r="M22" s="80"/>
      <c r="N22" s="81">
        <f>分析係数表!H25</f>
        <v>5.5955235811350917E-4</v>
      </c>
      <c r="O22" s="82">
        <f t="shared" si="3"/>
        <v>1.5743354627986283E-3</v>
      </c>
      <c r="P22" s="76">
        <f>分析係数表!C25</f>
        <v>0.16129032258064513</v>
      </c>
      <c r="Q22" s="82">
        <f t="shared" si="4"/>
        <v>2.5392507464493997E-4</v>
      </c>
      <c r="R22" s="83">
        <v>7.6495578643803112E-4</v>
      </c>
      <c r="S22" s="84">
        <f t="shared" si="5"/>
        <v>1.3286204296839523</v>
      </c>
      <c r="T22" s="85">
        <f>分析係数表!F25</f>
        <v>0.35002503755633452</v>
      </c>
      <c r="U22" s="86">
        <f t="shared" si="6"/>
        <v>0.46505041579823869</v>
      </c>
      <c r="V22" s="87">
        <f>分析係数表!D25</f>
        <v>8.1622433650475709E-2</v>
      </c>
      <c r="W22" s="88">
        <f t="shared" si="7"/>
        <v>0</v>
      </c>
      <c r="X22" s="76">
        <f>分析係数表!E25</f>
        <v>8.0120180270405614E-2</v>
      </c>
      <c r="Y22" s="89">
        <f t="shared" si="8"/>
        <v>0</v>
      </c>
    </row>
    <row r="23" spans="1:25" x14ac:dyDescent="0.2">
      <c r="A23" s="6" t="s">
        <v>11</v>
      </c>
      <c r="B23" s="5" t="s">
        <v>35</v>
      </c>
      <c r="C23" s="90"/>
      <c r="D23" s="107">
        <f>投入係数表!AN23</f>
        <v>0</v>
      </c>
      <c r="E23" s="110">
        <f t="shared" si="9"/>
        <v>0</v>
      </c>
      <c r="F23" s="85">
        <f>分析係数表!C26</f>
        <v>0.2892749244712991</v>
      </c>
      <c r="G23" s="110">
        <f t="shared" si="0"/>
        <v>0</v>
      </c>
      <c r="H23" s="110">
        <v>1.06342144808602E-2</v>
      </c>
      <c r="I23" s="110">
        <f t="shared" si="1"/>
        <v>1.06342144808602E-2</v>
      </c>
      <c r="J23" s="85">
        <f>分析係数表!G26</f>
        <v>0.19654528478057889</v>
      </c>
      <c r="K23" s="111">
        <f t="shared" si="2"/>
        <v>2.0901047135584239E-3</v>
      </c>
      <c r="L23" s="79"/>
      <c r="M23" s="80"/>
      <c r="N23" s="81">
        <f>分析係数表!H26</f>
        <v>1.2363442579269917E-2</v>
      </c>
      <c r="O23" s="82">
        <f t="shared" si="3"/>
        <v>3.4785316892312547E-2</v>
      </c>
      <c r="P23" s="76">
        <f>分析係数表!C26</f>
        <v>0.2892749244712991</v>
      </c>
      <c r="Q23" s="82">
        <f t="shared" si="4"/>
        <v>1.0062519916733917E-2</v>
      </c>
      <c r="R23" s="83">
        <v>1.0644168739195808E-2</v>
      </c>
      <c r="S23" s="84">
        <f t="shared" si="5"/>
        <v>2.1278383220056006E-2</v>
      </c>
      <c r="T23" s="85">
        <f>分析係数表!F26</f>
        <v>0.33426704014939307</v>
      </c>
      <c r="U23" s="86">
        <f t="shared" si="6"/>
        <v>7.1126621781326324E-3</v>
      </c>
      <c r="V23" s="87">
        <f>分析係数表!D26</f>
        <v>5.3688141923436038E-2</v>
      </c>
      <c r="W23" s="88">
        <f t="shared" si="7"/>
        <v>0</v>
      </c>
      <c r="X23" s="76">
        <f>分析係数表!E26</f>
        <v>5.6489262371615313E-2</v>
      </c>
      <c r="Y23" s="89">
        <f t="shared" si="8"/>
        <v>0</v>
      </c>
    </row>
    <row r="24" spans="1:25" x14ac:dyDescent="0.2">
      <c r="A24" s="6" t="s">
        <v>12</v>
      </c>
      <c r="B24" s="5" t="s">
        <v>365</v>
      </c>
      <c r="C24" s="90"/>
      <c r="D24" s="107">
        <f>投入係数表!AN24</f>
        <v>0</v>
      </c>
      <c r="E24" s="110">
        <f t="shared" si="9"/>
        <v>0</v>
      </c>
      <c r="F24" s="85">
        <f>分析係数表!C27</f>
        <v>1.9108280254777066E-2</v>
      </c>
      <c r="G24" s="110">
        <f t="shared" si="0"/>
        <v>0</v>
      </c>
      <c r="H24" s="110">
        <v>1.9615257548186263E-5</v>
      </c>
      <c r="I24" s="110">
        <f t="shared" si="1"/>
        <v>1.9615257548186263E-5</v>
      </c>
      <c r="J24" s="85">
        <f>分析係数表!G27</f>
        <v>0.18</v>
      </c>
      <c r="K24" s="111">
        <f t="shared" si="2"/>
        <v>3.5307463586735273E-6</v>
      </c>
      <c r="L24" s="79"/>
      <c r="M24" s="80"/>
      <c r="N24" s="81">
        <f>分析係数表!H27</f>
        <v>1.2043698374633626E-2</v>
      </c>
      <c r="O24" s="82">
        <f t="shared" si="3"/>
        <v>3.3885696627856191E-2</v>
      </c>
      <c r="P24" s="76">
        <f>分析係数表!C27</f>
        <v>1.9108280254777066E-2</v>
      </c>
      <c r="Q24" s="82">
        <f t="shared" si="4"/>
        <v>6.474973877934302E-4</v>
      </c>
      <c r="R24" s="83">
        <v>6.5168590283162038E-4</v>
      </c>
      <c r="S24" s="84">
        <f t="shared" si="5"/>
        <v>6.7130116037980667E-4</v>
      </c>
      <c r="T24" s="85">
        <f>分析係数表!F27</f>
        <v>0.34</v>
      </c>
      <c r="U24" s="86">
        <f t="shared" si="6"/>
        <v>2.282423945291343E-4</v>
      </c>
      <c r="V24" s="87">
        <f>分析係数表!D27</f>
        <v>0</v>
      </c>
      <c r="W24" s="88">
        <f t="shared" si="7"/>
        <v>0</v>
      </c>
      <c r="X24" s="76">
        <f>分析係数表!E27</f>
        <v>0</v>
      </c>
      <c r="Y24" s="89">
        <f t="shared" si="8"/>
        <v>0</v>
      </c>
    </row>
    <row r="25" spans="1:25" x14ac:dyDescent="0.2">
      <c r="A25" s="6" t="s">
        <v>13</v>
      </c>
      <c r="B25" s="5" t="s">
        <v>191</v>
      </c>
      <c r="C25" s="90"/>
      <c r="D25" s="107">
        <f>投入係数表!AN25</f>
        <v>0</v>
      </c>
      <c r="E25" s="110">
        <f t="shared" si="9"/>
        <v>0</v>
      </c>
      <c r="F25" s="85">
        <f>分析係数表!C28</f>
        <v>9.4883720930232562E-2</v>
      </c>
      <c r="G25" s="110">
        <f t="shared" si="0"/>
        <v>0</v>
      </c>
      <c r="H25" s="110">
        <v>5.7302103123757031E-4</v>
      </c>
      <c r="I25" s="110">
        <f t="shared" si="1"/>
        <v>5.7302103123757031E-4</v>
      </c>
      <c r="J25" s="85">
        <f>分析係数表!G28</f>
        <v>0.12508638562543192</v>
      </c>
      <c r="K25" s="111">
        <f t="shared" si="2"/>
        <v>7.1677129684865397E-5</v>
      </c>
      <c r="L25" s="79"/>
      <c r="M25" s="80"/>
      <c r="N25" s="81">
        <f>分析係数表!H28</f>
        <v>2.3767652544630962E-2</v>
      </c>
      <c r="O25" s="82">
        <f t="shared" si="3"/>
        <v>6.6871772991256018E-2</v>
      </c>
      <c r="P25" s="76">
        <f>分析係数表!C28</f>
        <v>9.4883720930232562E-2</v>
      </c>
      <c r="Q25" s="82">
        <f t="shared" si="4"/>
        <v>6.3450426466121991E-3</v>
      </c>
      <c r="R25" s="83">
        <v>6.7615518566229507E-3</v>
      </c>
      <c r="S25" s="84">
        <f t="shared" si="5"/>
        <v>7.3345728878605214E-3</v>
      </c>
      <c r="T25" s="85">
        <f>分析係数表!F28</f>
        <v>0.21354526606772634</v>
      </c>
      <c r="U25" s="86">
        <f t="shared" si="6"/>
        <v>1.5662633188313069E-3</v>
      </c>
      <c r="V25" s="87">
        <f>分析係数表!D28</f>
        <v>0.20525224602626124</v>
      </c>
      <c r="W25" s="88">
        <f t="shared" si="7"/>
        <v>0</v>
      </c>
      <c r="X25" s="76">
        <f>分析係数表!E28</f>
        <v>0.19765031098825156</v>
      </c>
      <c r="Y25" s="89">
        <f t="shared" si="8"/>
        <v>0</v>
      </c>
    </row>
    <row r="26" spans="1:25" x14ac:dyDescent="0.2">
      <c r="A26" s="6" t="s">
        <v>14</v>
      </c>
      <c r="B26" s="5" t="s">
        <v>50</v>
      </c>
      <c r="C26" s="90"/>
      <c r="D26" s="107">
        <f>投入係数表!AN26</f>
        <v>1.6759776536312849E-2</v>
      </c>
      <c r="E26" s="110">
        <f t="shared" si="9"/>
        <v>1.6759776536312849</v>
      </c>
      <c r="F26" s="85">
        <f>分析係数表!C29</f>
        <v>0.10244286840031525</v>
      </c>
      <c r="G26" s="110">
        <f t="shared" si="0"/>
        <v>0.17169195821281885</v>
      </c>
      <c r="H26" s="110">
        <v>0.18502354540523258</v>
      </c>
      <c r="I26" s="110">
        <f t="shared" si="1"/>
        <v>0.18502354540523258</v>
      </c>
      <c r="J26" s="85">
        <f>分析係数表!G29</f>
        <v>0.25477707006369427</v>
      </c>
      <c r="K26" s="111">
        <f t="shared" si="2"/>
        <v>4.713975679114206E-2</v>
      </c>
      <c r="L26" s="79"/>
      <c r="M26" s="80"/>
      <c r="N26" s="81">
        <f>分析係数表!H29</f>
        <v>1.0897948308020251E-2</v>
      </c>
      <c r="O26" s="82">
        <f t="shared" si="3"/>
        <v>3.066205734688757E-2</v>
      </c>
      <c r="P26" s="76">
        <f>分析係数表!C29</f>
        <v>0.10244286840031525</v>
      </c>
      <c r="Q26" s="82">
        <f t="shared" si="4"/>
        <v>3.1411091056701224E-3</v>
      </c>
      <c r="R26" s="83">
        <v>4.0057624108528886E-3</v>
      </c>
      <c r="S26" s="84">
        <f t="shared" si="5"/>
        <v>0.18902930781608546</v>
      </c>
      <c r="T26" s="85">
        <f>分析係数表!F29</f>
        <v>0.39278131634819535</v>
      </c>
      <c r="U26" s="86">
        <f t="shared" si="6"/>
        <v>7.4247180352390252E-2</v>
      </c>
      <c r="V26" s="87">
        <f>分析係数表!D29</f>
        <v>0.1932059447983015</v>
      </c>
      <c r="W26" s="88">
        <f t="shared" si="7"/>
        <v>0</v>
      </c>
      <c r="X26" s="76">
        <f>分析係数表!E29</f>
        <v>0.10191082802547771</v>
      </c>
      <c r="Y26" s="89">
        <f t="shared" si="8"/>
        <v>0</v>
      </c>
    </row>
    <row r="27" spans="1:25" x14ac:dyDescent="0.2">
      <c r="A27" s="6" t="s">
        <v>15</v>
      </c>
      <c r="B27" s="5" t="s">
        <v>36</v>
      </c>
      <c r="C27" s="90"/>
      <c r="D27" s="107">
        <f>投入係数表!AN27</f>
        <v>0</v>
      </c>
      <c r="E27" s="110">
        <f t="shared" si="9"/>
        <v>0</v>
      </c>
      <c r="F27" s="85">
        <f>分析係数表!C30</f>
        <v>1</v>
      </c>
      <c r="G27" s="110">
        <f t="shared" si="0"/>
        <v>0</v>
      </c>
      <c r="H27" s="110">
        <v>4.4143167403099044E-2</v>
      </c>
      <c r="I27" s="110">
        <f t="shared" si="1"/>
        <v>4.4143167403099044E-2</v>
      </c>
      <c r="J27" s="85">
        <f>分析係数表!G30</f>
        <v>0.34465911614479239</v>
      </c>
      <c r="K27" s="111">
        <f t="shared" si="2"/>
        <v>1.5214345060983727E-2</v>
      </c>
      <c r="L27" s="79"/>
      <c r="M27" s="80"/>
      <c r="N27" s="81">
        <f>分析係数表!H30</f>
        <v>0</v>
      </c>
      <c r="O27" s="82">
        <f t="shared" si="3"/>
        <v>0</v>
      </c>
      <c r="P27" s="76">
        <f>分析係数表!C30</f>
        <v>1</v>
      </c>
      <c r="Q27" s="82">
        <f t="shared" si="4"/>
        <v>0</v>
      </c>
      <c r="R27" s="83">
        <v>4.4117668034185722E-3</v>
      </c>
      <c r="S27" s="84">
        <f t="shared" si="5"/>
        <v>4.8554934206517616E-2</v>
      </c>
      <c r="T27" s="85">
        <f>分析係数表!F30</f>
        <v>0.43992893626471241</v>
      </c>
      <c r="U27" s="86">
        <f t="shared" si="6"/>
        <v>2.1360720555876393E-2</v>
      </c>
      <c r="V27" s="87">
        <f>分析係数表!D30</f>
        <v>0.13657561625582945</v>
      </c>
      <c r="W27" s="88">
        <f t="shared" si="7"/>
        <v>0</v>
      </c>
      <c r="X27" s="76">
        <f>分析係数表!E30</f>
        <v>6.395736175882745E-2</v>
      </c>
      <c r="Y27" s="89">
        <f t="shared" si="8"/>
        <v>0</v>
      </c>
    </row>
    <row r="28" spans="1:25" x14ac:dyDescent="0.2">
      <c r="A28" s="6" t="s">
        <v>16</v>
      </c>
      <c r="B28" s="5" t="s">
        <v>192</v>
      </c>
      <c r="C28" s="90"/>
      <c r="D28" s="107">
        <f>投入係数表!AN28</f>
        <v>0</v>
      </c>
      <c r="E28" s="110">
        <f t="shared" si="9"/>
        <v>0</v>
      </c>
      <c r="F28" s="85">
        <f>分析係数表!C31</f>
        <v>2.6671974522292974E-2</v>
      </c>
      <c r="G28" s="110">
        <f t="shared" si="0"/>
        <v>0</v>
      </c>
      <c r="H28" s="110">
        <v>1.1203050330370156E-2</v>
      </c>
      <c r="I28" s="110">
        <f t="shared" si="1"/>
        <v>1.1203050330370156E-2</v>
      </c>
      <c r="J28" s="85">
        <f>分析係数表!G31</f>
        <v>5.9701492537313432E-2</v>
      </c>
      <c r="K28" s="111">
        <f t="shared" si="2"/>
        <v>6.6883882569374064E-4</v>
      </c>
      <c r="L28" s="79"/>
      <c r="M28" s="80"/>
      <c r="N28" s="81">
        <f>分析係数表!H31</f>
        <v>2.5153210764721556E-2</v>
      </c>
      <c r="O28" s="82">
        <f t="shared" si="3"/>
        <v>7.0770127470566907E-2</v>
      </c>
      <c r="P28" s="76">
        <f>分析係数表!C31</f>
        <v>2.6671974522292974E-2</v>
      </c>
      <c r="Q28" s="82">
        <f t="shared" si="4"/>
        <v>1.8875790368343866E-3</v>
      </c>
      <c r="R28" s="83">
        <v>2.3093575732112074E-3</v>
      </c>
      <c r="S28" s="84">
        <f t="shared" si="5"/>
        <v>1.3512407903581363E-2</v>
      </c>
      <c r="T28" s="85">
        <f>分析係数表!F31</f>
        <v>0.34328358208955223</v>
      </c>
      <c r="U28" s="86">
        <f t="shared" si="6"/>
        <v>4.6385877877965871E-3</v>
      </c>
      <c r="V28" s="87">
        <f>分析係数表!D31</f>
        <v>0</v>
      </c>
      <c r="W28" s="88">
        <f t="shared" si="7"/>
        <v>0</v>
      </c>
      <c r="X28" s="76">
        <f>分析係数表!E31</f>
        <v>0</v>
      </c>
      <c r="Y28" s="89">
        <f t="shared" si="8"/>
        <v>0</v>
      </c>
    </row>
    <row r="29" spans="1:25" x14ac:dyDescent="0.2">
      <c r="A29" s="6" t="s">
        <v>17</v>
      </c>
      <c r="B29" s="5" t="s">
        <v>272</v>
      </c>
      <c r="C29" s="90"/>
      <c r="D29" s="107">
        <f>投入係数表!AN29</f>
        <v>0</v>
      </c>
      <c r="E29" s="110">
        <f t="shared" si="9"/>
        <v>0</v>
      </c>
      <c r="F29" s="85">
        <f>分析係数表!C32</f>
        <v>1</v>
      </c>
      <c r="G29" s="110">
        <f t="shared" si="0"/>
        <v>0</v>
      </c>
      <c r="H29" s="110">
        <v>2.5429552123757481E-2</v>
      </c>
      <c r="I29" s="110">
        <f t="shared" si="1"/>
        <v>2.5429552123757481E-2</v>
      </c>
      <c r="J29" s="85">
        <f>分析係数表!G32</f>
        <v>0.14022140221402213</v>
      </c>
      <c r="K29" s="111">
        <f t="shared" si="2"/>
        <v>3.5657674564678384E-3</v>
      </c>
      <c r="L29" s="79"/>
      <c r="M29" s="80"/>
      <c r="N29" s="81">
        <f>分析係数表!H32</f>
        <v>7.3807620570210501E-3</v>
      </c>
      <c r="O29" s="82">
        <f t="shared" si="3"/>
        <v>2.0766234437867622E-2</v>
      </c>
      <c r="P29" s="76">
        <f>分析係数表!C32</f>
        <v>1</v>
      </c>
      <c r="Q29" s="82">
        <f t="shared" si="4"/>
        <v>2.0766234437867622E-2</v>
      </c>
      <c r="R29" s="83">
        <v>2.6314042301512495E-2</v>
      </c>
      <c r="S29" s="84">
        <f t="shared" si="5"/>
        <v>5.1743594425269976E-2</v>
      </c>
      <c r="T29" s="85">
        <f>分析係数表!F32</f>
        <v>0.48093480934809346</v>
      </c>
      <c r="U29" s="86">
        <f t="shared" si="6"/>
        <v>2.4885295719902289E-2</v>
      </c>
      <c r="V29" s="87">
        <f>分析係数表!D32</f>
        <v>1.7220172201722016E-2</v>
      </c>
      <c r="W29" s="88">
        <f t="shared" si="7"/>
        <v>0</v>
      </c>
      <c r="X29" s="76">
        <f>分析係数表!E32</f>
        <v>2.5830258302583026E-2</v>
      </c>
      <c r="Y29" s="89">
        <f t="shared" si="8"/>
        <v>0</v>
      </c>
    </row>
    <row r="30" spans="1:25" x14ac:dyDescent="0.2">
      <c r="A30" s="6" t="s">
        <v>18</v>
      </c>
      <c r="B30" s="5" t="s">
        <v>273</v>
      </c>
      <c r="C30" s="90"/>
      <c r="D30" s="107">
        <f>投入係数表!AN30</f>
        <v>0</v>
      </c>
      <c r="E30" s="110">
        <f t="shared" si="9"/>
        <v>0</v>
      </c>
      <c r="F30" s="85">
        <f>分析係数表!C33</f>
        <v>0.66329113924050631</v>
      </c>
      <c r="G30" s="110">
        <f t="shared" si="0"/>
        <v>0</v>
      </c>
      <c r="H30" s="110">
        <v>6.2119859037646843E-3</v>
      </c>
      <c r="I30" s="110">
        <f t="shared" si="1"/>
        <v>6.2119859037646843E-3</v>
      </c>
      <c r="J30" s="85">
        <f>分析係数表!G33</f>
        <v>0.50381679389312972</v>
      </c>
      <c r="K30" s="111">
        <f t="shared" si="2"/>
        <v>3.129702821744039E-3</v>
      </c>
      <c r="L30" s="79"/>
      <c r="M30" s="80"/>
      <c r="N30" s="81">
        <f>分析係数表!H33</f>
        <v>1.0658140154543032E-3</v>
      </c>
      <c r="O30" s="82">
        <f t="shared" si="3"/>
        <v>2.9987342148545299E-3</v>
      </c>
      <c r="P30" s="76">
        <f>分析係数表!C33</f>
        <v>0.66329113924050631</v>
      </c>
      <c r="Q30" s="82">
        <f t="shared" si="4"/>
        <v>1.9890338336503465E-3</v>
      </c>
      <c r="R30" s="83">
        <v>5.0992665179968389E-3</v>
      </c>
      <c r="S30" s="84">
        <f t="shared" si="5"/>
        <v>1.1311252421761522E-2</v>
      </c>
      <c r="T30" s="85">
        <f>分析係数表!F33</f>
        <v>0.63740458015267176</v>
      </c>
      <c r="U30" s="86">
        <f t="shared" si="6"/>
        <v>7.209844100893795E-3</v>
      </c>
      <c r="V30" s="87">
        <f>分析係数表!D33</f>
        <v>1.1450381679389313E-2</v>
      </c>
      <c r="W30" s="88">
        <f t="shared" si="7"/>
        <v>0</v>
      </c>
      <c r="X30" s="76">
        <f>分析係数表!E33</f>
        <v>0</v>
      </c>
      <c r="Y30" s="89">
        <f t="shared" si="8"/>
        <v>0</v>
      </c>
    </row>
    <row r="31" spans="1:25" x14ac:dyDescent="0.2">
      <c r="A31" s="6" t="s">
        <v>19</v>
      </c>
      <c r="B31" s="5" t="s">
        <v>274</v>
      </c>
      <c r="C31" s="90"/>
      <c r="D31" s="107">
        <f>投入係数表!AN31</f>
        <v>8.9385474860335198E-2</v>
      </c>
      <c r="E31" s="110">
        <f t="shared" si="9"/>
        <v>8.938547486033519</v>
      </c>
      <c r="F31" s="85">
        <f>分析係数表!C34</f>
        <v>0.21491587085038655</v>
      </c>
      <c r="G31" s="110">
        <f t="shared" si="0"/>
        <v>1.9210357170984271</v>
      </c>
      <c r="H31" s="110">
        <v>2.1040891203979344</v>
      </c>
      <c r="I31" s="110">
        <f t="shared" si="1"/>
        <v>2.1040891203979344</v>
      </c>
      <c r="J31" s="85">
        <f>分析係数表!G34</f>
        <v>0.42492917847025496</v>
      </c>
      <c r="K31" s="111">
        <f t="shared" si="2"/>
        <v>0.89408886135889565</v>
      </c>
      <c r="L31" s="79"/>
      <c r="M31" s="80"/>
      <c r="N31" s="81">
        <f>分析係数表!H34</f>
        <v>0.18094857447375434</v>
      </c>
      <c r="O31" s="82">
        <f t="shared" si="3"/>
        <v>0.50911010132692791</v>
      </c>
      <c r="P31" s="76">
        <f>分析係数表!C34</f>
        <v>0.21491587085038655</v>
      </c>
      <c r="Q31" s="82">
        <f t="shared" si="4"/>
        <v>0.10941584078540524</v>
      </c>
      <c r="R31" s="83">
        <v>0.11616571017392498</v>
      </c>
      <c r="S31" s="84">
        <f t="shared" si="5"/>
        <v>2.2202548305718595</v>
      </c>
      <c r="T31" s="85">
        <f>分析係数表!F34</f>
        <v>0.69842904970383723</v>
      </c>
      <c r="U31" s="86">
        <f t="shared" si="6"/>
        <v>1.5506904714166581</v>
      </c>
      <c r="V31" s="87">
        <f>分析係数表!D34</f>
        <v>0.29410249806850375</v>
      </c>
      <c r="W31" s="88">
        <f t="shared" si="7"/>
        <v>1</v>
      </c>
      <c r="X31" s="76">
        <f>分析係数表!E34</f>
        <v>0.18465104300798352</v>
      </c>
      <c r="Y31" s="89">
        <f t="shared" si="8"/>
        <v>0</v>
      </c>
    </row>
    <row r="32" spans="1:25" x14ac:dyDescent="0.2">
      <c r="A32" s="6" t="s">
        <v>20</v>
      </c>
      <c r="B32" s="5" t="s">
        <v>37</v>
      </c>
      <c r="C32" s="90"/>
      <c r="D32" s="107">
        <f>投入係数表!AN32</f>
        <v>0</v>
      </c>
      <c r="E32" s="110">
        <f t="shared" si="9"/>
        <v>0</v>
      </c>
      <c r="F32" s="85">
        <f>分析係数表!C35</f>
        <v>8.6412734508243272E-2</v>
      </c>
      <c r="G32" s="110">
        <f t="shared" si="0"/>
        <v>0</v>
      </c>
      <c r="H32" s="110">
        <v>1.2845541230558732E-2</v>
      </c>
      <c r="I32" s="110">
        <f t="shared" si="1"/>
        <v>1.2845541230558732E-2</v>
      </c>
      <c r="J32" s="85">
        <f>分析係数表!G35</f>
        <v>0.31692307692307692</v>
      </c>
      <c r="K32" s="111">
        <f t="shared" si="2"/>
        <v>4.071048451530921E-3</v>
      </c>
      <c r="L32" s="79"/>
      <c r="M32" s="80"/>
      <c r="N32" s="81">
        <f>分析係数表!H35</f>
        <v>6.9118038902211562E-2</v>
      </c>
      <c r="O32" s="82">
        <f t="shared" si="3"/>
        <v>0.19446791383331627</v>
      </c>
      <c r="P32" s="76">
        <f>分析係数表!C35</f>
        <v>8.6412734508243272E-2</v>
      </c>
      <c r="Q32" s="82">
        <f t="shared" si="4"/>
        <v>1.680450420845029E-2</v>
      </c>
      <c r="R32" s="83">
        <v>1.8602956979919927E-2</v>
      </c>
      <c r="S32" s="84">
        <f t="shared" si="5"/>
        <v>3.1448498210478661E-2</v>
      </c>
      <c r="T32" s="85">
        <f>分析係数表!F35</f>
        <v>0.65230769230769226</v>
      </c>
      <c r="U32" s="86">
        <f t="shared" si="6"/>
        <v>2.0514097294219925E-2</v>
      </c>
      <c r="V32" s="87">
        <f>分析係数表!D35</f>
        <v>0.24307692307692308</v>
      </c>
      <c r="W32" s="88">
        <f t="shared" si="7"/>
        <v>0</v>
      </c>
      <c r="X32" s="76">
        <f>分析係数表!E35</f>
        <v>0.19384615384615383</v>
      </c>
      <c r="Y32" s="89">
        <f t="shared" si="8"/>
        <v>0</v>
      </c>
    </row>
    <row r="33" spans="1:25" x14ac:dyDescent="0.2">
      <c r="A33" s="6" t="s">
        <v>21</v>
      </c>
      <c r="B33" s="5" t="s">
        <v>38</v>
      </c>
      <c r="C33" s="90"/>
      <c r="D33" s="107">
        <f>投入係数表!AN33</f>
        <v>0</v>
      </c>
      <c r="E33" s="110">
        <f t="shared" si="9"/>
        <v>0</v>
      </c>
      <c r="F33" s="85">
        <f>分析係数表!C36</f>
        <v>0.53995037220843667</v>
      </c>
      <c r="G33" s="110">
        <f t="shared" si="0"/>
        <v>0</v>
      </c>
      <c r="H33" s="110">
        <v>5.4408837766500601E-2</v>
      </c>
      <c r="I33" s="110">
        <f t="shared" si="1"/>
        <v>5.4408837766500601E-2</v>
      </c>
      <c r="J33" s="85">
        <f>分析係数表!G36</f>
        <v>4.5913682277318639E-3</v>
      </c>
      <c r="K33" s="111">
        <f t="shared" si="2"/>
        <v>2.4981100902892839E-4</v>
      </c>
      <c r="L33" s="79"/>
      <c r="M33" s="80"/>
      <c r="N33" s="81">
        <f>分析係数表!H36</f>
        <v>9.1953104183320006E-2</v>
      </c>
      <c r="O33" s="82">
        <f t="shared" si="3"/>
        <v>0.25871579438657455</v>
      </c>
      <c r="P33" s="76">
        <f>分析係数表!C36</f>
        <v>0.53995037220843667</v>
      </c>
      <c r="Q33" s="82">
        <f t="shared" si="4"/>
        <v>0.13969368947523231</v>
      </c>
      <c r="R33" s="83">
        <v>0.14531057297420047</v>
      </c>
      <c r="S33" s="84">
        <f t="shared" si="5"/>
        <v>0.19971941074070107</v>
      </c>
      <c r="T33" s="85">
        <f>分析係数表!F36</f>
        <v>0.90036730945821852</v>
      </c>
      <c r="U33" s="86">
        <f t="shared" si="6"/>
        <v>0.17982082849518585</v>
      </c>
      <c r="V33" s="87">
        <f>分析係数表!D36</f>
        <v>1.4692378328741965E-2</v>
      </c>
      <c r="W33" s="88">
        <f t="shared" si="7"/>
        <v>0</v>
      </c>
      <c r="X33" s="76">
        <f>分析係数表!E36</f>
        <v>5.5096418732782371E-3</v>
      </c>
      <c r="Y33" s="89">
        <f t="shared" si="8"/>
        <v>0</v>
      </c>
    </row>
    <row r="34" spans="1:25" x14ac:dyDescent="0.2">
      <c r="A34" s="6" t="s">
        <v>22</v>
      </c>
      <c r="B34" s="5" t="s">
        <v>377</v>
      </c>
      <c r="C34" s="90"/>
      <c r="D34" s="107">
        <f>投入係数表!AN34</f>
        <v>5.027932960893855E-2</v>
      </c>
      <c r="E34" s="110">
        <f t="shared" si="9"/>
        <v>5.027932960893855</v>
      </c>
      <c r="F34" s="85">
        <f>分析係数表!C37</f>
        <v>0.27299231380864031</v>
      </c>
      <c r="G34" s="110">
        <f t="shared" si="0"/>
        <v>1.3725870526691413</v>
      </c>
      <c r="H34" s="110">
        <v>1.4924793644022041</v>
      </c>
      <c r="I34" s="110">
        <f t="shared" si="1"/>
        <v>1.4924793644022041</v>
      </c>
      <c r="J34" s="85">
        <f>分析係数表!G37</f>
        <v>0.4742113169754632</v>
      </c>
      <c r="K34" s="111">
        <f t="shared" si="2"/>
        <v>0.70775060495187148</v>
      </c>
      <c r="L34" s="79"/>
      <c r="M34" s="80"/>
      <c r="N34" s="81">
        <f>分析係数表!H37</f>
        <v>5.3477218225419662E-2</v>
      </c>
      <c r="O34" s="82">
        <f t="shared" si="3"/>
        <v>0.15046148923032604</v>
      </c>
      <c r="P34" s="76">
        <f>分析係数表!C37</f>
        <v>0.27299231380864031</v>
      </c>
      <c r="Q34" s="82">
        <f t="shared" si="4"/>
        <v>4.107483008408052E-2</v>
      </c>
      <c r="R34" s="83">
        <v>4.6230848276980124E-2</v>
      </c>
      <c r="S34" s="84">
        <f t="shared" si="5"/>
        <v>1.5387102126791843</v>
      </c>
      <c r="T34" s="85">
        <f>分析係数表!F37</f>
        <v>0.7120681021532298</v>
      </c>
      <c r="U34" s="86">
        <f t="shared" si="6"/>
        <v>1.0956664609062594</v>
      </c>
      <c r="V34" s="87">
        <f>分析係数表!D37</f>
        <v>0.1457185778668002</v>
      </c>
      <c r="W34" s="88">
        <f t="shared" si="7"/>
        <v>0</v>
      </c>
      <c r="X34" s="76">
        <f>分析係数表!E37</f>
        <v>0.12719078617926891</v>
      </c>
      <c r="Y34" s="89">
        <f t="shared" si="8"/>
        <v>0</v>
      </c>
    </row>
    <row r="35" spans="1:25" x14ac:dyDescent="0.2">
      <c r="A35" s="6" t="s">
        <v>23</v>
      </c>
      <c r="B35" s="5" t="s">
        <v>193</v>
      </c>
      <c r="C35" s="90"/>
      <c r="D35" s="107">
        <f>投入係数表!AN35</f>
        <v>0</v>
      </c>
      <c r="E35" s="110">
        <f t="shared" si="9"/>
        <v>0</v>
      </c>
      <c r="F35" s="85">
        <f>分析係数表!C38</f>
        <v>9.8436595251881753E-3</v>
      </c>
      <c r="G35" s="110">
        <f t="shared" si="0"/>
        <v>0</v>
      </c>
      <c r="H35" s="110">
        <v>1.6781340989721419E-3</v>
      </c>
      <c r="I35" s="110">
        <f t="shared" si="1"/>
        <v>1.6781340989721419E-3</v>
      </c>
      <c r="J35" s="85">
        <f>分析係数表!G38</f>
        <v>0.36842105263157893</v>
      </c>
      <c r="K35" s="111">
        <f t="shared" si="2"/>
        <v>6.1825993120026275E-4</v>
      </c>
      <c r="L35" s="79"/>
      <c r="M35" s="80"/>
      <c r="N35" s="81">
        <f>分析係数表!H38</f>
        <v>4.7135624833466561E-2</v>
      </c>
      <c r="O35" s="82">
        <f t="shared" si="3"/>
        <v>0.13261902065194159</v>
      </c>
      <c r="P35" s="76">
        <f>分析係数表!C38</f>
        <v>9.8436595251881753E-3</v>
      </c>
      <c r="Q35" s="82">
        <f t="shared" si="4"/>
        <v>1.3054564858616122E-3</v>
      </c>
      <c r="R35" s="83">
        <v>1.5144195618675366E-3</v>
      </c>
      <c r="S35" s="84">
        <f t="shared" si="5"/>
        <v>3.1925536608396784E-3</v>
      </c>
      <c r="T35" s="85">
        <f>分析係数表!F38</f>
        <v>0.57894736842105265</v>
      </c>
      <c r="U35" s="86">
        <f t="shared" si="6"/>
        <v>1.8483205404861297E-3</v>
      </c>
      <c r="V35" s="87">
        <f>分析係数表!D38</f>
        <v>0.19298245614035087</v>
      </c>
      <c r="W35" s="88">
        <f t="shared" si="7"/>
        <v>0</v>
      </c>
      <c r="X35" s="76">
        <f>分析係数表!E38</f>
        <v>0.17543859649122806</v>
      </c>
      <c r="Y35" s="89">
        <f t="shared" si="8"/>
        <v>0</v>
      </c>
    </row>
    <row r="36" spans="1:25" x14ac:dyDescent="0.2">
      <c r="A36" s="6" t="s">
        <v>24</v>
      </c>
      <c r="B36" s="5" t="s">
        <v>39</v>
      </c>
      <c r="C36" s="90"/>
      <c r="D36" s="107">
        <f>投入係数表!AN36</f>
        <v>0</v>
      </c>
      <c r="E36" s="110">
        <f t="shared" si="9"/>
        <v>0</v>
      </c>
      <c r="F36" s="85">
        <f>分析係数表!C39</f>
        <v>1</v>
      </c>
      <c r="G36" s="110">
        <f t="shared" si="0"/>
        <v>0</v>
      </c>
      <c r="H36" s="110">
        <v>3.0949900747152381E-3</v>
      </c>
      <c r="I36" s="110">
        <f t="shared" si="1"/>
        <v>3.0949900747152381E-3</v>
      </c>
      <c r="J36" s="85">
        <f>分析係数表!G39</f>
        <v>0.35118219749652296</v>
      </c>
      <c r="K36" s="111">
        <f t="shared" si="2"/>
        <v>1.086905415668425E-3</v>
      </c>
      <c r="L36" s="79"/>
      <c r="M36" s="80"/>
      <c r="N36" s="81">
        <f>分析係数表!H39</f>
        <v>4.2632560618172128E-3</v>
      </c>
      <c r="O36" s="82">
        <f t="shared" si="3"/>
        <v>1.1994936859418119E-2</v>
      </c>
      <c r="P36" s="76">
        <f>分析係数表!C39</f>
        <v>1</v>
      </c>
      <c r="Q36" s="82">
        <f t="shared" si="4"/>
        <v>1.1994936859418119E-2</v>
      </c>
      <c r="R36" s="83">
        <v>1.4645884714270762E-2</v>
      </c>
      <c r="S36" s="84">
        <f t="shared" si="5"/>
        <v>1.7740874788985998E-2</v>
      </c>
      <c r="T36" s="85">
        <f>分析係数表!F39</f>
        <v>0.70201668984700971</v>
      </c>
      <c r="U36" s="86">
        <f t="shared" si="6"/>
        <v>1.2454390194354218E-2</v>
      </c>
      <c r="V36" s="87">
        <f>分析係数表!D39</f>
        <v>8.2406119610570233E-2</v>
      </c>
      <c r="W36" s="88">
        <f t="shared" si="7"/>
        <v>0</v>
      </c>
      <c r="X36" s="76">
        <f>分析係数表!E39</f>
        <v>0.10361613351877608</v>
      </c>
      <c r="Y36" s="89">
        <f t="shared" si="8"/>
        <v>0</v>
      </c>
    </row>
    <row r="37" spans="1:25" x14ac:dyDescent="0.2">
      <c r="A37" s="6" t="s">
        <v>25</v>
      </c>
      <c r="B37" s="5" t="s">
        <v>40</v>
      </c>
      <c r="C37" s="90"/>
      <c r="D37" s="107">
        <f>投入係数表!AN37</f>
        <v>0</v>
      </c>
      <c r="E37" s="110">
        <f t="shared" si="9"/>
        <v>0</v>
      </c>
      <c r="F37" s="85">
        <f>分析係数表!C40</f>
        <v>0.85246762338116899</v>
      </c>
      <c r="G37" s="110">
        <f t="shared" si="0"/>
        <v>0</v>
      </c>
      <c r="H37" s="110">
        <v>2.2678288132397719E-3</v>
      </c>
      <c r="I37" s="110">
        <f t="shared" si="1"/>
        <v>2.2678288132397719E-3</v>
      </c>
      <c r="J37" s="85">
        <f>分析係数表!G40</f>
        <v>0.56154833975417351</v>
      </c>
      <c r="K37" s="111">
        <f t="shared" si="2"/>
        <v>1.2734955049214715E-3</v>
      </c>
      <c r="L37" s="79"/>
      <c r="M37" s="80"/>
      <c r="N37" s="81">
        <f>分析係数表!H40</f>
        <v>3.4452438049560351E-2</v>
      </c>
      <c r="O37" s="82">
        <f t="shared" si="3"/>
        <v>9.6934083495172685E-2</v>
      </c>
      <c r="P37" s="76">
        <f>分析係数表!C40</f>
        <v>0.85246762338116899</v>
      </c>
      <c r="Q37" s="82">
        <f t="shared" si="4"/>
        <v>8.2633167781761663E-2</v>
      </c>
      <c r="R37" s="83">
        <v>8.2669740138138284E-2</v>
      </c>
      <c r="S37" s="84">
        <f t="shared" si="5"/>
        <v>8.4937568951378051E-2</v>
      </c>
      <c r="T37" s="85">
        <f>分析係数表!F40</f>
        <v>0.75619152449091909</v>
      </c>
      <c r="U37" s="86">
        <f t="shared" si="6"/>
        <v>6.4229069751895129E-2</v>
      </c>
      <c r="V37" s="87">
        <f>分析係数表!D40</f>
        <v>0.11685929187305082</v>
      </c>
      <c r="W37" s="88">
        <f t="shared" si="7"/>
        <v>0</v>
      </c>
      <c r="X37" s="76">
        <f>分析係数表!E40</f>
        <v>7.2463768115942032E-2</v>
      </c>
      <c r="Y37" s="89">
        <f t="shared" si="8"/>
        <v>0</v>
      </c>
    </row>
    <row r="38" spans="1:25" x14ac:dyDescent="0.2">
      <c r="A38" s="6" t="s">
        <v>26</v>
      </c>
      <c r="B38" s="5" t="s">
        <v>276</v>
      </c>
      <c r="C38" s="90"/>
      <c r="D38" s="107">
        <f>投入係数表!AN38</f>
        <v>0</v>
      </c>
      <c r="E38" s="110">
        <f t="shared" si="9"/>
        <v>0</v>
      </c>
      <c r="F38" s="85">
        <f>分析係数表!C41</f>
        <v>0.52194822470070601</v>
      </c>
      <c r="G38" s="110">
        <f t="shared" si="0"/>
        <v>0</v>
      </c>
      <c r="H38" s="110">
        <v>4.2745023850474726E-4</v>
      </c>
      <c r="I38" s="110">
        <f t="shared" si="1"/>
        <v>4.2745023850474726E-4</v>
      </c>
      <c r="J38" s="85">
        <f>分析係数表!G41</f>
        <v>0.47623592288604694</v>
      </c>
      <c r="K38" s="111">
        <f t="shared" si="2"/>
        <v>2.0356715882216919E-4</v>
      </c>
      <c r="L38" s="79"/>
      <c r="M38" s="80"/>
      <c r="N38" s="81">
        <f>分析係数表!H41</f>
        <v>5.4729549693578468E-2</v>
      </c>
      <c r="O38" s="82">
        <f t="shared" si="3"/>
        <v>0.15398500193278011</v>
      </c>
      <c r="P38" s="76">
        <f>分析係数表!C41</f>
        <v>0.52194822470070601</v>
      </c>
      <c r="Q38" s="82">
        <f t="shared" si="4"/>
        <v>8.0372198389349364E-2</v>
      </c>
      <c r="R38" s="83">
        <v>8.1252330429562702E-2</v>
      </c>
      <c r="S38" s="84">
        <f t="shared" si="5"/>
        <v>8.1679780668067456E-2</v>
      </c>
      <c r="T38" s="85">
        <f>分析係数表!F41</f>
        <v>0.5754915060125978</v>
      </c>
      <c r="U38" s="86">
        <f t="shared" si="6"/>
        <v>4.700601998744481E-2</v>
      </c>
      <c r="V38" s="87">
        <f>分析係数表!D41</f>
        <v>0.21645352166443979</v>
      </c>
      <c r="W38" s="88">
        <f t="shared" si="7"/>
        <v>0</v>
      </c>
      <c r="X38" s="76">
        <f>分析係数表!E41</f>
        <v>0.20900935292994846</v>
      </c>
      <c r="Y38" s="89">
        <f t="shared" si="8"/>
        <v>0</v>
      </c>
    </row>
    <row r="39" spans="1:25" x14ac:dyDescent="0.2">
      <c r="A39" s="6" t="s">
        <v>51</v>
      </c>
      <c r="B39" s="5" t="s">
        <v>367</v>
      </c>
      <c r="C39" s="90"/>
      <c r="D39" s="107">
        <f>投入係数表!AN39</f>
        <v>0</v>
      </c>
      <c r="E39" s="110">
        <f t="shared" si="9"/>
        <v>0</v>
      </c>
      <c r="F39" s="85">
        <f>分析係数表!C42</f>
        <v>1</v>
      </c>
      <c r="G39" s="110">
        <f>E39*F39</f>
        <v>0</v>
      </c>
      <c r="H39" s="110">
        <v>1.2604429439976392E-2</v>
      </c>
      <c r="I39" s="110">
        <f>C39+H39</f>
        <v>1.2604429439976392E-2</v>
      </c>
      <c r="J39" s="85">
        <f>分析係数表!G42</f>
        <v>0.48544520547945208</v>
      </c>
      <c r="K39" s="111">
        <f>I39*J39</f>
        <v>6.1187598394405948E-3</v>
      </c>
      <c r="L39" s="79"/>
      <c r="M39" s="80"/>
      <c r="N39" s="81">
        <f>分析係数表!H42</f>
        <v>1.4948041566746603E-2</v>
      </c>
      <c r="O39" s="82">
        <f t="shared" si="3"/>
        <v>4.2057247363334785E-2</v>
      </c>
      <c r="P39" s="76">
        <f>分析係数表!C42</f>
        <v>1</v>
      </c>
      <c r="Q39" s="82">
        <f>O39*P39</f>
        <v>4.2057247363334785E-2</v>
      </c>
      <c r="R39" s="83">
        <v>4.3383653649195393E-2</v>
      </c>
      <c r="S39" s="84">
        <f>I39+R39</f>
        <v>5.5988083089171789E-2</v>
      </c>
      <c r="T39" s="85">
        <f>分析係数表!F42</f>
        <v>0.5547945205479452</v>
      </c>
      <c r="U39" s="86">
        <f>S39*T39</f>
        <v>3.1061881713855582E-2</v>
      </c>
      <c r="V39" s="87">
        <f>分析係数表!D42</f>
        <v>0.17037671232876711</v>
      </c>
      <c r="W39" s="88">
        <f>ROUND(S39*V39,0)</f>
        <v>0</v>
      </c>
      <c r="X39" s="76">
        <f>分析係数表!E42</f>
        <v>0.12842465753424659</v>
      </c>
      <c r="Y39" s="89">
        <f>ROUND(S39*X39,0)</f>
        <v>0</v>
      </c>
    </row>
    <row r="40" spans="1:25" x14ac:dyDescent="0.2">
      <c r="A40" s="6" t="s">
        <v>194</v>
      </c>
      <c r="B40" s="5" t="s">
        <v>41</v>
      </c>
      <c r="C40" s="90"/>
      <c r="D40" s="107">
        <f>投入係数表!AN40</f>
        <v>0</v>
      </c>
      <c r="E40" s="110">
        <f t="shared" si="9"/>
        <v>0</v>
      </c>
      <c r="F40" s="85">
        <f>分析係数表!C43</f>
        <v>0.62423588637180871</v>
      </c>
      <c r="G40" s="110">
        <f>E40*F40</f>
        <v>0</v>
      </c>
      <c r="H40" s="110">
        <v>0.48805818517999061</v>
      </c>
      <c r="I40" s="110">
        <f>C40+H40</f>
        <v>0.48805818517999061</v>
      </c>
      <c r="J40" s="85">
        <f>分析係数表!G43</f>
        <v>0.42429149797570848</v>
      </c>
      <c r="K40" s="111">
        <f>I40*J40</f>
        <v>0.20707893848932393</v>
      </c>
      <c r="L40" s="79"/>
      <c r="M40" s="80"/>
      <c r="N40" s="81">
        <f>分析係数表!H43</f>
        <v>4.0607513988808956E-2</v>
      </c>
      <c r="O40" s="82">
        <f t="shared" si="3"/>
        <v>0.1142517735859576</v>
      </c>
      <c r="P40" s="76">
        <f>分析係数表!C43</f>
        <v>0.62423588637180871</v>
      </c>
      <c r="Q40" s="82">
        <f>O40*P40</f>
        <v>7.1320057153981445E-2</v>
      </c>
      <c r="R40" s="83">
        <v>0.10844096694984838</v>
      </c>
      <c r="S40" s="84">
        <f>I40+R40</f>
        <v>0.59649915212983895</v>
      </c>
      <c r="T40" s="85">
        <f>分析係数表!F43</f>
        <v>0.69068825910931175</v>
      </c>
      <c r="U40" s="86">
        <f>S40*T40</f>
        <v>0.41199496094473897</v>
      </c>
      <c r="V40" s="87">
        <f>分析係数表!D43</f>
        <v>0.12442645074224022</v>
      </c>
      <c r="W40" s="88">
        <f>ROUND(S40*V40,0)</f>
        <v>0</v>
      </c>
      <c r="X40" s="76">
        <f>分析係数表!E43</f>
        <v>8.4750337381916327E-2</v>
      </c>
      <c r="Y40" s="89">
        <f>ROUND(S40*X40,0)</f>
        <v>0</v>
      </c>
    </row>
    <row r="41" spans="1:25" x14ac:dyDescent="0.2">
      <c r="A41" s="6" t="s">
        <v>340</v>
      </c>
      <c r="B41" s="5" t="s">
        <v>42</v>
      </c>
      <c r="C41" s="163"/>
      <c r="D41" s="107">
        <f>投入係数表!AN41</f>
        <v>0</v>
      </c>
      <c r="E41" s="110">
        <f t="shared" si="9"/>
        <v>0</v>
      </c>
      <c r="F41" s="85">
        <f>分析係数表!C44</f>
        <v>0.39252164302818193</v>
      </c>
      <c r="G41" s="110">
        <f>E41*F41</f>
        <v>0</v>
      </c>
      <c r="H41" s="110">
        <v>8.4252706990892655E-4</v>
      </c>
      <c r="I41" s="110">
        <f>C41+H41</f>
        <v>8.4252706990892655E-4</v>
      </c>
      <c r="J41" s="85">
        <f>分析係数表!G44</f>
        <v>0.26417955717318775</v>
      </c>
      <c r="K41" s="111">
        <f>I41*J41</f>
        <v>2.2257842823496363E-4</v>
      </c>
      <c r="L41" s="79"/>
      <c r="M41" s="80"/>
      <c r="N41" s="81">
        <f>分析係数表!H44</f>
        <v>0.12190247801758593</v>
      </c>
      <c r="O41" s="82">
        <f t="shared" si="3"/>
        <v>0.34298022582398685</v>
      </c>
      <c r="P41" s="76">
        <f>分析係数表!C44</f>
        <v>0.39252164302818193</v>
      </c>
      <c r="Q41" s="82">
        <f>O41*P41</f>
        <v>0.13462716176660819</v>
      </c>
      <c r="R41" s="83">
        <v>0.13628871293240713</v>
      </c>
      <c r="S41" s="84">
        <f>I41+R41</f>
        <v>0.13713124000231605</v>
      </c>
      <c r="T41" s="85">
        <f>分析係数表!F44</f>
        <v>0.52714589020321501</v>
      </c>
      <c r="U41" s="86">
        <f>S41*T41</f>
        <v>7.228816958569162E-2</v>
      </c>
      <c r="V41" s="87">
        <f>分析係数表!D44</f>
        <v>0.30209281164695179</v>
      </c>
      <c r="W41" s="88">
        <f>ROUND(S41*V41,0)</f>
        <v>0</v>
      </c>
      <c r="X41" s="76">
        <f>分析係数表!E44</f>
        <v>0.17773733697300576</v>
      </c>
      <c r="Y41" s="89">
        <f>ROUND(S41*X41,0)</f>
        <v>0</v>
      </c>
    </row>
    <row r="42" spans="1:25" x14ac:dyDescent="0.2">
      <c r="A42" s="6" t="s">
        <v>341</v>
      </c>
      <c r="B42" s="5" t="s">
        <v>278</v>
      </c>
      <c r="C42" s="201">
        <f>最終需要_まとめ!C43</f>
        <v>100</v>
      </c>
      <c r="D42" s="107">
        <f>投入係数表!AN42</f>
        <v>0</v>
      </c>
      <c r="E42" s="110">
        <f t="shared" si="9"/>
        <v>0</v>
      </c>
      <c r="F42" s="85">
        <f>分析係数表!C45</f>
        <v>1</v>
      </c>
      <c r="G42" s="110">
        <f>E42*F42</f>
        <v>0</v>
      </c>
      <c r="H42" s="110">
        <v>3.249526397686614E-2</v>
      </c>
      <c r="I42" s="110">
        <f>C42+H42</f>
        <v>100.03249526397687</v>
      </c>
      <c r="J42" s="85">
        <f>分析係数表!G45</f>
        <v>0</v>
      </c>
      <c r="K42" s="111">
        <f>I42*J42</f>
        <v>0</v>
      </c>
      <c r="L42" s="79"/>
      <c r="M42" s="80"/>
      <c r="N42" s="81">
        <f>分析係数表!H45</f>
        <v>0</v>
      </c>
      <c r="O42" s="82">
        <f t="shared" si="3"/>
        <v>0</v>
      </c>
      <c r="P42" s="76">
        <f>分析係数表!C45</f>
        <v>1</v>
      </c>
      <c r="Q42" s="82">
        <f>O42*P42</f>
        <v>0</v>
      </c>
      <c r="R42" s="83">
        <v>2.9475952576863795E-3</v>
      </c>
      <c r="S42" s="84">
        <f>I42+R42</f>
        <v>100.03544285923455</v>
      </c>
      <c r="T42" s="85">
        <f>分析係数表!F45</f>
        <v>0</v>
      </c>
      <c r="U42" s="86">
        <f>S42*T42</f>
        <v>0</v>
      </c>
      <c r="V42" s="87">
        <f>分析係数表!D45</f>
        <v>0</v>
      </c>
      <c r="W42" s="88">
        <f>ROUND(S42*V42,0)</f>
        <v>0</v>
      </c>
      <c r="X42" s="76">
        <f>分析係数表!E45</f>
        <v>0</v>
      </c>
      <c r="Y42" s="89">
        <f>ROUND(S42*X42,0)</f>
        <v>0</v>
      </c>
    </row>
    <row r="43" spans="1:25" x14ac:dyDescent="0.2">
      <c r="A43" s="6" t="s">
        <v>342</v>
      </c>
      <c r="B43" s="5" t="s">
        <v>279</v>
      </c>
      <c r="C43" s="90"/>
      <c r="D43" s="107">
        <f>投入係数表!AN43</f>
        <v>0</v>
      </c>
      <c r="E43" s="110">
        <f t="shared" si="9"/>
        <v>0</v>
      </c>
      <c r="F43" s="85">
        <f>分析係数表!C46</f>
        <v>0.18061366806136681</v>
      </c>
      <c r="G43" s="110">
        <f>E43*F43</f>
        <v>0</v>
      </c>
      <c r="H43" s="110">
        <v>1.6093948388519234E-2</v>
      </c>
      <c r="I43" s="110">
        <f>C43+H43</f>
        <v>1.6093948388519234E-2</v>
      </c>
      <c r="J43" s="85">
        <f>分析係数表!G46</f>
        <v>1.1538461538461539E-2</v>
      </c>
      <c r="K43" s="111">
        <f>I43*J43</f>
        <v>1.8569940448291426E-4</v>
      </c>
      <c r="L43" s="79"/>
      <c r="M43" s="80"/>
      <c r="N43" s="81">
        <f>分析係数表!H46</f>
        <v>2.4940047961630695E-2</v>
      </c>
      <c r="O43" s="82">
        <f t="shared" si="3"/>
        <v>7.0170380627596007E-2</v>
      </c>
      <c r="P43" s="76">
        <f>分析係数表!C46</f>
        <v>0.18061366806136681</v>
      </c>
      <c r="Q43" s="82">
        <f>O43*P43</f>
        <v>1.267372983441239E-2</v>
      </c>
      <c r="R43" s="83">
        <v>1.3784928845233739E-2</v>
      </c>
      <c r="S43" s="84">
        <f>I43+R43</f>
        <v>2.9878877233752973E-2</v>
      </c>
      <c r="T43" s="85">
        <f>分析係数表!F46</f>
        <v>0.31538461538461537</v>
      </c>
      <c r="U43" s="86">
        <f>S43*T43</f>
        <v>9.4233382044913213E-3</v>
      </c>
      <c r="V43" s="87">
        <f>分析係数表!D46</f>
        <v>7.6923076923076927E-3</v>
      </c>
      <c r="W43" s="88">
        <f>ROUND(S43*V43,0)</f>
        <v>0</v>
      </c>
      <c r="X43" s="76">
        <f>分析係数表!E46</f>
        <v>2.3076923076923078E-2</v>
      </c>
      <c r="Y43" s="89">
        <f>ROUND(S43*X43,0)</f>
        <v>0</v>
      </c>
    </row>
    <row r="44" spans="1:25" x14ac:dyDescent="0.2">
      <c r="A44" s="192">
        <v>40</v>
      </c>
      <c r="B44" s="14" t="s">
        <v>150</v>
      </c>
      <c r="C44" s="197">
        <f>SUM(C5:C43)</f>
        <v>100</v>
      </c>
      <c r="D44" s="108">
        <f>投入係数表!AN44</f>
        <v>1</v>
      </c>
      <c r="E44" s="96">
        <f>SUM(E5:E43)</f>
        <v>99.999999999999972</v>
      </c>
      <c r="F44" s="98">
        <f>分析係数表!C47</f>
        <v>0.37257609531888036</v>
      </c>
      <c r="G44" s="96">
        <f>SUM(G5:G43)</f>
        <v>14.378685427123388</v>
      </c>
      <c r="H44" s="96">
        <f>SUM(H5:H43)</f>
        <v>17.329060578147661</v>
      </c>
      <c r="I44" s="96">
        <f>SUM(I5:I43)</f>
        <v>117.32906057814766</v>
      </c>
      <c r="J44" s="98">
        <f>分析係数表!G47</f>
        <v>0.28018721150013498</v>
      </c>
      <c r="K44" s="112">
        <f>SUM(K5:K43)</f>
        <v>4.4873403143337525</v>
      </c>
      <c r="L44" s="94">
        <f>最終需要_まとめ!$L$33</f>
        <v>0.627</v>
      </c>
      <c r="M44" s="91">
        <f>K44*L44</f>
        <v>2.8135623770872629</v>
      </c>
      <c r="N44" s="95">
        <f>分析係数表!H47</f>
        <v>1</v>
      </c>
      <c r="O44" s="96">
        <f>SUM(O5:O43)</f>
        <v>2.8135623770872629</v>
      </c>
      <c r="P44" s="92">
        <f>分析係数表!C47</f>
        <v>0.37257609531888036</v>
      </c>
      <c r="Q44" s="96">
        <f>SUM(Q5:Q43)</f>
        <v>0.85873972573489987</v>
      </c>
      <c r="R44" s="91">
        <f>SUM(R5:R43)</f>
        <v>0.96702179983147007</v>
      </c>
      <c r="S44" s="97">
        <f>SUM(S5:S43)</f>
        <v>118.29608237797913</v>
      </c>
      <c r="T44" s="98">
        <f>分析係数表!F47</f>
        <v>0.48104097823151992</v>
      </c>
      <c r="U44" s="99">
        <f>SUM(U5:U43)</f>
        <v>8.2857675927433814</v>
      </c>
      <c r="V44" s="100">
        <f>分析係数表!D47</f>
        <v>0.12544199143661683</v>
      </c>
      <c r="W44" s="101">
        <f>SUM(W5:W43)</f>
        <v>1</v>
      </c>
      <c r="X44" s="92">
        <f>分析係数表!E47</f>
        <v>9.6151620742417038E-2</v>
      </c>
      <c r="Y44" s="102">
        <f>SUM(Y5:Y43)</f>
        <v>0</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 right="0.7" top="0.75" bottom="0.75" header="0.3" footer="0.3"/>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A00-000000000000}">
  <dimension ref="A1:Y46"/>
  <sheetViews>
    <sheetView workbookViewId="0">
      <pane xSplit="2" ySplit="4" topLeftCell="C5" activePane="bottomRight" state="frozen"/>
      <selection pane="topRight" activeCell="C1" sqref="C1"/>
      <selection pane="bottomLeft" activeCell="A5" sqref="A5"/>
      <selection pane="bottomRight" activeCell="J15" sqref="J15:J16"/>
    </sheetView>
  </sheetViews>
  <sheetFormatPr defaultColWidth="8.90625" defaultRowHeight="11" x14ac:dyDescent="0.2"/>
  <cols>
    <col min="1" max="1" width="3" style="3" customWidth="1"/>
    <col min="2" max="2" width="19.08984375" style="3" customWidth="1"/>
    <col min="3" max="3" width="9.36328125" style="3" customWidth="1"/>
    <col min="4" max="4" width="8.90625" style="3" customWidth="1"/>
    <col min="5" max="5" width="9" style="3" customWidth="1"/>
    <col min="6" max="16384" width="8.90625" style="3"/>
  </cols>
  <sheetData>
    <row r="1" spans="1:25" ht="13" x14ac:dyDescent="0.2">
      <c r="B1" s="61" t="s">
        <v>343</v>
      </c>
      <c r="C1" s="62"/>
      <c r="D1" s="62"/>
      <c r="E1" s="62"/>
      <c r="F1" s="63"/>
      <c r="G1" s="398" t="str">
        <f>取引基本表!$E$1</f>
        <v>2015年多可町産業連関表</v>
      </c>
      <c r="H1" s="401"/>
      <c r="I1" s="401"/>
    </row>
    <row r="2" spans="1:25" x14ac:dyDescent="0.2">
      <c r="B2" s="3" t="s">
        <v>283</v>
      </c>
      <c r="S2" s="3" t="s">
        <v>152</v>
      </c>
      <c r="U2" s="64" t="s">
        <v>209</v>
      </c>
      <c r="W2" s="3" t="s">
        <v>130</v>
      </c>
      <c r="Y2" s="3" t="s">
        <v>153</v>
      </c>
    </row>
    <row r="3" spans="1:25" ht="44" x14ac:dyDescent="0.2">
      <c r="B3" s="65"/>
      <c r="C3" s="66" t="s">
        <v>227</v>
      </c>
      <c r="D3" s="66" t="s">
        <v>353</v>
      </c>
      <c r="E3" s="66" t="s">
        <v>142</v>
      </c>
      <c r="F3" s="66" t="s">
        <v>553</v>
      </c>
      <c r="G3" s="66" t="s">
        <v>355</v>
      </c>
      <c r="H3" s="66" t="s">
        <v>143</v>
      </c>
      <c r="I3" s="66" t="s">
        <v>144</v>
      </c>
      <c r="J3" s="66" t="s">
        <v>145</v>
      </c>
      <c r="K3" s="67" t="s">
        <v>146</v>
      </c>
      <c r="L3" s="66" t="s">
        <v>554</v>
      </c>
      <c r="M3" s="66" t="s">
        <v>147</v>
      </c>
      <c r="N3" s="66" t="s">
        <v>70</v>
      </c>
      <c r="O3" s="66" t="s">
        <v>147</v>
      </c>
      <c r="P3" s="66" t="s">
        <v>553</v>
      </c>
      <c r="Q3" s="66" t="s">
        <v>356</v>
      </c>
      <c r="R3" s="66" t="s">
        <v>148</v>
      </c>
      <c r="S3" s="68" t="s">
        <v>149</v>
      </c>
      <c r="T3" s="66" t="s">
        <v>208</v>
      </c>
      <c r="U3" s="70" t="s">
        <v>209</v>
      </c>
      <c r="V3" s="69" t="s">
        <v>210</v>
      </c>
      <c r="W3" s="68" t="s">
        <v>154</v>
      </c>
      <c r="X3" s="66" t="s">
        <v>155</v>
      </c>
      <c r="Y3" s="70" t="s">
        <v>156</v>
      </c>
    </row>
    <row r="4" spans="1:25" ht="19" x14ac:dyDescent="0.2">
      <c r="B4" s="71"/>
      <c r="C4" s="72" t="s">
        <v>84</v>
      </c>
      <c r="D4" s="72" t="s">
        <v>85</v>
      </c>
      <c r="E4" s="72" t="s">
        <v>157</v>
      </c>
      <c r="F4" s="72" t="s">
        <v>87</v>
      </c>
      <c r="G4" s="72" t="s">
        <v>158</v>
      </c>
      <c r="H4" s="72" t="s">
        <v>159</v>
      </c>
      <c r="I4" s="72" t="s">
        <v>160</v>
      </c>
      <c r="J4" s="72" t="s">
        <v>161</v>
      </c>
      <c r="K4" s="73" t="s">
        <v>162</v>
      </c>
      <c r="L4" s="72" t="s">
        <v>163</v>
      </c>
      <c r="M4" s="72" t="s">
        <v>164</v>
      </c>
      <c r="N4" s="72" t="s">
        <v>165</v>
      </c>
      <c r="O4" s="72" t="s">
        <v>166</v>
      </c>
      <c r="P4" s="72" t="s">
        <v>167</v>
      </c>
      <c r="Q4" s="72" t="s">
        <v>168</v>
      </c>
      <c r="R4" s="72" t="s">
        <v>169</v>
      </c>
      <c r="S4" s="72" t="s">
        <v>170</v>
      </c>
      <c r="T4" s="74" t="s">
        <v>171</v>
      </c>
      <c r="U4" s="73" t="s">
        <v>172</v>
      </c>
      <c r="V4" s="72" t="s">
        <v>173</v>
      </c>
      <c r="W4" s="72" t="s">
        <v>174</v>
      </c>
      <c r="X4" s="72" t="s">
        <v>175</v>
      </c>
      <c r="Y4" s="73" t="s">
        <v>176</v>
      </c>
    </row>
    <row r="5" spans="1:25" x14ac:dyDescent="0.2">
      <c r="A5" s="4" t="s">
        <v>263</v>
      </c>
      <c r="B5" s="5" t="s">
        <v>264</v>
      </c>
      <c r="C5" s="90"/>
      <c r="D5" s="107">
        <f>投入係数表!AO5</f>
        <v>0</v>
      </c>
      <c r="E5" s="110">
        <f>$C$43*D5</f>
        <v>0</v>
      </c>
      <c r="F5" s="85">
        <f>分析係数表!C8</f>
        <v>0.59892525647288708</v>
      </c>
      <c r="G5" s="110">
        <f t="shared" ref="G5:G38" si="0">E5*F5</f>
        <v>0</v>
      </c>
      <c r="H5" s="110">
        <f t="array" ref="H5:H43">MMULT(逆行列係数!C5:AO43,'39'!G5:G43)</f>
        <v>1.2167634742842897E-2</v>
      </c>
      <c r="I5" s="110">
        <f t="shared" ref="I5:I38" si="1">C5+H5</f>
        <v>1.2167634742842897E-2</v>
      </c>
      <c r="J5" s="85">
        <f>分析係数表!G8</f>
        <v>0.12001563721657545</v>
      </c>
      <c r="K5" s="111">
        <f t="shared" ref="K5:K38" si="2">I5*J5</f>
        <v>1.4603064370808324E-3</v>
      </c>
      <c r="L5" s="79" t="s">
        <v>177</v>
      </c>
      <c r="M5" s="80" t="s">
        <v>177</v>
      </c>
      <c r="N5" s="81">
        <f>分析係数表!H8</f>
        <v>1.3455901945110578E-2</v>
      </c>
      <c r="O5" s="82">
        <f t="shared" ref="O5:O43" si="3">$M$44*N5</f>
        <v>0.11802726115016184</v>
      </c>
      <c r="P5" s="76">
        <f>分析係数表!C8</f>
        <v>0.59892525647288708</v>
      </c>
      <c r="Q5" s="82">
        <f t="shared" ref="Q5:Q38" si="4">O5*P5</f>
        <v>7.0689507655153097E-2</v>
      </c>
      <c r="R5" s="83">
        <f t="array" ref="R5:R43">MMULT(逆行列係数!C5:AO43,'39'!Q5:Q43)</f>
        <v>0.1007561000725888</v>
      </c>
      <c r="S5" s="84">
        <f t="shared" ref="S5:S38" si="5">I5+R5</f>
        <v>0.11292373481543169</v>
      </c>
      <c r="T5" s="85">
        <f>分析係数表!F8</f>
        <v>0.45269741985926504</v>
      </c>
      <c r="U5" s="86">
        <f t="shared" ref="U5:U38" si="6">S5*T5</f>
        <v>5.1120283391817789E-2</v>
      </c>
      <c r="V5" s="87">
        <f>分析係数表!D8</f>
        <v>0.16301798279906177</v>
      </c>
      <c r="W5" s="167">
        <f t="shared" ref="W5:W38" si="7">ROUND(S5*V5,0)</f>
        <v>0</v>
      </c>
      <c r="X5" s="76">
        <f>分析係数表!E8</f>
        <v>0.12822517591868648</v>
      </c>
      <c r="Y5" s="166">
        <f t="shared" ref="Y5:Y38" si="8">ROUND(S5*X5,0)</f>
        <v>0</v>
      </c>
    </row>
    <row r="6" spans="1:25" x14ac:dyDescent="0.2">
      <c r="A6" s="6" t="s">
        <v>219</v>
      </c>
      <c r="B6" s="5" t="s">
        <v>265</v>
      </c>
      <c r="C6" s="90"/>
      <c r="D6" s="107">
        <f>投入係数表!AO6</f>
        <v>0</v>
      </c>
      <c r="E6" s="110">
        <f t="shared" ref="E6:E43" si="9">$C$43*D6</f>
        <v>0</v>
      </c>
      <c r="F6" s="85">
        <f>分析係数表!C9</f>
        <v>1</v>
      </c>
      <c r="G6" s="110">
        <f t="shared" si="0"/>
        <v>0</v>
      </c>
      <c r="H6" s="110">
        <v>0.53459668207015798</v>
      </c>
      <c r="I6" s="110">
        <f t="shared" si="1"/>
        <v>0.53459668207015798</v>
      </c>
      <c r="J6" s="85">
        <f>分析係数表!G9</f>
        <v>0.24649298597194388</v>
      </c>
      <c r="K6" s="111">
        <f t="shared" si="2"/>
        <v>0.1317743324541672</v>
      </c>
      <c r="L6" s="79"/>
      <c r="M6" s="80"/>
      <c r="N6" s="81">
        <f>分析係数表!H9</f>
        <v>6.9277911004529712E-4</v>
      </c>
      <c r="O6" s="82">
        <f t="shared" si="3"/>
        <v>6.0766510691172438E-3</v>
      </c>
      <c r="P6" s="76">
        <f>分析係数表!C9</f>
        <v>1</v>
      </c>
      <c r="Q6" s="82">
        <f t="shared" si="4"/>
        <v>6.0766510691172438E-3</v>
      </c>
      <c r="R6" s="83">
        <v>9.4249359805705073E-3</v>
      </c>
      <c r="S6" s="84">
        <f t="shared" si="5"/>
        <v>0.54402161805072846</v>
      </c>
      <c r="T6" s="85">
        <f>分析係数表!F9</f>
        <v>0.67535070140280562</v>
      </c>
      <c r="U6" s="86">
        <f t="shared" si="6"/>
        <v>0.3674053813288487</v>
      </c>
      <c r="V6" s="87">
        <f>分析係数表!D9</f>
        <v>0.18436873747494989</v>
      </c>
      <c r="W6" s="167">
        <f t="shared" si="7"/>
        <v>0</v>
      </c>
      <c r="X6" s="76">
        <f>分析係数表!E9</f>
        <v>0.11823647294589178</v>
      </c>
      <c r="Y6" s="166">
        <f t="shared" si="8"/>
        <v>0</v>
      </c>
    </row>
    <row r="7" spans="1:25" x14ac:dyDescent="0.2">
      <c r="A7" s="6" t="s">
        <v>220</v>
      </c>
      <c r="B7" s="5" t="s">
        <v>266</v>
      </c>
      <c r="C7" s="90"/>
      <c r="D7" s="107">
        <f>投入係数表!AO7</f>
        <v>0</v>
      </c>
      <c r="E7" s="110">
        <f t="shared" si="9"/>
        <v>0</v>
      </c>
      <c r="F7" s="85">
        <f>分析係数表!C10</f>
        <v>0</v>
      </c>
      <c r="G7" s="110">
        <f t="shared" si="0"/>
        <v>0</v>
      </c>
      <c r="H7" s="110">
        <v>0</v>
      </c>
      <c r="I7" s="110">
        <f t="shared" si="1"/>
        <v>0</v>
      </c>
      <c r="J7" s="85">
        <f>分析係数表!G10</f>
        <v>0</v>
      </c>
      <c r="K7" s="111">
        <f t="shared" si="2"/>
        <v>0</v>
      </c>
      <c r="L7" s="79"/>
      <c r="M7" s="80"/>
      <c r="N7" s="81">
        <f>分析係数表!H10</f>
        <v>1.3855582200905942E-3</v>
      </c>
      <c r="O7" s="82">
        <f t="shared" si="3"/>
        <v>1.2153302138234488E-2</v>
      </c>
      <c r="P7" s="76">
        <f>分析係数表!C10</f>
        <v>0</v>
      </c>
      <c r="Q7" s="82">
        <f t="shared" si="4"/>
        <v>0</v>
      </c>
      <c r="R7" s="83">
        <v>0</v>
      </c>
      <c r="S7" s="84">
        <f t="shared" si="5"/>
        <v>0</v>
      </c>
      <c r="T7" s="85">
        <f>分析係数表!F10</f>
        <v>0</v>
      </c>
      <c r="U7" s="86">
        <f t="shared" si="6"/>
        <v>0</v>
      </c>
      <c r="V7" s="87">
        <f>分析係数表!D10</f>
        <v>0</v>
      </c>
      <c r="W7" s="167">
        <f t="shared" si="7"/>
        <v>0</v>
      </c>
      <c r="X7" s="76">
        <f>分析係数表!E10</f>
        <v>0</v>
      </c>
      <c r="Y7" s="166">
        <f t="shared" si="8"/>
        <v>0</v>
      </c>
    </row>
    <row r="8" spans="1:25" x14ac:dyDescent="0.2">
      <c r="A8" s="6" t="s">
        <v>221</v>
      </c>
      <c r="B8" s="5" t="s">
        <v>27</v>
      </c>
      <c r="C8" s="90"/>
      <c r="D8" s="107">
        <f>投入係数表!AO8</f>
        <v>0</v>
      </c>
      <c r="E8" s="110">
        <f t="shared" si="9"/>
        <v>0</v>
      </c>
      <c r="F8" s="85">
        <f>分析係数表!C11</f>
        <v>0</v>
      </c>
      <c r="G8" s="110">
        <f t="shared" si="0"/>
        <v>0</v>
      </c>
      <c r="H8" s="110">
        <v>0</v>
      </c>
      <c r="I8" s="110">
        <f t="shared" si="1"/>
        <v>0</v>
      </c>
      <c r="J8" s="85">
        <f>分析係数表!G11</f>
        <v>1</v>
      </c>
      <c r="K8" s="111">
        <f t="shared" si="2"/>
        <v>0</v>
      </c>
      <c r="L8" s="79"/>
      <c r="M8" s="80"/>
      <c r="N8" s="81">
        <f>分析係数表!H11</f>
        <v>-2.6645350386357579E-5</v>
      </c>
      <c r="O8" s="82">
        <f t="shared" si="3"/>
        <v>-2.3371734881220166E-4</v>
      </c>
      <c r="P8" s="76">
        <f>分析係数表!C11</f>
        <v>0</v>
      </c>
      <c r="Q8" s="82">
        <f t="shared" si="4"/>
        <v>0</v>
      </c>
      <c r="R8" s="83">
        <v>0</v>
      </c>
      <c r="S8" s="84">
        <f t="shared" si="5"/>
        <v>0</v>
      </c>
      <c r="T8" s="85">
        <f>分析係数表!F11</f>
        <v>1</v>
      </c>
      <c r="U8" s="86">
        <f t="shared" si="6"/>
        <v>0</v>
      </c>
      <c r="V8" s="87">
        <f>分析係数表!D11</f>
        <v>1</v>
      </c>
      <c r="W8" s="167">
        <f t="shared" si="7"/>
        <v>0</v>
      </c>
      <c r="X8" s="76">
        <f>分析係数表!E11</f>
        <v>0</v>
      </c>
      <c r="Y8" s="166">
        <f t="shared" si="8"/>
        <v>0</v>
      </c>
    </row>
    <row r="9" spans="1:25" x14ac:dyDescent="0.2">
      <c r="A9" s="6" t="s">
        <v>222</v>
      </c>
      <c r="B9" s="5" t="s">
        <v>190</v>
      </c>
      <c r="C9" s="90"/>
      <c r="D9" s="107">
        <f>投入係数表!AO9</f>
        <v>3.8461538461538464E-3</v>
      </c>
      <c r="E9" s="110">
        <f t="shared" si="9"/>
        <v>0.38461538461538464</v>
      </c>
      <c r="F9" s="85">
        <f>分析係数表!C12</f>
        <v>0.12986565621770585</v>
      </c>
      <c r="G9" s="110">
        <f t="shared" si="0"/>
        <v>4.994832931450225E-2</v>
      </c>
      <c r="H9" s="110">
        <v>5.6570014705699868E-2</v>
      </c>
      <c r="I9" s="110">
        <f t="shared" si="1"/>
        <v>5.6570014705699868E-2</v>
      </c>
      <c r="J9" s="85">
        <f>分析係数表!G12</f>
        <v>0.14484736734275763</v>
      </c>
      <c r="K9" s="111">
        <f t="shared" si="2"/>
        <v>8.1940177006617106E-3</v>
      </c>
      <c r="L9" s="79"/>
      <c r="M9" s="80"/>
      <c r="N9" s="81">
        <f>分析係数表!H12</f>
        <v>0.10226485478284039</v>
      </c>
      <c r="O9" s="82">
        <f t="shared" si="3"/>
        <v>0.89700718474122998</v>
      </c>
      <c r="P9" s="76">
        <f>分析係数表!C12</f>
        <v>0.12986565621770585</v>
      </c>
      <c r="Q9" s="82">
        <f t="shared" si="4"/>
        <v>0.11649042667841673</v>
      </c>
      <c r="R9" s="83">
        <v>0.12889430776176028</v>
      </c>
      <c r="S9" s="84">
        <f t="shared" si="5"/>
        <v>0.18546432246746014</v>
      </c>
      <c r="T9" s="85">
        <f>分析係数表!F12</f>
        <v>0.28354845318582256</v>
      </c>
      <c r="U9" s="86">
        <f t="shared" si="6"/>
        <v>5.2588121756804919E-2</v>
      </c>
      <c r="V9" s="87">
        <f>分析係数表!D12</f>
        <v>6.9862733046506864E-2</v>
      </c>
      <c r="W9" s="167">
        <f t="shared" si="7"/>
        <v>0</v>
      </c>
      <c r="X9" s="76">
        <f>分析係数表!E12</f>
        <v>7.0682237246465884E-2</v>
      </c>
      <c r="Y9" s="166">
        <f t="shared" si="8"/>
        <v>0</v>
      </c>
    </row>
    <row r="10" spans="1:25" x14ac:dyDescent="0.2">
      <c r="A10" s="6" t="s">
        <v>223</v>
      </c>
      <c r="B10" s="5" t="s">
        <v>28</v>
      </c>
      <c r="C10" s="90"/>
      <c r="D10" s="107">
        <f>投入係数表!AO10</f>
        <v>3.8461538461538464E-3</v>
      </c>
      <c r="E10" s="110">
        <f t="shared" si="9"/>
        <v>0.38461538461538464</v>
      </c>
      <c r="F10" s="85">
        <f>分析係数表!C13</f>
        <v>0</v>
      </c>
      <c r="G10" s="110">
        <f t="shared" si="0"/>
        <v>0</v>
      </c>
      <c r="H10" s="110">
        <v>0</v>
      </c>
      <c r="I10" s="110">
        <f t="shared" si="1"/>
        <v>0</v>
      </c>
      <c r="J10" s="85">
        <f>分析係数表!G13</f>
        <v>0.244940107393639</v>
      </c>
      <c r="K10" s="111">
        <f t="shared" si="2"/>
        <v>0</v>
      </c>
      <c r="L10" s="79"/>
      <c r="M10" s="80"/>
      <c r="N10" s="81">
        <f>分析係数表!H13</f>
        <v>1.5560884625632827E-2</v>
      </c>
      <c r="O10" s="82">
        <f t="shared" si="3"/>
        <v>0.13649093170632579</v>
      </c>
      <c r="P10" s="76">
        <f>分析係数表!C13</f>
        <v>0</v>
      </c>
      <c r="Q10" s="82">
        <f t="shared" si="4"/>
        <v>0</v>
      </c>
      <c r="R10" s="83">
        <v>0</v>
      </c>
      <c r="S10" s="84">
        <f t="shared" si="5"/>
        <v>0</v>
      </c>
      <c r="T10" s="85">
        <f>分析係数表!F13</f>
        <v>0.38269310202395707</v>
      </c>
      <c r="U10" s="86">
        <f t="shared" si="6"/>
        <v>0</v>
      </c>
      <c r="V10" s="87">
        <f>分析係数表!D13</f>
        <v>0.20115654688145396</v>
      </c>
      <c r="W10" s="167">
        <f t="shared" si="7"/>
        <v>0</v>
      </c>
      <c r="X10" s="76">
        <f>分析係数表!E13</f>
        <v>0.12556794712928543</v>
      </c>
      <c r="Y10" s="166">
        <f t="shared" si="8"/>
        <v>0</v>
      </c>
    </row>
    <row r="11" spans="1:25" x14ac:dyDescent="0.2">
      <c r="A11" s="6" t="s">
        <v>224</v>
      </c>
      <c r="B11" s="5" t="s">
        <v>267</v>
      </c>
      <c r="C11" s="90"/>
      <c r="D11" s="107">
        <f>投入係数表!AO11</f>
        <v>0.10384615384615385</v>
      </c>
      <c r="E11" s="110">
        <f t="shared" si="9"/>
        <v>10.384615384615385</v>
      </c>
      <c r="F11" s="85">
        <f>分析係数表!C14</f>
        <v>0.45829675153643545</v>
      </c>
      <c r="G11" s="110">
        <f t="shared" si="0"/>
        <v>4.7592354967245223</v>
      </c>
      <c r="H11" s="110">
        <v>5.3207675207497243</v>
      </c>
      <c r="I11" s="110">
        <f t="shared" si="1"/>
        <v>5.3207675207497243</v>
      </c>
      <c r="J11" s="85">
        <f>分析係数表!G14</f>
        <v>0.19321533923303835</v>
      </c>
      <c r="K11" s="111">
        <f t="shared" si="2"/>
        <v>1.0280539015017904</v>
      </c>
      <c r="L11" s="79"/>
      <c r="M11" s="80"/>
      <c r="N11" s="81">
        <f>分析係数表!H14</f>
        <v>1.278976818545164E-3</v>
      </c>
      <c r="O11" s="82">
        <f t="shared" si="3"/>
        <v>1.121843274298568E-2</v>
      </c>
      <c r="P11" s="76">
        <f>分析係数表!C14</f>
        <v>0.45829675153643545</v>
      </c>
      <c r="Q11" s="82">
        <f t="shared" si="4"/>
        <v>5.1413712834403203E-3</v>
      </c>
      <c r="R11" s="83">
        <v>1.8493911115672907E-2</v>
      </c>
      <c r="S11" s="84">
        <f t="shared" si="5"/>
        <v>5.3392614318653973</v>
      </c>
      <c r="T11" s="85">
        <f>分析係数表!F14</f>
        <v>0.37856440511307771</v>
      </c>
      <c r="U11" s="86">
        <f t="shared" si="6"/>
        <v>2.0212543276973234</v>
      </c>
      <c r="V11" s="87">
        <f>分析係数表!D14</f>
        <v>5.6047197640117993E-2</v>
      </c>
      <c r="W11" s="167">
        <f t="shared" si="7"/>
        <v>0</v>
      </c>
      <c r="X11" s="76">
        <f>分析係数表!E14</f>
        <v>4.4739429695181909E-2</v>
      </c>
      <c r="Y11" s="166">
        <f t="shared" si="8"/>
        <v>0</v>
      </c>
    </row>
    <row r="12" spans="1:25" x14ac:dyDescent="0.2">
      <c r="A12" s="6" t="s">
        <v>225</v>
      </c>
      <c r="B12" s="5" t="s">
        <v>29</v>
      </c>
      <c r="C12" s="90"/>
      <c r="D12" s="107">
        <f>投入係数表!AO12</f>
        <v>7.6923076923076927E-3</v>
      </c>
      <c r="E12" s="110">
        <f t="shared" si="9"/>
        <v>0.76923076923076927</v>
      </c>
      <c r="F12" s="85">
        <f>分析係数表!C15</f>
        <v>0</v>
      </c>
      <c r="G12" s="110">
        <f t="shared" si="0"/>
        <v>0</v>
      </c>
      <c r="H12" s="110">
        <v>0</v>
      </c>
      <c r="I12" s="110">
        <f t="shared" si="1"/>
        <v>0</v>
      </c>
      <c r="J12" s="85">
        <f>分析係数表!G15</f>
        <v>9.420289855072464E-2</v>
      </c>
      <c r="K12" s="111">
        <f t="shared" si="2"/>
        <v>0</v>
      </c>
      <c r="L12" s="79"/>
      <c r="M12" s="80"/>
      <c r="N12" s="81">
        <f>分析係数表!H15</f>
        <v>9.4857447375432981E-3</v>
      </c>
      <c r="O12" s="82">
        <f t="shared" si="3"/>
        <v>8.3203376177143781E-2</v>
      </c>
      <c r="P12" s="76">
        <f>分析係数表!C15</f>
        <v>0</v>
      </c>
      <c r="Q12" s="82">
        <f t="shared" si="4"/>
        <v>0</v>
      </c>
      <c r="R12" s="83">
        <v>0</v>
      </c>
      <c r="S12" s="84">
        <f t="shared" si="5"/>
        <v>0</v>
      </c>
      <c r="T12" s="85">
        <f>分析係数表!F15</f>
        <v>0.29710144927536231</v>
      </c>
      <c r="U12" s="86">
        <f t="shared" si="6"/>
        <v>0</v>
      </c>
      <c r="V12" s="87">
        <f>分析係数表!D15</f>
        <v>2.1739130434782608E-2</v>
      </c>
      <c r="W12" s="167">
        <f t="shared" si="7"/>
        <v>0</v>
      </c>
      <c r="X12" s="76">
        <f>分析係数表!E15</f>
        <v>2.1739130434782608E-2</v>
      </c>
      <c r="Y12" s="166">
        <f t="shared" si="8"/>
        <v>0</v>
      </c>
    </row>
    <row r="13" spans="1:25" x14ac:dyDescent="0.2">
      <c r="A13" s="6" t="s">
        <v>226</v>
      </c>
      <c r="B13" s="5" t="s">
        <v>30</v>
      </c>
      <c r="C13" s="90"/>
      <c r="D13" s="107">
        <f>投入係数表!AO13</f>
        <v>1.5384615384615385E-2</v>
      </c>
      <c r="E13" s="110">
        <f t="shared" si="9"/>
        <v>1.5384615384615385</v>
      </c>
      <c r="F13" s="85">
        <f>分析係数表!C16</f>
        <v>4.3478260869564966E-3</v>
      </c>
      <c r="G13" s="110">
        <f t="shared" si="0"/>
        <v>6.6889632107023029E-3</v>
      </c>
      <c r="H13" s="110">
        <v>8.2951674023737845E-3</v>
      </c>
      <c r="I13" s="110">
        <f t="shared" si="1"/>
        <v>8.2951674023737845E-3</v>
      </c>
      <c r="J13" s="85">
        <f>分析係数表!G16</f>
        <v>0.1</v>
      </c>
      <c r="K13" s="111">
        <f t="shared" si="2"/>
        <v>8.2951674023737853E-4</v>
      </c>
      <c r="L13" s="79"/>
      <c r="M13" s="80"/>
      <c r="N13" s="81">
        <f>分析係数表!H16</f>
        <v>1.859845456967759E-2</v>
      </c>
      <c r="O13" s="82">
        <f t="shared" si="3"/>
        <v>0.16313470947091674</v>
      </c>
      <c r="P13" s="76">
        <f>分析係数表!C16</f>
        <v>4.3478260869564966E-3</v>
      </c>
      <c r="Q13" s="82">
        <f t="shared" si="4"/>
        <v>7.0928134552572086E-4</v>
      </c>
      <c r="R13" s="83">
        <v>7.8383564067442842E-4</v>
      </c>
      <c r="S13" s="84">
        <f t="shared" si="5"/>
        <v>9.079003043048213E-3</v>
      </c>
      <c r="T13" s="85">
        <f>分析係数表!F16</f>
        <v>0.3</v>
      </c>
      <c r="U13" s="86">
        <f t="shared" si="6"/>
        <v>2.723700912914464E-3</v>
      </c>
      <c r="V13" s="87">
        <f>分析係数表!D16</f>
        <v>0</v>
      </c>
      <c r="W13" s="167">
        <f t="shared" si="7"/>
        <v>0</v>
      </c>
      <c r="X13" s="76">
        <f>分析係数表!E16</f>
        <v>0</v>
      </c>
      <c r="Y13" s="166">
        <f t="shared" si="8"/>
        <v>0</v>
      </c>
    </row>
    <row r="14" spans="1:25" x14ac:dyDescent="0.2">
      <c r="A14" s="6" t="s">
        <v>2</v>
      </c>
      <c r="B14" s="5" t="s">
        <v>364</v>
      </c>
      <c r="C14" s="90"/>
      <c r="D14" s="107">
        <f>投入係数表!AO14</f>
        <v>1.5384615384615385E-2</v>
      </c>
      <c r="E14" s="110">
        <f t="shared" si="9"/>
        <v>1.5384615384615385</v>
      </c>
      <c r="F14" s="85">
        <f>分析係数表!C17</f>
        <v>0.37921478060046188</v>
      </c>
      <c r="G14" s="110">
        <f t="shared" si="0"/>
        <v>0.58340735476994143</v>
      </c>
      <c r="H14" s="110">
        <v>0.76603086032517576</v>
      </c>
      <c r="I14" s="110">
        <f t="shared" si="1"/>
        <v>0.76603086032517576</v>
      </c>
      <c r="J14" s="85">
        <f>分析係数表!G17</f>
        <v>0.21189120809614168</v>
      </c>
      <c r="K14" s="111">
        <f t="shared" si="2"/>
        <v>0.16231520443322825</v>
      </c>
      <c r="L14" s="79"/>
      <c r="M14" s="80"/>
      <c r="N14" s="81">
        <f>分析係数表!H17</f>
        <v>3.1175059952038369E-3</v>
      </c>
      <c r="O14" s="82">
        <f t="shared" si="3"/>
        <v>2.7344929811027593E-2</v>
      </c>
      <c r="P14" s="76">
        <f>分析係数表!C17</f>
        <v>0.37921478060046188</v>
      </c>
      <c r="Q14" s="82">
        <f t="shared" si="4"/>
        <v>1.0369601558823858E-2</v>
      </c>
      <c r="R14" s="83">
        <v>2.0127834017157495E-2</v>
      </c>
      <c r="S14" s="84">
        <f t="shared" si="5"/>
        <v>0.78615869434233321</v>
      </c>
      <c r="T14" s="85">
        <f>分析係数表!F17</f>
        <v>0.32152646004638413</v>
      </c>
      <c r="U14" s="86">
        <f t="shared" si="6"/>
        <v>0.25277082202657769</v>
      </c>
      <c r="V14" s="87">
        <f>分析係数表!D17</f>
        <v>5.2709255745308874E-2</v>
      </c>
      <c r="W14" s="167">
        <f t="shared" si="7"/>
        <v>0</v>
      </c>
      <c r="X14" s="76">
        <f>分析係数表!E17</f>
        <v>4.1113219481340925E-2</v>
      </c>
      <c r="Y14" s="166">
        <f t="shared" si="8"/>
        <v>0</v>
      </c>
    </row>
    <row r="15" spans="1:25" x14ac:dyDescent="0.2">
      <c r="A15" s="6" t="s">
        <v>3</v>
      </c>
      <c r="B15" s="5" t="s">
        <v>31</v>
      </c>
      <c r="C15" s="90"/>
      <c r="D15" s="107">
        <f>投入係数表!AO15</f>
        <v>3.8461538461538464E-3</v>
      </c>
      <c r="E15" s="110">
        <f t="shared" si="9"/>
        <v>0.38461538461538464</v>
      </c>
      <c r="F15" s="85">
        <f>分析係数表!C18</f>
        <v>0.14940577249575548</v>
      </c>
      <c r="G15" s="110">
        <f t="shared" si="0"/>
        <v>5.7463758652213648E-2</v>
      </c>
      <c r="H15" s="110">
        <v>6.9456054654865512E-2</v>
      </c>
      <c r="I15" s="110">
        <f t="shared" si="1"/>
        <v>6.9456054654865512E-2</v>
      </c>
      <c r="J15" s="85">
        <f>分析係数表!G18</f>
        <v>0.21511627906976744</v>
      </c>
      <c r="K15" s="111">
        <f t="shared" si="2"/>
        <v>1.4941128036221069E-2</v>
      </c>
      <c r="L15" s="79"/>
      <c r="M15" s="80"/>
      <c r="N15" s="81">
        <f>分析係数表!H18</f>
        <v>5.0626165734079403E-4</v>
      </c>
      <c r="O15" s="82">
        <f t="shared" si="3"/>
        <v>4.4406296274318319E-3</v>
      </c>
      <c r="P15" s="76">
        <f>分析係数表!C18</f>
        <v>0.14940577249575548</v>
      </c>
      <c r="Q15" s="82">
        <f t="shared" si="4"/>
        <v>6.6345569985399168E-4</v>
      </c>
      <c r="R15" s="83">
        <v>1.3311450597159669E-3</v>
      </c>
      <c r="S15" s="84">
        <f t="shared" si="5"/>
        <v>7.0787199714581472E-2</v>
      </c>
      <c r="T15" s="85">
        <f>分析係数表!F18</f>
        <v>0.45542635658914726</v>
      </c>
      <c r="U15" s="86">
        <f t="shared" si="6"/>
        <v>3.2238356459160164E-2</v>
      </c>
      <c r="V15" s="87">
        <f>分析係数表!D18</f>
        <v>8.1395348837209308E-2</v>
      </c>
      <c r="W15" s="167">
        <f t="shared" si="7"/>
        <v>0</v>
      </c>
      <c r="X15" s="76">
        <f>分析係数表!E18</f>
        <v>8.9147286821705432E-2</v>
      </c>
      <c r="Y15" s="166">
        <f t="shared" si="8"/>
        <v>0</v>
      </c>
    </row>
    <row r="16" spans="1:25" x14ac:dyDescent="0.2">
      <c r="A16" s="6" t="s">
        <v>4</v>
      </c>
      <c r="B16" s="5" t="s">
        <v>32</v>
      </c>
      <c r="C16" s="90"/>
      <c r="D16" s="107">
        <f>投入係数表!AO16</f>
        <v>3.8461538461538464E-3</v>
      </c>
      <c r="E16" s="110">
        <f t="shared" si="9"/>
        <v>0.38461538461538464</v>
      </c>
      <c r="F16" s="85">
        <f>分析係数表!C19</f>
        <v>0.11115651818553329</v>
      </c>
      <c r="G16" s="110">
        <f t="shared" si="0"/>
        <v>4.2752506994435883E-2</v>
      </c>
      <c r="H16" s="110">
        <v>7.1712783240589092E-2</v>
      </c>
      <c r="I16" s="110">
        <f t="shared" si="1"/>
        <v>7.1712783240589092E-2</v>
      </c>
      <c r="J16" s="85">
        <f>分析係数表!G19</f>
        <v>5.721393034825871E-2</v>
      </c>
      <c r="K16" s="111">
        <f t="shared" si="2"/>
        <v>4.1029701854068392E-3</v>
      </c>
      <c r="L16" s="79"/>
      <c r="M16" s="80"/>
      <c r="N16" s="81">
        <f>分析係数表!H19</f>
        <v>-1.332267519317879E-4</v>
      </c>
      <c r="O16" s="82">
        <f t="shared" si="3"/>
        <v>-1.1685867440610082E-3</v>
      </c>
      <c r="P16" s="76">
        <f>分析係数表!C19</f>
        <v>0.11115651818553329</v>
      </c>
      <c r="Q16" s="82">
        <f t="shared" si="4"/>
        <v>-1.2989603366759061E-4</v>
      </c>
      <c r="R16" s="83">
        <v>5.5811365602033989E-4</v>
      </c>
      <c r="S16" s="84">
        <f t="shared" si="5"/>
        <v>7.2270896896609427E-2</v>
      </c>
      <c r="T16" s="85">
        <f>分析係数表!F19</f>
        <v>0.24046434494195687</v>
      </c>
      <c r="U16" s="86">
        <f t="shared" si="6"/>
        <v>1.7378573880610891E-2</v>
      </c>
      <c r="V16" s="87">
        <f>分析係数表!D19</f>
        <v>6.7993366500829183E-2</v>
      </c>
      <c r="W16" s="167">
        <f t="shared" si="7"/>
        <v>0</v>
      </c>
      <c r="X16" s="76">
        <f>分析係数表!E19</f>
        <v>7.4626865671641784E-2</v>
      </c>
      <c r="Y16" s="166">
        <f t="shared" si="8"/>
        <v>0</v>
      </c>
    </row>
    <row r="17" spans="1:25" x14ac:dyDescent="0.2">
      <c r="A17" s="6" t="s">
        <v>5</v>
      </c>
      <c r="B17" s="5" t="s">
        <v>33</v>
      </c>
      <c r="C17" s="90"/>
      <c r="D17" s="107">
        <f>投入係数表!AO17</f>
        <v>3.8461538461538464E-3</v>
      </c>
      <c r="E17" s="110">
        <f t="shared" si="9"/>
        <v>0.38461538461538464</v>
      </c>
      <c r="F17" s="85">
        <f>分析係数表!C20</f>
        <v>0.38497033618984844</v>
      </c>
      <c r="G17" s="110">
        <f t="shared" si="0"/>
        <v>0.1480655139191725</v>
      </c>
      <c r="H17" s="110">
        <v>0.21652313865063127</v>
      </c>
      <c r="I17" s="110">
        <f t="shared" si="1"/>
        <v>0.21652313865063127</v>
      </c>
      <c r="J17" s="85">
        <f>分析係数表!G20</f>
        <v>0.1000882612533098</v>
      </c>
      <c r="K17" s="111">
        <f t="shared" si="2"/>
        <v>2.1671424468651005E-2</v>
      </c>
      <c r="L17" s="79"/>
      <c r="M17" s="80"/>
      <c r="N17" s="81">
        <f>分析係数表!H20</f>
        <v>6.1284305888622431E-4</v>
      </c>
      <c r="O17" s="82">
        <f t="shared" si="3"/>
        <v>5.3754990226806375E-3</v>
      </c>
      <c r="P17" s="76">
        <f>分析係数表!C20</f>
        <v>0.38497033618984844</v>
      </c>
      <c r="Q17" s="82">
        <f t="shared" si="4"/>
        <v>2.0694076659495669E-3</v>
      </c>
      <c r="R17" s="83">
        <v>4.6990035024057596E-3</v>
      </c>
      <c r="S17" s="84">
        <f t="shared" si="5"/>
        <v>0.22122214215303704</v>
      </c>
      <c r="T17" s="85">
        <f>分析係数表!F20</f>
        <v>0.22259488084730802</v>
      </c>
      <c r="U17" s="86">
        <f t="shared" si="6"/>
        <v>4.9242916373341515E-2</v>
      </c>
      <c r="V17" s="87">
        <f>分析係数表!D20</f>
        <v>2.5772285966460723E-2</v>
      </c>
      <c r="W17" s="167">
        <f t="shared" si="7"/>
        <v>0</v>
      </c>
      <c r="X17" s="76">
        <f>分析係数表!E20</f>
        <v>2.7184466019417475E-2</v>
      </c>
      <c r="Y17" s="166">
        <f t="shared" si="8"/>
        <v>0</v>
      </c>
    </row>
    <row r="18" spans="1:25" x14ac:dyDescent="0.2">
      <c r="A18" s="6" t="s">
        <v>6</v>
      </c>
      <c r="B18" s="5" t="s">
        <v>34</v>
      </c>
      <c r="C18" s="90"/>
      <c r="D18" s="107">
        <f>投入係数表!AO18</f>
        <v>3.8461538461538464E-3</v>
      </c>
      <c r="E18" s="110">
        <f t="shared" si="9"/>
        <v>0.38461538461538464</v>
      </c>
      <c r="F18" s="85">
        <f>分析係数表!C21</f>
        <v>0.48253968253968249</v>
      </c>
      <c r="G18" s="110">
        <f t="shared" si="0"/>
        <v>0.18559218559218557</v>
      </c>
      <c r="H18" s="110">
        <v>0.33807217465076372</v>
      </c>
      <c r="I18" s="110">
        <f t="shared" si="1"/>
        <v>0.33807217465076372</v>
      </c>
      <c r="J18" s="85">
        <f>分析係数表!G21</f>
        <v>0.28533451484271155</v>
      </c>
      <c r="K18" s="111">
        <f t="shared" si="2"/>
        <v>9.6463659935796114E-2</v>
      </c>
      <c r="L18" s="79"/>
      <c r="M18" s="80"/>
      <c r="N18" s="81">
        <f>分析係数表!H21</f>
        <v>1.0125233146815881E-3</v>
      </c>
      <c r="O18" s="82">
        <f t="shared" si="3"/>
        <v>8.8812592548636639E-3</v>
      </c>
      <c r="P18" s="76">
        <f>分析係数表!C21</f>
        <v>0.48253968253968249</v>
      </c>
      <c r="Q18" s="82">
        <f t="shared" si="4"/>
        <v>4.2855600213945293E-3</v>
      </c>
      <c r="R18" s="83">
        <v>8.2652858512765204E-3</v>
      </c>
      <c r="S18" s="84">
        <f t="shared" si="5"/>
        <v>0.34633746050204023</v>
      </c>
      <c r="T18" s="85">
        <f>分析係数表!F21</f>
        <v>0.42600797518830308</v>
      </c>
      <c r="U18" s="86">
        <f t="shared" si="6"/>
        <v>0.14754252028033304</v>
      </c>
      <c r="V18" s="87">
        <f>分析係数表!D21</f>
        <v>6.1586176340274704E-2</v>
      </c>
      <c r="W18" s="167">
        <f t="shared" si="7"/>
        <v>0</v>
      </c>
      <c r="X18" s="76">
        <f>分析係数表!E21</f>
        <v>5.2946389011962781E-2</v>
      </c>
      <c r="Y18" s="166">
        <f t="shared" si="8"/>
        <v>0</v>
      </c>
    </row>
    <row r="19" spans="1:25" x14ac:dyDescent="0.2">
      <c r="A19" s="6" t="s">
        <v>7</v>
      </c>
      <c r="B19" s="5" t="s">
        <v>268</v>
      </c>
      <c r="C19" s="90"/>
      <c r="D19" s="107">
        <f>投入係数表!AO19</f>
        <v>0</v>
      </c>
      <c r="E19" s="110">
        <f t="shared" si="9"/>
        <v>0</v>
      </c>
      <c r="F19" s="85">
        <f>分析係数表!C22</f>
        <v>8.9572192513369009E-2</v>
      </c>
      <c r="G19" s="110">
        <f t="shared" si="0"/>
        <v>0</v>
      </c>
      <c r="H19" s="110">
        <v>3.4804299725972277E-3</v>
      </c>
      <c r="I19" s="110">
        <f t="shared" si="1"/>
        <v>3.4804299725972277E-3</v>
      </c>
      <c r="J19" s="85">
        <f>分析係数表!G22</f>
        <v>0.19457831325301206</v>
      </c>
      <c r="K19" s="111">
        <f t="shared" si="2"/>
        <v>6.7721619346319557E-4</v>
      </c>
      <c r="L19" s="79"/>
      <c r="M19" s="80"/>
      <c r="N19" s="81">
        <f>分析係数表!H22</f>
        <v>5.3290700772715159E-5</v>
      </c>
      <c r="O19" s="82">
        <f t="shared" si="3"/>
        <v>4.6743469762440331E-4</v>
      </c>
      <c r="P19" s="76">
        <f>分析係数表!C22</f>
        <v>8.9572192513369009E-2</v>
      </c>
      <c r="Q19" s="82">
        <f t="shared" si="4"/>
        <v>4.1869150723041485E-5</v>
      </c>
      <c r="R19" s="83">
        <v>2.7508359991700482E-4</v>
      </c>
      <c r="S19" s="84">
        <f t="shared" si="5"/>
        <v>3.7555135725142325E-3</v>
      </c>
      <c r="T19" s="85">
        <f>分析係数表!F22</f>
        <v>0.41265060240963858</v>
      </c>
      <c r="U19" s="86">
        <f t="shared" si="6"/>
        <v>1.549714938055572E-3</v>
      </c>
      <c r="V19" s="87">
        <f>分析係数表!D22</f>
        <v>5.903614457831325E-2</v>
      </c>
      <c r="W19" s="167">
        <f t="shared" si="7"/>
        <v>0</v>
      </c>
      <c r="X19" s="76">
        <f>分析係数表!E22</f>
        <v>6.2650602409638559E-2</v>
      </c>
      <c r="Y19" s="166">
        <f t="shared" si="8"/>
        <v>0</v>
      </c>
    </row>
    <row r="20" spans="1:25" x14ac:dyDescent="0.2">
      <c r="A20" s="6" t="s">
        <v>8</v>
      </c>
      <c r="B20" s="5" t="s">
        <v>269</v>
      </c>
      <c r="C20" s="90"/>
      <c r="D20" s="107">
        <f>投入係数表!AO20</f>
        <v>0</v>
      </c>
      <c r="E20" s="110">
        <f t="shared" si="9"/>
        <v>0</v>
      </c>
      <c r="F20" s="85">
        <f>分析係数表!C23</f>
        <v>0</v>
      </c>
      <c r="G20" s="110">
        <f t="shared" si="0"/>
        <v>0</v>
      </c>
      <c r="H20" s="110">
        <v>0</v>
      </c>
      <c r="I20" s="110">
        <f t="shared" si="1"/>
        <v>0</v>
      </c>
      <c r="J20" s="85">
        <f>分析係数表!G23</f>
        <v>0.21617418351477449</v>
      </c>
      <c r="K20" s="111">
        <f t="shared" si="2"/>
        <v>0</v>
      </c>
      <c r="L20" s="79"/>
      <c r="M20" s="80"/>
      <c r="N20" s="81">
        <f>分析係数表!H23</f>
        <v>2.6645350386357579E-5</v>
      </c>
      <c r="O20" s="82">
        <f t="shared" si="3"/>
        <v>2.3371734881220166E-4</v>
      </c>
      <c r="P20" s="76">
        <f>分析係数表!C23</f>
        <v>0</v>
      </c>
      <c r="Q20" s="82">
        <f t="shared" si="4"/>
        <v>0</v>
      </c>
      <c r="R20" s="83">
        <v>0</v>
      </c>
      <c r="S20" s="84">
        <f t="shared" si="5"/>
        <v>0</v>
      </c>
      <c r="T20" s="85">
        <f>分析係数表!F23</f>
        <v>0.44116122343182995</v>
      </c>
      <c r="U20" s="86">
        <f t="shared" si="6"/>
        <v>0</v>
      </c>
      <c r="V20" s="87">
        <f>分析係数表!D23</f>
        <v>8.5018144116122338E-2</v>
      </c>
      <c r="W20" s="167">
        <f t="shared" si="7"/>
        <v>0</v>
      </c>
      <c r="X20" s="76">
        <f>分析係数表!E23</f>
        <v>8.138932089165371E-2</v>
      </c>
      <c r="Y20" s="166">
        <f t="shared" si="8"/>
        <v>0</v>
      </c>
    </row>
    <row r="21" spans="1:25" x14ac:dyDescent="0.2">
      <c r="A21" s="6" t="s">
        <v>9</v>
      </c>
      <c r="B21" s="5" t="s">
        <v>270</v>
      </c>
      <c r="C21" s="90"/>
      <c r="D21" s="107">
        <f>投入係数表!AO21</f>
        <v>3.8461538461538464E-3</v>
      </c>
      <c r="E21" s="110">
        <f t="shared" si="9"/>
        <v>0.38461538461538464</v>
      </c>
      <c r="F21" s="85">
        <f>分析係数表!C24</f>
        <v>0.22950819672131151</v>
      </c>
      <c r="G21" s="110">
        <f t="shared" si="0"/>
        <v>8.8272383354350586E-2</v>
      </c>
      <c r="H21" s="110">
        <v>0.10710758472878104</v>
      </c>
      <c r="I21" s="110">
        <f t="shared" si="1"/>
        <v>0.10710758472878104</v>
      </c>
      <c r="J21" s="85">
        <f>分析係数表!G24</f>
        <v>0.20952380952380953</v>
      </c>
      <c r="K21" s="111">
        <f t="shared" si="2"/>
        <v>2.2441589181268408E-2</v>
      </c>
      <c r="L21" s="79"/>
      <c r="M21" s="80"/>
      <c r="N21" s="81">
        <f>分析係数表!H24</f>
        <v>3.996802557953637E-4</v>
      </c>
      <c r="O21" s="82">
        <f t="shared" si="3"/>
        <v>3.5057602321830247E-3</v>
      </c>
      <c r="P21" s="76">
        <f>分析係数表!C24</f>
        <v>0.22950819672131151</v>
      </c>
      <c r="Q21" s="82">
        <f t="shared" si="4"/>
        <v>8.0460070902561235E-4</v>
      </c>
      <c r="R21" s="83">
        <v>1.9990931703507738E-3</v>
      </c>
      <c r="S21" s="84">
        <f t="shared" si="5"/>
        <v>0.10910667789913181</v>
      </c>
      <c r="T21" s="85">
        <f>分析係数表!F24</f>
        <v>0.4</v>
      </c>
      <c r="U21" s="86">
        <f t="shared" si="6"/>
        <v>4.3642671159652729E-2</v>
      </c>
      <c r="V21" s="87">
        <f>分析係数表!D24</f>
        <v>1.1190476190476191</v>
      </c>
      <c r="W21" s="167">
        <f t="shared" si="7"/>
        <v>0</v>
      </c>
      <c r="X21" s="76">
        <f>分析係数表!E24</f>
        <v>1.1190476190476191</v>
      </c>
      <c r="Y21" s="166">
        <f t="shared" si="8"/>
        <v>0</v>
      </c>
    </row>
    <row r="22" spans="1:25" x14ac:dyDescent="0.2">
      <c r="A22" s="6" t="s">
        <v>10</v>
      </c>
      <c r="B22" s="5" t="s">
        <v>271</v>
      </c>
      <c r="C22" s="90"/>
      <c r="D22" s="107">
        <f>投入係数表!AO22</f>
        <v>7.6923076923076927E-3</v>
      </c>
      <c r="E22" s="110">
        <f t="shared" si="9"/>
        <v>0.76923076923076927</v>
      </c>
      <c r="F22" s="85">
        <f>分析係数表!C25</f>
        <v>0.16129032258064513</v>
      </c>
      <c r="G22" s="110">
        <f t="shared" si="0"/>
        <v>0.12406947890818856</v>
      </c>
      <c r="H22" s="110">
        <v>0.14570825320492956</v>
      </c>
      <c r="I22" s="110">
        <f t="shared" si="1"/>
        <v>0.14570825320492956</v>
      </c>
      <c r="J22" s="85">
        <f>分析係数表!G25</f>
        <v>0.19679519278918378</v>
      </c>
      <c r="K22" s="111">
        <f t="shared" si="2"/>
        <v>2.8674683780439317E-2</v>
      </c>
      <c r="L22" s="79"/>
      <c r="M22" s="80"/>
      <c r="N22" s="81">
        <f>分析係数表!H25</f>
        <v>5.5955235811350917E-4</v>
      </c>
      <c r="O22" s="82">
        <f t="shared" si="3"/>
        <v>4.9080643250562347E-3</v>
      </c>
      <c r="P22" s="76">
        <f>分析係数表!C25</f>
        <v>0.16129032258064513</v>
      </c>
      <c r="Q22" s="82">
        <f t="shared" si="4"/>
        <v>7.9162327823487642E-4</v>
      </c>
      <c r="R22" s="83">
        <v>2.3847853868372557E-3</v>
      </c>
      <c r="S22" s="84">
        <f t="shared" si="5"/>
        <v>0.14809303859176681</v>
      </c>
      <c r="T22" s="85">
        <f>分析係数表!F25</f>
        <v>0.35002503755633452</v>
      </c>
      <c r="U22" s="86">
        <f t="shared" si="6"/>
        <v>5.1836271394914875E-2</v>
      </c>
      <c r="V22" s="87">
        <f>分析係数表!D25</f>
        <v>8.1622433650475709E-2</v>
      </c>
      <c r="W22" s="167">
        <f t="shared" si="7"/>
        <v>0</v>
      </c>
      <c r="X22" s="76">
        <f>分析係数表!E25</f>
        <v>8.0120180270405614E-2</v>
      </c>
      <c r="Y22" s="166">
        <f t="shared" si="8"/>
        <v>0</v>
      </c>
    </row>
    <row r="23" spans="1:25" x14ac:dyDescent="0.2">
      <c r="A23" s="6" t="s">
        <v>11</v>
      </c>
      <c r="B23" s="5" t="s">
        <v>35</v>
      </c>
      <c r="C23" s="90"/>
      <c r="D23" s="107">
        <f>投入係数表!AO23</f>
        <v>0</v>
      </c>
      <c r="E23" s="110">
        <f t="shared" si="9"/>
        <v>0</v>
      </c>
      <c r="F23" s="85">
        <f>分析係数表!C26</f>
        <v>0.2892749244712991</v>
      </c>
      <c r="G23" s="110">
        <f t="shared" si="0"/>
        <v>0</v>
      </c>
      <c r="H23" s="110">
        <v>1.8516468965137811E-2</v>
      </c>
      <c r="I23" s="110">
        <f t="shared" si="1"/>
        <v>1.8516468965137811E-2</v>
      </c>
      <c r="J23" s="85">
        <f>分析係数表!G26</f>
        <v>0.19654528478057889</v>
      </c>
      <c r="K23" s="111">
        <f t="shared" si="2"/>
        <v>3.639324665883762E-3</v>
      </c>
      <c r="L23" s="79"/>
      <c r="M23" s="80"/>
      <c r="N23" s="81">
        <f>分析係数表!H26</f>
        <v>1.2363442579269917E-2</v>
      </c>
      <c r="O23" s="82">
        <f t="shared" si="3"/>
        <v>0.10844484984886157</v>
      </c>
      <c r="P23" s="76">
        <f>分析係数表!C26</f>
        <v>0.2892749244712991</v>
      </c>
      <c r="Q23" s="82">
        <f t="shared" si="4"/>
        <v>3.1370375749330805E-2</v>
      </c>
      <c r="R23" s="83">
        <v>3.3183693115733381E-2</v>
      </c>
      <c r="S23" s="84">
        <f t="shared" si="5"/>
        <v>5.1700162080871193E-2</v>
      </c>
      <c r="T23" s="85">
        <f>分析係数表!F26</f>
        <v>0.33426704014939307</v>
      </c>
      <c r="U23" s="86">
        <f t="shared" si="6"/>
        <v>1.7281660154016699E-2</v>
      </c>
      <c r="V23" s="87">
        <f>分析係数表!D26</f>
        <v>5.3688141923436038E-2</v>
      </c>
      <c r="W23" s="167">
        <f t="shared" si="7"/>
        <v>0</v>
      </c>
      <c r="X23" s="76">
        <f>分析係数表!E26</f>
        <v>5.6489262371615313E-2</v>
      </c>
      <c r="Y23" s="166">
        <f t="shared" si="8"/>
        <v>0</v>
      </c>
    </row>
    <row r="24" spans="1:25" x14ac:dyDescent="0.2">
      <c r="A24" s="6" t="s">
        <v>12</v>
      </c>
      <c r="B24" s="5" t="s">
        <v>365</v>
      </c>
      <c r="C24" s="90"/>
      <c r="D24" s="107">
        <f>投入係数表!AO24</f>
        <v>0</v>
      </c>
      <c r="E24" s="110">
        <f t="shared" si="9"/>
        <v>0</v>
      </c>
      <c r="F24" s="85">
        <f>分析係数表!C27</f>
        <v>1.9108280254777066E-2</v>
      </c>
      <c r="G24" s="110">
        <f t="shared" si="0"/>
        <v>0</v>
      </c>
      <c r="H24" s="110">
        <v>7.1993916622649248E-4</v>
      </c>
      <c r="I24" s="110">
        <f t="shared" si="1"/>
        <v>7.1993916622649248E-4</v>
      </c>
      <c r="J24" s="85">
        <f>分析係数表!G27</f>
        <v>0.18</v>
      </c>
      <c r="K24" s="111">
        <f t="shared" si="2"/>
        <v>1.2958904992076863E-4</v>
      </c>
      <c r="L24" s="79"/>
      <c r="M24" s="80"/>
      <c r="N24" s="81">
        <f>分析係数表!H27</f>
        <v>1.2043698374633626E-2</v>
      </c>
      <c r="O24" s="82">
        <f t="shared" si="3"/>
        <v>0.10564024166311516</v>
      </c>
      <c r="P24" s="76">
        <f>分析係数表!C27</f>
        <v>1.9108280254777066E-2</v>
      </c>
      <c r="Q24" s="82">
        <f t="shared" si="4"/>
        <v>2.0186033438811808E-3</v>
      </c>
      <c r="R24" s="83">
        <v>2.0316612351119088E-3</v>
      </c>
      <c r="S24" s="84">
        <f t="shared" si="5"/>
        <v>2.7516004013384012E-3</v>
      </c>
      <c r="T24" s="85">
        <f>分析係数表!F27</f>
        <v>0.34</v>
      </c>
      <c r="U24" s="86">
        <f t="shared" si="6"/>
        <v>9.3554413645505652E-4</v>
      </c>
      <c r="V24" s="87">
        <f>分析係数表!D27</f>
        <v>0</v>
      </c>
      <c r="W24" s="167">
        <f t="shared" si="7"/>
        <v>0</v>
      </c>
      <c r="X24" s="76">
        <f>分析係数表!E27</f>
        <v>0</v>
      </c>
      <c r="Y24" s="166">
        <f t="shared" si="8"/>
        <v>0</v>
      </c>
    </row>
    <row r="25" spans="1:25" x14ac:dyDescent="0.2">
      <c r="A25" s="6" t="s">
        <v>13</v>
      </c>
      <c r="B25" s="5" t="s">
        <v>191</v>
      </c>
      <c r="C25" s="90"/>
      <c r="D25" s="107">
        <f>投入係数表!AO25</f>
        <v>0</v>
      </c>
      <c r="E25" s="110">
        <f t="shared" si="9"/>
        <v>0</v>
      </c>
      <c r="F25" s="85">
        <f>分析係数表!C28</f>
        <v>9.4883720930232562E-2</v>
      </c>
      <c r="G25" s="110">
        <f t="shared" si="0"/>
        <v>0</v>
      </c>
      <c r="H25" s="110">
        <v>1.4908836936178992E-2</v>
      </c>
      <c r="I25" s="110">
        <f t="shared" si="1"/>
        <v>1.4908836936178992E-2</v>
      </c>
      <c r="J25" s="85">
        <f>分析係数表!G28</f>
        <v>0.12508638562543192</v>
      </c>
      <c r="K25" s="111">
        <f t="shared" si="2"/>
        <v>1.8648925262255683E-3</v>
      </c>
      <c r="L25" s="79"/>
      <c r="M25" s="80"/>
      <c r="N25" s="81">
        <f>分析係数表!H28</f>
        <v>2.3767652544630962E-2</v>
      </c>
      <c r="O25" s="82">
        <f t="shared" si="3"/>
        <v>0.20847587514048388</v>
      </c>
      <c r="P25" s="76">
        <f>分析係数表!C28</f>
        <v>9.4883720930232562E-2</v>
      </c>
      <c r="Q25" s="82">
        <f t="shared" si="4"/>
        <v>1.9780966757515679E-2</v>
      </c>
      <c r="R25" s="83">
        <v>2.1079453670258628E-2</v>
      </c>
      <c r="S25" s="84">
        <f t="shared" si="5"/>
        <v>3.5988290606437622E-2</v>
      </c>
      <c r="T25" s="85">
        <f>分析係数表!F28</f>
        <v>0.21354526606772634</v>
      </c>
      <c r="U25" s="86">
        <f t="shared" si="6"/>
        <v>7.6851290928743781E-3</v>
      </c>
      <c r="V25" s="87">
        <f>分析係数表!D28</f>
        <v>0.20525224602626124</v>
      </c>
      <c r="W25" s="167">
        <f t="shared" si="7"/>
        <v>0</v>
      </c>
      <c r="X25" s="76">
        <f>分析係数表!E28</f>
        <v>0.19765031098825156</v>
      </c>
      <c r="Y25" s="166">
        <f t="shared" si="8"/>
        <v>0</v>
      </c>
    </row>
    <row r="26" spans="1:25" x14ac:dyDescent="0.2">
      <c r="A26" s="6" t="s">
        <v>14</v>
      </c>
      <c r="B26" s="5" t="s">
        <v>50</v>
      </c>
      <c r="C26" s="90"/>
      <c r="D26" s="107">
        <f>投入係数表!AO26</f>
        <v>3.4615384615384617E-2</v>
      </c>
      <c r="E26" s="110">
        <f t="shared" si="9"/>
        <v>3.4615384615384617</v>
      </c>
      <c r="F26" s="85">
        <f>分析係数表!C29</f>
        <v>0.10244286840031525</v>
      </c>
      <c r="G26" s="110">
        <f t="shared" si="0"/>
        <v>0.35460992907801431</v>
      </c>
      <c r="H26" s="110">
        <v>0.39144005736547438</v>
      </c>
      <c r="I26" s="110">
        <f t="shared" si="1"/>
        <v>0.39144005736547438</v>
      </c>
      <c r="J26" s="85">
        <f>分析係数表!G29</f>
        <v>0.25477707006369427</v>
      </c>
      <c r="K26" s="111">
        <f t="shared" si="2"/>
        <v>9.9729950921139968E-2</v>
      </c>
      <c r="L26" s="79"/>
      <c r="M26" s="80"/>
      <c r="N26" s="81">
        <f>分析係数表!H29</f>
        <v>1.0897948308020251E-2</v>
      </c>
      <c r="O26" s="82">
        <f t="shared" si="3"/>
        <v>9.5590395664190489E-2</v>
      </c>
      <c r="P26" s="76">
        <f>分析係数表!C29</f>
        <v>0.10244286840031525</v>
      </c>
      <c r="Q26" s="82">
        <f t="shared" si="4"/>
        <v>9.7925543233607307E-3</v>
      </c>
      <c r="R26" s="83">
        <v>1.2488151380652146E-2</v>
      </c>
      <c r="S26" s="84">
        <f t="shared" si="5"/>
        <v>0.4039282087461265</v>
      </c>
      <c r="T26" s="85">
        <f>分析係数表!F29</f>
        <v>0.39278131634819535</v>
      </c>
      <c r="U26" s="86">
        <f t="shared" si="6"/>
        <v>0.1586554535414722</v>
      </c>
      <c r="V26" s="87">
        <f>分析係数表!D29</f>
        <v>0.1932059447983015</v>
      </c>
      <c r="W26" s="167">
        <f t="shared" si="7"/>
        <v>0</v>
      </c>
      <c r="X26" s="76">
        <f>分析係数表!E29</f>
        <v>0.10191082802547771</v>
      </c>
      <c r="Y26" s="166">
        <f t="shared" si="8"/>
        <v>0</v>
      </c>
    </row>
    <row r="27" spans="1:25" x14ac:dyDescent="0.2">
      <c r="A27" s="6" t="s">
        <v>15</v>
      </c>
      <c r="B27" s="5" t="s">
        <v>36</v>
      </c>
      <c r="C27" s="90"/>
      <c r="D27" s="107">
        <f>投入係数表!AO27</f>
        <v>0</v>
      </c>
      <c r="E27" s="110">
        <f t="shared" si="9"/>
        <v>0</v>
      </c>
      <c r="F27" s="85">
        <f>分析係数表!C30</f>
        <v>1</v>
      </c>
      <c r="G27" s="110">
        <f t="shared" si="0"/>
        <v>0</v>
      </c>
      <c r="H27" s="110">
        <v>0.2126871003335927</v>
      </c>
      <c r="I27" s="110">
        <f t="shared" si="1"/>
        <v>0.2126871003335927</v>
      </c>
      <c r="J27" s="85">
        <f>分析係数表!G30</f>
        <v>0.34465911614479239</v>
      </c>
      <c r="K27" s="111">
        <f t="shared" si="2"/>
        <v>7.3304548016374843E-2</v>
      </c>
      <c r="L27" s="79"/>
      <c r="M27" s="80"/>
      <c r="N27" s="81">
        <f>分析係数表!H30</f>
        <v>0</v>
      </c>
      <c r="O27" s="82">
        <f t="shared" si="3"/>
        <v>0</v>
      </c>
      <c r="P27" s="76">
        <f>分析係数表!C30</f>
        <v>1</v>
      </c>
      <c r="Q27" s="82">
        <f t="shared" si="4"/>
        <v>0</v>
      </c>
      <c r="R27" s="83">
        <v>1.375388903444635E-2</v>
      </c>
      <c r="S27" s="84">
        <f t="shared" si="5"/>
        <v>0.22644098936803905</v>
      </c>
      <c r="T27" s="85">
        <f>分析係数表!F30</f>
        <v>0.43992893626471241</v>
      </c>
      <c r="U27" s="86">
        <f t="shared" si="6"/>
        <v>9.9617943579410478E-2</v>
      </c>
      <c r="V27" s="87">
        <f>分析係数表!D30</f>
        <v>0.13657561625582945</v>
      </c>
      <c r="W27" s="167">
        <f t="shared" si="7"/>
        <v>0</v>
      </c>
      <c r="X27" s="76">
        <f>分析係数表!E30</f>
        <v>6.395736175882745E-2</v>
      </c>
      <c r="Y27" s="166">
        <f t="shared" si="8"/>
        <v>0</v>
      </c>
    </row>
    <row r="28" spans="1:25" x14ac:dyDescent="0.2">
      <c r="A28" s="6" t="s">
        <v>16</v>
      </c>
      <c r="B28" s="5" t="s">
        <v>192</v>
      </c>
      <c r="C28" s="90"/>
      <c r="D28" s="107">
        <f>投入係数表!AO28</f>
        <v>3.8461538461538464E-3</v>
      </c>
      <c r="E28" s="110">
        <f t="shared" si="9"/>
        <v>0.38461538461538464</v>
      </c>
      <c r="F28" s="85">
        <f>分析係数表!C31</f>
        <v>2.6671974522292974E-2</v>
      </c>
      <c r="G28" s="110">
        <f t="shared" si="0"/>
        <v>1.0258451739343453E-2</v>
      </c>
      <c r="H28" s="110">
        <v>2.5530033453718088E-2</v>
      </c>
      <c r="I28" s="110">
        <f t="shared" si="1"/>
        <v>2.5530033453718088E-2</v>
      </c>
      <c r="J28" s="85">
        <f>分析係数表!G31</f>
        <v>5.9701492537313432E-2</v>
      </c>
      <c r="K28" s="111">
        <f t="shared" si="2"/>
        <v>1.5241811017145128E-3</v>
      </c>
      <c r="L28" s="79"/>
      <c r="M28" s="80"/>
      <c r="N28" s="81">
        <f>分析係数表!H31</f>
        <v>2.5153210764721556E-2</v>
      </c>
      <c r="O28" s="82">
        <f t="shared" si="3"/>
        <v>0.22062917727871836</v>
      </c>
      <c r="P28" s="76">
        <f>分析係数表!C31</f>
        <v>2.6671974522292974E-2</v>
      </c>
      <c r="Q28" s="82">
        <f t="shared" si="4"/>
        <v>5.8846157952524361E-3</v>
      </c>
      <c r="R28" s="83">
        <v>7.1995300790135041E-3</v>
      </c>
      <c r="S28" s="84">
        <f t="shared" si="5"/>
        <v>3.2729563532731591E-2</v>
      </c>
      <c r="T28" s="85">
        <f>分析係数表!F31</f>
        <v>0.34328358208955223</v>
      </c>
      <c r="U28" s="86">
        <f t="shared" si="6"/>
        <v>1.123552180974368E-2</v>
      </c>
      <c r="V28" s="87">
        <f>分析係数表!D31</f>
        <v>0</v>
      </c>
      <c r="W28" s="167">
        <f t="shared" si="7"/>
        <v>0</v>
      </c>
      <c r="X28" s="76">
        <f>分析係数表!E31</f>
        <v>0</v>
      </c>
      <c r="Y28" s="166">
        <f t="shared" si="8"/>
        <v>0</v>
      </c>
    </row>
    <row r="29" spans="1:25" x14ac:dyDescent="0.2">
      <c r="A29" s="6" t="s">
        <v>17</v>
      </c>
      <c r="B29" s="5" t="s">
        <v>272</v>
      </c>
      <c r="C29" s="90"/>
      <c r="D29" s="107">
        <f>投入係数表!AO29</f>
        <v>0</v>
      </c>
      <c r="E29" s="110">
        <f t="shared" si="9"/>
        <v>0</v>
      </c>
      <c r="F29" s="85">
        <f>分析係数表!C32</f>
        <v>1</v>
      </c>
      <c r="G29" s="110">
        <f t="shared" si="0"/>
        <v>0</v>
      </c>
      <c r="H29" s="110">
        <v>0.12596150544547269</v>
      </c>
      <c r="I29" s="110">
        <f t="shared" si="1"/>
        <v>0.12596150544547269</v>
      </c>
      <c r="J29" s="85">
        <f>分析係数表!G32</f>
        <v>0.14022140221402213</v>
      </c>
      <c r="K29" s="111">
        <f t="shared" si="2"/>
        <v>1.7662498918553364E-2</v>
      </c>
      <c r="L29" s="79"/>
      <c r="M29" s="80"/>
      <c r="N29" s="81">
        <f>分析係数表!H32</f>
        <v>7.3807620570210501E-3</v>
      </c>
      <c r="O29" s="82">
        <f t="shared" si="3"/>
        <v>6.4739705620979859E-2</v>
      </c>
      <c r="P29" s="76">
        <f>分析係数表!C32</f>
        <v>1</v>
      </c>
      <c r="Q29" s="82">
        <f t="shared" si="4"/>
        <v>6.4739705620979859E-2</v>
      </c>
      <c r="R29" s="83">
        <v>8.2035255712583591E-2</v>
      </c>
      <c r="S29" s="84">
        <f t="shared" si="5"/>
        <v>0.20799676115805626</v>
      </c>
      <c r="T29" s="85">
        <f>分析係数表!F32</f>
        <v>0.48093480934809346</v>
      </c>
      <c r="U29" s="86">
        <f t="shared" si="6"/>
        <v>0.10003288267257072</v>
      </c>
      <c r="V29" s="87">
        <f>分析係数表!D32</f>
        <v>1.7220172201722016E-2</v>
      </c>
      <c r="W29" s="167">
        <f t="shared" si="7"/>
        <v>0</v>
      </c>
      <c r="X29" s="76">
        <f>分析係数表!E32</f>
        <v>2.5830258302583026E-2</v>
      </c>
      <c r="Y29" s="166">
        <f t="shared" si="8"/>
        <v>0</v>
      </c>
    </row>
    <row r="30" spans="1:25" x14ac:dyDescent="0.2">
      <c r="A30" s="6" t="s">
        <v>18</v>
      </c>
      <c r="B30" s="5" t="s">
        <v>273</v>
      </c>
      <c r="C30" s="90"/>
      <c r="D30" s="107">
        <f>投入係数表!AO30</f>
        <v>1.1538461538461539E-2</v>
      </c>
      <c r="E30" s="110">
        <f t="shared" si="9"/>
        <v>1.153846153846154</v>
      </c>
      <c r="F30" s="85">
        <f>分析係数表!C33</f>
        <v>0.66329113924050631</v>
      </c>
      <c r="G30" s="110">
        <f t="shared" si="0"/>
        <v>0.76533592989289201</v>
      </c>
      <c r="H30" s="110">
        <v>1.1239244921883391</v>
      </c>
      <c r="I30" s="110">
        <f t="shared" si="1"/>
        <v>1.1239244921883391</v>
      </c>
      <c r="J30" s="85">
        <f>分析係数表!G33</f>
        <v>0.50381679389312972</v>
      </c>
      <c r="K30" s="111">
        <f t="shared" si="2"/>
        <v>0.56625203423229298</v>
      </c>
      <c r="L30" s="79"/>
      <c r="M30" s="80"/>
      <c r="N30" s="81">
        <f>分析係数表!H33</f>
        <v>1.0658140154543032E-3</v>
      </c>
      <c r="O30" s="82">
        <f t="shared" si="3"/>
        <v>9.3486939524880658E-3</v>
      </c>
      <c r="P30" s="76">
        <f>分析係数表!C33</f>
        <v>0.66329113924050631</v>
      </c>
      <c r="Q30" s="82">
        <f t="shared" si="4"/>
        <v>6.2009058621566408E-3</v>
      </c>
      <c r="R30" s="83">
        <v>1.5897201500145116E-2</v>
      </c>
      <c r="S30" s="84">
        <f t="shared" si="5"/>
        <v>1.1398216936884842</v>
      </c>
      <c r="T30" s="85">
        <f>分析係数表!F33</f>
        <v>0.63740458015267176</v>
      </c>
      <c r="U30" s="86">
        <f t="shared" si="6"/>
        <v>0.72652756811441555</v>
      </c>
      <c r="V30" s="87">
        <f>分析係数表!D33</f>
        <v>1.1450381679389313E-2</v>
      </c>
      <c r="W30" s="167">
        <f t="shared" si="7"/>
        <v>0</v>
      </c>
      <c r="X30" s="76">
        <f>分析係数表!E33</f>
        <v>0</v>
      </c>
      <c r="Y30" s="166">
        <f t="shared" si="8"/>
        <v>0</v>
      </c>
    </row>
    <row r="31" spans="1:25" x14ac:dyDescent="0.2">
      <c r="A31" s="6" t="s">
        <v>19</v>
      </c>
      <c r="B31" s="5" t="s">
        <v>274</v>
      </c>
      <c r="C31" s="90"/>
      <c r="D31" s="107">
        <f>投入係数表!AO31</f>
        <v>6.5384615384615388E-2</v>
      </c>
      <c r="E31" s="110">
        <f t="shared" si="9"/>
        <v>6.5384615384615392</v>
      </c>
      <c r="F31" s="85">
        <f>分析係数表!C34</f>
        <v>0.21491587085038655</v>
      </c>
      <c r="G31" s="110">
        <f t="shared" si="0"/>
        <v>1.4052191555602198</v>
      </c>
      <c r="H31" s="110">
        <v>1.5968628165771044</v>
      </c>
      <c r="I31" s="110">
        <f t="shared" si="1"/>
        <v>1.5968628165771044</v>
      </c>
      <c r="J31" s="85">
        <f>分析係数表!G34</f>
        <v>0.42492917847025496</v>
      </c>
      <c r="K31" s="111">
        <f t="shared" si="2"/>
        <v>0.67855360477780635</v>
      </c>
      <c r="L31" s="79"/>
      <c r="M31" s="80"/>
      <c r="N31" s="81">
        <f>分析係数表!H34</f>
        <v>0.18094857447375434</v>
      </c>
      <c r="O31" s="82">
        <f t="shared" si="3"/>
        <v>1.5871745157836616</v>
      </c>
      <c r="P31" s="76">
        <f>分析係数表!C34</f>
        <v>0.21491587085038655</v>
      </c>
      <c r="Q31" s="82">
        <f t="shared" si="4"/>
        <v>0.34110899325118621</v>
      </c>
      <c r="R31" s="83">
        <v>0.36215202628157422</v>
      </c>
      <c r="S31" s="84">
        <f t="shared" si="5"/>
        <v>1.9590148428586787</v>
      </c>
      <c r="T31" s="85">
        <f>分析係数表!F34</f>
        <v>0.69842904970383723</v>
      </c>
      <c r="U31" s="86">
        <f t="shared" si="6"/>
        <v>1.3682328750534989</v>
      </c>
      <c r="V31" s="87">
        <f>分析係数表!D34</f>
        <v>0.29410249806850375</v>
      </c>
      <c r="W31" s="167">
        <f t="shared" si="7"/>
        <v>1</v>
      </c>
      <c r="X31" s="76">
        <f>分析係数表!E34</f>
        <v>0.18465104300798352</v>
      </c>
      <c r="Y31" s="166">
        <f t="shared" si="8"/>
        <v>0</v>
      </c>
    </row>
    <row r="32" spans="1:25" x14ac:dyDescent="0.2">
      <c r="A32" s="6" t="s">
        <v>20</v>
      </c>
      <c r="B32" s="5" t="s">
        <v>37</v>
      </c>
      <c r="C32" s="90"/>
      <c r="D32" s="107">
        <f>投入係数表!AO32</f>
        <v>3.8461538461538464E-3</v>
      </c>
      <c r="E32" s="110">
        <f t="shared" si="9"/>
        <v>0.38461538461538464</v>
      </c>
      <c r="F32" s="85">
        <f>分析係数表!C35</f>
        <v>8.6412734508243272E-2</v>
      </c>
      <c r="G32" s="110">
        <f t="shared" si="0"/>
        <v>3.3235667118555107E-2</v>
      </c>
      <c r="H32" s="110">
        <v>9.5085419149129977E-2</v>
      </c>
      <c r="I32" s="110">
        <f t="shared" si="1"/>
        <v>9.5085419149129977E-2</v>
      </c>
      <c r="J32" s="85">
        <f>分析係数表!G35</f>
        <v>0.31692307692307692</v>
      </c>
      <c r="K32" s="111">
        <f t="shared" si="2"/>
        <v>3.0134763607262732E-2</v>
      </c>
      <c r="L32" s="79"/>
      <c r="M32" s="80"/>
      <c r="N32" s="81">
        <f>分析係数表!H35</f>
        <v>6.9118038902211562E-2</v>
      </c>
      <c r="O32" s="82">
        <f t="shared" si="3"/>
        <v>0.60626280281885114</v>
      </c>
      <c r="P32" s="76">
        <f>分析係数表!C35</f>
        <v>8.6412734508243272E-2</v>
      </c>
      <c r="Q32" s="82">
        <f t="shared" si="4"/>
        <v>5.2388826622208826E-2</v>
      </c>
      <c r="R32" s="83">
        <v>5.7995587123085446E-2</v>
      </c>
      <c r="S32" s="84">
        <f t="shared" si="5"/>
        <v>0.15308100627221544</v>
      </c>
      <c r="T32" s="85">
        <f>分析係数表!F35</f>
        <v>0.65230769230769226</v>
      </c>
      <c r="U32" s="86">
        <f t="shared" si="6"/>
        <v>9.985591793756822E-2</v>
      </c>
      <c r="V32" s="87">
        <f>分析係数表!D35</f>
        <v>0.24307692307692308</v>
      </c>
      <c r="W32" s="167">
        <f t="shared" si="7"/>
        <v>0</v>
      </c>
      <c r="X32" s="76">
        <f>分析係数表!E35</f>
        <v>0.19384615384615383</v>
      </c>
      <c r="Y32" s="166">
        <f t="shared" si="8"/>
        <v>0</v>
      </c>
    </row>
    <row r="33" spans="1:25" x14ac:dyDescent="0.2">
      <c r="A33" s="6" t="s">
        <v>21</v>
      </c>
      <c r="B33" s="5" t="s">
        <v>38</v>
      </c>
      <c r="C33" s="90"/>
      <c r="D33" s="107">
        <f>投入係数表!AO33</f>
        <v>2.3076923076923078E-2</v>
      </c>
      <c r="E33" s="110">
        <f t="shared" si="9"/>
        <v>2.3076923076923079</v>
      </c>
      <c r="F33" s="85">
        <f>分析係数表!C36</f>
        <v>0.53995037220843667</v>
      </c>
      <c r="G33" s="110">
        <f t="shared" si="0"/>
        <v>1.2460393204810079</v>
      </c>
      <c r="H33" s="110">
        <v>1.3422046237389298</v>
      </c>
      <c r="I33" s="110">
        <f t="shared" si="1"/>
        <v>1.3422046237389298</v>
      </c>
      <c r="J33" s="85">
        <f>分析係数表!G36</f>
        <v>4.5913682277318639E-3</v>
      </c>
      <c r="K33" s="111">
        <f t="shared" si="2"/>
        <v>6.1625556645497235E-3</v>
      </c>
      <c r="L33" s="79"/>
      <c r="M33" s="80"/>
      <c r="N33" s="81">
        <f>分析係数表!H36</f>
        <v>9.1953104183320006E-2</v>
      </c>
      <c r="O33" s="82">
        <f t="shared" si="3"/>
        <v>0.80655857075090787</v>
      </c>
      <c r="P33" s="76">
        <f>分析係数表!C36</f>
        <v>0.53995037220843667</v>
      </c>
      <c r="Q33" s="82">
        <f t="shared" si="4"/>
        <v>0.43550160048485742</v>
      </c>
      <c r="R33" s="83">
        <v>0.45301249709533964</v>
      </c>
      <c r="S33" s="84">
        <f t="shared" si="5"/>
        <v>1.7952171208342693</v>
      </c>
      <c r="T33" s="85">
        <f>分析係数表!F36</f>
        <v>0.90036730945821852</v>
      </c>
      <c r="U33" s="86">
        <f t="shared" si="6"/>
        <v>1.6163548089788806</v>
      </c>
      <c r="V33" s="87">
        <f>分析係数表!D36</f>
        <v>1.4692378328741965E-2</v>
      </c>
      <c r="W33" s="167">
        <f t="shared" si="7"/>
        <v>0</v>
      </c>
      <c r="X33" s="76">
        <f>分析係数表!E36</f>
        <v>5.5096418732782371E-3</v>
      </c>
      <c r="Y33" s="166">
        <f t="shared" si="8"/>
        <v>0</v>
      </c>
    </row>
    <row r="34" spans="1:25" x14ac:dyDescent="0.2">
      <c r="A34" s="6" t="s">
        <v>22</v>
      </c>
      <c r="B34" s="5" t="s">
        <v>377</v>
      </c>
      <c r="C34" s="90"/>
      <c r="D34" s="107">
        <f>投入係数表!AO34</f>
        <v>6.9230769230769235E-2</v>
      </c>
      <c r="E34" s="110">
        <f t="shared" si="9"/>
        <v>6.9230769230769234</v>
      </c>
      <c r="F34" s="85">
        <f>分析係数表!C37</f>
        <v>0.27299231380864031</v>
      </c>
      <c r="G34" s="110">
        <f t="shared" si="0"/>
        <v>1.8899467879059715</v>
      </c>
      <c r="H34" s="110">
        <v>2.1515280575760389</v>
      </c>
      <c r="I34" s="110">
        <f t="shared" si="1"/>
        <v>2.1515280575760389</v>
      </c>
      <c r="J34" s="85">
        <f>分析係数表!G37</f>
        <v>0.4742113169754632</v>
      </c>
      <c r="K34" s="111">
        <f t="shared" si="2"/>
        <v>1.0202789536927936</v>
      </c>
      <c r="L34" s="79"/>
      <c r="M34" s="80"/>
      <c r="N34" s="81">
        <f>分析係数表!H37</f>
        <v>5.3477218225419662E-2</v>
      </c>
      <c r="O34" s="82">
        <f t="shared" si="3"/>
        <v>0.46907071906608871</v>
      </c>
      <c r="P34" s="76">
        <f>分析係数表!C37</f>
        <v>0.27299231380864031</v>
      </c>
      <c r="Q34" s="82">
        <f t="shared" si="4"/>
        <v>0.12805270093773424</v>
      </c>
      <c r="R34" s="83">
        <v>0.14412682843463118</v>
      </c>
      <c r="S34" s="84">
        <f t="shared" si="5"/>
        <v>2.29565488601067</v>
      </c>
      <c r="T34" s="85">
        <f>分析係数表!F37</f>
        <v>0.7120681021532298</v>
      </c>
      <c r="U34" s="86">
        <f t="shared" si="6"/>
        <v>1.6346626178804069</v>
      </c>
      <c r="V34" s="87">
        <f>分析係数表!D37</f>
        <v>0.1457185778668002</v>
      </c>
      <c r="W34" s="167">
        <f t="shared" si="7"/>
        <v>0</v>
      </c>
      <c r="X34" s="76">
        <f>分析係数表!E37</f>
        <v>0.12719078617926891</v>
      </c>
      <c r="Y34" s="166">
        <f t="shared" si="8"/>
        <v>0</v>
      </c>
    </row>
    <row r="35" spans="1:25" x14ac:dyDescent="0.2">
      <c r="A35" s="6" t="s">
        <v>23</v>
      </c>
      <c r="B35" s="5" t="s">
        <v>193</v>
      </c>
      <c r="C35" s="90"/>
      <c r="D35" s="107">
        <f>投入係数表!AO35</f>
        <v>5.7692307692307696E-2</v>
      </c>
      <c r="E35" s="110">
        <f t="shared" si="9"/>
        <v>5.7692307692307692</v>
      </c>
      <c r="F35" s="85">
        <f>分析係数表!C38</f>
        <v>9.8436595251881753E-3</v>
      </c>
      <c r="G35" s="110">
        <f t="shared" si="0"/>
        <v>5.6790343414547167E-2</v>
      </c>
      <c r="H35" s="110">
        <v>6.5598451558825363E-2</v>
      </c>
      <c r="I35" s="110">
        <f t="shared" si="1"/>
        <v>6.5598451558825363E-2</v>
      </c>
      <c r="J35" s="85">
        <f>分析係数表!G38</f>
        <v>0.36842105263157893</v>
      </c>
      <c r="K35" s="111">
        <f t="shared" si="2"/>
        <v>2.4167850574304081E-2</v>
      </c>
      <c r="L35" s="79"/>
      <c r="M35" s="80"/>
      <c r="N35" s="81">
        <f>分析係数表!H38</f>
        <v>4.7135624833466561E-2</v>
      </c>
      <c r="O35" s="82">
        <f t="shared" si="3"/>
        <v>0.41344599004878474</v>
      </c>
      <c r="P35" s="76">
        <f>分析係数表!C38</f>
        <v>9.8436595251881753E-3</v>
      </c>
      <c r="Q35" s="82">
        <f t="shared" si="4"/>
        <v>4.0698215580945753E-3</v>
      </c>
      <c r="R35" s="83">
        <v>4.7212737058950939E-3</v>
      </c>
      <c r="S35" s="84">
        <f t="shared" si="5"/>
        <v>7.0319725264720453E-2</v>
      </c>
      <c r="T35" s="85">
        <f>分析係数表!F38</f>
        <v>0.57894736842105265</v>
      </c>
      <c r="U35" s="86">
        <f t="shared" si="6"/>
        <v>4.0711419890101318E-2</v>
      </c>
      <c r="V35" s="87">
        <f>分析係数表!D38</f>
        <v>0.19298245614035087</v>
      </c>
      <c r="W35" s="167">
        <f t="shared" si="7"/>
        <v>0</v>
      </c>
      <c r="X35" s="76">
        <f>分析係数表!E38</f>
        <v>0.17543859649122806</v>
      </c>
      <c r="Y35" s="166">
        <f t="shared" si="8"/>
        <v>0</v>
      </c>
    </row>
    <row r="36" spans="1:25" x14ac:dyDescent="0.2">
      <c r="A36" s="6" t="s">
        <v>24</v>
      </c>
      <c r="B36" s="5" t="s">
        <v>39</v>
      </c>
      <c r="C36" s="90"/>
      <c r="D36" s="107">
        <f>投入係数表!AO36</f>
        <v>0.19230769230769232</v>
      </c>
      <c r="E36" s="110">
        <f t="shared" si="9"/>
        <v>19.230769230769234</v>
      </c>
      <c r="F36" s="85">
        <f>分析係数表!C39</f>
        <v>1</v>
      </c>
      <c r="G36" s="110">
        <f t="shared" si="0"/>
        <v>19.230769230769234</v>
      </c>
      <c r="H36" s="110">
        <v>19.238272239612154</v>
      </c>
      <c r="I36" s="110">
        <f t="shared" si="1"/>
        <v>19.238272239612154</v>
      </c>
      <c r="J36" s="85">
        <f>分析係数表!G39</f>
        <v>0.35118219749652296</v>
      </c>
      <c r="K36" s="111">
        <f t="shared" si="2"/>
        <v>6.7561387211433503</v>
      </c>
      <c r="L36" s="79"/>
      <c r="M36" s="80"/>
      <c r="N36" s="81">
        <f>分析係数表!H39</f>
        <v>4.2632560618172128E-3</v>
      </c>
      <c r="O36" s="82">
        <f t="shared" si="3"/>
        <v>3.7394775809952263E-2</v>
      </c>
      <c r="P36" s="76">
        <f>分析係数表!C39</f>
        <v>1</v>
      </c>
      <c r="Q36" s="82">
        <f t="shared" si="4"/>
        <v>3.7394775809952263E-2</v>
      </c>
      <c r="R36" s="83">
        <v>4.5659229543883587E-2</v>
      </c>
      <c r="S36" s="84">
        <f t="shared" si="5"/>
        <v>19.283931469156038</v>
      </c>
      <c r="T36" s="85">
        <f>分析係数表!F39</f>
        <v>0.70201668984700971</v>
      </c>
      <c r="U36" s="86">
        <f t="shared" si="6"/>
        <v>13.537641737213505</v>
      </c>
      <c r="V36" s="87">
        <f>分析係数表!D39</f>
        <v>8.2406119610570233E-2</v>
      </c>
      <c r="W36" s="167">
        <f t="shared" si="7"/>
        <v>2</v>
      </c>
      <c r="X36" s="76">
        <f>分析係数表!E39</f>
        <v>0.10361613351877608</v>
      </c>
      <c r="Y36" s="166">
        <f t="shared" si="8"/>
        <v>2</v>
      </c>
    </row>
    <row r="37" spans="1:25" x14ac:dyDescent="0.2">
      <c r="A37" s="6" t="s">
        <v>25</v>
      </c>
      <c r="B37" s="5" t="s">
        <v>40</v>
      </c>
      <c r="C37" s="90"/>
      <c r="D37" s="107">
        <f>投入係数表!AO37</f>
        <v>0</v>
      </c>
      <c r="E37" s="110">
        <f t="shared" si="9"/>
        <v>0</v>
      </c>
      <c r="F37" s="85">
        <f>分析係数表!C40</f>
        <v>0.85246762338116899</v>
      </c>
      <c r="G37" s="110">
        <f t="shared" si="0"/>
        <v>0</v>
      </c>
      <c r="H37" s="110">
        <v>1.3237142712227072E-3</v>
      </c>
      <c r="I37" s="110">
        <f t="shared" si="1"/>
        <v>1.3237142712227072E-3</v>
      </c>
      <c r="J37" s="85">
        <f>分析係数表!G40</f>
        <v>0.56154833975417351</v>
      </c>
      <c r="K37" s="111">
        <f t="shared" si="2"/>
        <v>7.4332955131401694E-4</v>
      </c>
      <c r="L37" s="79"/>
      <c r="M37" s="80"/>
      <c r="N37" s="81">
        <f>分析係数表!H40</f>
        <v>3.4452438049560351E-2</v>
      </c>
      <c r="O37" s="82">
        <f t="shared" si="3"/>
        <v>0.30219653201417673</v>
      </c>
      <c r="P37" s="76">
        <f>分析係数表!C40</f>
        <v>0.85246762338116899</v>
      </c>
      <c r="Q37" s="82">
        <f t="shared" si="4"/>
        <v>0.2576127594401566</v>
      </c>
      <c r="R37" s="83">
        <v>0.25772677546905065</v>
      </c>
      <c r="S37" s="84">
        <f t="shared" si="5"/>
        <v>0.25905048974027334</v>
      </c>
      <c r="T37" s="85">
        <f>分析係数表!F40</f>
        <v>0.75619152449091909</v>
      </c>
      <c r="U37" s="86">
        <f t="shared" si="6"/>
        <v>0.19589178475681648</v>
      </c>
      <c r="V37" s="87">
        <f>分析係数表!D40</f>
        <v>0.11685929187305082</v>
      </c>
      <c r="W37" s="167">
        <f t="shared" si="7"/>
        <v>0</v>
      </c>
      <c r="X37" s="76">
        <f>分析係数表!E40</f>
        <v>7.2463768115942032E-2</v>
      </c>
      <c r="Y37" s="166">
        <f t="shared" si="8"/>
        <v>0</v>
      </c>
    </row>
    <row r="38" spans="1:25" x14ac:dyDescent="0.2">
      <c r="A38" s="6" t="s">
        <v>26</v>
      </c>
      <c r="B38" s="5" t="s">
        <v>276</v>
      </c>
      <c r="C38" s="90"/>
      <c r="D38" s="107">
        <f>投入係数表!AO38</f>
        <v>3.8461538461538464E-3</v>
      </c>
      <c r="E38" s="110">
        <f t="shared" si="9"/>
        <v>0.38461538461538464</v>
      </c>
      <c r="F38" s="85">
        <f>分析係数表!C41</f>
        <v>0.52194822470070601</v>
      </c>
      <c r="G38" s="110">
        <f t="shared" si="0"/>
        <v>0.20074931719257924</v>
      </c>
      <c r="H38" s="110">
        <v>0.20348050135024673</v>
      </c>
      <c r="I38" s="110">
        <f t="shared" si="1"/>
        <v>0.20348050135024673</v>
      </c>
      <c r="J38" s="85">
        <f>分析係数表!G41</f>
        <v>0.47623592288604694</v>
      </c>
      <c r="K38" s="111">
        <f t="shared" si="2"/>
        <v>9.6904724349850271E-2</v>
      </c>
      <c r="L38" s="79"/>
      <c r="M38" s="80"/>
      <c r="N38" s="81">
        <f>分析係数表!H41</f>
        <v>5.4729549693578468E-2</v>
      </c>
      <c r="O38" s="82">
        <f t="shared" si="3"/>
        <v>0.48005543446026216</v>
      </c>
      <c r="P38" s="76">
        <f>分析係数表!C41</f>
        <v>0.52194822470070601</v>
      </c>
      <c r="Q38" s="82">
        <f t="shared" si="4"/>
        <v>0.25056408177445999</v>
      </c>
      <c r="R38" s="83">
        <v>0.25330793451104955</v>
      </c>
      <c r="S38" s="84">
        <f t="shared" si="5"/>
        <v>0.45678843586129625</v>
      </c>
      <c r="T38" s="85">
        <f>分析係数表!F41</f>
        <v>0.5754915060125978</v>
      </c>
      <c r="U38" s="86">
        <f t="shared" si="6"/>
        <v>0.26287786488295634</v>
      </c>
      <c r="V38" s="87">
        <f>分析係数表!D41</f>
        <v>0.21645352166443979</v>
      </c>
      <c r="W38" s="167">
        <f t="shared" si="7"/>
        <v>0</v>
      </c>
      <c r="X38" s="76">
        <f>分析係数表!E41</f>
        <v>0.20900935292994846</v>
      </c>
      <c r="Y38" s="166">
        <f t="shared" si="8"/>
        <v>0</v>
      </c>
    </row>
    <row r="39" spans="1:25" x14ac:dyDescent="0.2">
      <c r="A39" s="6" t="s">
        <v>51</v>
      </c>
      <c r="B39" s="5" t="s">
        <v>367</v>
      </c>
      <c r="C39" s="90"/>
      <c r="D39" s="107">
        <f>投入係数表!AO39</f>
        <v>3.8461538461538464E-3</v>
      </c>
      <c r="E39" s="110">
        <f t="shared" si="9"/>
        <v>0.38461538461538464</v>
      </c>
      <c r="F39" s="85">
        <f>分析係数表!C42</f>
        <v>1</v>
      </c>
      <c r="G39" s="110">
        <f>E39*F39</f>
        <v>0.38461538461538464</v>
      </c>
      <c r="H39" s="110">
        <v>0.40396514011978996</v>
      </c>
      <c r="I39" s="110">
        <f>C39+H39</f>
        <v>0.40396514011978996</v>
      </c>
      <c r="J39" s="85">
        <f>分析係数表!G42</f>
        <v>0.48544520547945208</v>
      </c>
      <c r="K39" s="111">
        <f>I39*J39</f>
        <v>0.19610294045198709</v>
      </c>
      <c r="L39" s="79"/>
      <c r="M39" s="80"/>
      <c r="N39" s="81">
        <f>分析係数表!H42</f>
        <v>1.4948041566746603E-2</v>
      </c>
      <c r="O39" s="82">
        <f t="shared" si="3"/>
        <v>0.13111543268364514</v>
      </c>
      <c r="P39" s="76">
        <f>分析係数表!C42</f>
        <v>1</v>
      </c>
      <c r="Q39" s="82">
        <f>O39*P39</f>
        <v>0.13111543268364514</v>
      </c>
      <c r="R39" s="83">
        <v>0.13525056622156981</v>
      </c>
      <c r="S39" s="84">
        <f>I39+R39</f>
        <v>0.53921570634135974</v>
      </c>
      <c r="T39" s="85">
        <f>分析係数表!F42</f>
        <v>0.5547945205479452</v>
      </c>
      <c r="U39" s="86">
        <f>S39*T39</f>
        <v>0.29915391927157631</v>
      </c>
      <c r="V39" s="87">
        <f>分析係数表!D42</f>
        <v>0.17037671232876711</v>
      </c>
      <c r="W39" s="167">
        <f>ROUND(S39*V39,0)</f>
        <v>0</v>
      </c>
      <c r="X39" s="76">
        <f>分析係数表!E42</f>
        <v>0.12842465753424659</v>
      </c>
      <c r="Y39" s="166">
        <f>ROUND(S39*X39,0)</f>
        <v>0</v>
      </c>
    </row>
    <row r="40" spans="1:25" x14ac:dyDescent="0.2">
      <c r="A40" s="6" t="s">
        <v>194</v>
      </c>
      <c r="B40" s="5" t="s">
        <v>41</v>
      </c>
      <c r="C40" s="90"/>
      <c r="D40" s="107">
        <f>投入係数表!AO40</f>
        <v>3.4615384615384617E-2</v>
      </c>
      <c r="E40" s="110">
        <f t="shared" si="9"/>
        <v>3.4615384615384617</v>
      </c>
      <c r="F40" s="85">
        <f>分析係数表!C43</f>
        <v>0.62423588637180871</v>
      </c>
      <c r="G40" s="110">
        <f>E40*F40</f>
        <v>2.1608165297485686</v>
      </c>
      <c r="H40" s="110">
        <v>4.0975549947416541</v>
      </c>
      <c r="I40" s="110">
        <f>C40+H40</f>
        <v>4.0975549947416541</v>
      </c>
      <c r="J40" s="85">
        <f>分析係数表!G43</f>
        <v>0.42429149797570848</v>
      </c>
      <c r="K40" s="111">
        <f>I40*J40</f>
        <v>1.7385577467567828</v>
      </c>
      <c r="L40" s="79"/>
      <c r="M40" s="80"/>
      <c r="N40" s="81">
        <f>分析係数表!H43</f>
        <v>4.0607513988808956E-2</v>
      </c>
      <c r="O40" s="82">
        <f t="shared" si="3"/>
        <v>0.35618523958979537</v>
      </c>
      <c r="P40" s="76">
        <f>分析係数表!C43</f>
        <v>0.62423588637180871</v>
      </c>
      <c r="Q40" s="82">
        <f>O40*P40</f>
        <v>0.22234360874789097</v>
      </c>
      <c r="R40" s="83">
        <v>0.33806977854327269</v>
      </c>
      <c r="S40" s="84">
        <f>I40+R40</f>
        <v>4.4356247732849265</v>
      </c>
      <c r="T40" s="85">
        <f>分析係数表!F43</f>
        <v>0.69068825910931175</v>
      </c>
      <c r="U40" s="86">
        <f>S40*T40</f>
        <v>3.0636339527223018</v>
      </c>
      <c r="V40" s="87">
        <f>分析係数表!D43</f>
        <v>0.12442645074224022</v>
      </c>
      <c r="W40" s="167">
        <f>ROUND(S40*V40,0)</f>
        <v>1</v>
      </c>
      <c r="X40" s="76">
        <f>分析係数表!E43</f>
        <v>8.4750337381916327E-2</v>
      </c>
      <c r="Y40" s="166">
        <f>ROUND(S40*X40,0)</f>
        <v>0</v>
      </c>
    </row>
    <row r="41" spans="1:25" x14ac:dyDescent="0.2">
      <c r="A41" s="6" t="s">
        <v>340</v>
      </c>
      <c r="B41" s="5" t="s">
        <v>42</v>
      </c>
      <c r="C41" s="90"/>
      <c r="D41" s="107">
        <f>投入係数表!AO41</f>
        <v>0</v>
      </c>
      <c r="E41" s="110">
        <f t="shared" si="9"/>
        <v>0</v>
      </c>
      <c r="F41" s="85">
        <f>分析係数表!C44</f>
        <v>0.39252164302818193</v>
      </c>
      <c r="G41" s="110">
        <f>E41*F41</f>
        <v>0</v>
      </c>
      <c r="H41" s="110">
        <v>6.6034197268767091E-3</v>
      </c>
      <c r="I41" s="110">
        <f>C41+H41</f>
        <v>6.6034197268767091E-3</v>
      </c>
      <c r="J41" s="85">
        <f>分析係数表!G44</f>
        <v>0.26417955717318775</v>
      </c>
      <c r="K41" s="111">
        <f>I41*J41</f>
        <v>1.7444884992749814E-3</v>
      </c>
      <c r="L41" s="79"/>
      <c r="M41" s="80"/>
      <c r="N41" s="81">
        <f>分析係数表!H44</f>
        <v>0.12190247801758593</v>
      </c>
      <c r="O41" s="82">
        <f t="shared" si="3"/>
        <v>1.0692568708158225</v>
      </c>
      <c r="P41" s="76">
        <f>分析係数表!C44</f>
        <v>0.39252164302818193</v>
      </c>
      <c r="Q41" s="82">
        <f>O41*P41</f>
        <v>0.41970646375179915</v>
      </c>
      <c r="R41" s="83">
        <v>0.42488642710383884</v>
      </c>
      <c r="S41" s="84">
        <f>I41+R41</f>
        <v>0.43148984683071556</v>
      </c>
      <c r="T41" s="85">
        <f>分析係数表!F44</f>
        <v>0.52714589020321501</v>
      </c>
      <c r="U41" s="86">
        <f>S41*T41</f>
        <v>0.22745809942122644</v>
      </c>
      <c r="V41" s="87">
        <f>分析係数表!D44</f>
        <v>0.30209281164695179</v>
      </c>
      <c r="W41" s="167">
        <f>ROUND(S41*V41,0)</f>
        <v>0</v>
      </c>
      <c r="X41" s="76">
        <f>分析係数表!E44</f>
        <v>0.17773733697300576</v>
      </c>
      <c r="Y41" s="166">
        <f>ROUND(S41*X41,0)</f>
        <v>0</v>
      </c>
    </row>
    <row r="42" spans="1:25" x14ac:dyDescent="0.2">
      <c r="A42" s="6" t="s">
        <v>341</v>
      </c>
      <c r="B42" s="5" t="s">
        <v>278</v>
      </c>
      <c r="C42" s="90"/>
      <c r="D42" s="107">
        <f>投入係数表!AO42</f>
        <v>0</v>
      </c>
      <c r="E42" s="110">
        <f t="shared" si="9"/>
        <v>0</v>
      </c>
      <c r="F42" s="85">
        <f>分析係数表!C45</f>
        <v>1</v>
      </c>
      <c r="G42" s="110">
        <f>E42*F42</f>
        <v>0</v>
      </c>
      <c r="H42" s="110">
        <v>0.14083577285751511</v>
      </c>
      <c r="I42" s="110">
        <f>C42+H42</f>
        <v>0.14083577285751511</v>
      </c>
      <c r="J42" s="85">
        <f>分析係数表!G45</f>
        <v>0</v>
      </c>
      <c r="K42" s="111">
        <f>I42*J42</f>
        <v>0</v>
      </c>
      <c r="L42" s="79"/>
      <c r="M42" s="80"/>
      <c r="N42" s="81">
        <f>分析係数表!H45</f>
        <v>0</v>
      </c>
      <c r="O42" s="82">
        <f t="shared" si="3"/>
        <v>0</v>
      </c>
      <c r="P42" s="76">
        <f>分析係数表!C45</f>
        <v>1</v>
      </c>
      <c r="Q42" s="82">
        <f>O42*P42</f>
        <v>0</v>
      </c>
      <c r="R42" s="83">
        <v>9.1892658653817769E-3</v>
      </c>
      <c r="S42" s="84">
        <f>I42+R42</f>
        <v>0.15002503872289688</v>
      </c>
      <c r="T42" s="85">
        <f>分析係数表!F45</f>
        <v>0</v>
      </c>
      <c r="U42" s="86">
        <f>S42*T42</f>
        <v>0</v>
      </c>
      <c r="V42" s="87">
        <f>分析係数表!D45</f>
        <v>0</v>
      </c>
      <c r="W42" s="167">
        <f>ROUND(S42*V42,0)</f>
        <v>0</v>
      </c>
      <c r="X42" s="76">
        <f>分析係数表!E45</f>
        <v>0</v>
      </c>
      <c r="Y42" s="166">
        <f>ROUND(S42*X42,0)</f>
        <v>0</v>
      </c>
    </row>
    <row r="43" spans="1:25" x14ac:dyDescent="0.2">
      <c r="A43" s="6" t="s">
        <v>342</v>
      </c>
      <c r="B43" s="5" t="s">
        <v>279</v>
      </c>
      <c r="C43" s="201">
        <f>最終需要_まとめ!C44</f>
        <v>100</v>
      </c>
      <c r="D43" s="107">
        <f>投入係数表!AO43</f>
        <v>0</v>
      </c>
      <c r="E43" s="110">
        <f t="shared" si="9"/>
        <v>0</v>
      </c>
      <c r="F43" s="85">
        <f>分析係数表!C46</f>
        <v>0.18061366806136681</v>
      </c>
      <c r="G43" s="110">
        <f>E43*F43</f>
        <v>0</v>
      </c>
      <c r="H43" s="110">
        <v>3.9015645983179123E-2</v>
      </c>
      <c r="I43" s="110">
        <f>C43+H43</f>
        <v>100.03901564598318</v>
      </c>
      <c r="J43" s="85">
        <f>分析係数表!G46</f>
        <v>1.1538461538461539E-2</v>
      </c>
      <c r="K43" s="111">
        <f>I43*J43</f>
        <v>1.1542963343767292</v>
      </c>
      <c r="L43" s="79"/>
      <c r="M43" s="80"/>
      <c r="N43" s="81">
        <f>分析係数表!H46</f>
        <v>2.4940047961630695E-2</v>
      </c>
      <c r="O43" s="82">
        <f t="shared" si="3"/>
        <v>0.21875943848822074</v>
      </c>
      <c r="P43" s="76">
        <f>分析係数表!C46</f>
        <v>0.18061366806136681</v>
      </c>
      <c r="Q43" s="82">
        <f>O43*P43</f>
        <v>3.9510944608402494E-2</v>
      </c>
      <c r="R43" s="83">
        <v>4.2975159416442824E-2</v>
      </c>
      <c r="S43" s="84">
        <f>I43+R43</f>
        <v>100.08199080539963</v>
      </c>
      <c r="T43" s="85">
        <f>分析係数表!F46</f>
        <v>0.31538461538461537</v>
      </c>
      <c r="U43" s="86">
        <f>S43*T43</f>
        <v>31.564320177087573</v>
      </c>
      <c r="V43" s="87">
        <f>分析係数表!D46</f>
        <v>7.6923076923076927E-3</v>
      </c>
      <c r="W43" s="167">
        <f>ROUND(S43*V43,0)</f>
        <v>1</v>
      </c>
      <c r="X43" s="76">
        <f>分析係数表!E46</f>
        <v>2.3076923076923078E-2</v>
      </c>
      <c r="Y43" s="166">
        <f>ROUND(S43*X43,0)</f>
        <v>2</v>
      </c>
    </row>
    <row r="44" spans="1:25" x14ac:dyDescent="0.2">
      <c r="A44" s="192">
        <v>40</v>
      </c>
      <c r="B44" s="14" t="s">
        <v>150</v>
      </c>
      <c r="C44" s="197">
        <f>SUM(C5:C43)</f>
        <v>100</v>
      </c>
      <c r="D44" s="108">
        <f>投入係数表!AO44</f>
        <v>0.68076923076923079</v>
      </c>
      <c r="E44" s="96">
        <f>SUM(E5:E43)</f>
        <v>68.07692307692308</v>
      </c>
      <c r="F44" s="98">
        <f>分析係数表!C47</f>
        <v>0.37257609531888036</v>
      </c>
      <c r="G44" s="96">
        <f>SUM(G5:G43)</f>
        <v>33.783882018956533</v>
      </c>
      <c r="H44" s="96">
        <f>SUM(H5:H43)</f>
        <v>38.946507530215939</v>
      </c>
      <c r="I44" s="96">
        <f>SUM(I5:I43)</f>
        <v>138.94650753021594</v>
      </c>
      <c r="J44" s="98">
        <f>分析係数表!G47</f>
        <v>0.28018721150013498</v>
      </c>
      <c r="K44" s="112">
        <f>SUM(K5:K43)</f>
        <v>13.989492983926521</v>
      </c>
      <c r="L44" s="94">
        <f>最終需要_まとめ!$L$33</f>
        <v>0.627</v>
      </c>
      <c r="M44" s="91">
        <f>K44*L44</f>
        <v>8.7714121009219284</v>
      </c>
      <c r="N44" s="95">
        <f>分析係数表!H47</f>
        <v>1</v>
      </c>
      <c r="O44" s="96">
        <f>SUM(O5:O43)</f>
        <v>8.7714121009219284</v>
      </c>
      <c r="P44" s="92">
        <f>分析係数表!C47</f>
        <v>0.37257609531888036</v>
      </c>
      <c r="Q44" s="96">
        <f>SUM(Q5:Q43)</f>
        <v>2.6771611972048568</v>
      </c>
      <c r="R44" s="91">
        <f>SUM(R5:R43)</f>
        <v>3.0147356198579081</v>
      </c>
      <c r="S44" s="97">
        <f>SUM(S5:S43)</f>
        <v>141.96124315007387</v>
      </c>
      <c r="T44" s="98">
        <f>分析係数表!F47</f>
        <v>0.48104097823151992</v>
      </c>
      <c r="U44" s="99">
        <f>SUM(U5:U43)</f>
        <v>58.124060539797725</v>
      </c>
      <c r="V44" s="100">
        <f>分析係数表!D47</f>
        <v>0.12544199143661683</v>
      </c>
      <c r="W44" s="164">
        <f>SUM(W5:W43)</f>
        <v>5</v>
      </c>
      <c r="X44" s="92">
        <f>分析係数表!E47</f>
        <v>9.6151620742417038E-2</v>
      </c>
      <c r="Y44" s="165">
        <f>SUM(Y5:Y43)</f>
        <v>4</v>
      </c>
    </row>
    <row r="45" spans="1:25" x14ac:dyDescent="0.2">
      <c r="B45" s="13" t="s">
        <v>178</v>
      </c>
      <c r="C45" s="94" t="s">
        <v>179</v>
      </c>
      <c r="D45" s="94" t="s">
        <v>108</v>
      </c>
      <c r="E45" s="94"/>
      <c r="F45" s="94" t="s">
        <v>110</v>
      </c>
      <c r="G45" s="94"/>
      <c r="H45" s="94" t="s">
        <v>109</v>
      </c>
      <c r="I45" s="94"/>
      <c r="J45" s="94" t="s">
        <v>110</v>
      </c>
      <c r="K45" s="94"/>
      <c r="L45" s="94" t="s">
        <v>179</v>
      </c>
      <c r="M45" s="94"/>
      <c r="N45" s="94" t="s">
        <v>110</v>
      </c>
      <c r="O45" s="94"/>
      <c r="P45" s="94" t="s">
        <v>110</v>
      </c>
      <c r="Q45" s="94"/>
      <c r="R45" s="94"/>
      <c r="S45" s="94" t="s">
        <v>109</v>
      </c>
      <c r="T45" s="94" t="s">
        <v>110</v>
      </c>
      <c r="U45" s="94"/>
      <c r="V45" s="94" t="s">
        <v>110</v>
      </c>
      <c r="W45" s="94"/>
      <c r="X45" s="94" t="s">
        <v>110</v>
      </c>
      <c r="Y45" s="7"/>
    </row>
    <row r="46" spans="1:25" x14ac:dyDescent="0.2">
      <c r="B46" s="3" t="s">
        <v>151</v>
      </c>
    </row>
  </sheetData>
  <phoneticPr fontId="5"/>
  <pageMargins left="0.7" right="0.7" top="0.75" bottom="0.75" header="0.3" footer="0.3"/>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B00-000000000000}">
  <sheetPr>
    <tabColor theme="9" tint="0.79998168889431442"/>
  </sheetPr>
  <dimension ref="A1:AW52"/>
  <sheetViews>
    <sheetView workbookViewId="0">
      <pane xSplit="2" ySplit="7" topLeftCell="AA8" activePane="bottomRight" state="frozen"/>
      <selection activeCell="F63" sqref="F63"/>
      <selection pane="topRight" activeCell="F63" sqref="F63"/>
      <selection pane="bottomLeft" activeCell="F63" sqref="F63"/>
      <selection pane="bottomRight" activeCell="AE2" sqref="AE2"/>
    </sheetView>
  </sheetViews>
  <sheetFormatPr defaultColWidth="9" defaultRowHeight="12" x14ac:dyDescent="0.2"/>
  <cols>
    <col min="1" max="1" width="3.6328125" style="1" customWidth="1"/>
    <col min="2" max="2" width="20.6328125" style="48" customWidth="1"/>
    <col min="3" max="8" width="9.08984375" style="48" bestFit="1" customWidth="1"/>
    <col min="9" max="10" width="9" style="48"/>
    <col min="11" max="11" width="3.6328125" style="1" customWidth="1"/>
    <col min="12" max="12" width="20.6328125" style="48" customWidth="1"/>
    <col min="13" max="13" width="10.6328125" style="48" bestFit="1" customWidth="1"/>
    <col min="14" max="16" width="9.08984375" style="48" bestFit="1" customWidth="1"/>
    <col min="17" max="17" width="4" style="48" customWidth="1"/>
    <col min="18" max="18" width="3.6328125" style="48" customWidth="1"/>
    <col min="19" max="19" width="20.453125" style="48" customWidth="1"/>
    <col min="20" max="24" width="9.08984375" style="48" bestFit="1" customWidth="1"/>
    <col min="25" max="25" width="4" style="48" customWidth="1"/>
    <col min="26" max="26" width="3.6328125" style="48" customWidth="1"/>
    <col min="27" max="27" width="20.453125" style="48" customWidth="1"/>
    <col min="28" max="34" width="10.453125" style="48" customWidth="1"/>
    <col min="35" max="35" width="9.08984375" style="48" bestFit="1" customWidth="1"/>
    <col min="36" max="36" width="4" style="48" customWidth="1"/>
    <col min="37" max="37" width="3.6328125" style="48" customWidth="1"/>
    <col min="38" max="38" width="20.453125" style="48" customWidth="1"/>
    <col min="39" max="40" width="9.08984375" style="48" bestFit="1" customWidth="1"/>
    <col min="41" max="41" width="9" style="48"/>
    <col min="42" max="42" width="3.90625" style="48" customWidth="1"/>
    <col min="43" max="43" width="20.90625" style="48" customWidth="1"/>
    <col min="44" max="44" width="9.453125" style="48" bestFit="1" customWidth="1"/>
    <col min="45" max="45" width="9.36328125" style="48" bestFit="1" customWidth="1"/>
    <col min="46" max="46" width="9.453125" style="48" bestFit="1" customWidth="1"/>
    <col min="47" max="47" width="10.90625" style="48" customWidth="1"/>
    <col min="48" max="49" width="9.08984375" style="48" bestFit="1" customWidth="1"/>
    <col min="50" max="16384" width="9" style="48"/>
  </cols>
  <sheetData>
    <row r="1" spans="1:49" ht="13" x14ac:dyDescent="0.2">
      <c r="A1" s="393" t="s">
        <v>547</v>
      </c>
      <c r="K1" s="393" t="s">
        <v>547</v>
      </c>
    </row>
    <row r="2" spans="1:49" x14ac:dyDescent="0.2">
      <c r="A2" s="1" t="s">
        <v>59</v>
      </c>
      <c r="K2" s="1" t="s">
        <v>188</v>
      </c>
      <c r="R2" s="48" t="s">
        <v>214</v>
      </c>
      <c r="Z2" s="48" t="s">
        <v>60</v>
      </c>
      <c r="AK2" s="48" t="s">
        <v>61</v>
      </c>
    </row>
    <row r="3" spans="1:49" x14ac:dyDescent="0.2">
      <c r="K3" s="1" t="s">
        <v>62</v>
      </c>
      <c r="R3" s="48" t="s">
        <v>63</v>
      </c>
      <c r="Z3" s="48" t="s">
        <v>64</v>
      </c>
      <c r="AK3" s="48" t="s">
        <v>64</v>
      </c>
    </row>
    <row r="4" spans="1:49" x14ac:dyDescent="0.2">
      <c r="W4" s="209"/>
      <c r="Z4" s="48" t="s">
        <v>65</v>
      </c>
      <c r="AP4" s="210" t="s">
        <v>543</v>
      </c>
      <c r="AU4" s="48" t="s">
        <v>385</v>
      </c>
    </row>
    <row r="5" spans="1:49" x14ac:dyDescent="0.2">
      <c r="A5" s="211"/>
      <c r="B5" s="51"/>
      <c r="C5" s="104"/>
      <c r="D5" s="51"/>
      <c r="E5" s="51"/>
      <c r="F5" s="51"/>
      <c r="G5" s="51"/>
      <c r="H5" s="105"/>
      <c r="K5" s="211"/>
      <c r="L5" s="105"/>
      <c r="M5" s="212" t="s">
        <v>66</v>
      </c>
      <c r="N5" s="155" t="s">
        <v>66</v>
      </c>
      <c r="O5" s="114"/>
      <c r="P5" s="105"/>
      <c r="R5" s="104"/>
      <c r="S5" s="51"/>
      <c r="T5" s="374" t="s">
        <v>66</v>
      </c>
      <c r="U5" s="375"/>
      <c r="V5" s="376"/>
      <c r="W5" s="460" t="s">
        <v>67</v>
      </c>
      <c r="X5" s="461"/>
      <c r="Z5" s="104"/>
      <c r="AA5" s="105"/>
      <c r="AB5" s="371"/>
      <c r="AC5" s="371"/>
      <c r="AD5" s="371"/>
      <c r="AE5" s="371"/>
      <c r="AF5" s="371"/>
      <c r="AG5" s="371"/>
      <c r="AH5" s="114"/>
      <c r="AI5" s="114"/>
      <c r="AK5" s="104"/>
      <c r="AL5" s="51"/>
      <c r="AM5" s="114"/>
      <c r="AN5" s="105"/>
      <c r="AP5" s="211"/>
      <c r="AQ5" s="105"/>
      <c r="AR5" s="212" t="s">
        <v>386</v>
      </c>
      <c r="AS5" s="155"/>
      <c r="AT5" s="155" t="s">
        <v>386</v>
      </c>
      <c r="AU5" s="212"/>
      <c r="AV5" s="114"/>
      <c r="AW5" s="105"/>
    </row>
    <row r="6" spans="1:49" ht="36" x14ac:dyDescent="0.2">
      <c r="A6" s="213" t="s">
        <v>1</v>
      </c>
      <c r="B6" s="158" t="s">
        <v>349</v>
      </c>
      <c r="C6" s="214" t="s">
        <v>546</v>
      </c>
      <c r="D6" s="215" t="s">
        <v>211</v>
      </c>
      <c r="E6" s="215" t="s">
        <v>212</v>
      </c>
      <c r="F6" s="215" t="s">
        <v>68</v>
      </c>
      <c r="G6" s="215" t="s">
        <v>69</v>
      </c>
      <c r="H6" s="216" t="s">
        <v>70</v>
      </c>
      <c r="I6" s="215"/>
      <c r="K6" s="213" t="s">
        <v>1</v>
      </c>
      <c r="L6" s="158" t="s">
        <v>349</v>
      </c>
      <c r="M6" s="217" t="s">
        <v>544</v>
      </c>
      <c r="N6" s="215" t="s">
        <v>71</v>
      </c>
      <c r="O6" s="217" t="s">
        <v>72</v>
      </c>
      <c r="P6" s="216" t="s">
        <v>546</v>
      </c>
      <c r="R6" s="213" t="s">
        <v>1</v>
      </c>
      <c r="S6" s="158" t="s">
        <v>349</v>
      </c>
      <c r="T6" s="377" t="s">
        <v>439</v>
      </c>
      <c r="U6" s="378" t="s">
        <v>350</v>
      </c>
      <c r="V6" s="379" t="s">
        <v>351</v>
      </c>
      <c r="W6" s="218" t="s">
        <v>211</v>
      </c>
      <c r="X6" s="218" t="s">
        <v>213</v>
      </c>
      <c r="Z6" s="213" t="s">
        <v>1</v>
      </c>
      <c r="AA6" s="158" t="s">
        <v>349</v>
      </c>
      <c r="AB6" s="372" t="s">
        <v>53</v>
      </c>
      <c r="AC6" s="372" t="s">
        <v>54</v>
      </c>
      <c r="AD6" s="372" t="s">
        <v>55</v>
      </c>
      <c r="AE6" s="372" t="s">
        <v>56</v>
      </c>
      <c r="AF6" s="372" t="s">
        <v>57</v>
      </c>
      <c r="AG6" s="372" t="s">
        <v>548</v>
      </c>
      <c r="AH6" s="217" t="s">
        <v>73</v>
      </c>
      <c r="AI6" s="217" t="s">
        <v>74</v>
      </c>
      <c r="AK6" s="213" t="s">
        <v>1</v>
      </c>
      <c r="AL6" s="158" t="s">
        <v>349</v>
      </c>
      <c r="AM6" s="217" t="s">
        <v>44</v>
      </c>
      <c r="AN6" s="216" t="s">
        <v>75</v>
      </c>
      <c r="AP6" s="213" t="s">
        <v>1</v>
      </c>
      <c r="AQ6" s="158" t="s">
        <v>349</v>
      </c>
      <c r="AR6" s="217" t="s">
        <v>544</v>
      </c>
      <c r="AS6" s="215" t="s">
        <v>352</v>
      </c>
      <c r="AT6" s="215" t="s">
        <v>71</v>
      </c>
      <c r="AU6" s="217" t="s">
        <v>545</v>
      </c>
      <c r="AV6" s="217" t="s">
        <v>72</v>
      </c>
      <c r="AW6" s="216" t="s">
        <v>546</v>
      </c>
    </row>
    <row r="7" spans="1:49" x14ac:dyDescent="0.2">
      <c r="A7" s="219"/>
      <c r="B7" s="126"/>
      <c r="C7" s="103"/>
      <c r="H7" s="158"/>
      <c r="K7" s="219"/>
      <c r="L7" s="220"/>
      <c r="M7" s="221" t="s">
        <v>76</v>
      </c>
      <c r="N7" s="222" t="s">
        <v>77</v>
      </c>
      <c r="O7" s="221" t="s">
        <v>78</v>
      </c>
      <c r="P7" s="223" t="s">
        <v>79</v>
      </c>
      <c r="R7" s="219"/>
      <c r="S7" s="220"/>
      <c r="T7" s="380" t="s">
        <v>80</v>
      </c>
      <c r="U7" s="381"/>
      <c r="V7" s="382"/>
      <c r="W7" s="221" t="s">
        <v>81</v>
      </c>
      <c r="X7" s="221" t="s">
        <v>82</v>
      </c>
      <c r="Z7" s="219"/>
      <c r="AA7" s="220"/>
      <c r="AB7" s="373" t="s">
        <v>84</v>
      </c>
      <c r="AC7" s="373" t="s">
        <v>85</v>
      </c>
      <c r="AD7" s="373" t="s">
        <v>86</v>
      </c>
      <c r="AE7" s="373" t="s">
        <v>87</v>
      </c>
      <c r="AF7" s="373" t="s">
        <v>88</v>
      </c>
      <c r="AG7" s="373" t="s">
        <v>89</v>
      </c>
      <c r="AH7" s="221" t="s">
        <v>90</v>
      </c>
      <c r="AI7" s="221" t="s">
        <v>91</v>
      </c>
      <c r="AK7" s="219"/>
      <c r="AL7" s="220"/>
      <c r="AM7" s="221" t="s">
        <v>84</v>
      </c>
      <c r="AN7" s="223" t="s">
        <v>92</v>
      </c>
      <c r="AP7" s="219"/>
      <c r="AQ7" s="220"/>
      <c r="AR7" s="221" t="s">
        <v>387</v>
      </c>
      <c r="AS7" s="222" t="s">
        <v>388</v>
      </c>
      <c r="AT7" s="222" t="s">
        <v>389</v>
      </c>
      <c r="AU7" s="221" t="s">
        <v>390</v>
      </c>
      <c r="AV7" s="221" t="s">
        <v>391</v>
      </c>
      <c r="AW7" s="223" t="s">
        <v>392</v>
      </c>
    </row>
    <row r="8" spans="1:49" x14ac:dyDescent="0.2">
      <c r="A8" s="224" t="s">
        <v>263</v>
      </c>
      <c r="B8" s="158" t="s">
        <v>264</v>
      </c>
      <c r="C8" s="402">
        <f t="shared" ref="C8:C41" si="0">P8</f>
        <v>0.59892525647288708</v>
      </c>
      <c r="D8" s="403">
        <f t="shared" ref="D8:E41" si="1">W8</f>
        <v>0.16301798279906177</v>
      </c>
      <c r="E8" s="403">
        <f t="shared" si="1"/>
        <v>0.12822517591868648</v>
      </c>
      <c r="F8" s="403">
        <f t="shared" ref="F8:G41" si="2">AH8</f>
        <v>0.45269741985926504</v>
      </c>
      <c r="G8" s="403">
        <f t="shared" si="2"/>
        <v>0.12001563721657545</v>
      </c>
      <c r="H8" s="404">
        <f t="shared" ref="H8:H41" si="3">AN8</f>
        <v>1.3455901945110578E-2</v>
      </c>
      <c r="K8" s="224" t="s">
        <v>263</v>
      </c>
      <c r="L8" s="158" t="s">
        <v>264</v>
      </c>
      <c r="M8" s="383">
        <f>取引基本表!AX5</f>
        <v>2047</v>
      </c>
      <c r="N8" s="367">
        <f>ABS(取引基本表!BB5)</f>
        <v>821</v>
      </c>
      <c r="O8" s="411">
        <f t="shared" ref="O8:O41" si="4">N8/M8</f>
        <v>0.40107474352711286</v>
      </c>
      <c r="P8" s="407">
        <f t="shared" ref="P8:P43" si="5">1-O8</f>
        <v>0.59892525647288708</v>
      </c>
      <c r="R8" s="224" t="s">
        <v>263</v>
      </c>
      <c r="S8" s="158" t="s">
        <v>264</v>
      </c>
      <c r="T8" s="365">
        <f>取引基本表!BD5</f>
        <v>2558</v>
      </c>
      <c r="U8" s="446">
        <f>雇用表!AH5</f>
        <v>417</v>
      </c>
      <c r="V8" s="447">
        <f>雇用表!AH51</f>
        <v>328</v>
      </c>
      <c r="W8" s="413">
        <f>U8/T8</f>
        <v>0.16301798279906177</v>
      </c>
      <c r="X8" s="413">
        <f>V8/T8</f>
        <v>0.12822517591868648</v>
      </c>
      <c r="Z8" s="224" t="s">
        <v>263</v>
      </c>
      <c r="AA8" s="48" t="s">
        <v>264</v>
      </c>
      <c r="AB8" s="452">
        <f t="array" ref="AB8:AF47">TRANSPOSE(取引基本表!C46:AP50)</f>
        <v>307</v>
      </c>
      <c r="AC8" s="453">
        <v>517</v>
      </c>
      <c r="AD8" s="453">
        <v>411</v>
      </c>
      <c r="AE8" s="453">
        <v>102</v>
      </c>
      <c r="AF8" s="453">
        <v>-179</v>
      </c>
      <c r="AG8" s="368">
        <f t="array" ref="AG8:AG47">TRANSPOSE(取引基本表!C52:AP52)</f>
        <v>2558</v>
      </c>
      <c r="AH8" s="404">
        <f>SUM(AB8:AF8)/AG8</f>
        <v>0.45269741985926504</v>
      </c>
      <c r="AI8" s="415">
        <f>AB8/AG8</f>
        <v>0.12001563721657545</v>
      </c>
      <c r="AK8" s="224" t="s">
        <v>263</v>
      </c>
      <c r="AL8" s="158" t="s">
        <v>264</v>
      </c>
      <c r="AM8" s="383">
        <f>取引基本表!AR5</f>
        <v>505</v>
      </c>
      <c r="AN8" s="407">
        <f t="shared" ref="AN8:AN47" si="6">AM8/AM$47</f>
        <v>1.3455901945110578E-2</v>
      </c>
      <c r="AP8" s="224" t="s">
        <v>263</v>
      </c>
      <c r="AQ8" s="158" t="s">
        <v>264</v>
      </c>
      <c r="AR8" s="386">
        <f>取引基本表!AX5</f>
        <v>2047</v>
      </c>
      <c r="AS8" s="387">
        <f>取引基本表!AY5</f>
        <v>1332</v>
      </c>
      <c r="AT8" s="387">
        <f>ABS(取引基本表!BB5)</f>
        <v>821</v>
      </c>
      <c r="AU8" s="388">
        <f>AS8-AT8</f>
        <v>511</v>
      </c>
      <c r="AV8" s="411">
        <v>0.83011676085593211</v>
      </c>
      <c r="AW8" s="407">
        <v>0.16988323914406789</v>
      </c>
    </row>
    <row r="9" spans="1:49" x14ac:dyDescent="0.2">
      <c r="A9" s="225" t="s">
        <v>219</v>
      </c>
      <c r="B9" s="158" t="s">
        <v>265</v>
      </c>
      <c r="C9" s="405">
        <f t="shared" si="0"/>
        <v>1</v>
      </c>
      <c r="D9" s="406">
        <f t="shared" si="1"/>
        <v>0.18436873747494989</v>
      </c>
      <c r="E9" s="406">
        <f t="shared" si="1"/>
        <v>0.11823647294589178</v>
      </c>
      <c r="F9" s="406">
        <f t="shared" si="2"/>
        <v>0.67535070140280562</v>
      </c>
      <c r="G9" s="406">
        <f t="shared" si="2"/>
        <v>0.24649298597194388</v>
      </c>
      <c r="H9" s="407">
        <f t="shared" si="3"/>
        <v>6.9277911004529712E-4</v>
      </c>
      <c r="K9" s="225" t="s">
        <v>219</v>
      </c>
      <c r="L9" s="158" t="s">
        <v>265</v>
      </c>
      <c r="M9" s="383">
        <f>取引基本表!AX6</f>
        <v>439</v>
      </c>
      <c r="N9" s="367">
        <f>ABS(取引基本表!BB6)</f>
        <v>0</v>
      </c>
      <c r="O9" s="411">
        <f t="shared" si="4"/>
        <v>0</v>
      </c>
      <c r="P9" s="407">
        <f t="shared" si="5"/>
        <v>1</v>
      </c>
      <c r="R9" s="225" t="s">
        <v>219</v>
      </c>
      <c r="S9" s="158" t="s">
        <v>265</v>
      </c>
      <c r="T9" s="365">
        <f>取引基本表!BD6</f>
        <v>499</v>
      </c>
      <c r="U9" s="446">
        <f>雇用表!AH6</f>
        <v>92</v>
      </c>
      <c r="V9" s="447">
        <f>雇用表!AH52</f>
        <v>59</v>
      </c>
      <c r="W9" s="413">
        <f t="shared" ref="W9:W47" si="7">U9/T9</f>
        <v>0.18436873747494989</v>
      </c>
      <c r="X9" s="413">
        <f t="shared" ref="X9:X47" si="8">V9/T9</f>
        <v>0.11823647294589178</v>
      </c>
      <c r="Z9" s="225" t="s">
        <v>219</v>
      </c>
      <c r="AA9" s="48" t="s">
        <v>265</v>
      </c>
      <c r="AB9" s="454">
        <v>123</v>
      </c>
      <c r="AC9" s="387">
        <v>192</v>
      </c>
      <c r="AD9" s="387">
        <v>31</v>
      </c>
      <c r="AE9" s="387">
        <v>11</v>
      </c>
      <c r="AF9" s="387">
        <v>-20</v>
      </c>
      <c r="AG9" s="369">
        <v>499</v>
      </c>
      <c r="AH9" s="407">
        <f t="shared" ref="AH9:AH41" si="9">SUM(AB9:AF9)/AG9</f>
        <v>0.67535070140280562</v>
      </c>
      <c r="AI9" s="411">
        <f t="shared" ref="AI9:AI41" si="10">AB9/AG9</f>
        <v>0.24649298597194388</v>
      </c>
      <c r="AK9" s="225" t="s">
        <v>219</v>
      </c>
      <c r="AL9" s="158" t="s">
        <v>265</v>
      </c>
      <c r="AM9" s="383">
        <f>取引基本表!AR6</f>
        <v>26</v>
      </c>
      <c r="AN9" s="407">
        <f t="shared" si="6"/>
        <v>6.9277911004529712E-4</v>
      </c>
      <c r="AP9" s="225" t="s">
        <v>219</v>
      </c>
      <c r="AQ9" s="158" t="s">
        <v>265</v>
      </c>
      <c r="AR9" s="386">
        <f>取引基本表!AX6</f>
        <v>439</v>
      </c>
      <c r="AS9" s="387">
        <f>取引基本表!AY6</f>
        <v>60</v>
      </c>
      <c r="AT9" s="387">
        <f>ABS(取引基本表!BB6)</f>
        <v>0</v>
      </c>
      <c r="AU9" s="388">
        <f t="shared" ref="AU9:AU47" si="11">AS9-AT9</f>
        <v>60</v>
      </c>
      <c r="AV9" s="411">
        <v>0.59023354564755837</v>
      </c>
      <c r="AW9" s="407">
        <v>0.40976645435244163</v>
      </c>
    </row>
    <row r="10" spans="1:49" x14ac:dyDescent="0.2">
      <c r="A10" s="225" t="s">
        <v>220</v>
      </c>
      <c r="B10" s="158" t="s">
        <v>266</v>
      </c>
      <c r="C10" s="405">
        <f t="shared" si="0"/>
        <v>0</v>
      </c>
      <c r="D10" s="406">
        <f t="shared" si="1"/>
        <v>0</v>
      </c>
      <c r="E10" s="406">
        <f t="shared" si="1"/>
        <v>0</v>
      </c>
      <c r="F10" s="406">
        <f t="shared" si="2"/>
        <v>0</v>
      </c>
      <c r="G10" s="406">
        <f t="shared" si="2"/>
        <v>0</v>
      </c>
      <c r="H10" s="407">
        <f t="shared" si="3"/>
        <v>1.3855582200905942E-3</v>
      </c>
      <c r="K10" s="225" t="s">
        <v>220</v>
      </c>
      <c r="L10" s="158" t="s">
        <v>266</v>
      </c>
      <c r="M10" s="383">
        <f>取引基本表!AX7</f>
        <v>269</v>
      </c>
      <c r="N10" s="367">
        <f>ABS(取引基本表!BB7)</f>
        <v>269</v>
      </c>
      <c r="O10" s="411">
        <f t="shared" si="4"/>
        <v>1</v>
      </c>
      <c r="P10" s="407">
        <f t="shared" si="5"/>
        <v>0</v>
      </c>
      <c r="R10" s="225" t="s">
        <v>220</v>
      </c>
      <c r="S10" s="158" t="s">
        <v>266</v>
      </c>
      <c r="T10" s="365">
        <f>取引基本表!BD7</f>
        <v>0</v>
      </c>
      <c r="U10" s="446">
        <f>雇用表!AH7</f>
        <v>0</v>
      </c>
      <c r="V10" s="447">
        <f>雇用表!AH53</f>
        <v>0</v>
      </c>
      <c r="W10" s="450">
        <v>0</v>
      </c>
      <c r="X10" s="450">
        <v>0</v>
      </c>
      <c r="Z10" s="225" t="s">
        <v>220</v>
      </c>
      <c r="AA10" s="48" t="s">
        <v>266</v>
      </c>
      <c r="AB10" s="454">
        <v>0</v>
      </c>
      <c r="AC10" s="387">
        <v>0</v>
      </c>
      <c r="AD10" s="387">
        <v>0</v>
      </c>
      <c r="AE10" s="387">
        <v>0</v>
      </c>
      <c r="AF10" s="387">
        <v>0</v>
      </c>
      <c r="AG10" s="369">
        <v>0</v>
      </c>
      <c r="AH10" s="451">
        <v>0</v>
      </c>
      <c r="AI10" s="450">
        <v>0</v>
      </c>
      <c r="AK10" s="225" t="s">
        <v>220</v>
      </c>
      <c r="AL10" s="158" t="s">
        <v>266</v>
      </c>
      <c r="AM10" s="383">
        <f>取引基本表!AR7</f>
        <v>52</v>
      </c>
      <c r="AN10" s="407">
        <f t="shared" si="6"/>
        <v>1.3855582200905942E-3</v>
      </c>
      <c r="AP10" s="225" t="s">
        <v>220</v>
      </c>
      <c r="AQ10" s="158" t="s">
        <v>266</v>
      </c>
      <c r="AR10" s="386">
        <f>取引基本表!AX7</f>
        <v>269</v>
      </c>
      <c r="AS10" s="387">
        <f>取引基本表!AY7</f>
        <v>0</v>
      </c>
      <c r="AT10" s="387">
        <f>ABS(取引基本表!BB7)</f>
        <v>269</v>
      </c>
      <c r="AU10" s="388">
        <f t="shared" si="11"/>
        <v>-269</v>
      </c>
      <c r="AV10" s="411">
        <v>0.31992289294256238</v>
      </c>
      <c r="AW10" s="407">
        <v>0.68007710705743762</v>
      </c>
    </row>
    <row r="11" spans="1:49" x14ac:dyDescent="0.2">
      <c r="A11" s="225" t="s">
        <v>221</v>
      </c>
      <c r="B11" s="158" t="s">
        <v>27</v>
      </c>
      <c r="C11" s="405">
        <f t="shared" si="0"/>
        <v>0</v>
      </c>
      <c r="D11" s="406">
        <f t="shared" si="1"/>
        <v>1</v>
      </c>
      <c r="E11" s="406">
        <f t="shared" si="1"/>
        <v>0</v>
      </c>
      <c r="F11" s="406">
        <f t="shared" si="2"/>
        <v>1</v>
      </c>
      <c r="G11" s="406">
        <f t="shared" si="2"/>
        <v>1</v>
      </c>
      <c r="H11" s="407">
        <f t="shared" si="3"/>
        <v>-2.6645350386357579E-5</v>
      </c>
      <c r="K11" s="225" t="s">
        <v>221</v>
      </c>
      <c r="L11" s="158" t="s">
        <v>27</v>
      </c>
      <c r="M11" s="383">
        <f>取引基本表!AX8</f>
        <v>1000</v>
      </c>
      <c r="N11" s="367">
        <f>ABS(取引基本表!BB8)</f>
        <v>1000</v>
      </c>
      <c r="O11" s="411">
        <f t="shared" si="4"/>
        <v>1</v>
      </c>
      <c r="P11" s="407">
        <f t="shared" si="5"/>
        <v>0</v>
      </c>
      <c r="R11" s="225" t="s">
        <v>221</v>
      </c>
      <c r="S11" s="158" t="s">
        <v>27</v>
      </c>
      <c r="T11" s="365">
        <f>取引基本表!BD8</f>
        <v>1</v>
      </c>
      <c r="U11" s="446">
        <f>雇用表!AH8</f>
        <v>1</v>
      </c>
      <c r="V11" s="447">
        <f>雇用表!AH54</f>
        <v>0</v>
      </c>
      <c r="W11" s="413">
        <f t="shared" si="7"/>
        <v>1</v>
      </c>
      <c r="X11" s="413">
        <f t="shared" si="8"/>
        <v>0</v>
      </c>
      <c r="Z11" s="225" t="s">
        <v>221</v>
      </c>
      <c r="AA11" s="48" t="s">
        <v>27</v>
      </c>
      <c r="AB11" s="454">
        <v>1</v>
      </c>
      <c r="AC11" s="387">
        <v>0</v>
      </c>
      <c r="AD11" s="387">
        <v>0</v>
      </c>
      <c r="AE11" s="387">
        <v>0</v>
      </c>
      <c r="AF11" s="387">
        <v>0</v>
      </c>
      <c r="AG11" s="369">
        <v>1</v>
      </c>
      <c r="AH11" s="407">
        <f t="shared" si="9"/>
        <v>1</v>
      </c>
      <c r="AI11" s="411">
        <f t="shared" si="10"/>
        <v>1</v>
      </c>
      <c r="AK11" s="225" t="s">
        <v>221</v>
      </c>
      <c r="AL11" s="158" t="s">
        <v>27</v>
      </c>
      <c r="AM11" s="383">
        <f>取引基本表!AR8</f>
        <v>-1</v>
      </c>
      <c r="AN11" s="407">
        <f t="shared" si="6"/>
        <v>-2.6645350386357579E-5</v>
      </c>
      <c r="AP11" s="225" t="s">
        <v>221</v>
      </c>
      <c r="AQ11" s="158" t="s">
        <v>27</v>
      </c>
      <c r="AR11" s="386">
        <f>取引基本表!AX8</f>
        <v>1000</v>
      </c>
      <c r="AS11" s="387">
        <f>取引基本表!AY8</f>
        <v>1</v>
      </c>
      <c r="AT11" s="387">
        <f>ABS(取引基本表!BB8)</f>
        <v>1000</v>
      </c>
      <c r="AU11" s="388">
        <f t="shared" si="11"/>
        <v>-999</v>
      </c>
      <c r="AV11" s="411">
        <v>0.97885279843965589</v>
      </c>
      <c r="AW11" s="407">
        <v>2.1147201560344109E-2</v>
      </c>
    </row>
    <row r="12" spans="1:49" x14ac:dyDescent="0.2">
      <c r="A12" s="225" t="s">
        <v>222</v>
      </c>
      <c r="B12" s="158" t="s">
        <v>190</v>
      </c>
      <c r="C12" s="405">
        <f t="shared" si="0"/>
        <v>0.12986565621770585</v>
      </c>
      <c r="D12" s="406">
        <f t="shared" si="1"/>
        <v>6.9862733046506864E-2</v>
      </c>
      <c r="E12" s="406">
        <f t="shared" si="1"/>
        <v>7.0682237246465884E-2</v>
      </c>
      <c r="F12" s="406">
        <f t="shared" si="2"/>
        <v>0.28354845318582256</v>
      </c>
      <c r="G12" s="406">
        <f t="shared" si="2"/>
        <v>0.14484736734275763</v>
      </c>
      <c r="H12" s="407">
        <f t="shared" si="3"/>
        <v>0.10226485478284039</v>
      </c>
      <c r="K12" s="225" t="s">
        <v>222</v>
      </c>
      <c r="L12" s="158" t="s">
        <v>190</v>
      </c>
      <c r="M12" s="383">
        <f>取引基本表!AX9</f>
        <v>5806</v>
      </c>
      <c r="N12" s="367">
        <f>ABS(取引基本表!BB9)</f>
        <v>5052</v>
      </c>
      <c r="O12" s="411">
        <f t="shared" si="4"/>
        <v>0.87013434378229415</v>
      </c>
      <c r="P12" s="407">
        <f t="shared" si="5"/>
        <v>0.12986565621770585</v>
      </c>
      <c r="R12" s="225" t="s">
        <v>222</v>
      </c>
      <c r="S12" s="158" t="s">
        <v>190</v>
      </c>
      <c r="T12" s="365">
        <f>取引基本表!BD9</f>
        <v>4881</v>
      </c>
      <c r="U12" s="446">
        <f>雇用表!AH9</f>
        <v>341</v>
      </c>
      <c r="V12" s="447">
        <f>雇用表!AH55</f>
        <v>345</v>
      </c>
      <c r="W12" s="413">
        <f t="shared" si="7"/>
        <v>6.9862733046506864E-2</v>
      </c>
      <c r="X12" s="413">
        <f t="shared" si="8"/>
        <v>7.0682237246465884E-2</v>
      </c>
      <c r="Z12" s="225" t="s">
        <v>222</v>
      </c>
      <c r="AA12" s="48" t="s">
        <v>190</v>
      </c>
      <c r="AB12" s="454">
        <v>707</v>
      </c>
      <c r="AC12" s="387">
        <v>347</v>
      </c>
      <c r="AD12" s="387">
        <v>239</v>
      </c>
      <c r="AE12" s="387">
        <v>114</v>
      </c>
      <c r="AF12" s="387">
        <v>-23</v>
      </c>
      <c r="AG12" s="369">
        <v>4881</v>
      </c>
      <c r="AH12" s="407">
        <f t="shared" si="9"/>
        <v>0.28354845318582256</v>
      </c>
      <c r="AI12" s="411">
        <f t="shared" si="10"/>
        <v>0.14484736734275763</v>
      </c>
      <c r="AK12" s="225" t="s">
        <v>222</v>
      </c>
      <c r="AL12" s="158" t="s">
        <v>190</v>
      </c>
      <c r="AM12" s="383">
        <f>取引基本表!AR9</f>
        <v>3838</v>
      </c>
      <c r="AN12" s="407">
        <f t="shared" si="6"/>
        <v>0.10226485478284039</v>
      </c>
      <c r="AP12" s="225" t="s">
        <v>222</v>
      </c>
      <c r="AQ12" s="158" t="s">
        <v>190</v>
      </c>
      <c r="AR12" s="386">
        <f>取引基本表!AX9</f>
        <v>5806</v>
      </c>
      <c r="AS12" s="387">
        <f>取引基本表!AY9</f>
        <v>4127</v>
      </c>
      <c r="AT12" s="387">
        <f>ABS(取引基本表!BB9)</f>
        <v>5052</v>
      </c>
      <c r="AU12" s="388">
        <f t="shared" si="11"/>
        <v>-925</v>
      </c>
      <c r="AV12" s="411">
        <v>0.73020703224841943</v>
      </c>
      <c r="AW12" s="407">
        <v>0.26979296775158057</v>
      </c>
    </row>
    <row r="13" spans="1:49" x14ac:dyDescent="0.2">
      <c r="A13" s="225" t="s">
        <v>223</v>
      </c>
      <c r="B13" s="158" t="s">
        <v>28</v>
      </c>
      <c r="C13" s="405">
        <f t="shared" si="0"/>
        <v>0</v>
      </c>
      <c r="D13" s="406">
        <f t="shared" si="1"/>
        <v>0.20115654688145396</v>
      </c>
      <c r="E13" s="406">
        <f t="shared" si="1"/>
        <v>0.12556794712928543</v>
      </c>
      <c r="F13" s="406">
        <f t="shared" si="2"/>
        <v>0.38269310202395707</v>
      </c>
      <c r="G13" s="406">
        <f t="shared" si="2"/>
        <v>0.244940107393639</v>
      </c>
      <c r="H13" s="407">
        <f t="shared" si="3"/>
        <v>1.5560884625632827E-2</v>
      </c>
      <c r="K13" s="225" t="s">
        <v>223</v>
      </c>
      <c r="L13" s="158" t="s">
        <v>28</v>
      </c>
      <c r="M13" s="383">
        <f>取引基本表!AX10</f>
        <v>2673</v>
      </c>
      <c r="N13" s="367">
        <f>ABS(取引基本表!BB10)</f>
        <v>2673</v>
      </c>
      <c r="O13" s="411">
        <f t="shared" si="4"/>
        <v>1</v>
      </c>
      <c r="P13" s="407">
        <f t="shared" si="5"/>
        <v>0</v>
      </c>
      <c r="R13" s="225" t="s">
        <v>223</v>
      </c>
      <c r="S13" s="158" t="s">
        <v>28</v>
      </c>
      <c r="T13" s="365">
        <f>取引基本表!BD10</f>
        <v>4842</v>
      </c>
      <c r="U13" s="446">
        <f>雇用表!AH10</f>
        <v>974</v>
      </c>
      <c r="V13" s="447">
        <f>雇用表!AH56</f>
        <v>608</v>
      </c>
      <c r="W13" s="413">
        <f t="shared" si="7"/>
        <v>0.20115654688145396</v>
      </c>
      <c r="X13" s="413">
        <f t="shared" si="8"/>
        <v>0.12556794712928543</v>
      </c>
      <c r="Z13" s="225" t="s">
        <v>223</v>
      </c>
      <c r="AA13" s="48" t="s">
        <v>28</v>
      </c>
      <c r="AB13" s="454">
        <v>1186</v>
      </c>
      <c r="AC13" s="387">
        <v>-97</v>
      </c>
      <c r="AD13" s="387">
        <v>550</v>
      </c>
      <c r="AE13" s="387">
        <v>214</v>
      </c>
      <c r="AF13" s="387">
        <v>0</v>
      </c>
      <c r="AG13" s="369">
        <v>4842</v>
      </c>
      <c r="AH13" s="407">
        <f t="shared" si="9"/>
        <v>0.38269310202395707</v>
      </c>
      <c r="AI13" s="411">
        <f t="shared" si="10"/>
        <v>0.244940107393639</v>
      </c>
      <c r="AK13" s="225" t="s">
        <v>223</v>
      </c>
      <c r="AL13" s="158" t="s">
        <v>28</v>
      </c>
      <c r="AM13" s="383">
        <f>取引基本表!AR10</f>
        <v>584</v>
      </c>
      <c r="AN13" s="407">
        <f t="shared" si="6"/>
        <v>1.5560884625632827E-2</v>
      </c>
      <c r="AP13" s="225" t="s">
        <v>223</v>
      </c>
      <c r="AQ13" s="158" t="s">
        <v>28</v>
      </c>
      <c r="AR13" s="386">
        <f>取引基本表!AX10</f>
        <v>2673</v>
      </c>
      <c r="AS13" s="387">
        <f>取引基本表!AY10</f>
        <v>4842</v>
      </c>
      <c r="AT13" s="387">
        <f>ABS(取引基本表!BB10)</f>
        <v>2673</v>
      </c>
      <c r="AU13" s="388">
        <f t="shared" si="11"/>
        <v>2169</v>
      </c>
      <c r="AV13" s="411">
        <v>0.93315766467397665</v>
      </c>
      <c r="AW13" s="407">
        <v>6.684233532602335E-2</v>
      </c>
    </row>
    <row r="14" spans="1:49" x14ac:dyDescent="0.2">
      <c r="A14" s="225" t="s">
        <v>224</v>
      </c>
      <c r="B14" s="158" t="s">
        <v>267</v>
      </c>
      <c r="C14" s="405">
        <f t="shared" si="0"/>
        <v>0.45829675153643545</v>
      </c>
      <c r="D14" s="406">
        <f t="shared" si="1"/>
        <v>5.6047197640117993E-2</v>
      </c>
      <c r="E14" s="406">
        <f t="shared" si="1"/>
        <v>4.4739429695181909E-2</v>
      </c>
      <c r="F14" s="406">
        <f t="shared" si="2"/>
        <v>0.37856440511307771</v>
      </c>
      <c r="G14" s="406">
        <f t="shared" si="2"/>
        <v>0.19321533923303835</v>
      </c>
      <c r="H14" s="407">
        <f t="shared" si="3"/>
        <v>1.278976818545164E-3</v>
      </c>
      <c r="K14" s="225" t="s">
        <v>224</v>
      </c>
      <c r="L14" s="158" t="s">
        <v>267</v>
      </c>
      <c r="M14" s="383">
        <f>取引基本表!AX11</f>
        <v>1139</v>
      </c>
      <c r="N14" s="367">
        <f>ABS(取引基本表!BB11)</f>
        <v>617</v>
      </c>
      <c r="O14" s="411">
        <f t="shared" si="4"/>
        <v>0.54170324846356455</v>
      </c>
      <c r="P14" s="407">
        <f t="shared" si="5"/>
        <v>0.45829675153643545</v>
      </c>
      <c r="R14" s="225" t="s">
        <v>224</v>
      </c>
      <c r="S14" s="158" t="s">
        <v>267</v>
      </c>
      <c r="T14" s="365">
        <f>取引基本表!BD11</f>
        <v>2034</v>
      </c>
      <c r="U14" s="446">
        <f>雇用表!AH11</f>
        <v>114</v>
      </c>
      <c r="V14" s="447">
        <f>雇用表!AH57</f>
        <v>91</v>
      </c>
      <c r="W14" s="413">
        <f t="shared" si="7"/>
        <v>5.6047197640117993E-2</v>
      </c>
      <c r="X14" s="413">
        <f t="shared" si="8"/>
        <v>4.4739429695181909E-2</v>
      </c>
      <c r="Z14" s="225" t="s">
        <v>224</v>
      </c>
      <c r="AA14" s="48" t="s">
        <v>267</v>
      </c>
      <c r="AB14" s="454">
        <v>393</v>
      </c>
      <c r="AC14" s="387">
        <v>192</v>
      </c>
      <c r="AD14" s="387">
        <v>124</v>
      </c>
      <c r="AE14" s="387">
        <v>61</v>
      </c>
      <c r="AF14" s="387">
        <v>0</v>
      </c>
      <c r="AG14" s="369">
        <v>2034</v>
      </c>
      <c r="AH14" s="407">
        <f t="shared" si="9"/>
        <v>0.37856440511307771</v>
      </c>
      <c r="AI14" s="411">
        <f t="shared" si="10"/>
        <v>0.19321533923303835</v>
      </c>
      <c r="AK14" s="225" t="s">
        <v>224</v>
      </c>
      <c r="AL14" s="158" t="s">
        <v>267</v>
      </c>
      <c r="AM14" s="383">
        <f>取引基本表!AR11</f>
        <v>48</v>
      </c>
      <c r="AN14" s="407">
        <f t="shared" si="6"/>
        <v>1.278976818545164E-3</v>
      </c>
      <c r="AP14" s="225" t="s">
        <v>224</v>
      </c>
      <c r="AQ14" s="158" t="s">
        <v>267</v>
      </c>
      <c r="AR14" s="386">
        <f>取引基本表!AX11</f>
        <v>1139</v>
      </c>
      <c r="AS14" s="387">
        <f>取引基本表!AY11</f>
        <v>1512</v>
      </c>
      <c r="AT14" s="387">
        <f>ABS(取引基本表!BB11)</f>
        <v>617</v>
      </c>
      <c r="AU14" s="388">
        <f t="shared" si="11"/>
        <v>895</v>
      </c>
      <c r="AV14" s="411">
        <v>0.78289172072298208</v>
      </c>
      <c r="AW14" s="407">
        <v>0.21710827927701792</v>
      </c>
    </row>
    <row r="15" spans="1:49" x14ac:dyDescent="0.2">
      <c r="A15" s="225" t="s">
        <v>225</v>
      </c>
      <c r="B15" s="158" t="s">
        <v>29</v>
      </c>
      <c r="C15" s="405">
        <f t="shared" si="0"/>
        <v>0</v>
      </c>
      <c r="D15" s="406">
        <f t="shared" si="1"/>
        <v>2.1739130434782608E-2</v>
      </c>
      <c r="E15" s="406">
        <f t="shared" si="1"/>
        <v>2.1739130434782608E-2</v>
      </c>
      <c r="F15" s="406">
        <f t="shared" si="2"/>
        <v>0.29710144927536231</v>
      </c>
      <c r="G15" s="406">
        <f t="shared" si="2"/>
        <v>9.420289855072464E-2</v>
      </c>
      <c r="H15" s="407">
        <f t="shared" si="3"/>
        <v>9.4857447375432981E-3</v>
      </c>
      <c r="K15" s="225" t="s">
        <v>225</v>
      </c>
      <c r="L15" s="158" t="s">
        <v>29</v>
      </c>
      <c r="M15" s="383">
        <f>取引基本表!AX12</f>
        <v>3407</v>
      </c>
      <c r="N15" s="367">
        <f>ABS(取引基本表!BB12)</f>
        <v>3407</v>
      </c>
      <c r="O15" s="411">
        <f t="shared" si="4"/>
        <v>1</v>
      </c>
      <c r="P15" s="407">
        <f t="shared" si="5"/>
        <v>0</v>
      </c>
      <c r="R15" s="225" t="s">
        <v>225</v>
      </c>
      <c r="S15" s="158" t="s">
        <v>29</v>
      </c>
      <c r="T15" s="365">
        <f>取引基本表!BD12</f>
        <v>138</v>
      </c>
      <c r="U15" s="446">
        <f>雇用表!AH12</f>
        <v>3</v>
      </c>
      <c r="V15" s="447">
        <f>雇用表!AH58</f>
        <v>3</v>
      </c>
      <c r="W15" s="413">
        <f t="shared" si="7"/>
        <v>2.1739130434782608E-2</v>
      </c>
      <c r="X15" s="413">
        <f t="shared" si="8"/>
        <v>2.1739130434782608E-2</v>
      </c>
      <c r="Z15" s="225" t="s">
        <v>225</v>
      </c>
      <c r="AA15" s="48" t="s">
        <v>29</v>
      </c>
      <c r="AB15" s="454">
        <v>13</v>
      </c>
      <c r="AC15" s="387">
        <v>8</v>
      </c>
      <c r="AD15" s="387">
        <v>18</v>
      </c>
      <c r="AE15" s="387">
        <v>2</v>
      </c>
      <c r="AF15" s="387">
        <v>0</v>
      </c>
      <c r="AG15" s="369">
        <v>138</v>
      </c>
      <c r="AH15" s="407">
        <f t="shared" si="9"/>
        <v>0.29710144927536231</v>
      </c>
      <c r="AI15" s="411">
        <f t="shared" si="10"/>
        <v>9.420289855072464E-2</v>
      </c>
      <c r="AK15" s="225" t="s">
        <v>225</v>
      </c>
      <c r="AL15" s="158" t="s">
        <v>29</v>
      </c>
      <c r="AM15" s="383">
        <f>取引基本表!AR12</f>
        <v>356</v>
      </c>
      <c r="AN15" s="407">
        <f t="shared" si="6"/>
        <v>9.4857447375432981E-3</v>
      </c>
      <c r="AP15" s="225" t="s">
        <v>225</v>
      </c>
      <c r="AQ15" s="158" t="s">
        <v>29</v>
      </c>
      <c r="AR15" s="386">
        <f>取引基本表!AX12</f>
        <v>3407</v>
      </c>
      <c r="AS15" s="387">
        <f>取引基本表!AY12</f>
        <v>138</v>
      </c>
      <c r="AT15" s="387">
        <f>ABS(取引基本表!BB12)</f>
        <v>3407</v>
      </c>
      <c r="AU15" s="388">
        <f t="shared" si="11"/>
        <v>-3269</v>
      </c>
      <c r="AV15" s="411">
        <v>0.8222762164835401</v>
      </c>
      <c r="AW15" s="407">
        <v>0.1777237835164599</v>
      </c>
    </row>
    <row r="16" spans="1:49" x14ac:dyDescent="0.2">
      <c r="A16" s="225" t="s">
        <v>226</v>
      </c>
      <c r="B16" s="158" t="s">
        <v>30</v>
      </c>
      <c r="C16" s="405">
        <f t="shared" si="0"/>
        <v>4.3478260869564966E-3</v>
      </c>
      <c r="D16" s="406">
        <f t="shared" si="1"/>
        <v>0</v>
      </c>
      <c r="E16" s="406">
        <f t="shared" si="1"/>
        <v>0</v>
      </c>
      <c r="F16" s="406">
        <f t="shared" si="2"/>
        <v>0.3</v>
      </c>
      <c r="G16" s="406">
        <f t="shared" si="2"/>
        <v>0.1</v>
      </c>
      <c r="H16" s="407">
        <f t="shared" si="3"/>
        <v>1.859845456967759E-2</v>
      </c>
      <c r="K16" s="225" t="s">
        <v>226</v>
      </c>
      <c r="L16" s="158" t="s">
        <v>30</v>
      </c>
      <c r="M16" s="383">
        <f>取引基本表!AX13</f>
        <v>1150</v>
      </c>
      <c r="N16" s="367">
        <f>ABS(取引基本表!BB13)</f>
        <v>1145</v>
      </c>
      <c r="O16" s="411">
        <f t="shared" si="4"/>
        <v>0.9956521739130435</v>
      </c>
      <c r="P16" s="407">
        <f t="shared" si="5"/>
        <v>4.3478260869564966E-3</v>
      </c>
      <c r="R16" s="225" t="s">
        <v>226</v>
      </c>
      <c r="S16" s="158" t="s">
        <v>30</v>
      </c>
      <c r="T16" s="365">
        <f>取引基本表!BD13</f>
        <v>10</v>
      </c>
      <c r="U16" s="446">
        <f>雇用表!AH13</f>
        <v>0</v>
      </c>
      <c r="V16" s="447">
        <f>雇用表!AH59</f>
        <v>0</v>
      </c>
      <c r="W16" s="413">
        <f t="shared" si="7"/>
        <v>0</v>
      </c>
      <c r="X16" s="413">
        <f t="shared" si="8"/>
        <v>0</v>
      </c>
      <c r="Z16" s="225" t="s">
        <v>226</v>
      </c>
      <c r="AA16" s="48" t="s">
        <v>30</v>
      </c>
      <c r="AB16" s="454">
        <v>1</v>
      </c>
      <c r="AC16" s="387">
        <v>0</v>
      </c>
      <c r="AD16" s="387">
        <v>1</v>
      </c>
      <c r="AE16" s="387">
        <v>1</v>
      </c>
      <c r="AF16" s="387">
        <v>0</v>
      </c>
      <c r="AG16" s="369">
        <v>10</v>
      </c>
      <c r="AH16" s="407">
        <f t="shared" si="9"/>
        <v>0.3</v>
      </c>
      <c r="AI16" s="411">
        <f t="shared" si="10"/>
        <v>0.1</v>
      </c>
      <c r="AK16" s="225" t="s">
        <v>226</v>
      </c>
      <c r="AL16" s="158" t="s">
        <v>30</v>
      </c>
      <c r="AM16" s="383">
        <f>取引基本表!AR13</f>
        <v>698</v>
      </c>
      <c r="AN16" s="407">
        <f t="shared" si="6"/>
        <v>1.859845456967759E-2</v>
      </c>
      <c r="AP16" s="225" t="s">
        <v>226</v>
      </c>
      <c r="AQ16" s="158" t="s">
        <v>30</v>
      </c>
      <c r="AR16" s="386">
        <f>取引基本表!AX13</f>
        <v>1150</v>
      </c>
      <c r="AS16" s="387">
        <f>取引基本表!AY13</f>
        <v>5</v>
      </c>
      <c r="AT16" s="387">
        <f>ABS(取引基本表!BB13)</f>
        <v>1145</v>
      </c>
      <c r="AU16" s="388">
        <f t="shared" si="11"/>
        <v>-1140</v>
      </c>
      <c r="AV16" s="411">
        <v>0.87631747448336361</v>
      </c>
      <c r="AW16" s="407">
        <v>0.12368252551663639</v>
      </c>
    </row>
    <row r="17" spans="1:49" x14ac:dyDescent="0.2">
      <c r="A17" s="225" t="s">
        <v>2</v>
      </c>
      <c r="B17" s="158" t="s">
        <v>374</v>
      </c>
      <c r="C17" s="405">
        <f t="shared" si="0"/>
        <v>0.37921478060046188</v>
      </c>
      <c r="D17" s="406">
        <f t="shared" si="1"/>
        <v>5.2709255745308874E-2</v>
      </c>
      <c r="E17" s="406">
        <f t="shared" si="1"/>
        <v>4.1113219481340925E-2</v>
      </c>
      <c r="F17" s="406">
        <f t="shared" si="2"/>
        <v>0.32152646004638413</v>
      </c>
      <c r="G17" s="406">
        <f t="shared" si="2"/>
        <v>0.21189120809614168</v>
      </c>
      <c r="H17" s="407">
        <f t="shared" si="3"/>
        <v>3.1175059952038369E-3</v>
      </c>
      <c r="K17" s="225" t="s">
        <v>2</v>
      </c>
      <c r="L17" s="158" t="s">
        <v>374</v>
      </c>
      <c r="M17" s="383">
        <f>取引基本表!AX14</f>
        <v>2165</v>
      </c>
      <c r="N17" s="367">
        <f>ABS(取引基本表!BB14)</f>
        <v>1344</v>
      </c>
      <c r="O17" s="411">
        <f t="shared" si="4"/>
        <v>0.62078521939953812</v>
      </c>
      <c r="P17" s="407">
        <f t="shared" si="5"/>
        <v>0.37921478060046188</v>
      </c>
      <c r="R17" s="225" t="s">
        <v>2</v>
      </c>
      <c r="S17" s="158" t="s">
        <v>374</v>
      </c>
      <c r="T17" s="365">
        <f>取引基本表!BD14</f>
        <v>4743</v>
      </c>
      <c r="U17" s="446">
        <f>雇用表!AH14</f>
        <v>250</v>
      </c>
      <c r="V17" s="447">
        <f>雇用表!AH60</f>
        <v>195</v>
      </c>
      <c r="W17" s="413">
        <f t="shared" si="7"/>
        <v>5.2709255745308874E-2</v>
      </c>
      <c r="X17" s="413">
        <f t="shared" si="8"/>
        <v>4.1113219481340925E-2</v>
      </c>
      <c r="Z17" s="225" t="s">
        <v>2</v>
      </c>
      <c r="AA17" s="48" t="s">
        <v>374</v>
      </c>
      <c r="AB17" s="454">
        <v>1005</v>
      </c>
      <c r="AC17" s="387">
        <v>-33</v>
      </c>
      <c r="AD17" s="387">
        <v>379</v>
      </c>
      <c r="AE17" s="387">
        <v>174</v>
      </c>
      <c r="AF17" s="387">
        <v>0</v>
      </c>
      <c r="AG17" s="369">
        <v>4743</v>
      </c>
      <c r="AH17" s="407">
        <f t="shared" si="9"/>
        <v>0.32152646004638413</v>
      </c>
      <c r="AI17" s="411">
        <f t="shared" si="10"/>
        <v>0.21189120809614168</v>
      </c>
      <c r="AK17" s="225" t="s">
        <v>2</v>
      </c>
      <c r="AL17" s="158" t="s">
        <v>374</v>
      </c>
      <c r="AM17" s="383">
        <f>取引基本表!AR14</f>
        <v>117</v>
      </c>
      <c r="AN17" s="407">
        <f t="shared" si="6"/>
        <v>3.1175059952038369E-3</v>
      </c>
      <c r="AP17" s="225" t="s">
        <v>2</v>
      </c>
      <c r="AQ17" s="158" t="s">
        <v>364</v>
      </c>
      <c r="AR17" s="386">
        <f>取引基本表!AX14</f>
        <v>2165</v>
      </c>
      <c r="AS17" s="387">
        <f>取引基本表!AY14</f>
        <v>3922</v>
      </c>
      <c r="AT17" s="387">
        <f>ABS(取引基本表!BB14)</f>
        <v>1344</v>
      </c>
      <c r="AU17" s="388">
        <f t="shared" si="11"/>
        <v>2578</v>
      </c>
      <c r="AV17" s="411">
        <v>0.80716043298169571</v>
      </c>
      <c r="AW17" s="407">
        <v>0.19283956701830429</v>
      </c>
    </row>
    <row r="18" spans="1:49" x14ac:dyDescent="0.2">
      <c r="A18" s="225" t="s">
        <v>3</v>
      </c>
      <c r="B18" s="158" t="s">
        <v>31</v>
      </c>
      <c r="C18" s="405">
        <f t="shared" si="0"/>
        <v>0.14940577249575548</v>
      </c>
      <c r="D18" s="406">
        <f t="shared" si="1"/>
        <v>8.1395348837209308E-2</v>
      </c>
      <c r="E18" s="406">
        <f t="shared" si="1"/>
        <v>8.9147286821705432E-2</v>
      </c>
      <c r="F18" s="406">
        <f t="shared" si="2"/>
        <v>0.45542635658914726</v>
      </c>
      <c r="G18" s="406">
        <f t="shared" si="2"/>
        <v>0.21511627906976744</v>
      </c>
      <c r="H18" s="407">
        <f t="shared" si="3"/>
        <v>5.0626165734079403E-4</v>
      </c>
      <c r="K18" s="225" t="s">
        <v>3</v>
      </c>
      <c r="L18" s="158" t="s">
        <v>31</v>
      </c>
      <c r="M18" s="383">
        <f>取引基本表!AX15</f>
        <v>589</v>
      </c>
      <c r="N18" s="367">
        <f>ABS(取引基本表!BB15)</f>
        <v>501</v>
      </c>
      <c r="O18" s="411">
        <f t="shared" si="4"/>
        <v>0.85059422750424452</v>
      </c>
      <c r="P18" s="407">
        <f t="shared" si="5"/>
        <v>0.14940577249575548</v>
      </c>
      <c r="R18" s="225" t="s">
        <v>3</v>
      </c>
      <c r="S18" s="158" t="s">
        <v>31</v>
      </c>
      <c r="T18" s="365">
        <f>取引基本表!BD15</f>
        <v>516</v>
      </c>
      <c r="U18" s="446">
        <f>雇用表!AH15</f>
        <v>42</v>
      </c>
      <c r="V18" s="447">
        <f>雇用表!AH61</f>
        <v>46</v>
      </c>
      <c r="W18" s="413">
        <f t="shared" si="7"/>
        <v>8.1395348837209308E-2</v>
      </c>
      <c r="X18" s="413">
        <f t="shared" si="8"/>
        <v>8.9147286821705432E-2</v>
      </c>
      <c r="Z18" s="225" t="s">
        <v>3</v>
      </c>
      <c r="AA18" s="48" t="s">
        <v>31</v>
      </c>
      <c r="AB18" s="454">
        <v>111</v>
      </c>
      <c r="AC18" s="387">
        <v>49</v>
      </c>
      <c r="AD18" s="387">
        <v>59</v>
      </c>
      <c r="AE18" s="387">
        <v>16</v>
      </c>
      <c r="AF18" s="387">
        <v>0</v>
      </c>
      <c r="AG18" s="369">
        <v>516</v>
      </c>
      <c r="AH18" s="407">
        <f t="shared" si="9"/>
        <v>0.45542635658914726</v>
      </c>
      <c r="AI18" s="411">
        <f t="shared" si="10"/>
        <v>0.21511627906976744</v>
      </c>
      <c r="AK18" s="225" t="s">
        <v>3</v>
      </c>
      <c r="AL18" s="158" t="s">
        <v>31</v>
      </c>
      <c r="AM18" s="383">
        <f>取引基本表!AR15</f>
        <v>19</v>
      </c>
      <c r="AN18" s="407">
        <f t="shared" si="6"/>
        <v>5.0626165734079403E-4</v>
      </c>
      <c r="AP18" s="225" t="s">
        <v>3</v>
      </c>
      <c r="AQ18" s="158" t="s">
        <v>31</v>
      </c>
      <c r="AR18" s="386">
        <f>取引基本表!AX15</f>
        <v>589</v>
      </c>
      <c r="AS18" s="387">
        <f>取引基本表!AY15</f>
        <v>428</v>
      </c>
      <c r="AT18" s="387">
        <f>ABS(取引基本表!BB15)</f>
        <v>501</v>
      </c>
      <c r="AU18" s="388">
        <f t="shared" si="11"/>
        <v>-73</v>
      </c>
      <c r="AV18" s="411">
        <v>0.69369460950567885</v>
      </c>
      <c r="AW18" s="407">
        <v>0.30630539049432115</v>
      </c>
    </row>
    <row r="19" spans="1:49" x14ac:dyDescent="0.2">
      <c r="A19" s="225" t="s">
        <v>4</v>
      </c>
      <c r="B19" s="158" t="s">
        <v>32</v>
      </c>
      <c r="C19" s="405">
        <f t="shared" si="0"/>
        <v>0.11115651818553329</v>
      </c>
      <c r="D19" s="406">
        <f t="shared" si="1"/>
        <v>6.7993366500829183E-2</v>
      </c>
      <c r="E19" s="406">
        <f t="shared" si="1"/>
        <v>7.4626865671641784E-2</v>
      </c>
      <c r="F19" s="406">
        <f t="shared" si="2"/>
        <v>0.24046434494195687</v>
      </c>
      <c r="G19" s="406">
        <f t="shared" si="2"/>
        <v>5.721393034825871E-2</v>
      </c>
      <c r="H19" s="407">
        <f t="shared" si="3"/>
        <v>-1.332267519317879E-4</v>
      </c>
      <c r="K19" s="225" t="s">
        <v>4</v>
      </c>
      <c r="L19" s="158" t="s">
        <v>32</v>
      </c>
      <c r="M19" s="383">
        <f>取引基本表!AX16</f>
        <v>2447</v>
      </c>
      <c r="N19" s="367">
        <f>ABS(取引基本表!BB16)</f>
        <v>2175</v>
      </c>
      <c r="O19" s="411">
        <f t="shared" si="4"/>
        <v>0.88884348181446671</v>
      </c>
      <c r="P19" s="407">
        <f t="shared" si="5"/>
        <v>0.11115651818553329</v>
      </c>
      <c r="R19" s="225" t="s">
        <v>4</v>
      </c>
      <c r="S19" s="158" t="s">
        <v>32</v>
      </c>
      <c r="T19" s="365">
        <f>取引基本表!BD16</f>
        <v>1206</v>
      </c>
      <c r="U19" s="446">
        <f>雇用表!AH16</f>
        <v>82</v>
      </c>
      <c r="V19" s="447">
        <f>雇用表!AH62</f>
        <v>90</v>
      </c>
      <c r="W19" s="413">
        <f t="shared" si="7"/>
        <v>6.7993366500829183E-2</v>
      </c>
      <c r="X19" s="413">
        <f t="shared" si="8"/>
        <v>7.4626865671641784E-2</v>
      </c>
      <c r="Z19" s="225" t="s">
        <v>4</v>
      </c>
      <c r="AA19" s="48" t="s">
        <v>32</v>
      </c>
      <c r="AB19" s="454">
        <v>69</v>
      </c>
      <c r="AC19" s="387">
        <v>132</v>
      </c>
      <c r="AD19" s="387">
        <v>67</v>
      </c>
      <c r="AE19" s="387">
        <v>22</v>
      </c>
      <c r="AF19" s="387">
        <v>0</v>
      </c>
      <c r="AG19" s="369">
        <v>1206</v>
      </c>
      <c r="AH19" s="407">
        <f t="shared" si="9"/>
        <v>0.24046434494195687</v>
      </c>
      <c r="AI19" s="411">
        <f t="shared" si="10"/>
        <v>5.721393034825871E-2</v>
      </c>
      <c r="AK19" s="225" t="s">
        <v>4</v>
      </c>
      <c r="AL19" s="158" t="s">
        <v>32</v>
      </c>
      <c r="AM19" s="383">
        <f>取引基本表!AR16</f>
        <v>-5</v>
      </c>
      <c r="AN19" s="407">
        <f t="shared" si="6"/>
        <v>-1.332267519317879E-4</v>
      </c>
      <c r="AP19" s="225" t="s">
        <v>4</v>
      </c>
      <c r="AQ19" s="158" t="s">
        <v>32</v>
      </c>
      <c r="AR19" s="386">
        <f>取引基本表!AX16</f>
        <v>2447</v>
      </c>
      <c r="AS19" s="387">
        <f>取引基本表!AY16</f>
        <v>934</v>
      </c>
      <c r="AT19" s="387">
        <f>ABS(取引基本表!BB16)</f>
        <v>2175</v>
      </c>
      <c r="AU19" s="388">
        <f t="shared" si="11"/>
        <v>-1241</v>
      </c>
      <c r="AV19" s="411">
        <v>0.63033685044372512</v>
      </c>
      <c r="AW19" s="407">
        <v>0.36966314955627488</v>
      </c>
    </row>
    <row r="20" spans="1:49" x14ac:dyDescent="0.2">
      <c r="A20" s="225" t="s">
        <v>5</v>
      </c>
      <c r="B20" s="158" t="s">
        <v>33</v>
      </c>
      <c r="C20" s="405">
        <f t="shared" si="0"/>
        <v>0.38497033618984844</v>
      </c>
      <c r="D20" s="406">
        <f t="shared" si="1"/>
        <v>2.5772285966460723E-2</v>
      </c>
      <c r="E20" s="406">
        <f t="shared" si="1"/>
        <v>2.7184466019417475E-2</v>
      </c>
      <c r="F20" s="406">
        <f t="shared" si="2"/>
        <v>0.22259488084730802</v>
      </c>
      <c r="G20" s="406">
        <f t="shared" si="2"/>
        <v>0.1000882612533098</v>
      </c>
      <c r="H20" s="407">
        <f t="shared" si="3"/>
        <v>6.1284305888622431E-4</v>
      </c>
      <c r="K20" s="225" t="s">
        <v>5</v>
      </c>
      <c r="L20" s="158" t="s">
        <v>33</v>
      </c>
      <c r="M20" s="383">
        <f>取引基本表!AX17</f>
        <v>3034</v>
      </c>
      <c r="N20" s="367">
        <f>ABS(取引基本表!BB17)</f>
        <v>1866</v>
      </c>
      <c r="O20" s="411">
        <f t="shared" si="4"/>
        <v>0.61502966381015156</v>
      </c>
      <c r="P20" s="407">
        <f t="shared" si="5"/>
        <v>0.38497033618984844</v>
      </c>
      <c r="R20" s="225" t="s">
        <v>5</v>
      </c>
      <c r="S20" s="158" t="s">
        <v>33</v>
      </c>
      <c r="T20" s="365">
        <f>取引基本表!BD17</f>
        <v>5665</v>
      </c>
      <c r="U20" s="446">
        <f>雇用表!AH17</f>
        <v>146</v>
      </c>
      <c r="V20" s="447">
        <f>雇用表!AH63</f>
        <v>154</v>
      </c>
      <c r="W20" s="413">
        <f t="shared" si="7"/>
        <v>2.5772285966460723E-2</v>
      </c>
      <c r="X20" s="413">
        <f t="shared" si="8"/>
        <v>2.7184466019417475E-2</v>
      </c>
      <c r="Z20" s="225" t="s">
        <v>5</v>
      </c>
      <c r="AA20" s="48" t="s">
        <v>33</v>
      </c>
      <c r="AB20" s="454">
        <v>567</v>
      </c>
      <c r="AC20" s="387">
        <v>484</v>
      </c>
      <c r="AD20" s="387">
        <v>169</v>
      </c>
      <c r="AE20" s="387">
        <v>41</v>
      </c>
      <c r="AF20" s="387">
        <v>0</v>
      </c>
      <c r="AG20" s="369">
        <v>5665</v>
      </c>
      <c r="AH20" s="407">
        <f t="shared" si="9"/>
        <v>0.22259488084730802</v>
      </c>
      <c r="AI20" s="411">
        <f t="shared" si="10"/>
        <v>0.1000882612533098</v>
      </c>
      <c r="AK20" s="225" t="s">
        <v>5</v>
      </c>
      <c r="AL20" s="158" t="s">
        <v>33</v>
      </c>
      <c r="AM20" s="383">
        <f>取引基本表!AR17</f>
        <v>23</v>
      </c>
      <c r="AN20" s="407">
        <f t="shared" si="6"/>
        <v>6.1284305888622431E-4</v>
      </c>
      <c r="AP20" s="225" t="s">
        <v>5</v>
      </c>
      <c r="AQ20" s="158" t="s">
        <v>33</v>
      </c>
      <c r="AR20" s="386">
        <f>取引基本表!AX17</f>
        <v>3034</v>
      </c>
      <c r="AS20" s="387">
        <f>取引基本表!AY17</f>
        <v>4497</v>
      </c>
      <c r="AT20" s="387">
        <f>ABS(取引基本表!BB17)</f>
        <v>1866</v>
      </c>
      <c r="AU20" s="388">
        <f t="shared" si="11"/>
        <v>2631</v>
      </c>
      <c r="AV20" s="411">
        <v>0.88159848319713086</v>
      </c>
      <c r="AW20" s="407">
        <v>0.11840151680286914</v>
      </c>
    </row>
    <row r="21" spans="1:49" x14ac:dyDescent="0.2">
      <c r="A21" s="225" t="s">
        <v>6</v>
      </c>
      <c r="B21" s="158" t="s">
        <v>34</v>
      </c>
      <c r="C21" s="405">
        <f t="shared" si="0"/>
        <v>0.48253968253968249</v>
      </c>
      <c r="D21" s="406">
        <f t="shared" si="1"/>
        <v>6.1586176340274704E-2</v>
      </c>
      <c r="E21" s="406">
        <f t="shared" si="1"/>
        <v>5.2946389011962781E-2</v>
      </c>
      <c r="F21" s="406">
        <f t="shared" si="2"/>
        <v>0.42600797518830308</v>
      </c>
      <c r="G21" s="406">
        <f t="shared" si="2"/>
        <v>0.28533451484271155</v>
      </c>
      <c r="H21" s="407">
        <f t="shared" si="3"/>
        <v>1.0125233146815881E-3</v>
      </c>
      <c r="K21" s="225" t="s">
        <v>6</v>
      </c>
      <c r="L21" s="158" t="s">
        <v>34</v>
      </c>
      <c r="M21" s="383">
        <f>取引基本表!AX18</f>
        <v>1260</v>
      </c>
      <c r="N21" s="367">
        <f>ABS(取引基本表!BB18)</f>
        <v>652</v>
      </c>
      <c r="O21" s="411">
        <f t="shared" si="4"/>
        <v>0.51746031746031751</v>
      </c>
      <c r="P21" s="407">
        <f t="shared" si="5"/>
        <v>0.48253968253968249</v>
      </c>
      <c r="R21" s="225" t="s">
        <v>6</v>
      </c>
      <c r="S21" s="158" t="s">
        <v>34</v>
      </c>
      <c r="T21" s="365">
        <f>取引基本表!BD18</f>
        <v>4514</v>
      </c>
      <c r="U21" s="446">
        <f>雇用表!AH18</f>
        <v>278</v>
      </c>
      <c r="V21" s="447">
        <f>雇用表!AH64</f>
        <v>239</v>
      </c>
      <c r="W21" s="413">
        <f t="shared" si="7"/>
        <v>6.1586176340274704E-2</v>
      </c>
      <c r="X21" s="413">
        <f t="shared" si="8"/>
        <v>5.2946389011962781E-2</v>
      </c>
      <c r="Z21" s="225" t="s">
        <v>6</v>
      </c>
      <c r="AA21" s="48" t="s">
        <v>34</v>
      </c>
      <c r="AB21" s="454">
        <v>1288</v>
      </c>
      <c r="AC21" s="387">
        <v>134</v>
      </c>
      <c r="AD21" s="387">
        <v>376</v>
      </c>
      <c r="AE21" s="387">
        <v>125</v>
      </c>
      <c r="AF21" s="387">
        <v>0</v>
      </c>
      <c r="AG21" s="369">
        <v>4514</v>
      </c>
      <c r="AH21" s="407">
        <f t="shared" si="9"/>
        <v>0.42600797518830308</v>
      </c>
      <c r="AI21" s="411">
        <f t="shared" si="10"/>
        <v>0.28533451484271155</v>
      </c>
      <c r="AK21" s="225" t="s">
        <v>6</v>
      </c>
      <c r="AL21" s="158" t="s">
        <v>34</v>
      </c>
      <c r="AM21" s="383">
        <f>取引基本表!AR18</f>
        <v>38</v>
      </c>
      <c r="AN21" s="407">
        <f t="shared" si="6"/>
        <v>1.0125233146815881E-3</v>
      </c>
      <c r="AP21" s="225" t="s">
        <v>6</v>
      </c>
      <c r="AQ21" s="158" t="s">
        <v>34</v>
      </c>
      <c r="AR21" s="386">
        <f>取引基本表!AX18</f>
        <v>1260</v>
      </c>
      <c r="AS21" s="387">
        <f>取引基本表!AY18</f>
        <v>3906</v>
      </c>
      <c r="AT21" s="387">
        <f>ABS(取引基本表!BB18)</f>
        <v>652</v>
      </c>
      <c r="AU21" s="388">
        <f t="shared" si="11"/>
        <v>3254</v>
      </c>
      <c r="AV21" s="411">
        <v>0.73741787363403832</v>
      </c>
      <c r="AW21" s="407">
        <v>0.26258212636596168</v>
      </c>
    </row>
    <row r="22" spans="1:49" x14ac:dyDescent="0.2">
      <c r="A22" s="225" t="s">
        <v>7</v>
      </c>
      <c r="B22" s="158" t="s">
        <v>268</v>
      </c>
      <c r="C22" s="405">
        <f t="shared" si="0"/>
        <v>8.9572192513369009E-2</v>
      </c>
      <c r="D22" s="406">
        <f t="shared" si="1"/>
        <v>5.903614457831325E-2</v>
      </c>
      <c r="E22" s="406">
        <f t="shared" si="1"/>
        <v>6.2650602409638559E-2</v>
      </c>
      <c r="F22" s="406">
        <f t="shared" si="2"/>
        <v>0.41265060240963858</v>
      </c>
      <c r="G22" s="406">
        <f t="shared" si="2"/>
        <v>0.19457831325301206</v>
      </c>
      <c r="H22" s="407">
        <f t="shared" si="3"/>
        <v>5.3290700772715159E-5</v>
      </c>
      <c r="K22" s="225" t="s">
        <v>7</v>
      </c>
      <c r="L22" s="158" t="s">
        <v>268</v>
      </c>
      <c r="M22" s="383">
        <f>取引基本表!AX19</f>
        <v>748</v>
      </c>
      <c r="N22" s="367">
        <f>ABS(取引基本表!BB19)</f>
        <v>681</v>
      </c>
      <c r="O22" s="411">
        <f t="shared" si="4"/>
        <v>0.91042780748663099</v>
      </c>
      <c r="P22" s="407">
        <f t="shared" si="5"/>
        <v>8.9572192513369009E-2</v>
      </c>
      <c r="R22" s="225" t="s">
        <v>7</v>
      </c>
      <c r="S22" s="158" t="s">
        <v>268</v>
      </c>
      <c r="T22" s="365">
        <f>取引基本表!BD19</f>
        <v>1660</v>
      </c>
      <c r="U22" s="446">
        <f>雇用表!AH19</f>
        <v>98</v>
      </c>
      <c r="V22" s="447">
        <f>雇用表!AH65</f>
        <v>104</v>
      </c>
      <c r="W22" s="413">
        <f t="shared" si="7"/>
        <v>5.903614457831325E-2</v>
      </c>
      <c r="X22" s="413">
        <f t="shared" si="8"/>
        <v>6.2650602409638559E-2</v>
      </c>
      <c r="Z22" s="225" t="s">
        <v>7</v>
      </c>
      <c r="AA22" s="48" t="s">
        <v>268</v>
      </c>
      <c r="AB22" s="454">
        <v>323</v>
      </c>
      <c r="AC22" s="387">
        <v>176</v>
      </c>
      <c r="AD22" s="387">
        <v>175</v>
      </c>
      <c r="AE22" s="387">
        <v>11</v>
      </c>
      <c r="AF22" s="387">
        <v>0</v>
      </c>
      <c r="AG22" s="369">
        <v>1660</v>
      </c>
      <c r="AH22" s="407">
        <f t="shared" si="9"/>
        <v>0.41265060240963858</v>
      </c>
      <c r="AI22" s="411">
        <f t="shared" si="10"/>
        <v>0.19457831325301206</v>
      </c>
      <c r="AK22" s="225" t="s">
        <v>7</v>
      </c>
      <c r="AL22" s="158" t="s">
        <v>268</v>
      </c>
      <c r="AM22" s="383">
        <f>取引基本表!AR19</f>
        <v>2</v>
      </c>
      <c r="AN22" s="407">
        <f t="shared" si="6"/>
        <v>5.3290700772715159E-5</v>
      </c>
      <c r="AP22" s="225" t="s">
        <v>7</v>
      </c>
      <c r="AQ22" s="158" t="s">
        <v>268</v>
      </c>
      <c r="AR22" s="386">
        <f>取引基本表!AX19</f>
        <v>748</v>
      </c>
      <c r="AS22" s="387">
        <f>取引基本表!AY19</f>
        <v>1593</v>
      </c>
      <c r="AT22" s="387">
        <f>ABS(取引基本表!BB19)</f>
        <v>681</v>
      </c>
      <c r="AU22" s="388">
        <f t="shared" si="11"/>
        <v>912</v>
      </c>
      <c r="AV22" s="411">
        <v>0.80743251432126495</v>
      </c>
      <c r="AW22" s="407">
        <v>0.19256748567873505</v>
      </c>
    </row>
    <row r="23" spans="1:49" x14ac:dyDescent="0.2">
      <c r="A23" s="225" t="s">
        <v>8</v>
      </c>
      <c r="B23" s="158" t="s">
        <v>269</v>
      </c>
      <c r="C23" s="405">
        <f t="shared" si="0"/>
        <v>0</v>
      </c>
      <c r="D23" s="406">
        <f t="shared" si="1"/>
        <v>8.5018144116122338E-2</v>
      </c>
      <c r="E23" s="406">
        <f t="shared" si="1"/>
        <v>8.138932089165371E-2</v>
      </c>
      <c r="F23" s="406">
        <f t="shared" si="2"/>
        <v>0.44116122343182995</v>
      </c>
      <c r="G23" s="406">
        <f t="shared" si="2"/>
        <v>0.21617418351477449</v>
      </c>
      <c r="H23" s="407">
        <f t="shared" si="3"/>
        <v>2.6645350386357579E-5</v>
      </c>
      <c r="K23" s="225" t="s">
        <v>8</v>
      </c>
      <c r="L23" s="158" t="s">
        <v>269</v>
      </c>
      <c r="M23" s="383">
        <f>取引基本表!AX20</f>
        <v>711</v>
      </c>
      <c r="N23" s="367">
        <f>ABS(取引基本表!BB20)</f>
        <v>711</v>
      </c>
      <c r="O23" s="411">
        <f t="shared" si="4"/>
        <v>1</v>
      </c>
      <c r="P23" s="407">
        <f t="shared" si="5"/>
        <v>0</v>
      </c>
      <c r="R23" s="225" t="s">
        <v>8</v>
      </c>
      <c r="S23" s="158" t="s">
        <v>269</v>
      </c>
      <c r="T23" s="365">
        <f>取引基本表!BD20</f>
        <v>1929</v>
      </c>
      <c r="U23" s="446">
        <f>雇用表!AH20</f>
        <v>164</v>
      </c>
      <c r="V23" s="447">
        <f>雇用表!AH66</f>
        <v>157</v>
      </c>
      <c r="W23" s="413">
        <f t="shared" si="7"/>
        <v>8.5018144116122338E-2</v>
      </c>
      <c r="X23" s="413">
        <f t="shared" si="8"/>
        <v>8.138932089165371E-2</v>
      </c>
      <c r="Z23" s="225" t="s">
        <v>8</v>
      </c>
      <c r="AA23" s="48" t="s">
        <v>269</v>
      </c>
      <c r="AB23" s="454">
        <v>417</v>
      </c>
      <c r="AC23" s="387">
        <v>216</v>
      </c>
      <c r="AD23" s="387">
        <v>199</v>
      </c>
      <c r="AE23" s="387">
        <v>19</v>
      </c>
      <c r="AF23" s="387">
        <v>0</v>
      </c>
      <c r="AG23" s="369">
        <v>1929</v>
      </c>
      <c r="AH23" s="407">
        <f t="shared" si="9"/>
        <v>0.44116122343182995</v>
      </c>
      <c r="AI23" s="411">
        <f t="shared" si="10"/>
        <v>0.21617418351477449</v>
      </c>
      <c r="AK23" s="225" t="s">
        <v>8</v>
      </c>
      <c r="AL23" s="158" t="s">
        <v>269</v>
      </c>
      <c r="AM23" s="383">
        <f>取引基本表!AR20</f>
        <v>1</v>
      </c>
      <c r="AN23" s="407">
        <f t="shared" si="6"/>
        <v>2.6645350386357579E-5</v>
      </c>
      <c r="AP23" s="225" t="s">
        <v>8</v>
      </c>
      <c r="AQ23" s="158" t="s">
        <v>269</v>
      </c>
      <c r="AR23" s="386">
        <f>取引基本表!AX20</f>
        <v>711</v>
      </c>
      <c r="AS23" s="387">
        <f>取引基本表!AY20</f>
        <v>1929</v>
      </c>
      <c r="AT23" s="387">
        <f>ABS(取引基本表!BB20)</f>
        <v>711</v>
      </c>
      <c r="AU23" s="388">
        <f t="shared" si="11"/>
        <v>1218</v>
      </c>
      <c r="AV23" s="411">
        <v>0.79883567479416906</v>
      </c>
      <c r="AW23" s="407">
        <v>0.20116432520583094</v>
      </c>
    </row>
    <row r="24" spans="1:49" x14ac:dyDescent="0.2">
      <c r="A24" s="225" t="s">
        <v>9</v>
      </c>
      <c r="B24" s="158" t="s">
        <v>270</v>
      </c>
      <c r="C24" s="405">
        <f t="shared" si="0"/>
        <v>0.22950819672131151</v>
      </c>
      <c r="D24" s="406">
        <f t="shared" si="1"/>
        <v>1.1190476190476191</v>
      </c>
      <c r="E24" s="406">
        <f t="shared" si="1"/>
        <v>1.1190476190476191</v>
      </c>
      <c r="F24" s="406">
        <f t="shared" si="2"/>
        <v>0.4</v>
      </c>
      <c r="G24" s="406">
        <f t="shared" si="2"/>
        <v>0.20952380952380953</v>
      </c>
      <c r="H24" s="407">
        <f t="shared" si="3"/>
        <v>3.996802557953637E-4</v>
      </c>
      <c r="K24" s="225" t="s">
        <v>9</v>
      </c>
      <c r="L24" s="158" t="s">
        <v>270</v>
      </c>
      <c r="M24" s="383">
        <f>取引基本表!AX21</f>
        <v>549</v>
      </c>
      <c r="N24" s="367">
        <f>ABS(取引基本表!BB21)</f>
        <v>423</v>
      </c>
      <c r="O24" s="411">
        <f t="shared" si="4"/>
        <v>0.77049180327868849</v>
      </c>
      <c r="P24" s="407">
        <f t="shared" si="5"/>
        <v>0.22950819672131151</v>
      </c>
      <c r="R24" s="225" t="s">
        <v>9</v>
      </c>
      <c r="S24" s="158" t="s">
        <v>270</v>
      </c>
      <c r="T24" s="365">
        <f>取引基本表!BD21</f>
        <v>210</v>
      </c>
      <c r="U24" s="446">
        <f>雇用表!AH21</f>
        <v>235</v>
      </c>
      <c r="V24" s="447">
        <f>雇用表!AH67</f>
        <v>235</v>
      </c>
      <c r="W24" s="413">
        <f t="shared" si="7"/>
        <v>1.1190476190476191</v>
      </c>
      <c r="X24" s="413">
        <f t="shared" si="8"/>
        <v>1.1190476190476191</v>
      </c>
      <c r="Z24" s="225" t="s">
        <v>9</v>
      </c>
      <c r="AA24" s="48" t="s">
        <v>270</v>
      </c>
      <c r="AB24" s="454">
        <v>44</v>
      </c>
      <c r="AC24" s="387">
        <v>6</v>
      </c>
      <c r="AD24" s="387">
        <v>31</v>
      </c>
      <c r="AE24" s="387">
        <v>3</v>
      </c>
      <c r="AF24" s="387">
        <v>0</v>
      </c>
      <c r="AG24" s="369">
        <v>210</v>
      </c>
      <c r="AH24" s="407">
        <f t="shared" si="9"/>
        <v>0.4</v>
      </c>
      <c r="AI24" s="411">
        <f t="shared" si="10"/>
        <v>0.20952380952380953</v>
      </c>
      <c r="AK24" s="225" t="s">
        <v>9</v>
      </c>
      <c r="AL24" s="158" t="s">
        <v>270</v>
      </c>
      <c r="AM24" s="383">
        <f>取引基本表!AR21</f>
        <v>15</v>
      </c>
      <c r="AN24" s="407">
        <f t="shared" si="6"/>
        <v>3.996802557953637E-4</v>
      </c>
      <c r="AP24" s="225" t="s">
        <v>9</v>
      </c>
      <c r="AQ24" s="158" t="s">
        <v>270</v>
      </c>
      <c r="AR24" s="386">
        <f>取引基本表!AX21</f>
        <v>549</v>
      </c>
      <c r="AS24" s="387">
        <f>取引基本表!AY21</f>
        <v>84</v>
      </c>
      <c r="AT24" s="387">
        <f>ABS(取引基本表!BB21)</f>
        <v>423</v>
      </c>
      <c r="AU24" s="388">
        <f t="shared" si="11"/>
        <v>-339</v>
      </c>
      <c r="AV24" s="411">
        <v>0.53203541493025519</v>
      </c>
      <c r="AW24" s="407">
        <v>0.46796458506974481</v>
      </c>
    </row>
    <row r="25" spans="1:49" x14ac:dyDescent="0.2">
      <c r="A25" s="225" t="s">
        <v>10</v>
      </c>
      <c r="B25" s="158" t="s">
        <v>271</v>
      </c>
      <c r="C25" s="405">
        <f t="shared" si="0"/>
        <v>0.16129032258064513</v>
      </c>
      <c r="D25" s="406">
        <f t="shared" si="1"/>
        <v>8.1622433650475709E-2</v>
      </c>
      <c r="E25" s="406">
        <f t="shared" si="1"/>
        <v>8.0120180270405614E-2</v>
      </c>
      <c r="F25" s="406">
        <f t="shared" si="2"/>
        <v>0.35002503755633452</v>
      </c>
      <c r="G25" s="406">
        <f t="shared" si="2"/>
        <v>0.19679519278918378</v>
      </c>
      <c r="H25" s="407">
        <f t="shared" si="3"/>
        <v>5.5955235811350917E-4</v>
      </c>
      <c r="K25" s="225" t="s">
        <v>10</v>
      </c>
      <c r="L25" s="158" t="s">
        <v>271</v>
      </c>
      <c r="M25" s="383">
        <f>取引基本表!AX22</f>
        <v>961</v>
      </c>
      <c r="N25" s="367">
        <f>ABS(取引基本表!BB22)</f>
        <v>806</v>
      </c>
      <c r="O25" s="411">
        <f t="shared" si="4"/>
        <v>0.83870967741935487</v>
      </c>
      <c r="P25" s="407">
        <f t="shared" si="5"/>
        <v>0.16129032258064513</v>
      </c>
      <c r="R25" s="225" t="s">
        <v>10</v>
      </c>
      <c r="S25" s="158" t="s">
        <v>271</v>
      </c>
      <c r="T25" s="365">
        <f>取引基本表!BD22</f>
        <v>1997</v>
      </c>
      <c r="U25" s="446">
        <f>雇用表!AH22</f>
        <v>163</v>
      </c>
      <c r="V25" s="447">
        <f>雇用表!AH68</f>
        <v>160</v>
      </c>
      <c r="W25" s="413">
        <f t="shared" si="7"/>
        <v>8.1622433650475709E-2</v>
      </c>
      <c r="X25" s="413">
        <f t="shared" si="8"/>
        <v>8.0120180270405614E-2</v>
      </c>
      <c r="Z25" s="225" t="s">
        <v>10</v>
      </c>
      <c r="AA25" s="48" t="s">
        <v>271</v>
      </c>
      <c r="AB25" s="454">
        <v>393</v>
      </c>
      <c r="AC25" s="387">
        <v>-85</v>
      </c>
      <c r="AD25" s="387">
        <v>375</v>
      </c>
      <c r="AE25" s="387">
        <v>16</v>
      </c>
      <c r="AF25" s="387">
        <v>0</v>
      </c>
      <c r="AG25" s="369">
        <v>1997</v>
      </c>
      <c r="AH25" s="407">
        <f t="shared" si="9"/>
        <v>0.35002503755633452</v>
      </c>
      <c r="AI25" s="411">
        <f t="shared" si="10"/>
        <v>0.19679519278918378</v>
      </c>
      <c r="AK25" s="225" t="s">
        <v>10</v>
      </c>
      <c r="AL25" s="158" t="s">
        <v>271</v>
      </c>
      <c r="AM25" s="383">
        <f>取引基本表!AR22</f>
        <v>21</v>
      </c>
      <c r="AN25" s="407">
        <f t="shared" si="6"/>
        <v>5.5955235811350917E-4</v>
      </c>
      <c r="AP25" s="225" t="s">
        <v>10</v>
      </c>
      <c r="AQ25" s="158" t="s">
        <v>271</v>
      </c>
      <c r="AR25" s="386">
        <f>取引基本表!AX22</f>
        <v>961</v>
      </c>
      <c r="AS25" s="387">
        <f>取引基本表!AY22</f>
        <v>1842</v>
      </c>
      <c r="AT25" s="387">
        <f>ABS(取引基本表!BB22)</f>
        <v>806</v>
      </c>
      <c r="AU25" s="388">
        <f t="shared" si="11"/>
        <v>1036</v>
      </c>
      <c r="AV25" s="411">
        <v>0.88160188384965898</v>
      </c>
      <c r="AW25" s="407">
        <v>0.11839811615034102</v>
      </c>
    </row>
    <row r="26" spans="1:49" x14ac:dyDescent="0.2">
      <c r="A26" s="225" t="s">
        <v>11</v>
      </c>
      <c r="B26" s="158" t="s">
        <v>35</v>
      </c>
      <c r="C26" s="405">
        <f t="shared" si="0"/>
        <v>0.2892749244712991</v>
      </c>
      <c r="D26" s="406">
        <f t="shared" si="1"/>
        <v>5.3688141923436038E-2</v>
      </c>
      <c r="E26" s="406">
        <f t="shared" si="1"/>
        <v>5.6489262371615313E-2</v>
      </c>
      <c r="F26" s="406">
        <f t="shared" si="2"/>
        <v>0.33426704014939307</v>
      </c>
      <c r="G26" s="406">
        <f t="shared" si="2"/>
        <v>0.19654528478057889</v>
      </c>
      <c r="H26" s="407">
        <f t="shared" si="3"/>
        <v>1.2363442579269917E-2</v>
      </c>
      <c r="K26" s="225" t="s">
        <v>11</v>
      </c>
      <c r="L26" s="158" t="s">
        <v>35</v>
      </c>
      <c r="M26" s="383">
        <f>取引基本表!AX23</f>
        <v>1324</v>
      </c>
      <c r="N26" s="367">
        <f>ABS(取引基本表!BB23)</f>
        <v>941</v>
      </c>
      <c r="O26" s="411">
        <f t="shared" si="4"/>
        <v>0.7107250755287009</v>
      </c>
      <c r="P26" s="407">
        <f t="shared" si="5"/>
        <v>0.2892749244712991</v>
      </c>
      <c r="R26" s="225" t="s">
        <v>11</v>
      </c>
      <c r="S26" s="158" t="s">
        <v>35</v>
      </c>
      <c r="T26" s="365">
        <f>取引基本表!BD23</f>
        <v>2142</v>
      </c>
      <c r="U26" s="446">
        <f>雇用表!AH23</f>
        <v>115</v>
      </c>
      <c r="V26" s="447">
        <f>雇用表!AH69</f>
        <v>121</v>
      </c>
      <c r="W26" s="413">
        <f t="shared" si="7"/>
        <v>5.3688141923436038E-2</v>
      </c>
      <c r="X26" s="413">
        <f t="shared" si="8"/>
        <v>5.6489262371615313E-2</v>
      </c>
      <c r="Z26" s="225" t="s">
        <v>11</v>
      </c>
      <c r="AA26" s="48" t="s">
        <v>35</v>
      </c>
      <c r="AB26" s="454">
        <v>421</v>
      </c>
      <c r="AC26" s="387">
        <v>-48</v>
      </c>
      <c r="AD26" s="387">
        <v>334</v>
      </c>
      <c r="AE26" s="387">
        <v>9</v>
      </c>
      <c r="AF26" s="387">
        <v>0</v>
      </c>
      <c r="AG26" s="369">
        <v>2142</v>
      </c>
      <c r="AH26" s="407">
        <f t="shared" si="9"/>
        <v>0.33426704014939307</v>
      </c>
      <c r="AI26" s="411">
        <f t="shared" si="10"/>
        <v>0.19654528478057889</v>
      </c>
      <c r="AK26" s="225" t="s">
        <v>11</v>
      </c>
      <c r="AL26" s="158" t="s">
        <v>35</v>
      </c>
      <c r="AM26" s="383">
        <f>取引基本表!AR23</f>
        <v>464</v>
      </c>
      <c r="AN26" s="407">
        <f t="shared" si="6"/>
        <v>1.2363442579269917E-2</v>
      </c>
      <c r="AP26" s="225" t="s">
        <v>11</v>
      </c>
      <c r="AQ26" s="158" t="s">
        <v>35</v>
      </c>
      <c r="AR26" s="386">
        <f>取引基本表!AX23</f>
        <v>1324</v>
      </c>
      <c r="AS26" s="387">
        <f>取引基本表!AY23</f>
        <v>1759</v>
      </c>
      <c r="AT26" s="387">
        <f>ABS(取引基本表!BB23)</f>
        <v>941</v>
      </c>
      <c r="AU26" s="388">
        <f t="shared" si="11"/>
        <v>818</v>
      </c>
      <c r="AV26" s="411">
        <v>0.70886039128338962</v>
      </c>
      <c r="AW26" s="407">
        <v>0.29113960871661038</v>
      </c>
    </row>
    <row r="27" spans="1:49" x14ac:dyDescent="0.2">
      <c r="A27" s="225" t="s">
        <v>12</v>
      </c>
      <c r="B27" s="158" t="s">
        <v>375</v>
      </c>
      <c r="C27" s="405">
        <f t="shared" si="0"/>
        <v>1.9108280254777066E-2</v>
      </c>
      <c r="D27" s="406">
        <f t="shared" si="1"/>
        <v>0</v>
      </c>
      <c r="E27" s="406">
        <f t="shared" si="1"/>
        <v>0</v>
      </c>
      <c r="F27" s="406">
        <f t="shared" si="2"/>
        <v>0.34</v>
      </c>
      <c r="G27" s="406">
        <f t="shared" si="2"/>
        <v>0.18</v>
      </c>
      <c r="H27" s="407">
        <f t="shared" si="3"/>
        <v>1.2043698374633626E-2</v>
      </c>
      <c r="K27" s="225" t="s">
        <v>12</v>
      </c>
      <c r="L27" s="158" t="s">
        <v>376</v>
      </c>
      <c r="M27" s="383">
        <f>取引基本表!AX24</f>
        <v>942</v>
      </c>
      <c r="N27" s="367">
        <f>ABS(取引基本表!BB24)</f>
        <v>924</v>
      </c>
      <c r="O27" s="411">
        <f t="shared" si="4"/>
        <v>0.98089171974522293</v>
      </c>
      <c r="P27" s="407">
        <f t="shared" si="5"/>
        <v>1.9108280254777066E-2</v>
      </c>
      <c r="R27" s="225" t="s">
        <v>12</v>
      </c>
      <c r="S27" s="158" t="s">
        <v>376</v>
      </c>
      <c r="T27" s="365">
        <f>取引基本表!BD24</f>
        <v>50</v>
      </c>
      <c r="U27" s="446">
        <f>雇用表!AH24</f>
        <v>0</v>
      </c>
      <c r="V27" s="447">
        <f>雇用表!AH70</f>
        <v>0</v>
      </c>
      <c r="W27" s="413">
        <f t="shared" si="7"/>
        <v>0</v>
      </c>
      <c r="X27" s="413">
        <f t="shared" si="8"/>
        <v>0</v>
      </c>
      <c r="Z27" s="225" t="s">
        <v>12</v>
      </c>
      <c r="AA27" s="48" t="s">
        <v>365</v>
      </c>
      <c r="AB27" s="454">
        <v>9</v>
      </c>
      <c r="AC27" s="387">
        <v>-3</v>
      </c>
      <c r="AD27" s="387">
        <v>11</v>
      </c>
      <c r="AE27" s="387">
        <v>0</v>
      </c>
      <c r="AF27" s="387">
        <v>0</v>
      </c>
      <c r="AG27" s="369">
        <v>50</v>
      </c>
      <c r="AH27" s="407">
        <f t="shared" si="9"/>
        <v>0.34</v>
      </c>
      <c r="AI27" s="411">
        <f t="shared" si="10"/>
        <v>0.18</v>
      </c>
      <c r="AK27" s="225" t="s">
        <v>12</v>
      </c>
      <c r="AL27" s="158" t="s">
        <v>365</v>
      </c>
      <c r="AM27" s="383">
        <f>取引基本表!AR24</f>
        <v>452</v>
      </c>
      <c r="AN27" s="407">
        <f t="shared" si="6"/>
        <v>1.2043698374633626E-2</v>
      </c>
      <c r="AP27" s="225" t="s">
        <v>12</v>
      </c>
      <c r="AQ27" s="158" t="s">
        <v>365</v>
      </c>
      <c r="AR27" s="386">
        <f>取引基本表!AX24</f>
        <v>942</v>
      </c>
      <c r="AS27" s="387">
        <f>取引基本表!AY24</f>
        <v>32</v>
      </c>
      <c r="AT27" s="387">
        <f>ABS(取引基本表!BB24)</f>
        <v>924</v>
      </c>
      <c r="AU27" s="388">
        <f t="shared" si="11"/>
        <v>-892</v>
      </c>
      <c r="AV27" s="411">
        <v>0.77609965062016961</v>
      </c>
      <c r="AW27" s="407">
        <v>0.22390034937983039</v>
      </c>
    </row>
    <row r="28" spans="1:49" x14ac:dyDescent="0.2">
      <c r="A28" s="225" t="s">
        <v>13</v>
      </c>
      <c r="B28" s="158" t="s">
        <v>191</v>
      </c>
      <c r="C28" s="405">
        <f t="shared" si="0"/>
        <v>9.4883720930232562E-2</v>
      </c>
      <c r="D28" s="406">
        <f t="shared" si="1"/>
        <v>0.20525224602626124</v>
      </c>
      <c r="E28" s="406">
        <f t="shared" si="1"/>
        <v>0.19765031098825156</v>
      </c>
      <c r="F28" s="406">
        <f t="shared" si="2"/>
        <v>0.21354526606772634</v>
      </c>
      <c r="G28" s="406">
        <f t="shared" si="2"/>
        <v>0.12508638562543192</v>
      </c>
      <c r="H28" s="407">
        <f t="shared" si="3"/>
        <v>2.3767652544630962E-2</v>
      </c>
      <c r="K28" s="225" t="s">
        <v>13</v>
      </c>
      <c r="L28" s="158" t="s">
        <v>191</v>
      </c>
      <c r="M28" s="383">
        <f>取引基本表!AX25</f>
        <v>2150</v>
      </c>
      <c r="N28" s="367">
        <f>ABS(取引基本表!BB25)</f>
        <v>1946</v>
      </c>
      <c r="O28" s="411">
        <f t="shared" si="4"/>
        <v>0.90511627906976744</v>
      </c>
      <c r="P28" s="407">
        <f t="shared" si="5"/>
        <v>9.4883720930232562E-2</v>
      </c>
      <c r="R28" s="225" t="s">
        <v>13</v>
      </c>
      <c r="S28" s="158" t="s">
        <v>191</v>
      </c>
      <c r="T28" s="365">
        <f>取引基本表!BD25</f>
        <v>1447</v>
      </c>
      <c r="U28" s="446">
        <f>雇用表!AH25</f>
        <v>297</v>
      </c>
      <c r="V28" s="447">
        <f>雇用表!AH71</f>
        <v>286</v>
      </c>
      <c r="W28" s="413">
        <f t="shared" si="7"/>
        <v>0.20525224602626124</v>
      </c>
      <c r="X28" s="413">
        <f t="shared" si="8"/>
        <v>0.19765031098825156</v>
      </c>
      <c r="Z28" s="225" t="s">
        <v>13</v>
      </c>
      <c r="AA28" s="48" t="s">
        <v>191</v>
      </c>
      <c r="AB28" s="454">
        <v>181</v>
      </c>
      <c r="AC28" s="387">
        <v>18</v>
      </c>
      <c r="AD28" s="387">
        <v>99</v>
      </c>
      <c r="AE28" s="387">
        <v>11</v>
      </c>
      <c r="AF28" s="387">
        <v>0</v>
      </c>
      <c r="AG28" s="369">
        <v>1447</v>
      </c>
      <c r="AH28" s="407">
        <f t="shared" si="9"/>
        <v>0.21354526606772634</v>
      </c>
      <c r="AI28" s="411">
        <f t="shared" si="10"/>
        <v>0.12508638562543192</v>
      </c>
      <c r="AK28" s="225" t="s">
        <v>13</v>
      </c>
      <c r="AL28" s="158" t="s">
        <v>191</v>
      </c>
      <c r="AM28" s="383">
        <f>取引基本表!AR25</f>
        <v>892</v>
      </c>
      <c r="AN28" s="407">
        <f t="shared" si="6"/>
        <v>2.3767652544630962E-2</v>
      </c>
      <c r="AP28" s="225" t="s">
        <v>13</v>
      </c>
      <c r="AQ28" s="158" t="s">
        <v>191</v>
      </c>
      <c r="AR28" s="386">
        <f>取引基本表!AX25</f>
        <v>2150</v>
      </c>
      <c r="AS28" s="387">
        <f>取引基本表!AY25</f>
        <v>1243</v>
      </c>
      <c r="AT28" s="387">
        <f>ABS(取引基本表!BB25)</f>
        <v>1946</v>
      </c>
      <c r="AU28" s="388">
        <f t="shared" si="11"/>
        <v>-703</v>
      </c>
      <c r="AV28" s="411">
        <v>0.77487185874795916</v>
      </c>
      <c r="AW28" s="407">
        <v>0.22512814125204084</v>
      </c>
    </row>
    <row r="29" spans="1:49" x14ac:dyDescent="0.2">
      <c r="A29" s="225" t="s">
        <v>14</v>
      </c>
      <c r="B29" s="158" t="s">
        <v>50</v>
      </c>
      <c r="C29" s="405">
        <f t="shared" si="0"/>
        <v>0.10244286840031525</v>
      </c>
      <c r="D29" s="406">
        <f t="shared" si="1"/>
        <v>0.1932059447983015</v>
      </c>
      <c r="E29" s="406">
        <f t="shared" si="1"/>
        <v>0.10191082802547771</v>
      </c>
      <c r="F29" s="406">
        <f t="shared" si="2"/>
        <v>0.39278131634819535</v>
      </c>
      <c r="G29" s="406">
        <f t="shared" si="2"/>
        <v>0.25477707006369427</v>
      </c>
      <c r="H29" s="407">
        <f t="shared" si="3"/>
        <v>1.0897948308020251E-2</v>
      </c>
      <c r="K29" s="225" t="s">
        <v>14</v>
      </c>
      <c r="L29" s="158" t="s">
        <v>50</v>
      </c>
      <c r="M29" s="383">
        <f>取引基本表!AX26</f>
        <v>1269</v>
      </c>
      <c r="N29" s="367">
        <f>ABS(取引基本表!BB26)</f>
        <v>1139</v>
      </c>
      <c r="O29" s="411">
        <f t="shared" si="4"/>
        <v>0.89755713159968475</v>
      </c>
      <c r="P29" s="407">
        <f t="shared" si="5"/>
        <v>0.10244286840031525</v>
      </c>
      <c r="R29" s="225" t="s">
        <v>14</v>
      </c>
      <c r="S29" s="158" t="s">
        <v>50</v>
      </c>
      <c r="T29" s="365">
        <f>取引基本表!BD26</f>
        <v>471</v>
      </c>
      <c r="U29" s="446">
        <f>雇用表!AH26</f>
        <v>91</v>
      </c>
      <c r="V29" s="447">
        <f>雇用表!AH72</f>
        <v>48</v>
      </c>
      <c r="W29" s="413">
        <f t="shared" si="7"/>
        <v>0.1932059447983015</v>
      </c>
      <c r="X29" s="413">
        <f t="shared" si="8"/>
        <v>0.10191082802547771</v>
      </c>
      <c r="Z29" s="225" t="s">
        <v>14</v>
      </c>
      <c r="AA29" s="48" t="s">
        <v>50</v>
      </c>
      <c r="AB29" s="454">
        <v>120</v>
      </c>
      <c r="AC29" s="387">
        <v>12</v>
      </c>
      <c r="AD29" s="387">
        <v>41</v>
      </c>
      <c r="AE29" s="387">
        <v>12</v>
      </c>
      <c r="AF29" s="387">
        <v>0</v>
      </c>
      <c r="AG29" s="369">
        <v>471</v>
      </c>
      <c r="AH29" s="407">
        <f t="shared" si="9"/>
        <v>0.39278131634819535</v>
      </c>
      <c r="AI29" s="411">
        <f t="shared" si="10"/>
        <v>0.25477707006369427</v>
      </c>
      <c r="AK29" s="225" t="s">
        <v>14</v>
      </c>
      <c r="AL29" s="158" t="s">
        <v>50</v>
      </c>
      <c r="AM29" s="383">
        <f>取引基本表!AR26</f>
        <v>409</v>
      </c>
      <c r="AN29" s="407">
        <f t="shared" si="6"/>
        <v>1.0897948308020251E-2</v>
      </c>
      <c r="AP29" s="225" t="s">
        <v>14</v>
      </c>
      <c r="AQ29" s="158" t="s">
        <v>50</v>
      </c>
      <c r="AR29" s="386">
        <f>取引基本表!AX26</f>
        <v>1269</v>
      </c>
      <c r="AS29" s="387">
        <f>取引基本表!AY26</f>
        <v>341</v>
      </c>
      <c r="AT29" s="387">
        <f>ABS(取引基本表!BB26)</f>
        <v>1139</v>
      </c>
      <c r="AU29" s="388">
        <f t="shared" si="11"/>
        <v>-798</v>
      </c>
      <c r="AV29" s="411">
        <v>0.79707187916920597</v>
      </c>
      <c r="AW29" s="407">
        <v>0.20292812083079403</v>
      </c>
    </row>
    <row r="30" spans="1:49" x14ac:dyDescent="0.2">
      <c r="A30" s="225" t="s">
        <v>15</v>
      </c>
      <c r="B30" s="158" t="s">
        <v>36</v>
      </c>
      <c r="C30" s="405">
        <f t="shared" si="0"/>
        <v>1</v>
      </c>
      <c r="D30" s="406">
        <f t="shared" si="1"/>
        <v>0.13657561625582945</v>
      </c>
      <c r="E30" s="406">
        <f t="shared" si="1"/>
        <v>6.395736175882745E-2</v>
      </c>
      <c r="F30" s="406">
        <f t="shared" si="2"/>
        <v>0.43992893626471241</v>
      </c>
      <c r="G30" s="406">
        <f t="shared" si="2"/>
        <v>0.34465911614479239</v>
      </c>
      <c r="H30" s="407">
        <f t="shared" si="3"/>
        <v>0</v>
      </c>
      <c r="K30" s="225" t="s">
        <v>15</v>
      </c>
      <c r="L30" s="158" t="s">
        <v>36</v>
      </c>
      <c r="M30" s="383">
        <f>取引基本表!AX27</f>
        <v>4503</v>
      </c>
      <c r="N30" s="367">
        <f>ABS(取引基本表!BB27)</f>
        <v>0</v>
      </c>
      <c r="O30" s="411">
        <f t="shared" si="4"/>
        <v>0</v>
      </c>
      <c r="P30" s="407">
        <f t="shared" si="5"/>
        <v>1</v>
      </c>
      <c r="R30" s="225" t="s">
        <v>15</v>
      </c>
      <c r="S30" s="158" t="s">
        <v>36</v>
      </c>
      <c r="T30" s="365">
        <f>取引基本表!BD27</f>
        <v>4503</v>
      </c>
      <c r="U30" s="446">
        <f>雇用表!AH27</f>
        <v>615</v>
      </c>
      <c r="V30" s="447">
        <f>雇用表!AH73</f>
        <v>288</v>
      </c>
      <c r="W30" s="413">
        <f t="shared" si="7"/>
        <v>0.13657561625582945</v>
      </c>
      <c r="X30" s="413">
        <f t="shared" si="8"/>
        <v>6.395736175882745E-2</v>
      </c>
      <c r="Z30" s="225" t="s">
        <v>15</v>
      </c>
      <c r="AA30" s="48" t="s">
        <v>36</v>
      </c>
      <c r="AB30" s="454">
        <v>1552</v>
      </c>
      <c r="AC30" s="387">
        <v>117</v>
      </c>
      <c r="AD30" s="387">
        <v>165</v>
      </c>
      <c r="AE30" s="387">
        <v>166</v>
      </c>
      <c r="AF30" s="387">
        <v>-19</v>
      </c>
      <c r="AG30" s="369">
        <v>4503</v>
      </c>
      <c r="AH30" s="407">
        <f t="shared" si="9"/>
        <v>0.43992893626471241</v>
      </c>
      <c r="AI30" s="411">
        <f t="shared" si="10"/>
        <v>0.34465911614479239</v>
      </c>
      <c r="AK30" s="225" t="s">
        <v>15</v>
      </c>
      <c r="AL30" s="158" t="s">
        <v>36</v>
      </c>
      <c r="AM30" s="383">
        <f>取引基本表!AR27</f>
        <v>0</v>
      </c>
      <c r="AN30" s="407">
        <f t="shared" si="6"/>
        <v>0</v>
      </c>
      <c r="AP30" s="225" t="s">
        <v>15</v>
      </c>
      <c r="AQ30" s="158" t="s">
        <v>36</v>
      </c>
      <c r="AR30" s="386">
        <f>取引基本表!AX27</f>
        <v>4503</v>
      </c>
      <c r="AS30" s="387">
        <f>取引基本表!AY27</f>
        <v>0</v>
      </c>
      <c r="AT30" s="387">
        <f>ABS(取引基本表!BB27)</f>
        <v>0</v>
      </c>
      <c r="AU30" s="388">
        <f t="shared" si="11"/>
        <v>0</v>
      </c>
      <c r="AV30" s="411">
        <v>0</v>
      </c>
      <c r="AW30" s="407">
        <v>1</v>
      </c>
    </row>
    <row r="31" spans="1:49" x14ac:dyDescent="0.2">
      <c r="A31" s="225" t="s">
        <v>16</v>
      </c>
      <c r="B31" s="158" t="s">
        <v>192</v>
      </c>
      <c r="C31" s="405">
        <f t="shared" si="0"/>
        <v>2.6671974522292974E-2</v>
      </c>
      <c r="D31" s="406">
        <f t="shared" si="1"/>
        <v>0</v>
      </c>
      <c r="E31" s="406">
        <f t="shared" si="1"/>
        <v>0</v>
      </c>
      <c r="F31" s="406">
        <f t="shared" si="2"/>
        <v>0.34328358208955223</v>
      </c>
      <c r="G31" s="406">
        <f t="shared" si="2"/>
        <v>5.9701492537313432E-2</v>
      </c>
      <c r="H31" s="407">
        <f t="shared" si="3"/>
        <v>2.5153210764721556E-2</v>
      </c>
      <c r="K31" s="225" t="s">
        <v>16</v>
      </c>
      <c r="L31" s="158" t="s">
        <v>192</v>
      </c>
      <c r="M31" s="383">
        <f>取引基本表!AX28</f>
        <v>2512</v>
      </c>
      <c r="N31" s="367">
        <f>ABS(取引基本表!BB28)</f>
        <v>2445</v>
      </c>
      <c r="O31" s="411">
        <f t="shared" si="4"/>
        <v>0.97332802547770703</v>
      </c>
      <c r="P31" s="407">
        <f t="shared" si="5"/>
        <v>2.6671974522292974E-2</v>
      </c>
      <c r="R31" s="225" t="s">
        <v>16</v>
      </c>
      <c r="S31" s="158" t="s">
        <v>192</v>
      </c>
      <c r="T31" s="365">
        <f>取引基本表!BD28</f>
        <v>67</v>
      </c>
      <c r="U31" s="446">
        <f>雇用表!AH28</f>
        <v>0</v>
      </c>
      <c r="V31" s="447">
        <f>雇用表!AH74</f>
        <v>0</v>
      </c>
      <c r="W31" s="413">
        <f t="shared" si="7"/>
        <v>0</v>
      </c>
      <c r="X31" s="413">
        <f t="shared" si="8"/>
        <v>0</v>
      </c>
      <c r="Z31" s="225" t="s">
        <v>16</v>
      </c>
      <c r="AA31" s="48" t="s">
        <v>192</v>
      </c>
      <c r="AB31" s="454">
        <v>4</v>
      </c>
      <c r="AC31" s="387">
        <v>4</v>
      </c>
      <c r="AD31" s="387">
        <v>13</v>
      </c>
      <c r="AE31" s="387">
        <v>2</v>
      </c>
      <c r="AF31" s="387">
        <v>0</v>
      </c>
      <c r="AG31" s="369">
        <v>67</v>
      </c>
      <c r="AH31" s="407">
        <f t="shared" si="9"/>
        <v>0.34328358208955223</v>
      </c>
      <c r="AI31" s="411">
        <f t="shared" si="10"/>
        <v>5.9701492537313432E-2</v>
      </c>
      <c r="AK31" s="225" t="s">
        <v>16</v>
      </c>
      <c r="AL31" s="158" t="s">
        <v>192</v>
      </c>
      <c r="AM31" s="383">
        <f>取引基本表!AR28</f>
        <v>944</v>
      </c>
      <c r="AN31" s="407">
        <f t="shared" si="6"/>
        <v>2.5153210764721556E-2</v>
      </c>
      <c r="AP31" s="225" t="s">
        <v>16</v>
      </c>
      <c r="AQ31" s="158" t="s">
        <v>192</v>
      </c>
      <c r="AR31" s="386">
        <f>取引基本表!AX28</f>
        <v>2512</v>
      </c>
      <c r="AS31" s="387">
        <f>取引基本表!AY28</f>
        <v>0</v>
      </c>
      <c r="AT31" s="387">
        <f>ABS(取引基本表!BB28)</f>
        <v>2445</v>
      </c>
      <c r="AU31" s="388">
        <f t="shared" si="11"/>
        <v>-2445</v>
      </c>
      <c r="AV31" s="411">
        <v>3.3200621348077096E-3</v>
      </c>
      <c r="AW31" s="407">
        <v>0.99667993786519227</v>
      </c>
    </row>
    <row r="32" spans="1:49" x14ac:dyDescent="0.2">
      <c r="A32" s="225" t="s">
        <v>17</v>
      </c>
      <c r="B32" s="158" t="s">
        <v>272</v>
      </c>
      <c r="C32" s="405">
        <f t="shared" si="0"/>
        <v>1</v>
      </c>
      <c r="D32" s="406">
        <f t="shared" si="1"/>
        <v>1.7220172201722016E-2</v>
      </c>
      <c r="E32" s="406">
        <f t="shared" si="1"/>
        <v>2.5830258302583026E-2</v>
      </c>
      <c r="F32" s="406">
        <f t="shared" si="2"/>
        <v>0.48093480934809346</v>
      </c>
      <c r="G32" s="406">
        <f t="shared" si="2"/>
        <v>0.14022140221402213</v>
      </c>
      <c r="H32" s="407">
        <f t="shared" si="3"/>
        <v>7.3807620570210501E-3</v>
      </c>
      <c r="K32" s="225" t="s">
        <v>17</v>
      </c>
      <c r="L32" s="158" t="s">
        <v>272</v>
      </c>
      <c r="M32" s="383">
        <f>取引基本表!AX29</f>
        <v>531</v>
      </c>
      <c r="N32" s="367">
        <f>ABS(取引基本表!BB29)</f>
        <v>0</v>
      </c>
      <c r="O32" s="411">
        <f t="shared" si="4"/>
        <v>0</v>
      </c>
      <c r="P32" s="407">
        <f t="shared" si="5"/>
        <v>1</v>
      </c>
      <c r="R32" s="225" t="s">
        <v>17</v>
      </c>
      <c r="S32" s="158" t="s">
        <v>272</v>
      </c>
      <c r="T32" s="365">
        <f>取引基本表!BD29</f>
        <v>813</v>
      </c>
      <c r="U32" s="446">
        <f>雇用表!AH29</f>
        <v>14</v>
      </c>
      <c r="V32" s="447">
        <f>雇用表!AH75</f>
        <v>21</v>
      </c>
      <c r="W32" s="413">
        <f t="shared" si="7"/>
        <v>1.7220172201722016E-2</v>
      </c>
      <c r="X32" s="413">
        <f t="shared" si="8"/>
        <v>2.5830258302583026E-2</v>
      </c>
      <c r="Z32" s="225" t="s">
        <v>17</v>
      </c>
      <c r="AA32" s="48" t="s">
        <v>272</v>
      </c>
      <c r="AB32" s="454">
        <v>114</v>
      </c>
      <c r="AC32" s="387">
        <v>104</v>
      </c>
      <c r="AD32" s="387">
        <v>175</v>
      </c>
      <c r="AE32" s="387">
        <v>37</v>
      </c>
      <c r="AF32" s="387">
        <v>-39</v>
      </c>
      <c r="AG32" s="369">
        <v>813</v>
      </c>
      <c r="AH32" s="407">
        <f t="shared" si="9"/>
        <v>0.48093480934809346</v>
      </c>
      <c r="AI32" s="411">
        <f t="shared" si="10"/>
        <v>0.14022140221402213</v>
      </c>
      <c r="AK32" s="225" t="s">
        <v>17</v>
      </c>
      <c r="AL32" s="158" t="s">
        <v>272</v>
      </c>
      <c r="AM32" s="383">
        <f>取引基本表!AR29</f>
        <v>277</v>
      </c>
      <c r="AN32" s="407">
        <f t="shared" si="6"/>
        <v>7.3807620570210501E-3</v>
      </c>
      <c r="AP32" s="225" t="s">
        <v>17</v>
      </c>
      <c r="AQ32" s="158" t="s">
        <v>272</v>
      </c>
      <c r="AR32" s="386">
        <f>取引基本表!AX29</f>
        <v>531</v>
      </c>
      <c r="AS32" s="387">
        <f>取引基本表!AY29</f>
        <v>282</v>
      </c>
      <c r="AT32" s="387">
        <f>ABS(取引基本表!BB29)</f>
        <v>0</v>
      </c>
      <c r="AU32" s="388">
        <f t="shared" si="11"/>
        <v>282</v>
      </c>
      <c r="AV32" s="411">
        <v>2.6249531258370389E-4</v>
      </c>
      <c r="AW32" s="407">
        <v>0.99973750468741629</v>
      </c>
    </row>
    <row r="33" spans="1:49" x14ac:dyDescent="0.2">
      <c r="A33" s="225" t="s">
        <v>18</v>
      </c>
      <c r="B33" s="158" t="s">
        <v>273</v>
      </c>
      <c r="C33" s="405">
        <f t="shared" si="0"/>
        <v>0.66329113924050631</v>
      </c>
      <c r="D33" s="406">
        <f t="shared" si="1"/>
        <v>1.1450381679389313E-2</v>
      </c>
      <c r="E33" s="406">
        <f t="shared" si="1"/>
        <v>0</v>
      </c>
      <c r="F33" s="406">
        <f t="shared" si="2"/>
        <v>0.63740458015267176</v>
      </c>
      <c r="G33" s="406">
        <f t="shared" si="2"/>
        <v>0.50381679389312972</v>
      </c>
      <c r="H33" s="407">
        <f t="shared" si="3"/>
        <v>1.0658140154543032E-3</v>
      </c>
      <c r="K33" s="225" t="s">
        <v>18</v>
      </c>
      <c r="L33" s="158" t="s">
        <v>273</v>
      </c>
      <c r="M33" s="383">
        <f>取引基本表!AX30</f>
        <v>395</v>
      </c>
      <c r="N33" s="367">
        <f>ABS(取引基本表!BB30)</f>
        <v>133</v>
      </c>
      <c r="O33" s="411">
        <f t="shared" si="4"/>
        <v>0.33670886075949369</v>
      </c>
      <c r="P33" s="407">
        <f t="shared" si="5"/>
        <v>0.66329113924050631</v>
      </c>
      <c r="R33" s="225" t="s">
        <v>18</v>
      </c>
      <c r="S33" s="158" t="s">
        <v>273</v>
      </c>
      <c r="T33" s="365">
        <f>取引基本表!BD30</f>
        <v>262</v>
      </c>
      <c r="U33" s="446">
        <f>雇用表!AH30</f>
        <v>3</v>
      </c>
      <c r="V33" s="447">
        <f>雇用表!AH76</f>
        <v>0</v>
      </c>
      <c r="W33" s="413">
        <f t="shared" si="7"/>
        <v>1.1450381679389313E-2</v>
      </c>
      <c r="X33" s="413">
        <f t="shared" si="8"/>
        <v>0</v>
      </c>
      <c r="Z33" s="225" t="s">
        <v>18</v>
      </c>
      <c r="AA33" s="48" t="s">
        <v>273</v>
      </c>
      <c r="AB33" s="454">
        <v>132</v>
      </c>
      <c r="AC33" s="387">
        <v>9</v>
      </c>
      <c r="AD33" s="387">
        <v>21</v>
      </c>
      <c r="AE33" s="387">
        <v>5</v>
      </c>
      <c r="AF33" s="387">
        <v>0</v>
      </c>
      <c r="AG33" s="369">
        <v>262</v>
      </c>
      <c r="AH33" s="407">
        <f t="shared" si="9"/>
        <v>0.63740458015267176</v>
      </c>
      <c r="AI33" s="411">
        <f t="shared" si="10"/>
        <v>0.50381679389312972</v>
      </c>
      <c r="AK33" s="225" t="s">
        <v>18</v>
      </c>
      <c r="AL33" s="158" t="s">
        <v>273</v>
      </c>
      <c r="AM33" s="383">
        <f>取引基本表!AR30</f>
        <v>40</v>
      </c>
      <c r="AN33" s="407">
        <f t="shared" si="6"/>
        <v>1.0658140154543032E-3</v>
      </c>
      <c r="AP33" s="225" t="s">
        <v>18</v>
      </c>
      <c r="AQ33" s="158" t="s">
        <v>273</v>
      </c>
      <c r="AR33" s="386">
        <f>取引基本表!AX30</f>
        <v>395</v>
      </c>
      <c r="AS33" s="387">
        <f>取引基本表!AY30</f>
        <v>0</v>
      </c>
      <c r="AT33" s="387">
        <f>ABS(取引基本表!BB30)</f>
        <v>133</v>
      </c>
      <c r="AU33" s="388">
        <f t="shared" si="11"/>
        <v>-133</v>
      </c>
      <c r="AV33" s="411">
        <v>7.2791995281517016E-2</v>
      </c>
      <c r="AW33" s="407">
        <v>0.92720800471848297</v>
      </c>
    </row>
    <row r="34" spans="1:49" x14ac:dyDescent="0.2">
      <c r="A34" s="225" t="s">
        <v>19</v>
      </c>
      <c r="B34" s="158" t="s">
        <v>274</v>
      </c>
      <c r="C34" s="405">
        <f t="shared" si="0"/>
        <v>0.21491587085038655</v>
      </c>
      <c r="D34" s="406">
        <f t="shared" si="1"/>
        <v>0.29410249806850375</v>
      </c>
      <c r="E34" s="406">
        <f t="shared" si="1"/>
        <v>0.18465104300798352</v>
      </c>
      <c r="F34" s="406">
        <f t="shared" si="2"/>
        <v>0.69842904970383723</v>
      </c>
      <c r="G34" s="406">
        <f t="shared" si="2"/>
        <v>0.42492917847025496</v>
      </c>
      <c r="H34" s="407">
        <f t="shared" si="3"/>
        <v>0.18094857447375434</v>
      </c>
      <c r="K34" s="225" t="s">
        <v>19</v>
      </c>
      <c r="L34" s="158" t="s">
        <v>274</v>
      </c>
      <c r="M34" s="383">
        <f>取引基本表!AX31</f>
        <v>10995</v>
      </c>
      <c r="N34" s="367">
        <f>ABS(取引基本表!BB31)</f>
        <v>8632</v>
      </c>
      <c r="O34" s="411">
        <f t="shared" si="4"/>
        <v>0.78508412914961345</v>
      </c>
      <c r="P34" s="407">
        <f t="shared" si="5"/>
        <v>0.21491587085038655</v>
      </c>
      <c r="R34" s="225" t="s">
        <v>19</v>
      </c>
      <c r="S34" s="158" t="s">
        <v>274</v>
      </c>
      <c r="T34" s="365">
        <f>取引基本表!BD31</f>
        <v>3883</v>
      </c>
      <c r="U34" s="446">
        <f>雇用表!AH31</f>
        <v>1142</v>
      </c>
      <c r="V34" s="447">
        <f>雇用表!AH77</f>
        <v>717</v>
      </c>
      <c r="W34" s="413">
        <f t="shared" si="7"/>
        <v>0.29410249806850375</v>
      </c>
      <c r="X34" s="413">
        <f t="shared" si="8"/>
        <v>0.18465104300798352</v>
      </c>
      <c r="Z34" s="225" t="s">
        <v>19</v>
      </c>
      <c r="AA34" s="48" t="s">
        <v>274</v>
      </c>
      <c r="AB34" s="454">
        <v>1650</v>
      </c>
      <c r="AC34" s="387">
        <v>526</v>
      </c>
      <c r="AD34" s="387">
        <v>369</v>
      </c>
      <c r="AE34" s="387">
        <v>169</v>
      </c>
      <c r="AF34" s="387">
        <v>-2</v>
      </c>
      <c r="AG34" s="369">
        <v>3883</v>
      </c>
      <c r="AH34" s="407">
        <f t="shared" si="9"/>
        <v>0.69842904970383723</v>
      </c>
      <c r="AI34" s="411">
        <f t="shared" si="10"/>
        <v>0.42492917847025496</v>
      </c>
      <c r="AK34" s="225" t="s">
        <v>19</v>
      </c>
      <c r="AL34" s="158" t="s">
        <v>274</v>
      </c>
      <c r="AM34" s="383">
        <f>取引基本表!AR31</f>
        <v>6791</v>
      </c>
      <c r="AN34" s="407">
        <f t="shared" si="6"/>
        <v>0.18094857447375434</v>
      </c>
      <c r="AP34" s="225" t="s">
        <v>19</v>
      </c>
      <c r="AQ34" s="158" t="s">
        <v>274</v>
      </c>
      <c r="AR34" s="386">
        <f>取引基本表!AX31</f>
        <v>10995</v>
      </c>
      <c r="AS34" s="387">
        <f>取引基本表!AY31</f>
        <v>1520</v>
      </c>
      <c r="AT34" s="387">
        <f>ABS(取引基本表!BB31)</f>
        <v>8632</v>
      </c>
      <c r="AU34" s="388">
        <f t="shared" si="11"/>
        <v>-7112</v>
      </c>
      <c r="AV34" s="411">
        <v>0.56941832909614032</v>
      </c>
      <c r="AW34" s="407">
        <v>0.43058167090385968</v>
      </c>
    </row>
    <row r="35" spans="1:49" x14ac:dyDescent="0.2">
      <c r="A35" s="225" t="s">
        <v>20</v>
      </c>
      <c r="B35" s="158" t="s">
        <v>37</v>
      </c>
      <c r="C35" s="405">
        <f t="shared" si="0"/>
        <v>8.6412734508243272E-2</v>
      </c>
      <c r="D35" s="406">
        <f t="shared" si="1"/>
        <v>0.24307692307692308</v>
      </c>
      <c r="E35" s="406">
        <f t="shared" si="1"/>
        <v>0.19384615384615383</v>
      </c>
      <c r="F35" s="406">
        <f t="shared" si="2"/>
        <v>0.65230769230769226</v>
      </c>
      <c r="G35" s="406">
        <f t="shared" si="2"/>
        <v>0.31692307692307692</v>
      </c>
      <c r="H35" s="407">
        <f t="shared" si="3"/>
        <v>6.9118038902211562E-2</v>
      </c>
      <c r="K35" s="225" t="s">
        <v>20</v>
      </c>
      <c r="L35" s="158" t="s">
        <v>37</v>
      </c>
      <c r="M35" s="383">
        <f>取引基本表!AX32</f>
        <v>3518</v>
      </c>
      <c r="N35" s="367">
        <f>ABS(取引基本表!BB32)</f>
        <v>3214</v>
      </c>
      <c r="O35" s="411">
        <f t="shared" si="4"/>
        <v>0.91358726549175673</v>
      </c>
      <c r="P35" s="407">
        <f t="shared" si="5"/>
        <v>8.6412734508243272E-2</v>
      </c>
      <c r="R35" s="225" t="s">
        <v>20</v>
      </c>
      <c r="S35" s="158" t="s">
        <v>37</v>
      </c>
      <c r="T35" s="365">
        <f>取引基本表!BD32</f>
        <v>325</v>
      </c>
      <c r="U35" s="446">
        <f>雇用表!AH32</f>
        <v>79</v>
      </c>
      <c r="V35" s="447">
        <f>雇用表!AH78</f>
        <v>63</v>
      </c>
      <c r="W35" s="413">
        <f t="shared" si="7"/>
        <v>0.24307692307692308</v>
      </c>
      <c r="X35" s="413">
        <f t="shared" si="8"/>
        <v>0.19384615384615383</v>
      </c>
      <c r="Z35" s="225" t="s">
        <v>20</v>
      </c>
      <c r="AA35" s="48" t="s">
        <v>37</v>
      </c>
      <c r="AB35" s="454">
        <v>103</v>
      </c>
      <c r="AC35" s="387">
        <v>81</v>
      </c>
      <c r="AD35" s="387">
        <v>25</v>
      </c>
      <c r="AE35" s="387">
        <v>7</v>
      </c>
      <c r="AF35" s="387">
        <v>-4</v>
      </c>
      <c r="AG35" s="369">
        <v>325</v>
      </c>
      <c r="AH35" s="407">
        <f t="shared" si="9"/>
        <v>0.65230769230769226</v>
      </c>
      <c r="AI35" s="411">
        <f t="shared" si="10"/>
        <v>0.31692307692307692</v>
      </c>
      <c r="AK35" s="225" t="s">
        <v>20</v>
      </c>
      <c r="AL35" s="158" t="s">
        <v>37</v>
      </c>
      <c r="AM35" s="383">
        <f>取引基本表!AR32</f>
        <v>2594</v>
      </c>
      <c r="AN35" s="407">
        <f t="shared" si="6"/>
        <v>6.9118038902211562E-2</v>
      </c>
      <c r="AP35" s="225" t="s">
        <v>20</v>
      </c>
      <c r="AQ35" s="158" t="s">
        <v>37</v>
      </c>
      <c r="AR35" s="386">
        <f>取引基本表!AX32</f>
        <v>3518</v>
      </c>
      <c r="AS35" s="387">
        <f>取引基本表!AY32</f>
        <v>21</v>
      </c>
      <c r="AT35" s="387">
        <f>ABS(取引基本表!BB32)</f>
        <v>3214</v>
      </c>
      <c r="AU35" s="388">
        <f t="shared" si="11"/>
        <v>-3193</v>
      </c>
      <c r="AV35" s="411">
        <v>0.14958058191588852</v>
      </c>
      <c r="AW35" s="407">
        <v>0.85041941808411148</v>
      </c>
    </row>
    <row r="36" spans="1:49" x14ac:dyDescent="0.2">
      <c r="A36" s="225" t="s">
        <v>21</v>
      </c>
      <c r="B36" s="158" t="s">
        <v>38</v>
      </c>
      <c r="C36" s="405">
        <f t="shared" si="0"/>
        <v>0.53995037220843667</v>
      </c>
      <c r="D36" s="406">
        <f t="shared" si="1"/>
        <v>1.4692378328741965E-2</v>
      </c>
      <c r="E36" s="406">
        <f t="shared" si="1"/>
        <v>5.5096418732782371E-3</v>
      </c>
      <c r="F36" s="406">
        <f t="shared" si="2"/>
        <v>0.90036730945821852</v>
      </c>
      <c r="G36" s="406">
        <f t="shared" si="2"/>
        <v>4.5913682277318639E-3</v>
      </c>
      <c r="H36" s="407">
        <f t="shared" si="3"/>
        <v>9.1953104183320006E-2</v>
      </c>
      <c r="K36" s="225" t="s">
        <v>21</v>
      </c>
      <c r="L36" s="158" t="s">
        <v>38</v>
      </c>
      <c r="M36" s="383">
        <f>取引基本表!AX33</f>
        <v>4030</v>
      </c>
      <c r="N36" s="367">
        <f>ABS(取引基本表!BB33)</f>
        <v>1854</v>
      </c>
      <c r="O36" s="411">
        <f t="shared" si="4"/>
        <v>0.46004962779156328</v>
      </c>
      <c r="P36" s="407">
        <f t="shared" si="5"/>
        <v>0.53995037220843667</v>
      </c>
      <c r="R36" s="225" t="s">
        <v>21</v>
      </c>
      <c r="S36" s="158" t="s">
        <v>38</v>
      </c>
      <c r="T36" s="365">
        <f>取引基本表!BD33</f>
        <v>2178</v>
      </c>
      <c r="U36" s="446">
        <f>雇用表!AH33</f>
        <v>32</v>
      </c>
      <c r="V36" s="447">
        <f>雇用表!AH79</f>
        <v>12</v>
      </c>
      <c r="W36" s="413">
        <f t="shared" si="7"/>
        <v>1.4692378328741965E-2</v>
      </c>
      <c r="X36" s="413">
        <f t="shared" si="8"/>
        <v>5.5096418732782371E-3</v>
      </c>
      <c r="Z36" s="225" t="s">
        <v>21</v>
      </c>
      <c r="AA36" s="48" t="s">
        <v>38</v>
      </c>
      <c r="AB36" s="454">
        <v>10</v>
      </c>
      <c r="AC36" s="387">
        <v>1060</v>
      </c>
      <c r="AD36" s="387">
        <v>796</v>
      </c>
      <c r="AE36" s="387">
        <v>95</v>
      </c>
      <c r="AF36" s="387">
        <v>0</v>
      </c>
      <c r="AG36" s="369">
        <v>2178</v>
      </c>
      <c r="AH36" s="407">
        <f>SUM(AB36:AF36)/AG36</f>
        <v>0.90036730945821852</v>
      </c>
      <c r="AI36" s="411">
        <f>AB36/AG36</f>
        <v>4.5913682277318639E-3</v>
      </c>
      <c r="AK36" s="225" t="s">
        <v>21</v>
      </c>
      <c r="AL36" s="158" t="s">
        <v>38</v>
      </c>
      <c r="AM36" s="383">
        <f>取引基本表!AR33</f>
        <v>3451</v>
      </c>
      <c r="AN36" s="407">
        <f t="shared" si="6"/>
        <v>9.1953104183320006E-2</v>
      </c>
      <c r="AP36" s="225" t="s">
        <v>21</v>
      </c>
      <c r="AQ36" s="158" t="s">
        <v>38</v>
      </c>
      <c r="AR36" s="386">
        <f>取引基本表!AX33</f>
        <v>4030</v>
      </c>
      <c r="AS36" s="387">
        <f>取引基本表!AY33</f>
        <v>2</v>
      </c>
      <c r="AT36" s="387">
        <f>ABS(取引基本表!BB33)</f>
        <v>1854</v>
      </c>
      <c r="AU36" s="388">
        <f t="shared" si="11"/>
        <v>-1852</v>
      </c>
      <c r="AV36" s="411">
        <v>6.3278791478513889E-3</v>
      </c>
      <c r="AW36" s="407">
        <v>0.99367212085214862</v>
      </c>
    </row>
    <row r="37" spans="1:49" x14ac:dyDescent="0.2">
      <c r="A37" s="225" t="s">
        <v>22</v>
      </c>
      <c r="B37" s="158" t="s">
        <v>377</v>
      </c>
      <c r="C37" s="405">
        <f t="shared" si="0"/>
        <v>0.27299231380864031</v>
      </c>
      <c r="D37" s="406">
        <f t="shared" si="1"/>
        <v>0.1457185778668002</v>
      </c>
      <c r="E37" s="406">
        <f t="shared" si="1"/>
        <v>0.12719078617926891</v>
      </c>
      <c r="F37" s="406">
        <f t="shared" si="2"/>
        <v>0.7120681021532298</v>
      </c>
      <c r="G37" s="406">
        <f t="shared" si="2"/>
        <v>0.4742113169754632</v>
      </c>
      <c r="H37" s="407">
        <f t="shared" si="3"/>
        <v>5.3477218225419662E-2</v>
      </c>
      <c r="K37" s="225" t="s">
        <v>22</v>
      </c>
      <c r="L37" s="158" t="s">
        <v>377</v>
      </c>
      <c r="M37" s="383">
        <f>取引基本表!AX34</f>
        <v>3773</v>
      </c>
      <c r="N37" s="367">
        <f>ABS(取引基本表!BB34)</f>
        <v>2743</v>
      </c>
      <c r="O37" s="411">
        <f t="shared" si="4"/>
        <v>0.72700768619135969</v>
      </c>
      <c r="P37" s="407">
        <f t="shared" si="5"/>
        <v>0.27299231380864031</v>
      </c>
      <c r="R37" s="225" t="s">
        <v>22</v>
      </c>
      <c r="S37" s="158" t="s">
        <v>377</v>
      </c>
      <c r="T37" s="365">
        <f>取引基本表!BD34</f>
        <v>1997</v>
      </c>
      <c r="U37" s="446">
        <f>雇用表!AH34</f>
        <v>291</v>
      </c>
      <c r="V37" s="447">
        <f>雇用表!AH80</f>
        <v>254</v>
      </c>
      <c r="W37" s="413">
        <f t="shared" si="7"/>
        <v>0.1457185778668002</v>
      </c>
      <c r="X37" s="413">
        <f t="shared" si="8"/>
        <v>0.12719078617926891</v>
      </c>
      <c r="Z37" s="225" t="s">
        <v>22</v>
      </c>
      <c r="AA37" s="48" t="s">
        <v>377</v>
      </c>
      <c r="AB37" s="454">
        <v>947</v>
      </c>
      <c r="AC37" s="387">
        <v>137</v>
      </c>
      <c r="AD37" s="387">
        <v>180</v>
      </c>
      <c r="AE37" s="387">
        <v>163</v>
      </c>
      <c r="AF37" s="387">
        <v>-5</v>
      </c>
      <c r="AG37" s="369">
        <v>1997</v>
      </c>
      <c r="AH37" s="407">
        <f t="shared" si="9"/>
        <v>0.7120681021532298</v>
      </c>
      <c r="AI37" s="411">
        <f t="shared" si="10"/>
        <v>0.4742113169754632</v>
      </c>
      <c r="AK37" s="225" t="s">
        <v>22</v>
      </c>
      <c r="AL37" s="158" t="s">
        <v>377</v>
      </c>
      <c r="AM37" s="383">
        <f>取引基本表!AR34</f>
        <v>2007</v>
      </c>
      <c r="AN37" s="407">
        <f t="shared" si="6"/>
        <v>5.3477218225419662E-2</v>
      </c>
      <c r="AP37" s="225" t="s">
        <v>22</v>
      </c>
      <c r="AQ37" s="158" t="s">
        <v>377</v>
      </c>
      <c r="AR37" s="386">
        <f>取引基本表!AX34</f>
        <v>3773</v>
      </c>
      <c r="AS37" s="387">
        <f>取引基本表!AY34</f>
        <v>967</v>
      </c>
      <c r="AT37" s="387">
        <f>ABS(取引基本表!BB34)</f>
        <v>2743</v>
      </c>
      <c r="AU37" s="388">
        <f t="shared" si="11"/>
        <v>-1776</v>
      </c>
      <c r="AV37" s="411">
        <v>0.42821641302313979</v>
      </c>
      <c r="AW37" s="407">
        <v>0.57178358697686016</v>
      </c>
    </row>
    <row r="38" spans="1:49" x14ac:dyDescent="0.2">
      <c r="A38" s="225" t="s">
        <v>23</v>
      </c>
      <c r="B38" s="158" t="s">
        <v>193</v>
      </c>
      <c r="C38" s="405">
        <f t="shared" si="0"/>
        <v>9.8436595251881753E-3</v>
      </c>
      <c r="D38" s="406">
        <f t="shared" si="1"/>
        <v>0.19298245614035087</v>
      </c>
      <c r="E38" s="406">
        <f t="shared" si="1"/>
        <v>0.17543859649122806</v>
      </c>
      <c r="F38" s="406">
        <f t="shared" si="2"/>
        <v>0.57894736842105265</v>
      </c>
      <c r="G38" s="406">
        <f t="shared" si="2"/>
        <v>0.36842105263157893</v>
      </c>
      <c r="H38" s="407">
        <f t="shared" si="3"/>
        <v>4.7135624833466561E-2</v>
      </c>
      <c r="K38" s="225" t="s">
        <v>23</v>
      </c>
      <c r="L38" s="158" t="s">
        <v>193</v>
      </c>
      <c r="M38" s="383">
        <f>取引基本表!AX35</f>
        <v>3454</v>
      </c>
      <c r="N38" s="367">
        <f>ABS(取引基本表!BB35)</f>
        <v>3420</v>
      </c>
      <c r="O38" s="411">
        <f t="shared" si="4"/>
        <v>0.99015634047481182</v>
      </c>
      <c r="P38" s="407">
        <f t="shared" si="5"/>
        <v>9.8436595251881753E-3</v>
      </c>
      <c r="R38" s="225" t="s">
        <v>23</v>
      </c>
      <c r="S38" s="158" t="s">
        <v>193</v>
      </c>
      <c r="T38" s="365">
        <f>取引基本表!BD35</f>
        <v>57</v>
      </c>
      <c r="U38" s="446">
        <f>雇用表!AH35</f>
        <v>11</v>
      </c>
      <c r="V38" s="447">
        <f>雇用表!AH81</f>
        <v>10</v>
      </c>
      <c r="W38" s="413">
        <f t="shared" si="7"/>
        <v>0.19298245614035087</v>
      </c>
      <c r="X38" s="413">
        <f t="shared" si="8"/>
        <v>0.17543859649122806</v>
      </c>
      <c r="Z38" s="225" t="s">
        <v>23</v>
      </c>
      <c r="AA38" s="48" t="s">
        <v>193</v>
      </c>
      <c r="AB38" s="454">
        <v>21</v>
      </c>
      <c r="AC38" s="387">
        <v>6</v>
      </c>
      <c r="AD38" s="387">
        <v>5</v>
      </c>
      <c r="AE38" s="387">
        <v>1</v>
      </c>
      <c r="AF38" s="387">
        <v>0</v>
      </c>
      <c r="AG38" s="369">
        <v>57</v>
      </c>
      <c r="AH38" s="407">
        <f t="shared" si="9"/>
        <v>0.57894736842105265</v>
      </c>
      <c r="AI38" s="411">
        <f t="shared" si="10"/>
        <v>0.36842105263157893</v>
      </c>
      <c r="AK38" s="225" t="s">
        <v>23</v>
      </c>
      <c r="AL38" s="158" t="s">
        <v>193</v>
      </c>
      <c r="AM38" s="383">
        <f>取引基本表!AR35</f>
        <v>1769</v>
      </c>
      <c r="AN38" s="407">
        <f t="shared" si="6"/>
        <v>4.7135624833466561E-2</v>
      </c>
      <c r="AP38" s="225" t="s">
        <v>23</v>
      </c>
      <c r="AQ38" s="158" t="s">
        <v>193</v>
      </c>
      <c r="AR38" s="386">
        <f>取引基本表!AX35</f>
        <v>3454</v>
      </c>
      <c r="AS38" s="387">
        <f>取引基本表!AY35</f>
        <v>23</v>
      </c>
      <c r="AT38" s="387">
        <f>ABS(取引基本表!BB35)</f>
        <v>3420</v>
      </c>
      <c r="AU38" s="388">
        <f t="shared" si="11"/>
        <v>-3397</v>
      </c>
      <c r="AV38" s="411">
        <v>0.57331716017527301</v>
      </c>
      <c r="AW38" s="407">
        <v>0.42668283982472699</v>
      </c>
    </row>
    <row r="39" spans="1:49" x14ac:dyDescent="0.2">
      <c r="A39" s="225" t="s">
        <v>24</v>
      </c>
      <c r="B39" s="158" t="s">
        <v>39</v>
      </c>
      <c r="C39" s="405">
        <f t="shared" si="0"/>
        <v>1</v>
      </c>
      <c r="D39" s="406">
        <f t="shared" si="1"/>
        <v>8.2406119610570233E-2</v>
      </c>
      <c r="E39" s="406">
        <f t="shared" si="1"/>
        <v>0.10361613351877608</v>
      </c>
      <c r="F39" s="406">
        <f t="shared" si="2"/>
        <v>0.70201668984700971</v>
      </c>
      <c r="G39" s="406">
        <f t="shared" si="2"/>
        <v>0.35118219749652296</v>
      </c>
      <c r="H39" s="407">
        <f t="shared" si="3"/>
        <v>4.2632560618172128E-3</v>
      </c>
      <c r="K39" s="225" t="s">
        <v>24</v>
      </c>
      <c r="L39" s="158" t="s">
        <v>39</v>
      </c>
      <c r="M39" s="383">
        <f>取引基本表!AX36</f>
        <v>2876</v>
      </c>
      <c r="N39" s="367">
        <f>ABS(取引基本表!BB36)</f>
        <v>0</v>
      </c>
      <c r="O39" s="411">
        <f t="shared" si="4"/>
        <v>0</v>
      </c>
      <c r="P39" s="407">
        <f t="shared" si="5"/>
        <v>1</v>
      </c>
      <c r="R39" s="225" t="s">
        <v>24</v>
      </c>
      <c r="S39" s="158" t="s">
        <v>39</v>
      </c>
      <c r="T39" s="365">
        <f>取引基本表!BD36</f>
        <v>2876</v>
      </c>
      <c r="U39" s="446">
        <f>雇用表!AH36</f>
        <v>237</v>
      </c>
      <c r="V39" s="447">
        <f>雇用表!AH82</f>
        <v>298</v>
      </c>
      <c r="W39" s="413">
        <f t="shared" si="7"/>
        <v>8.2406119610570233E-2</v>
      </c>
      <c r="X39" s="413">
        <f t="shared" si="8"/>
        <v>0.10361613351877608</v>
      </c>
      <c r="Z39" s="225" t="s">
        <v>24</v>
      </c>
      <c r="AA39" s="48" t="s">
        <v>39</v>
      </c>
      <c r="AB39" s="454">
        <v>1010</v>
      </c>
      <c r="AC39" s="387">
        <v>0</v>
      </c>
      <c r="AD39" s="387">
        <v>1004</v>
      </c>
      <c r="AE39" s="387">
        <v>5</v>
      </c>
      <c r="AF39" s="387">
        <v>0</v>
      </c>
      <c r="AG39" s="369">
        <v>2876</v>
      </c>
      <c r="AH39" s="407">
        <f t="shared" si="9"/>
        <v>0.70201668984700971</v>
      </c>
      <c r="AI39" s="411">
        <f t="shared" si="10"/>
        <v>0.35118219749652296</v>
      </c>
      <c r="AK39" s="225" t="s">
        <v>24</v>
      </c>
      <c r="AL39" s="158" t="s">
        <v>39</v>
      </c>
      <c r="AM39" s="383">
        <f>取引基本表!AR36</f>
        <v>160</v>
      </c>
      <c r="AN39" s="407">
        <f t="shared" si="6"/>
        <v>4.2632560618172128E-3</v>
      </c>
      <c r="AP39" s="225" t="s">
        <v>24</v>
      </c>
      <c r="AQ39" s="158" t="s">
        <v>39</v>
      </c>
      <c r="AR39" s="386">
        <f>取引基本表!AX36</f>
        <v>2876</v>
      </c>
      <c r="AS39" s="387">
        <f>取引基本表!AY36</f>
        <v>0</v>
      </c>
      <c r="AT39" s="387">
        <f>ABS(取引基本表!BB36)</f>
        <v>0</v>
      </c>
      <c r="AU39" s="388">
        <f t="shared" si="11"/>
        <v>0</v>
      </c>
      <c r="AV39" s="411">
        <v>0</v>
      </c>
      <c r="AW39" s="407">
        <v>1</v>
      </c>
    </row>
    <row r="40" spans="1:49" x14ac:dyDescent="0.2">
      <c r="A40" s="225" t="s">
        <v>25</v>
      </c>
      <c r="B40" s="158" t="s">
        <v>40</v>
      </c>
      <c r="C40" s="405">
        <f t="shared" si="0"/>
        <v>0.85246762338116899</v>
      </c>
      <c r="D40" s="406">
        <f t="shared" si="1"/>
        <v>0.11685929187305082</v>
      </c>
      <c r="E40" s="406">
        <f t="shared" si="1"/>
        <v>7.2463768115942032E-2</v>
      </c>
      <c r="F40" s="406">
        <f t="shared" si="2"/>
        <v>0.75619152449091909</v>
      </c>
      <c r="G40" s="406">
        <f t="shared" si="2"/>
        <v>0.56154833975417351</v>
      </c>
      <c r="H40" s="407">
        <f t="shared" si="3"/>
        <v>3.4452438049560351E-2</v>
      </c>
      <c r="K40" s="225" t="s">
        <v>25</v>
      </c>
      <c r="L40" s="158" t="s">
        <v>40</v>
      </c>
      <c r="M40" s="383">
        <f>取引基本表!AX37</f>
        <v>5714</v>
      </c>
      <c r="N40" s="367">
        <f>ABS(取引基本表!BB37)</f>
        <v>843</v>
      </c>
      <c r="O40" s="411">
        <f t="shared" si="4"/>
        <v>0.14753237661883095</v>
      </c>
      <c r="P40" s="407">
        <f t="shared" si="5"/>
        <v>0.85246762338116899</v>
      </c>
      <c r="R40" s="225" t="s">
        <v>25</v>
      </c>
      <c r="S40" s="158" t="s">
        <v>40</v>
      </c>
      <c r="T40" s="365">
        <f>取引基本表!BD37</f>
        <v>5451</v>
      </c>
      <c r="U40" s="446">
        <f>雇用表!AH37</f>
        <v>637</v>
      </c>
      <c r="V40" s="447">
        <f>雇用表!AH83</f>
        <v>395</v>
      </c>
      <c r="W40" s="413">
        <f t="shared" si="7"/>
        <v>0.11685929187305082</v>
      </c>
      <c r="X40" s="413">
        <f t="shared" si="8"/>
        <v>7.2463768115942032E-2</v>
      </c>
      <c r="Z40" s="225" t="s">
        <v>25</v>
      </c>
      <c r="AA40" s="48" t="s">
        <v>40</v>
      </c>
      <c r="AB40" s="454">
        <v>3061</v>
      </c>
      <c r="AC40" s="387">
        <v>59</v>
      </c>
      <c r="AD40" s="387">
        <v>951</v>
      </c>
      <c r="AE40" s="387">
        <v>60</v>
      </c>
      <c r="AF40" s="387">
        <v>-9</v>
      </c>
      <c r="AG40" s="369">
        <v>5451</v>
      </c>
      <c r="AH40" s="407">
        <f t="shared" si="9"/>
        <v>0.75619152449091909</v>
      </c>
      <c r="AI40" s="411">
        <f t="shared" si="10"/>
        <v>0.56154833975417351</v>
      </c>
      <c r="AK40" s="225" t="s">
        <v>25</v>
      </c>
      <c r="AL40" s="158" t="s">
        <v>40</v>
      </c>
      <c r="AM40" s="383">
        <f>取引基本表!AR37</f>
        <v>1293</v>
      </c>
      <c r="AN40" s="407">
        <f t="shared" si="6"/>
        <v>3.4452438049560351E-2</v>
      </c>
      <c r="AP40" s="225" t="s">
        <v>25</v>
      </c>
      <c r="AQ40" s="158" t="s">
        <v>40</v>
      </c>
      <c r="AR40" s="386">
        <f>取引基本表!AX37</f>
        <v>5714</v>
      </c>
      <c r="AS40" s="387">
        <f>取引基本表!AY37</f>
        <v>580</v>
      </c>
      <c r="AT40" s="387">
        <f>ABS(取引基本表!BB37)</f>
        <v>843</v>
      </c>
      <c r="AU40" s="388">
        <f t="shared" si="11"/>
        <v>-263</v>
      </c>
      <c r="AV40" s="411">
        <v>0.13187533136804414</v>
      </c>
      <c r="AW40" s="407">
        <v>0.86812466863195592</v>
      </c>
    </row>
    <row r="41" spans="1:49" x14ac:dyDescent="0.2">
      <c r="A41" s="225" t="s">
        <v>26</v>
      </c>
      <c r="B41" s="158" t="s">
        <v>276</v>
      </c>
      <c r="C41" s="405">
        <f t="shared" si="0"/>
        <v>0.52194822470070601</v>
      </c>
      <c r="D41" s="406">
        <f t="shared" si="1"/>
        <v>0.21645352166443979</v>
      </c>
      <c r="E41" s="406">
        <f t="shared" si="1"/>
        <v>0.20900935292994846</v>
      </c>
      <c r="F41" s="406">
        <f t="shared" si="2"/>
        <v>0.5754915060125978</v>
      </c>
      <c r="G41" s="406">
        <f t="shared" si="2"/>
        <v>0.47623592288604694</v>
      </c>
      <c r="H41" s="407">
        <f t="shared" si="3"/>
        <v>5.4729549693578468E-2</v>
      </c>
      <c r="K41" s="225" t="s">
        <v>26</v>
      </c>
      <c r="L41" s="158" t="s">
        <v>276</v>
      </c>
      <c r="M41" s="383">
        <f>取引基本表!AX38</f>
        <v>9773</v>
      </c>
      <c r="N41" s="367">
        <f>ABS(取引基本表!BB38)</f>
        <v>4672</v>
      </c>
      <c r="O41" s="411">
        <f t="shared" si="4"/>
        <v>0.47805177529929399</v>
      </c>
      <c r="P41" s="407">
        <f t="shared" si="5"/>
        <v>0.52194822470070601</v>
      </c>
      <c r="R41" s="225" t="s">
        <v>26</v>
      </c>
      <c r="S41" s="158" t="s">
        <v>276</v>
      </c>
      <c r="T41" s="365">
        <f>取引基本表!BD38</f>
        <v>5239</v>
      </c>
      <c r="U41" s="446">
        <f>雇用表!AH38</f>
        <v>1134</v>
      </c>
      <c r="V41" s="447">
        <f>雇用表!AH84</f>
        <v>1095</v>
      </c>
      <c r="W41" s="413">
        <f t="shared" si="7"/>
        <v>0.21645352166443979</v>
      </c>
      <c r="X41" s="413">
        <f t="shared" si="8"/>
        <v>0.20900935292994846</v>
      </c>
      <c r="Z41" s="225" t="s">
        <v>26</v>
      </c>
      <c r="AA41" s="48" t="s">
        <v>276</v>
      </c>
      <c r="AB41" s="454">
        <v>2495</v>
      </c>
      <c r="AC41" s="387">
        <v>177</v>
      </c>
      <c r="AD41" s="387">
        <v>325</v>
      </c>
      <c r="AE41" s="387">
        <v>77</v>
      </c>
      <c r="AF41" s="387">
        <v>-59</v>
      </c>
      <c r="AG41" s="369">
        <v>5239</v>
      </c>
      <c r="AH41" s="407">
        <f t="shared" si="9"/>
        <v>0.5754915060125978</v>
      </c>
      <c r="AI41" s="411">
        <f t="shared" si="10"/>
        <v>0.47623592288604694</v>
      </c>
      <c r="AK41" s="225" t="s">
        <v>26</v>
      </c>
      <c r="AL41" s="158" t="s">
        <v>276</v>
      </c>
      <c r="AM41" s="383">
        <f>取引基本表!AR38</f>
        <v>2054</v>
      </c>
      <c r="AN41" s="407">
        <f t="shared" si="6"/>
        <v>5.4729549693578468E-2</v>
      </c>
      <c r="AP41" s="225" t="s">
        <v>26</v>
      </c>
      <c r="AQ41" s="158" t="s">
        <v>276</v>
      </c>
      <c r="AR41" s="386">
        <f>取引基本表!AX38</f>
        <v>9773</v>
      </c>
      <c r="AS41" s="387">
        <f>取引基本表!AY38</f>
        <v>138</v>
      </c>
      <c r="AT41" s="387">
        <f>ABS(取引基本表!BB38)</f>
        <v>4672</v>
      </c>
      <c r="AU41" s="388">
        <f t="shared" si="11"/>
        <v>-4534</v>
      </c>
      <c r="AV41" s="411">
        <v>5.6596812691101581E-5</v>
      </c>
      <c r="AW41" s="407">
        <v>0.9999434031873089</v>
      </c>
    </row>
    <row r="42" spans="1:49" x14ac:dyDescent="0.2">
      <c r="A42" s="225" t="s">
        <v>51</v>
      </c>
      <c r="B42" s="158" t="s">
        <v>367</v>
      </c>
      <c r="C42" s="405">
        <f t="shared" ref="C42:C47" si="12">P42</f>
        <v>1</v>
      </c>
      <c r="D42" s="406">
        <f t="shared" ref="D42:E47" si="13">W42</f>
        <v>0.17037671232876711</v>
      </c>
      <c r="E42" s="406">
        <f t="shared" si="13"/>
        <v>0.12842465753424659</v>
      </c>
      <c r="F42" s="406">
        <f t="shared" ref="F42:G46" si="14">AH42</f>
        <v>0.5547945205479452</v>
      </c>
      <c r="G42" s="406">
        <f t="shared" si="14"/>
        <v>0.48544520547945208</v>
      </c>
      <c r="H42" s="407">
        <f t="shared" ref="H42:H47" si="15">AN42</f>
        <v>1.4948041566746603E-2</v>
      </c>
      <c r="K42" s="225" t="s">
        <v>51</v>
      </c>
      <c r="L42" s="158" t="s">
        <v>367</v>
      </c>
      <c r="M42" s="383">
        <f>取引基本表!AX39</f>
        <v>629</v>
      </c>
      <c r="N42" s="367">
        <f>ABS(取引基本表!BB39)</f>
        <v>0</v>
      </c>
      <c r="O42" s="411">
        <f t="shared" ref="O42:O47" si="16">N42/M42</f>
        <v>0</v>
      </c>
      <c r="P42" s="407">
        <f t="shared" si="5"/>
        <v>1</v>
      </c>
      <c r="R42" s="225" t="s">
        <v>51</v>
      </c>
      <c r="S42" s="158" t="s">
        <v>367</v>
      </c>
      <c r="T42" s="365">
        <f>取引基本表!BD39</f>
        <v>1168</v>
      </c>
      <c r="U42" s="446">
        <f>雇用表!AH39</f>
        <v>199</v>
      </c>
      <c r="V42" s="447">
        <f>雇用表!AH85</f>
        <v>150</v>
      </c>
      <c r="W42" s="413">
        <f t="shared" si="7"/>
        <v>0.17037671232876711</v>
      </c>
      <c r="X42" s="413">
        <f t="shared" si="8"/>
        <v>0.12842465753424659</v>
      </c>
      <c r="Z42" s="225" t="s">
        <v>51</v>
      </c>
      <c r="AA42" s="48" t="s">
        <v>367</v>
      </c>
      <c r="AB42" s="454">
        <v>567</v>
      </c>
      <c r="AC42" s="387">
        <v>-10</v>
      </c>
      <c r="AD42" s="387">
        <v>71</v>
      </c>
      <c r="AE42" s="387">
        <v>40</v>
      </c>
      <c r="AF42" s="387">
        <v>-20</v>
      </c>
      <c r="AG42" s="369">
        <v>1168</v>
      </c>
      <c r="AH42" s="407">
        <f t="shared" ref="AH42:AH47" si="17">SUM(AB42:AF42)/AG42</f>
        <v>0.5547945205479452</v>
      </c>
      <c r="AI42" s="411">
        <f t="shared" ref="AI42:AI47" si="18">AB42/AG42</f>
        <v>0.48544520547945208</v>
      </c>
      <c r="AK42" s="225" t="s">
        <v>51</v>
      </c>
      <c r="AL42" s="158" t="s">
        <v>367</v>
      </c>
      <c r="AM42" s="383">
        <f>取引基本表!AR39</f>
        <v>561</v>
      </c>
      <c r="AN42" s="407">
        <f t="shared" si="6"/>
        <v>1.4948041566746603E-2</v>
      </c>
      <c r="AP42" s="225" t="s">
        <v>51</v>
      </c>
      <c r="AQ42" s="158" t="s">
        <v>367</v>
      </c>
      <c r="AR42" s="386">
        <f>取引基本表!AX39</f>
        <v>629</v>
      </c>
      <c r="AS42" s="387">
        <f>取引基本表!AY39</f>
        <v>539</v>
      </c>
      <c r="AT42" s="387">
        <f>ABS(取引基本表!BB39)</f>
        <v>0</v>
      </c>
      <c r="AU42" s="388">
        <f t="shared" si="11"/>
        <v>539</v>
      </c>
      <c r="AV42" s="411">
        <v>6.3071491241979305E-2</v>
      </c>
      <c r="AW42" s="407">
        <v>0.93692850875802069</v>
      </c>
    </row>
    <row r="43" spans="1:49" x14ac:dyDescent="0.2">
      <c r="A43" s="225" t="s">
        <v>194</v>
      </c>
      <c r="B43" s="158" t="s">
        <v>41</v>
      </c>
      <c r="C43" s="405">
        <f t="shared" si="12"/>
        <v>0.62423588637180871</v>
      </c>
      <c r="D43" s="406">
        <f t="shared" si="13"/>
        <v>0.12442645074224022</v>
      </c>
      <c r="E43" s="406">
        <f t="shared" si="13"/>
        <v>8.4750337381916327E-2</v>
      </c>
      <c r="F43" s="406">
        <f t="shared" si="14"/>
        <v>0.69068825910931175</v>
      </c>
      <c r="G43" s="406">
        <f t="shared" si="14"/>
        <v>0.42429149797570848</v>
      </c>
      <c r="H43" s="407">
        <f t="shared" si="15"/>
        <v>4.0607513988808956E-2</v>
      </c>
      <c r="K43" s="225" t="s">
        <v>194</v>
      </c>
      <c r="L43" s="158" t="s">
        <v>41</v>
      </c>
      <c r="M43" s="383">
        <f>取引基本表!AX40</f>
        <v>5562</v>
      </c>
      <c r="N43" s="367">
        <f>ABS(取引基本表!BB40)</f>
        <v>2090</v>
      </c>
      <c r="O43" s="411">
        <f t="shared" si="16"/>
        <v>0.37576411362819129</v>
      </c>
      <c r="P43" s="407">
        <f t="shared" si="5"/>
        <v>0.62423588637180871</v>
      </c>
      <c r="R43" s="225" t="s">
        <v>194</v>
      </c>
      <c r="S43" s="158" t="s">
        <v>41</v>
      </c>
      <c r="T43" s="365">
        <f>取引基本表!BD40</f>
        <v>3705</v>
      </c>
      <c r="U43" s="446">
        <f>雇用表!AH40</f>
        <v>461</v>
      </c>
      <c r="V43" s="447">
        <f>雇用表!AH86</f>
        <v>314</v>
      </c>
      <c r="W43" s="413">
        <f t="shared" si="7"/>
        <v>0.12442645074224022</v>
      </c>
      <c r="X43" s="413">
        <f t="shared" si="8"/>
        <v>8.4750337381916327E-2</v>
      </c>
      <c r="Z43" s="225" t="s">
        <v>194</v>
      </c>
      <c r="AA43" s="48" t="s">
        <v>41</v>
      </c>
      <c r="AB43" s="454">
        <v>1572</v>
      </c>
      <c r="AC43" s="387">
        <v>388</v>
      </c>
      <c r="AD43" s="387">
        <v>375</v>
      </c>
      <c r="AE43" s="387">
        <v>224</v>
      </c>
      <c r="AF43" s="387">
        <v>0</v>
      </c>
      <c r="AG43" s="369">
        <v>3705</v>
      </c>
      <c r="AH43" s="407">
        <f t="shared" si="17"/>
        <v>0.69068825910931175</v>
      </c>
      <c r="AI43" s="411">
        <f t="shared" si="18"/>
        <v>0.42429149797570848</v>
      </c>
      <c r="AK43" s="225" t="s">
        <v>194</v>
      </c>
      <c r="AL43" s="158" t="s">
        <v>41</v>
      </c>
      <c r="AM43" s="383">
        <f>取引基本表!AR40</f>
        <v>1524</v>
      </c>
      <c r="AN43" s="407">
        <f t="shared" si="6"/>
        <v>4.0607513988808956E-2</v>
      </c>
      <c r="AP43" s="225" t="s">
        <v>194</v>
      </c>
      <c r="AQ43" s="158" t="s">
        <v>41</v>
      </c>
      <c r="AR43" s="386">
        <f>取引基本表!AX40</f>
        <v>5562</v>
      </c>
      <c r="AS43" s="387">
        <f>取引基本表!AY40</f>
        <v>233</v>
      </c>
      <c r="AT43" s="387">
        <f>ABS(取引基本表!BB40)</f>
        <v>2090</v>
      </c>
      <c r="AU43" s="388">
        <f t="shared" si="11"/>
        <v>-1857</v>
      </c>
      <c r="AV43" s="411">
        <v>0.35331229564204947</v>
      </c>
      <c r="AW43" s="407">
        <v>0.64668770435795053</v>
      </c>
    </row>
    <row r="44" spans="1:49" x14ac:dyDescent="0.2">
      <c r="A44" s="225" t="s">
        <v>205</v>
      </c>
      <c r="B44" s="158" t="s">
        <v>345</v>
      </c>
      <c r="C44" s="405">
        <f t="shared" si="12"/>
        <v>0.39252164302818193</v>
      </c>
      <c r="D44" s="406">
        <f t="shared" si="13"/>
        <v>0.30209281164695179</v>
      </c>
      <c r="E44" s="406">
        <f t="shared" si="13"/>
        <v>0.17773733697300576</v>
      </c>
      <c r="F44" s="406">
        <f t="shared" si="14"/>
        <v>0.52714589020321501</v>
      </c>
      <c r="G44" s="406">
        <f t="shared" si="14"/>
        <v>0.26417955717318775</v>
      </c>
      <c r="H44" s="407">
        <f t="shared" si="15"/>
        <v>0.12190247801758593</v>
      </c>
      <c r="K44" s="225" t="s">
        <v>205</v>
      </c>
      <c r="L44" s="158" t="s">
        <v>277</v>
      </c>
      <c r="M44" s="383">
        <f>取引基本表!AX41</f>
        <v>5429</v>
      </c>
      <c r="N44" s="367">
        <f>ABS(取引基本表!BB41)</f>
        <v>3298</v>
      </c>
      <c r="O44" s="411">
        <f t="shared" si="16"/>
        <v>0.60747835697181807</v>
      </c>
      <c r="P44" s="407">
        <f>1-O44</f>
        <v>0.39252164302818193</v>
      </c>
      <c r="R44" s="225" t="s">
        <v>205</v>
      </c>
      <c r="S44" s="158" t="s">
        <v>360</v>
      </c>
      <c r="T44" s="365">
        <f>取引基本表!BD41</f>
        <v>3297</v>
      </c>
      <c r="U44" s="446">
        <f>雇用表!AH41</f>
        <v>996</v>
      </c>
      <c r="V44" s="447">
        <f>雇用表!AH87</f>
        <v>586</v>
      </c>
      <c r="W44" s="413">
        <f t="shared" si="7"/>
        <v>0.30209281164695179</v>
      </c>
      <c r="X44" s="413">
        <f t="shared" si="8"/>
        <v>0.17773733697300576</v>
      </c>
      <c r="Z44" s="225" t="s">
        <v>205</v>
      </c>
      <c r="AA44" s="48" t="s">
        <v>42</v>
      </c>
      <c r="AB44" s="454">
        <v>871</v>
      </c>
      <c r="AC44" s="387">
        <v>341</v>
      </c>
      <c r="AD44" s="387">
        <v>340</v>
      </c>
      <c r="AE44" s="387">
        <v>186</v>
      </c>
      <c r="AF44" s="387">
        <v>0</v>
      </c>
      <c r="AG44" s="369">
        <v>3297</v>
      </c>
      <c r="AH44" s="407">
        <f t="shared" si="17"/>
        <v>0.52714589020321501</v>
      </c>
      <c r="AI44" s="411">
        <f t="shared" si="18"/>
        <v>0.26417955717318775</v>
      </c>
      <c r="AK44" s="225" t="s">
        <v>205</v>
      </c>
      <c r="AL44" s="158" t="s">
        <v>42</v>
      </c>
      <c r="AM44" s="383">
        <f>取引基本表!AR41</f>
        <v>4575</v>
      </c>
      <c r="AN44" s="407">
        <f t="shared" si="6"/>
        <v>0.12190247801758593</v>
      </c>
      <c r="AP44" s="225" t="s">
        <v>200</v>
      </c>
      <c r="AQ44" s="158" t="s">
        <v>42</v>
      </c>
      <c r="AR44" s="386">
        <f>取引基本表!AX41</f>
        <v>5429</v>
      </c>
      <c r="AS44" s="387">
        <f>取引基本表!AY41</f>
        <v>1166</v>
      </c>
      <c r="AT44" s="387">
        <f>ABS(取引基本表!BB41)</f>
        <v>3298</v>
      </c>
      <c r="AU44" s="388">
        <f t="shared" si="11"/>
        <v>-2132</v>
      </c>
      <c r="AV44" s="411">
        <v>0.30843419542811235</v>
      </c>
      <c r="AW44" s="407">
        <v>0.69156580457188765</v>
      </c>
    </row>
    <row r="45" spans="1:49" x14ac:dyDescent="0.2">
      <c r="A45" s="225" t="s">
        <v>341</v>
      </c>
      <c r="B45" s="158" t="s">
        <v>278</v>
      </c>
      <c r="C45" s="405">
        <f t="shared" si="12"/>
        <v>1</v>
      </c>
      <c r="D45" s="406">
        <f t="shared" si="13"/>
        <v>0</v>
      </c>
      <c r="E45" s="406">
        <f t="shared" si="13"/>
        <v>0</v>
      </c>
      <c r="F45" s="406">
        <f t="shared" si="14"/>
        <v>0</v>
      </c>
      <c r="G45" s="406">
        <f t="shared" si="14"/>
        <v>0</v>
      </c>
      <c r="H45" s="407">
        <f t="shared" si="15"/>
        <v>0</v>
      </c>
      <c r="K45" s="225" t="s">
        <v>341</v>
      </c>
      <c r="L45" s="158" t="s">
        <v>278</v>
      </c>
      <c r="M45" s="383">
        <f>取引基本表!AX42</f>
        <v>179</v>
      </c>
      <c r="N45" s="367">
        <f>ABS(取引基本表!BB42)</f>
        <v>0</v>
      </c>
      <c r="O45" s="411">
        <f t="shared" si="16"/>
        <v>0</v>
      </c>
      <c r="P45" s="407">
        <f>1-O45</f>
        <v>1</v>
      </c>
      <c r="R45" s="225" t="s">
        <v>341</v>
      </c>
      <c r="S45" s="158" t="s">
        <v>278</v>
      </c>
      <c r="T45" s="365">
        <f>取引基本表!BD42</f>
        <v>179</v>
      </c>
      <c r="U45" s="446">
        <f>雇用表!AH42</f>
        <v>0</v>
      </c>
      <c r="V45" s="447">
        <f>雇用表!AH88</f>
        <v>0</v>
      </c>
      <c r="W45" s="413">
        <f t="shared" si="7"/>
        <v>0</v>
      </c>
      <c r="X45" s="413">
        <f t="shared" si="8"/>
        <v>0</v>
      </c>
      <c r="Z45" s="225" t="s">
        <v>341</v>
      </c>
      <c r="AA45" s="48" t="s">
        <v>278</v>
      </c>
      <c r="AB45" s="454">
        <v>0</v>
      </c>
      <c r="AC45" s="387">
        <v>0</v>
      </c>
      <c r="AD45" s="387">
        <v>0</v>
      </c>
      <c r="AE45" s="387">
        <v>0</v>
      </c>
      <c r="AF45" s="387">
        <v>0</v>
      </c>
      <c r="AG45" s="369">
        <v>179</v>
      </c>
      <c r="AH45" s="407">
        <v>0</v>
      </c>
      <c r="AI45" s="411">
        <v>0</v>
      </c>
      <c r="AK45" s="225" t="s">
        <v>341</v>
      </c>
      <c r="AL45" s="158" t="s">
        <v>278</v>
      </c>
      <c r="AM45" s="383">
        <f>取引基本表!AR42</f>
        <v>0</v>
      </c>
      <c r="AN45" s="407">
        <f t="shared" si="6"/>
        <v>0</v>
      </c>
      <c r="AP45" s="225" t="s">
        <v>201</v>
      </c>
      <c r="AQ45" s="158" t="s">
        <v>278</v>
      </c>
      <c r="AR45" s="386">
        <f>取引基本表!AX42</f>
        <v>179</v>
      </c>
      <c r="AS45" s="387">
        <f>取引基本表!AY42</f>
        <v>0</v>
      </c>
      <c r="AT45" s="387">
        <f>ABS(取引基本表!BB42)</f>
        <v>0</v>
      </c>
      <c r="AU45" s="388">
        <f t="shared" si="11"/>
        <v>0</v>
      </c>
      <c r="AV45" s="411">
        <v>0</v>
      </c>
      <c r="AW45" s="407">
        <v>1</v>
      </c>
    </row>
    <row r="46" spans="1:49" x14ac:dyDescent="0.2">
      <c r="A46" s="225" t="s">
        <v>342</v>
      </c>
      <c r="B46" s="158" t="s">
        <v>279</v>
      </c>
      <c r="C46" s="405">
        <f t="shared" si="12"/>
        <v>0.18061366806136681</v>
      </c>
      <c r="D46" s="406">
        <f t="shared" si="13"/>
        <v>7.6923076923076927E-3</v>
      </c>
      <c r="E46" s="406">
        <f t="shared" si="13"/>
        <v>2.3076923076923078E-2</v>
      </c>
      <c r="F46" s="406">
        <f t="shared" si="14"/>
        <v>0.31538461538461537</v>
      </c>
      <c r="G46" s="406">
        <f t="shared" si="14"/>
        <v>1.1538461538461539E-2</v>
      </c>
      <c r="H46" s="407">
        <f t="shared" si="15"/>
        <v>2.4940047961630695E-2</v>
      </c>
      <c r="K46" s="225" t="s">
        <v>342</v>
      </c>
      <c r="L46" s="158" t="s">
        <v>279</v>
      </c>
      <c r="M46" s="383">
        <f>取引基本表!AX43</f>
        <v>1434</v>
      </c>
      <c r="N46" s="367">
        <f>ABS(取引基本表!BB43)</f>
        <v>1175</v>
      </c>
      <c r="O46" s="411">
        <f t="shared" si="16"/>
        <v>0.81938633193863319</v>
      </c>
      <c r="P46" s="407">
        <f>1-O46</f>
        <v>0.18061366806136681</v>
      </c>
      <c r="R46" s="225" t="s">
        <v>342</v>
      </c>
      <c r="S46" s="158" t="s">
        <v>279</v>
      </c>
      <c r="T46" s="365">
        <f>取引基本表!BD43</f>
        <v>260</v>
      </c>
      <c r="U46" s="446">
        <f>雇用表!AH43</f>
        <v>2</v>
      </c>
      <c r="V46" s="447">
        <f>雇用表!AH89</f>
        <v>6</v>
      </c>
      <c r="W46" s="413">
        <f t="shared" si="7"/>
        <v>7.6923076923076927E-3</v>
      </c>
      <c r="X46" s="413">
        <f t="shared" si="8"/>
        <v>2.3076923076923078E-2</v>
      </c>
      <c r="Z46" s="225" t="s">
        <v>342</v>
      </c>
      <c r="AA46" s="48" t="s">
        <v>279</v>
      </c>
      <c r="AB46" s="454">
        <v>3</v>
      </c>
      <c r="AC46" s="387">
        <v>67</v>
      </c>
      <c r="AD46" s="387">
        <v>10</v>
      </c>
      <c r="AE46" s="387">
        <v>3</v>
      </c>
      <c r="AF46" s="387">
        <v>-1</v>
      </c>
      <c r="AG46" s="369">
        <v>260</v>
      </c>
      <c r="AH46" s="407">
        <f t="shared" si="17"/>
        <v>0.31538461538461537</v>
      </c>
      <c r="AI46" s="411">
        <f t="shared" si="18"/>
        <v>1.1538461538461539E-2</v>
      </c>
      <c r="AK46" s="225" t="s">
        <v>342</v>
      </c>
      <c r="AL46" s="158" t="s">
        <v>279</v>
      </c>
      <c r="AM46" s="383">
        <f>取引基本表!AR43</f>
        <v>936</v>
      </c>
      <c r="AN46" s="407">
        <f t="shared" si="6"/>
        <v>2.4940047961630695E-2</v>
      </c>
      <c r="AP46" s="225" t="s">
        <v>202</v>
      </c>
      <c r="AQ46" s="158" t="s">
        <v>279</v>
      </c>
      <c r="AR46" s="386">
        <f>取引基本表!AX43</f>
        <v>1434</v>
      </c>
      <c r="AS46" s="387">
        <f>取引基本表!AY43</f>
        <v>1</v>
      </c>
      <c r="AT46" s="387">
        <f>ABS(取引基本表!BB43)</f>
        <v>1175</v>
      </c>
      <c r="AU46" s="388">
        <f t="shared" si="11"/>
        <v>-1174</v>
      </c>
      <c r="AV46" s="411">
        <v>6.99850635196259E-3</v>
      </c>
      <c r="AW46" s="407">
        <v>0.99300149364803736</v>
      </c>
    </row>
    <row r="47" spans="1:49" x14ac:dyDescent="0.2">
      <c r="A47" s="226" t="s">
        <v>347</v>
      </c>
      <c r="B47" s="227" t="s">
        <v>43</v>
      </c>
      <c r="C47" s="408">
        <f t="shared" si="12"/>
        <v>0.37257609531888036</v>
      </c>
      <c r="D47" s="409">
        <f t="shared" si="13"/>
        <v>0.12544199143661683</v>
      </c>
      <c r="E47" s="409">
        <f t="shared" si="13"/>
        <v>9.6151620742417038E-2</v>
      </c>
      <c r="F47" s="409">
        <f>AH47</f>
        <v>0.48104097823151992</v>
      </c>
      <c r="G47" s="409">
        <f>AI47</f>
        <v>0.28018721150013498</v>
      </c>
      <c r="H47" s="410">
        <f t="shared" si="15"/>
        <v>1</v>
      </c>
      <c r="K47" s="226" t="s">
        <v>347</v>
      </c>
      <c r="L47" s="228" t="s">
        <v>43</v>
      </c>
      <c r="M47" s="384">
        <f>取引基本表!AX44</f>
        <v>101386</v>
      </c>
      <c r="N47" s="385">
        <f>ABS(取引基本表!BB44)</f>
        <v>63612</v>
      </c>
      <c r="O47" s="412">
        <f t="shared" si="16"/>
        <v>0.62742390468111964</v>
      </c>
      <c r="P47" s="410">
        <f>1-O47</f>
        <v>0.37257609531888036</v>
      </c>
      <c r="R47" s="226" t="s">
        <v>347</v>
      </c>
      <c r="S47" s="228" t="s">
        <v>43</v>
      </c>
      <c r="T47" s="366">
        <f>取引基本表!BD44</f>
        <v>77773</v>
      </c>
      <c r="U47" s="448">
        <f>雇用表!AH44</f>
        <v>9756</v>
      </c>
      <c r="V47" s="449">
        <f>雇用表!AH90</f>
        <v>7478</v>
      </c>
      <c r="W47" s="414">
        <f t="shared" si="7"/>
        <v>0.12544199143661683</v>
      </c>
      <c r="X47" s="414">
        <f t="shared" si="8"/>
        <v>9.6151620742417038E-2</v>
      </c>
      <c r="Z47" s="226" t="s">
        <v>347</v>
      </c>
      <c r="AA47" s="229" t="s">
        <v>43</v>
      </c>
      <c r="AB47" s="455">
        <v>21791</v>
      </c>
      <c r="AC47" s="390">
        <v>5283</v>
      </c>
      <c r="AD47" s="390">
        <v>8514</v>
      </c>
      <c r="AE47" s="390">
        <v>2204</v>
      </c>
      <c r="AF47" s="390">
        <v>-380</v>
      </c>
      <c r="AG47" s="370">
        <v>77773</v>
      </c>
      <c r="AH47" s="410">
        <f t="shared" si="17"/>
        <v>0.48104097823151992</v>
      </c>
      <c r="AI47" s="412">
        <f t="shared" si="18"/>
        <v>0.28018721150013498</v>
      </c>
      <c r="AK47" s="226" t="s">
        <v>347</v>
      </c>
      <c r="AL47" s="228" t="s">
        <v>43</v>
      </c>
      <c r="AM47" s="384">
        <f>取引基本表!AR44</f>
        <v>37530</v>
      </c>
      <c r="AN47" s="410">
        <f t="shared" si="6"/>
        <v>1</v>
      </c>
      <c r="AP47" s="226" t="s">
        <v>203</v>
      </c>
      <c r="AQ47" s="228" t="s">
        <v>43</v>
      </c>
      <c r="AR47" s="389">
        <f>取引基本表!AX44</f>
        <v>101386</v>
      </c>
      <c r="AS47" s="390">
        <f>取引基本表!AY44</f>
        <v>39999</v>
      </c>
      <c r="AT47" s="391">
        <f>ABS(取引基本表!BB44)</f>
        <v>63612</v>
      </c>
      <c r="AU47" s="392">
        <f t="shared" si="11"/>
        <v>-23613</v>
      </c>
      <c r="AV47" s="412">
        <v>0.41467476400433478</v>
      </c>
      <c r="AW47" s="410">
        <v>0.58532523599566522</v>
      </c>
    </row>
    <row r="48" spans="1:49" ht="13" x14ac:dyDescent="0.2">
      <c r="A48" s="56" t="s">
        <v>485</v>
      </c>
      <c r="K48" s="56" t="s">
        <v>485</v>
      </c>
      <c r="R48" s="56" t="s">
        <v>485</v>
      </c>
      <c r="Z48" s="56" t="s">
        <v>485</v>
      </c>
      <c r="AK48" s="56" t="s">
        <v>485</v>
      </c>
      <c r="AP48" s="56" t="s">
        <v>485</v>
      </c>
      <c r="AR48" s="231"/>
      <c r="AS48" s="231"/>
      <c r="AT48" s="231"/>
      <c r="AU48" s="231"/>
      <c r="AV48" s="230"/>
      <c r="AW48" s="230"/>
    </row>
    <row r="49" spans="43:49" x14ac:dyDescent="0.2">
      <c r="AQ49" s="48" t="s">
        <v>393</v>
      </c>
      <c r="AR49" s="231">
        <f>SUM(AR12:AR29)+AR45</f>
        <v>32503</v>
      </c>
      <c r="AS49" s="231">
        <f>SUM(AS12:AS29)+AS45</f>
        <v>33134</v>
      </c>
      <c r="AT49" s="231">
        <f>SUM(AT12:AT29)+AT45</f>
        <v>27003</v>
      </c>
      <c r="AU49" s="231">
        <f>SUM(AU12:AU29)+AU45</f>
        <v>6131</v>
      </c>
      <c r="AV49" s="230">
        <f>AT49/AR49</f>
        <v>0.83078485062917273</v>
      </c>
      <c r="AW49" s="230">
        <f>1-AV49</f>
        <v>0.16921514937082727</v>
      </c>
    </row>
    <row r="50" spans="43:49" x14ac:dyDescent="0.2">
      <c r="AQ50" s="48" t="s">
        <v>394</v>
      </c>
      <c r="AR50" s="231">
        <f>SUM(AR8:AR11)+SUM(AR30:AR44)+AR46</f>
        <v>68883</v>
      </c>
      <c r="AS50" s="231">
        <f>SUM(AS8:AS11)+SUM(AS30:AS44)+AS46</f>
        <v>6865</v>
      </c>
      <c r="AT50" s="231">
        <f>SUM(AT8:AT11)+SUM(AT30:AT44)+AT46</f>
        <v>36609</v>
      </c>
      <c r="AU50" s="231">
        <f>SUM(AU8:AU11)+SUM(AU30:AU44)+AU46</f>
        <v>-29744</v>
      </c>
      <c r="AV50" s="230">
        <f>AT50/AR50</f>
        <v>0.5314663995470581</v>
      </c>
      <c r="AW50" s="230">
        <f>1-AV50</f>
        <v>0.4685336004529419</v>
      </c>
    </row>
    <row r="51" spans="43:49" x14ac:dyDescent="0.2">
      <c r="AR51" s="232"/>
      <c r="AS51" s="232"/>
      <c r="AT51" s="232"/>
      <c r="AU51" s="232"/>
    </row>
    <row r="52" spans="43:49" x14ac:dyDescent="0.2">
      <c r="AR52" s="232" t="s">
        <v>395</v>
      </c>
    </row>
  </sheetData>
  <mergeCells count="1">
    <mergeCell ref="W5:X5"/>
  </mergeCells>
  <phoneticPr fontId="5"/>
  <pageMargins left="0.78740157480314965" right="0.59055118110236227" top="0.98425196850393704" bottom="0.98425196850393704" header="0.51181102362204722" footer="0.51181102362204722"/>
  <pageSetup paperSize="9" orientation="landscape" verticalDpi="200" r:id="rId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C00-000000000000}">
  <sheetPr codeName="Sheet3">
    <pageSetUpPr fitToPage="1"/>
  </sheetPr>
  <dimension ref="A1:BS53"/>
  <sheetViews>
    <sheetView zoomScaleNormal="100" workbookViewId="0">
      <pane xSplit="2" ySplit="4" topLeftCell="AI42" activePane="bottomRight" state="frozen"/>
      <selection activeCell="F63" sqref="F63"/>
      <selection pane="topRight" activeCell="F63" sqref="F63"/>
      <selection pane="bottomLeft" activeCell="F63" sqref="F63"/>
      <selection pane="bottomRight" sqref="A1:XFD1048576"/>
    </sheetView>
  </sheetViews>
  <sheetFormatPr defaultColWidth="9" defaultRowHeight="13" x14ac:dyDescent="0.2"/>
  <cols>
    <col min="1" max="1" width="3.90625" style="56" customWidth="1"/>
    <col min="2" max="2" width="21" style="56" customWidth="1"/>
    <col min="3" max="41" width="9.26953125" style="56" bestFit="1" customWidth="1"/>
    <col min="42" max="42" width="10" style="56" bestFit="1" customWidth="1"/>
    <col min="43" max="43" width="9.26953125" style="56" bestFit="1" customWidth="1"/>
    <col min="44" max="44" width="10" style="56" bestFit="1" customWidth="1"/>
    <col min="45" max="48" width="9.26953125" style="56" bestFit="1" customWidth="1"/>
    <col min="49" max="50" width="10" style="56" bestFit="1" customWidth="1"/>
    <col min="51" max="51" width="9.26953125" style="56" bestFit="1" customWidth="1"/>
    <col min="52" max="53" width="10" style="56" bestFit="1" customWidth="1"/>
    <col min="54" max="54" width="10.6328125" style="56" bestFit="1" customWidth="1"/>
    <col min="55" max="55" width="9.6328125" style="56" bestFit="1" customWidth="1"/>
    <col min="56" max="56" width="11.08984375" style="56" bestFit="1" customWidth="1"/>
    <col min="57" max="57" width="5.7265625" style="56" customWidth="1"/>
    <col min="58" max="58" width="7" style="56" customWidth="1"/>
    <col min="59" max="59" width="3.6328125" style="56" customWidth="1"/>
    <col min="60" max="60" width="19.453125" style="56" customWidth="1"/>
    <col min="61" max="62" width="9.90625" style="56" bestFit="1" customWidth="1"/>
    <col min="63" max="63" width="9.08984375" style="56" bestFit="1" customWidth="1"/>
    <col min="64" max="64" width="10" style="56" customWidth="1"/>
    <col min="65" max="65" width="3.90625" style="56" customWidth="1"/>
    <col min="66" max="66" width="3.7265625" style="56" customWidth="1"/>
    <col min="67" max="67" width="20.08984375" style="56" customWidth="1"/>
    <col min="68" max="68" width="9.36328125" style="56" bestFit="1" customWidth="1"/>
    <col min="69" max="69" width="9.90625" style="56" bestFit="1" customWidth="1"/>
    <col min="70" max="70" width="10.453125" style="56" bestFit="1" customWidth="1"/>
    <col min="71" max="71" width="3.90625" style="56" customWidth="1"/>
    <col min="72" max="256" width="9" style="56"/>
    <col min="257" max="257" width="3.90625" style="56" customWidth="1"/>
    <col min="258" max="258" width="21" style="56" customWidth="1"/>
    <col min="259" max="297" width="9.26953125" style="56" bestFit="1" customWidth="1"/>
    <col min="298" max="298" width="10" style="56" bestFit="1" customWidth="1"/>
    <col min="299" max="299" width="9.26953125" style="56" bestFit="1" customWidth="1"/>
    <col min="300" max="300" width="10" style="56" bestFit="1" customWidth="1"/>
    <col min="301" max="304" width="9.26953125" style="56" bestFit="1" customWidth="1"/>
    <col min="305" max="306" width="10" style="56" bestFit="1" customWidth="1"/>
    <col min="307" max="307" width="9.26953125" style="56" bestFit="1" customWidth="1"/>
    <col min="308" max="309" width="10" style="56" bestFit="1" customWidth="1"/>
    <col min="310" max="310" width="10.6328125" style="56" bestFit="1" customWidth="1"/>
    <col min="311" max="311" width="9.6328125" style="56" bestFit="1" customWidth="1"/>
    <col min="312" max="312" width="11.08984375" style="56" bestFit="1" customWidth="1"/>
    <col min="313" max="313" width="5.7265625" style="56" customWidth="1"/>
    <col min="314" max="314" width="7" style="56" customWidth="1"/>
    <col min="315" max="315" width="3.6328125" style="56" customWidth="1"/>
    <col min="316" max="316" width="19.453125" style="56" customWidth="1"/>
    <col min="317" max="318" width="9.90625" style="56" bestFit="1" customWidth="1"/>
    <col min="319" max="319" width="9.08984375" style="56" bestFit="1" customWidth="1"/>
    <col min="320" max="320" width="10" style="56" customWidth="1"/>
    <col min="321" max="321" width="3.90625" style="56" customWidth="1"/>
    <col min="322" max="322" width="3.7265625" style="56" customWidth="1"/>
    <col min="323" max="323" width="20.08984375" style="56" customWidth="1"/>
    <col min="324" max="324" width="9.36328125" style="56" bestFit="1" customWidth="1"/>
    <col min="325" max="325" width="9.90625" style="56" bestFit="1" customWidth="1"/>
    <col min="326" max="326" width="10.453125" style="56" bestFit="1" customWidth="1"/>
    <col min="327" max="327" width="3.90625" style="56" customWidth="1"/>
    <col min="328" max="512" width="9" style="56"/>
    <col min="513" max="513" width="3.90625" style="56" customWidth="1"/>
    <col min="514" max="514" width="21" style="56" customWidth="1"/>
    <col min="515" max="553" width="9.26953125" style="56" bestFit="1" customWidth="1"/>
    <col min="554" max="554" width="10" style="56" bestFit="1" customWidth="1"/>
    <col min="555" max="555" width="9.26953125" style="56" bestFit="1" customWidth="1"/>
    <col min="556" max="556" width="10" style="56" bestFit="1" customWidth="1"/>
    <col min="557" max="560" width="9.26953125" style="56" bestFit="1" customWidth="1"/>
    <col min="561" max="562" width="10" style="56" bestFit="1" customWidth="1"/>
    <col min="563" max="563" width="9.26953125" style="56" bestFit="1" customWidth="1"/>
    <col min="564" max="565" width="10" style="56" bestFit="1" customWidth="1"/>
    <col min="566" max="566" width="10.6328125" style="56" bestFit="1" customWidth="1"/>
    <col min="567" max="567" width="9.6328125" style="56" bestFit="1" customWidth="1"/>
    <col min="568" max="568" width="11.08984375" style="56" bestFit="1" customWidth="1"/>
    <col min="569" max="569" width="5.7265625" style="56" customWidth="1"/>
    <col min="570" max="570" width="7" style="56" customWidth="1"/>
    <col min="571" max="571" width="3.6328125" style="56" customWidth="1"/>
    <col min="572" max="572" width="19.453125" style="56" customWidth="1"/>
    <col min="573" max="574" width="9.90625" style="56" bestFit="1" customWidth="1"/>
    <col min="575" max="575" width="9.08984375" style="56" bestFit="1" customWidth="1"/>
    <col min="576" max="576" width="10" style="56" customWidth="1"/>
    <col min="577" max="577" width="3.90625" style="56" customWidth="1"/>
    <col min="578" max="578" width="3.7265625" style="56" customWidth="1"/>
    <col min="579" max="579" width="20.08984375" style="56" customWidth="1"/>
    <col min="580" max="580" width="9.36328125" style="56" bestFit="1" customWidth="1"/>
    <col min="581" max="581" width="9.90625" style="56" bestFit="1" customWidth="1"/>
    <col min="582" max="582" width="10.453125" style="56" bestFit="1" customWidth="1"/>
    <col min="583" max="583" width="3.90625" style="56" customWidth="1"/>
    <col min="584" max="768" width="9" style="56"/>
    <col min="769" max="769" width="3.90625" style="56" customWidth="1"/>
    <col min="770" max="770" width="21" style="56" customWidth="1"/>
    <col min="771" max="809" width="9.26953125" style="56" bestFit="1" customWidth="1"/>
    <col min="810" max="810" width="10" style="56" bestFit="1" customWidth="1"/>
    <col min="811" max="811" width="9.26953125" style="56" bestFit="1" customWidth="1"/>
    <col min="812" max="812" width="10" style="56" bestFit="1" customWidth="1"/>
    <col min="813" max="816" width="9.26953125" style="56" bestFit="1" customWidth="1"/>
    <col min="817" max="818" width="10" style="56" bestFit="1" customWidth="1"/>
    <col min="819" max="819" width="9.26953125" style="56" bestFit="1" customWidth="1"/>
    <col min="820" max="821" width="10" style="56" bestFit="1" customWidth="1"/>
    <col min="822" max="822" width="10.6328125" style="56" bestFit="1" customWidth="1"/>
    <col min="823" max="823" width="9.6328125" style="56" bestFit="1" customWidth="1"/>
    <col min="824" max="824" width="11.08984375" style="56" bestFit="1" customWidth="1"/>
    <col min="825" max="825" width="5.7265625" style="56" customWidth="1"/>
    <col min="826" max="826" width="7" style="56" customWidth="1"/>
    <col min="827" max="827" width="3.6328125" style="56" customWidth="1"/>
    <col min="828" max="828" width="19.453125" style="56" customWidth="1"/>
    <col min="829" max="830" width="9.90625" style="56" bestFit="1" customWidth="1"/>
    <col min="831" max="831" width="9.08984375" style="56" bestFit="1" customWidth="1"/>
    <col min="832" max="832" width="10" style="56" customWidth="1"/>
    <col min="833" max="833" width="3.90625" style="56" customWidth="1"/>
    <col min="834" max="834" width="3.7265625" style="56" customWidth="1"/>
    <col min="835" max="835" width="20.08984375" style="56" customWidth="1"/>
    <col min="836" max="836" width="9.36328125" style="56" bestFit="1" customWidth="1"/>
    <col min="837" max="837" width="9.90625" style="56" bestFit="1" customWidth="1"/>
    <col min="838" max="838" width="10.453125" style="56" bestFit="1" customWidth="1"/>
    <col min="839" max="839" width="3.90625" style="56" customWidth="1"/>
    <col min="840" max="1024" width="9" style="56"/>
    <col min="1025" max="1025" width="3.90625" style="56" customWidth="1"/>
    <col min="1026" max="1026" width="21" style="56" customWidth="1"/>
    <col min="1027" max="1065" width="9.26953125" style="56" bestFit="1" customWidth="1"/>
    <col min="1066" max="1066" width="10" style="56" bestFit="1" customWidth="1"/>
    <col min="1067" max="1067" width="9.26953125" style="56" bestFit="1" customWidth="1"/>
    <col min="1068" max="1068" width="10" style="56" bestFit="1" customWidth="1"/>
    <col min="1069" max="1072" width="9.26953125" style="56" bestFit="1" customWidth="1"/>
    <col min="1073" max="1074" width="10" style="56" bestFit="1" customWidth="1"/>
    <col min="1075" max="1075" width="9.26953125" style="56" bestFit="1" customWidth="1"/>
    <col min="1076" max="1077" width="10" style="56" bestFit="1" customWidth="1"/>
    <col min="1078" max="1078" width="10.6328125" style="56" bestFit="1" customWidth="1"/>
    <col min="1079" max="1079" width="9.6328125" style="56" bestFit="1" customWidth="1"/>
    <col min="1080" max="1080" width="11.08984375" style="56" bestFit="1" customWidth="1"/>
    <col min="1081" max="1081" width="5.7265625" style="56" customWidth="1"/>
    <col min="1082" max="1082" width="7" style="56" customWidth="1"/>
    <col min="1083" max="1083" width="3.6328125" style="56" customWidth="1"/>
    <col min="1084" max="1084" width="19.453125" style="56" customWidth="1"/>
    <col min="1085" max="1086" width="9.90625" style="56" bestFit="1" customWidth="1"/>
    <col min="1087" max="1087" width="9.08984375" style="56" bestFit="1" customWidth="1"/>
    <col min="1088" max="1088" width="10" style="56" customWidth="1"/>
    <col min="1089" max="1089" width="3.90625" style="56" customWidth="1"/>
    <col min="1090" max="1090" width="3.7265625" style="56" customWidth="1"/>
    <col min="1091" max="1091" width="20.08984375" style="56" customWidth="1"/>
    <col min="1092" max="1092" width="9.36328125" style="56" bestFit="1" customWidth="1"/>
    <col min="1093" max="1093" width="9.90625" style="56" bestFit="1" customWidth="1"/>
    <col min="1094" max="1094" width="10.453125" style="56" bestFit="1" customWidth="1"/>
    <col min="1095" max="1095" width="3.90625" style="56" customWidth="1"/>
    <col min="1096" max="1280" width="9" style="56"/>
    <col min="1281" max="1281" width="3.90625" style="56" customWidth="1"/>
    <col min="1282" max="1282" width="21" style="56" customWidth="1"/>
    <col min="1283" max="1321" width="9.26953125" style="56" bestFit="1" customWidth="1"/>
    <col min="1322" max="1322" width="10" style="56" bestFit="1" customWidth="1"/>
    <col min="1323" max="1323" width="9.26953125" style="56" bestFit="1" customWidth="1"/>
    <col min="1324" max="1324" width="10" style="56" bestFit="1" customWidth="1"/>
    <col min="1325" max="1328" width="9.26953125" style="56" bestFit="1" customWidth="1"/>
    <col min="1329" max="1330" width="10" style="56" bestFit="1" customWidth="1"/>
    <col min="1331" max="1331" width="9.26953125" style="56" bestFit="1" customWidth="1"/>
    <col min="1332" max="1333" width="10" style="56" bestFit="1" customWidth="1"/>
    <col min="1334" max="1334" width="10.6328125" style="56" bestFit="1" customWidth="1"/>
    <col min="1335" max="1335" width="9.6328125" style="56" bestFit="1" customWidth="1"/>
    <col min="1336" max="1336" width="11.08984375" style="56" bestFit="1" customWidth="1"/>
    <col min="1337" max="1337" width="5.7265625" style="56" customWidth="1"/>
    <col min="1338" max="1338" width="7" style="56" customWidth="1"/>
    <col min="1339" max="1339" width="3.6328125" style="56" customWidth="1"/>
    <col min="1340" max="1340" width="19.453125" style="56" customWidth="1"/>
    <col min="1341" max="1342" width="9.90625" style="56" bestFit="1" customWidth="1"/>
    <col min="1343" max="1343" width="9.08984375" style="56" bestFit="1" customWidth="1"/>
    <col min="1344" max="1344" width="10" style="56" customWidth="1"/>
    <col min="1345" max="1345" width="3.90625" style="56" customWidth="1"/>
    <col min="1346" max="1346" width="3.7265625" style="56" customWidth="1"/>
    <col min="1347" max="1347" width="20.08984375" style="56" customWidth="1"/>
    <col min="1348" max="1348" width="9.36328125" style="56" bestFit="1" customWidth="1"/>
    <col min="1349" max="1349" width="9.90625" style="56" bestFit="1" customWidth="1"/>
    <col min="1350" max="1350" width="10.453125" style="56" bestFit="1" customWidth="1"/>
    <col min="1351" max="1351" width="3.90625" style="56" customWidth="1"/>
    <col min="1352" max="1536" width="9" style="56"/>
    <col min="1537" max="1537" width="3.90625" style="56" customWidth="1"/>
    <col min="1538" max="1538" width="21" style="56" customWidth="1"/>
    <col min="1539" max="1577" width="9.26953125" style="56" bestFit="1" customWidth="1"/>
    <col min="1578" max="1578" width="10" style="56" bestFit="1" customWidth="1"/>
    <col min="1579" max="1579" width="9.26953125" style="56" bestFit="1" customWidth="1"/>
    <col min="1580" max="1580" width="10" style="56" bestFit="1" customWidth="1"/>
    <col min="1581" max="1584" width="9.26953125" style="56" bestFit="1" customWidth="1"/>
    <col min="1585" max="1586" width="10" style="56" bestFit="1" customWidth="1"/>
    <col min="1587" max="1587" width="9.26953125" style="56" bestFit="1" customWidth="1"/>
    <col min="1588" max="1589" width="10" style="56" bestFit="1" customWidth="1"/>
    <col min="1590" max="1590" width="10.6328125" style="56" bestFit="1" customWidth="1"/>
    <col min="1591" max="1591" width="9.6328125" style="56" bestFit="1" customWidth="1"/>
    <col min="1592" max="1592" width="11.08984375" style="56" bestFit="1" customWidth="1"/>
    <col min="1593" max="1593" width="5.7265625" style="56" customWidth="1"/>
    <col min="1594" max="1594" width="7" style="56" customWidth="1"/>
    <col min="1595" max="1595" width="3.6328125" style="56" customWidth="1"/>
    <col min="1596" max="1596" width="19.453125" style="56" customWidth="1"/>
    <col min="1597" max="1598" width="9.90625" style="56" bestFit="1" customWidth="1"/>
    <col min="1599" max="1599" width="9.08984375" style="56" bestFit="1" customWidth="1"/>
    <col min="1600" max="1600" width="10" style="56" customWidth="1"/>
    <col min="1601" max="1601" width="3.90625" style="56" customWidth="1"/>
    <col min="1602" max="1602" width="3.7265625" style="56" customWidth="1"/>
    <col min="1603" max="1603" width="20.08984375" style="56" customWidth="1"/>
    <col min="1604" max="1604" width="9.36328125" style="56" bestFit="1" customWidth="1"/>
    <col min="1605" max="1605" width="9.90625" style="56" bestFit="1" customWidth="1"/>
    <col min="1606" max="1606" width="10.453125" style="56" bestFit="1" customWidth="1"/>
    <col min="1607" max="1607" width="3.90625" style="56" customWidth="1"/>
    <col min="1608" max="1792" width="9" style="56"/>
    <col min="1793" max="1793" width="3.90625" style="56" customWidth="1"/>
    <col min="1794" max="1794" width="21" style="56" customWidth="1"/>
    <col min="1795" max="1833" width="9.26953125" style="56" bestFit="1" customWidth="1"/>
    <col min="1834" max="1834" width="10" style="56" bestFit="1" customWidth="1"/>
    <col min="1835" max="1835" width="9.26953125" style="56" bestFit="1" customWidth="1"/>
    <col min="1836" max="1836" width="10" style="56" bestFit="1" customWidth="1"/>
    <col min="1837" max="1840" width="9.26953125" style="56" bestFit="1" customWidth="1"/>
    <col min="1841" max="1842" width="10" style="56" bestFit="1" customWidth="1"/>
    <col min="1843" max="1843" width="9.26953125" style="56" bestFit="1" customWidth="1"/>
    <col min="1844" max="1845" width="10" style="56" bestFit="1" customWidth="1"/>
    <col min="1846" max="1846" width="10.6328125" style="56" bestFit="1" customWidth="1"/>
    <col min="1847" max="1847" width="9.6328125" style="56" bestFit="1" customWidth="1"/>
    <col min="1848" max="1848" width="11.08984375" style="56" bestFit="1" customWidth="1"/>
    <col min="1849" max="1849" width="5.7265625" style="56" customWidth="1"/>
    <col min="1850" max="1850" width="7" style="56" customWidth="1"/>
    <col min="1851" max="1851" width="3.6328125" style="56" customWidth="1"/>
    <col min="1852" max="1852" width="19.453125" style="56" customWidth="1"/>
    <col min="1853" max="1854" width="9.90625" style="56" bestFit="1" customWidth="1"/>
    <col min="1855" max="1855" width="9.08984375" style="56" bestFit="1" customWidth="1"/>
    <col min="1856" max="1856" width="10" style="56" customWidth="1"/>
    <col min="1857" max="1857" width="3.90625" style="56" customWidth="1"/>
    <col min="1858" max="1858" width="3.7265625" style="56" customWidth="1"/>
    <col min="1859" max="1859" width="20.08984375" style="56" customWidth="1"/>
    <col min="1860" max="1860" width="9.36328125" style="56" bestFit="1" customWidth="1"/>
    <col min="1861" max="1861" width="9.90625" style="56" bestFit="1" customWidth="1"/>
    <col min="1862" max="1862" width="10.453125" style="56" bestFit="1" customWidth="1"/>
    <col min="1863" max="1863" width="3.90625" style="56" customWidth="1"/>
    <col min="1864" max="2048" width="9" style="56"/>
    <col min="2049" max="2049" width="3.90625" style="56" customWidth="1"/>
    <col min="2050" max="2050" width="21" style="56" customWidth="1"/>
    <col min="2051" max="2089" width="9.26953125" style="56" bestFit="1" customWidth="1"/>
    <col min="2090" max="2090" width="10" style="56" bestFit="1" customWidth="1"/>
    <col min="2091" max="2091" width="9.26953125" style="56" bestFit="1" customWidth="1"/>
    <col min="2092" max="2092" width="10" style="56" bestFit="1" customWidth="1"/>
    <col min="2093" max="2096" width="9.26953125" style="56" bestFit="1" customWidth="1"/>
    <col min="2097" max="2098" width="10" style="56" bestFit="1" customWidth="1"/>
    <col min="2099" max="2099" width="9.26953125" style="56" bestFit="1" customWidth="1"/>
    <col min="2100" max="2101" width="10" style="56" bestFit="1" customWidth="1"/>
    <col min="2102" max="2102" width="10.6328125" style="56" bestFit="1" customWidth="1"/>
    <col min="2103" max="2103" width="9.6328125" style="56" bestFit="1" customWidth="1"/>
    <col min="2104" max="2104" width="11.08984375" style="56" bestFit="1" customWidth="1"/>
    <col min="2105" max="2105" width="5.7265625" style="56" customWidth="1"/>
    <col min="2106" max="2106" width="7" style="56" customWidth="1"/>
    <col min="2107" max="2107" width="3.6328125" style="56" customWidth="1"/>
    <col min="2108" max="2108" width="19.453125" style="56" customWidth="1"/>
    <col min="2109" max="2110" width="9.90625" style="56" bestFit="1" customWidth="1"/>
    <col min="2111" max="2111" width="9.08984375" style="56" bestFit="1" customWidth="1"/>
    <col min="2112" max="2112" width="10" style="56" customWidth="1"/>
    <col min="2113" max="2113" width="3.90625" style="56" customWidth="1"/>
    <col min="2114" max="2114" width="3.7265625" style="56" customWidth="1"/>
    <col min="2115" max="2115" width="20.08984375" style="56" customWidth="1"/>
    <col min="2116" max="2116" width="9.36328125" style="56" bestFit="1" customWidth="1"/>
    <col min="2117" max="2117" width="9.90625" style="56" bestFit="1" customWidth="1"/>
    <col min="2118" max="2118" width="10.453125" style="56" bestFit="1" customWidth="1"/>
    <col min="2119" max="2119" width="3.90625" style="56" customWidth="1"/>
    <col min="2120" max="2304" width="9" style="56"/>
    <col min="2305" max="2305" width="3.90625" style="56" customWidth="1"/>
    <col min="2306" max="2306" width="21" style="56" customWidth="1"/>
    <col min="2307" max="2345" width="9.26953125" style="56" bestFit="1" customWidth="1"/>
    <col min="2346" max="2346" width="10" style="56" bestFit="1" customWidth="1"/>
    <col min="2347" max="2347" width="9.26953125" style="56" bestFit="1" customWidth="1"/>
    <col min="2348" max="2348" width="10" style="56" bestFit="1" customWidth="1"/>
    <col min="2349" max="2352" width="9.26953125" style="56" bestFit="1" customWidth="1"/>
    <col min="2353" max="2354" width="10" style="56" bestFit="1" customWidth="1"/>
    <col min="2355" max="2355" width="9.26953125" style="56" bestFit="1" customWidth="1"/>
    <col min="2356" max="2357" width="10" style="56" bestFit="1" customWidth="1"/>
    <col min="2358" max="2358" width="10.6328125" style="56" bestFit="1" customWidth="1"/>
    <col min="2359" max="2359" width="9.6328125" style="56" bestFit="1" customWidth="1"/>
    <col min="2360" max="2360" width="11.08984375" style="56" bestFit="1" customWidth="1"/>
    <col min="2361" max="2361" width="5.7265625" style="56" customWidth="1"/>
    <col min="2362" max="2362" width="7" style="56" customWidth="1"/>
    <col min="2363" max="2363" width="3.6328125" style="56" customWidth="1"/>
    <col min="2364" max="2364" width="19.453125" style="56" customWidth="1"/>
    <col min="2365" max="2366" width="9.90625" style="56" bestFit="1" customWidth="1"/>
    <col min="2367" max="2367" width="9.08984375" style="56" bestFit="1" customWidth="1"/>
    <col min="2368" max="2368" width="10" style="56" customWidth="1"/>
    <col min="2369" max="2369" width="3.90625" style="56" customWidth="1"/>
    <col min="2370" max="2370" width="3.7265625" style="56" customWidth="1"/>
    <col min="2371" max="2371" width="20.08984375" style="56" customWidth="1"/>
    <col min="2372" max="2372" width="9.36328125" style="56" bestFit="1" customWidth="1"/>
    <col min="2373" max="2373" width="9.90625" style="56" bestFit="1" customWidth="1"/>
    <col min="2374" max="2374" width="10.453125" style="56" bestFit="1" customWidth="1"/>
    <col min="2375" max="2375" width="3.90625" style="56" customWidth="1"/>
    <col min="2376" max="2560" width="9" style="56"/>
    <col min="2561" max="2561" width="3.90625" style="56" customWidth="1"/>
    <col min="2562" max="2562" width="21" style="56" customWidth="1"/>
    <col min="2563" max="2601" width="9.26953125" style="56" bestFit="1" customWidth="1"/>
    <col min="2602" max="2602" width="10" style="56" bestFit="1" customWidth="1"/>
    <col min="2603" max="2603" width="9.26953125" style="56" bestFit="1" customWidth="1"/>
    <col min="2604" max="2604" width="10" style="56" bestFit="1" customWidth="1"/>
    <col min="2605" max="2608" width="9.26953125" style="56" bestFit="1" customWidth="1"/>
    <col min="2609" max="2610" width="10" style="56" bestFit="1" customWidth="1"/>
    <col min="2611" max="2611" width="9.26953125" style="56" bestFit="1" customWidth="1"/>
    <col min="2612" max="2613" width="10" style="56" bestFit="1" customWidth="1"/>
    <col min="2614" max="2614" width="10.6328125" style="56" bestFit="1" customWidth="1"/>
    <col min="2615" max="2615" width="9.6328125" style="56" bestFit="1" customWidth="1"/>
    <col min="2616" max="2616" width="11.08984375" style="56" bestFit="1" customWidth="1"/>
    <col min="2617" max="2617" width="5.7265625" style="56" customWidth="1"/>
    <col min="2618" max="2618" width="7" style="56" customWidth="1"/>
    <col min="2619" max="2619" width="3.6328125" style="56" customWidth="1"/>
    <col min="2620" max="2620" width="19.453125" style="56" customWidth="1"/>
    <col min="2621" max="2622" width="9.90625" style="56" bestFit="1" customWidth="1"/>
    <col min="2623" max="2623" width="9.08984375" style="56" bestFit="1" customWidth="1"/>
    <col min="2624" max="2624" width="10" style="56" customWidth="1"/>
    <col min="2625" max="2625" width="3.90625" style="56" customWidth="1"/>
    <col min="2626" max="2626" width="3.7265625" style="56" customWidth="1"/>
    <col min="2627" max="2627" width="20.08984375" style="56" customWidth="1"/>
    <col min="2628" max="2628" width="9.36328125" style="56" bestFit="1" customWidth="1"/>
    <col min="2629" max="2629" width="9.90625" style="56" bestFit="1" customWidth="1"/>
    <col min="2630" max="2630" width="10.453125" style="56" bestFit="1" customWidth="1"/>
    <col min="2631" max="2631" width="3.90625" style="56" customWidth="1"/>
    <col min="2632" max="2816" width="9" style="56"/>
    <col min="2817" max="2817" width="3.90625" style="56" customWidth="1"/>
    <col min="2818" max="2818" width="21" style="56" customWidth="1"/>
    <col min="2819" max="2857" width="9.26953125" style="56" bestFit="1" customWidth="1"/>
    <col min="2858" max="2858" width="10" style="56" bestFit="1" customWidth="1"/>
    <col min="2859" max="2859" width="9.26953125" style="56" bestFit="1" customWidth="1"/>
    <col min="2860" max="2860" width="10" style="56" bestFit="1" customWidth="1"/>
    <col min="2861" max="2864" width="9.26953125" style="56" bestFit="1" customWidth="1"/>
    <col min="2865" max="2866" width="10" style="56" bestFit="1" customWidth="1"/>
    <col min="2867" max="2867" width="9.26953125" style="56" bestFit="1" customWidth="1"/>
    <col min="2868" max="2869" width="10" style="56" bestFit="1" customWidth="1"/>
    <col min="2870" max="2870" width="10.6328125" style="56" bestFit="1" customWidth="1"/>
    <col min="2871" max="2871" width="9.6328125" style="56" bestFit="1" customWidth="1"/>
    <col min="2872" max="2872" width="11.08984375" style="56" bestFit="1" customWidth="1"/>
    <col min="2873" max="2873" width="5.7265625" style="56" customWidth="1"/>
    <col min="2874" max="2874" width="7" style="56" customWidth="1"/>
    <col min="2875" max="2875" width="3.6328125" style="56" customWidth="1"/>
    <col min="2876" max="2876" width="19.453125" style="56" customWidth="1"/>
    <col min="2877" max="2878" width="9.90625" style="56" bestFit="1" customWidth="1"/>
    <col min="2879" max="2879" width="9.08984375" style="56" bestFit="1" customWidth="1"/>
    <col min="2880" max="2880" width="10" style="56" customWidth="1"/>
    <col min="2881" max="2881" width="3.90625" style="56" customWidth="1"/>
    <col min="2882" max="2882" width="3.7265625" style="56" customWidth="1"/>
    <col min="2883" max="2883" width="20.08984375" style="56" customWidth="1"/>
    <col min="2884" max="2884" width="9.36328125" style="56" bestFit="1" customWidth="1"/>
    <col min="2885" max="2885" width="9.90625" style="56" bestFit="1" customWidth="1"/>
    <col min="2886" max="2886" width="10.453125" style="56" bestFit="1" customWidth="1"/>
    <col min="2887" max="2887" width="3.90625" style="56" customWidth="1"/>
    <col min="2888" max="3072" width="9" style="56"/>
    <col min="3073" max="3073" width="3.90625" style="56" customWidth="1"/>
    <col min="3074" max="3074" width="21" style="56" customWidth="1"/>
    <col min="3075" max="3113" width="9.26953125" style="56" bestFit="1" customWidth="1"/>
    <col min="3114" max="3114" width="10" style="56" bestFit="1" customWidth="1"/>
    <col min="3115" max="3115" width="9.26953125" style="56" bestFit="1" customWidth="1"/>
    <col min="3116" max="3116" width="10" style="56" bestFit="1" customWidth="1"/>
    <col min="3117" max="3120" width="9.26953125" style="56" bestFit="1" customWidth="1"/>
    <col min="3121" max="3122" width="10" style="56" bestFit="1" customWidth="1"/>
    <col min="3123" max="3123" width="9.26953125" style="56" bestFit="1" customWidth="1"/>
    <col min="3124" max="3125" width="10" style="56" bestFit="1" customWidth="1"/>
    <col min="3126" max="3126" width="10.6328125" style="56" bestFit="1" customWidth="1"/>
    <col min="3127" max="3127" width="9.6328125" style="56" bestFit="1" customWidth="1"/>
    <col min="3128" max="3128" width="11.08984375" style="56" bestFit="1" customWidth="1"/>
    <col min="3129" max="3129" width="5.7265625" style="56" customWidth="1"/>
    <col min="3130" max="3130" width="7" style="56" customWidth="1"/>
    <col min="3131" max="3131" width="3.6328125" style="56" customWidth="1"/>
    <col min="3132" max="3132" width="19.453125" style="56" customWidth="1"/>
    <col min="3133" max="3134" width="9.90625" style="56" bestFit="1" customWidth="1"/>
    <col min="3135" max="3135" width="9.08984375" style="56" bestFit="1" customWidth="1"/>
    <col min="3136" max="3136" width="10" style="56" customWidth="1"/>
    <col min="3137" max="3137" width="3.90625" style="56" customWidth="1"/>
    <col min="3138" max="3138" width="3.7265625" style="56" customWidth="1"/>
    <col min="3139" max="3139" width="20.08984375" style="56" customWidth="1"/>
    <col min="3140" max="3140" width="9.36328125" style="56" bestFit="1" customWidth="1"/>
    <col min="3141" max="3141" width="9.90625" style="56" bestFit="1" customWidth="1"/>
    <col min="3142" max="3142" width="10.453125" style="56" bestFit="1" customWidth="1"/>
    <col min="3143" max="3143" width="3.90625" style="56" customWidth="1"/>
    <col min="3144" max="3328" width="9" style="56"/>
    <col min="3329" max="3329" width="3.90625" style="56" customWidth="1"/>
    <col min="3330" max="3330" width="21" style="56" customWidth="1"/>
    <col min="3331" max="3369" width="9.26953125" style="56" bestFit="1" customWidth="1"/>
    <col min="3370" max="3370" width="10" style="56" bestFit="1" customWidth="1"/>
    <col min="3371" max="3371" width="9.26953125" style="56" bestFit="1" customWidth="1"/>
    <col min="3372" max="3372" width="10" style="56" bestFit="1" customWidth="1"/>
    <col min="3373" max="3376" width="9.26953125" style="56" bestFit="1" customWidth="1"/>
    <col min="3377" max="3378" width="10" style="56" bestFit="1" customWidth="1"/>
    <col min="3379" max="3379" width="9.26953125" style="56" bestFit="1" customWidth="1"/>
    <col min="3380" max="3381" width="10" style="56" bestFit="1" customWidth="1"/>
    <col min="3382" max="3382" width="10.6328125" style="56" bestFit="1" customWidth="1"/>
    <col min="3383" max="3383" width="9.6328125" style="56" bestFit="1" customWidth="1"/>
    <col min="3384" max="3384" width="11.08984375" style="56" bestFit="1" customWidth="1"/>
    <col min="3385" max="3385" width="5.7265625" style="56" customWidth="1"/>
    <col min="3386" max="3386" width="7" style="56" customWidth="1"/>
    <col min="3387" max="3387" width="3.6328125" style="56" customWidth="1"/>
    <col min="3388" max="3388" width="19.453125" style="56" customWidth="1"/>
    <col min="3389" max="3390" width="9.90625" style="56" bestFit="1" customWidth="1"/>
    <col min="3391" max="3391" width="9.08984375" style="56" bestFit="1" customWidth="1"/>
    <col min="3392" max="3392" width="10" style="56" customWidth="1"/>
    <col min="3393" max="3393" width="3.90625" style="56" customWidth="1"/>
    <col min="3394" max="3394" width="3.7265625" style="56" customWidth="1"/>
    <col min="3395" max="3395" width="20.08984375" style="56" customWidth="1"/>
    <col min="3396" max="3396" width="9.36328125" style="56" bestFit="1" customWidth="1"/>
    <col min="3397" max="3397" width="9.90625" style="56" bestFit="1" customWidth="1"/>
    <col min="3398" max="3398" width="10.453125" style="56" bestFit="1" customWidth="1"/>
    <col min="3399" max="3399" width="3.90625" style="56" customWidth="1"/>
    <col min="3400" max="3584" width="9" style="56"/>
    <col min="3585" max="3585" width="3.90625" style="56" customWidth="1"/>
    <col min="3586" max="3586" width="21" style="56" customWidth="1"/>
    <col min="3587" max="3625" width="9.26953125" style="56" bestFit="1" customWidth="1"/>
    <col min="3626" max="3626" width="10" style="56" bestFit="1" customWidth="1"/>
    <col min="3627" max="3627" width="9.26953125" style="56" bestFit="1" customWidth="1"/>
    <col min="3628" max="3628" width="10" style="56" bestFit="1" customWidth="1"/>
    <col min="3629" max="3632" width="9.26953125" style="56" bestFit="1" customWidth="1"/>
    <col min="3633" max="3634" width="10" style="56" bestFit="1" customWidth="1"/>
    <col min="3635" max="3635" width="9.26953125" style="56" bestFit="1" customWidth="1"/>
    <col min="3636" max="3637" width="10" style="56" bestFit="1" customWidth="1"/>
    <col min="3638" max="3638" width="10.6328125" style="56" bestFit="1" customWidth="1"/>
    <col min="3639" max="3639" width="9.6328125" style="56" bestFit="1" customWidth="1"/>
    <col min="3640" max="3640" width="11.08984375" style="56" bestFit="1" customWidth="1"/>
    <col min="3641" max="3641" width="5.7265625" style="56" customWidth="1"/>
    <col min="3642" max="3642" width="7" style="56" customWidth="1"/>
    <col min="3643" max="3643" width="3.6328125" style="56" customWidth="1"/>
    <col min="3644" max="3644" width="19.453125" style="56" customWidth="1"/>
    <col min="3645" max="3646" width="9.90625" style="56" bestFit="1" customWidth="1"/>
    <col min="3647" max="3647" width="9.08984375" style="56" bestFit="1" customWidth="1"/>
    <col min="3648" max="3648" width="10" style="56" customWidth="1"/>
    <col min="3649" max="3649" width="3.90625" style="56" customWidth="1"/>
    <col min="3650" max="3650" width="3.7265625" style="56" customWidth="1"/>
    <col min="3651" max="3651" width="20.08984375" style="56" customWidth="1"/>
    <col min="3652" max="3652" width="9.36328125" style="56" bestFit="1" customWidth="1"/>
    <col min="3653" max="3653" width="9.90625" style="56" bestFit="1" customWidth="1"/>
    <col min="3654" max="3654" width="10.453125" style="56" bestFit="1" customWidth="1"/>
    <col min="3655" max="3655" width="3.90625" style="56" customWidth="1"/>
    <col min="3656" max="3840" width="9" style="56"/>
    <col min="3841" max="3841" width="3.90625" style="56" customWidth="1"/>
    <col min="3842" max="3842" width="21" style="56" customWidth="1"/>
    <col min="3843" max="3881" width="9.26953125" style="56" bestFit="1" customWidth="1"/>
    <col min="3882" max="3882" width="10" style="56" bestFit="1" customWidth="1"/>
    <col min="3883" max="3883" width="9.26953125" style="56" bestFit="1" customWidth="1"/>
    <col min="3884" max="3884" width="10" style="56" bestFit="1" customWidth="1"/>
    <col min="3885" max="3888" width="9.26953125" style="56" bestFit="1" customWidth="1"/>
    <col min="3889" max="3890" width="10" style="56" bestFit="1" customWidth="1"/>
    <col min="3891" max="3891" width="9.26953125" style="56" bestFit="1" customWidth="1"/>
    <col min="3892" max="3893" width="10" style="56" bestFit="1" customWidth="1"/>
    <col min="3894" max="3894" width="10.6328125" style="56" bestFit="1" customWidth="1"/>
    <col min="3895" max="3895" width="9.6328125" style="56" bestFit="1" customWidth="1"/>
    <col min="3896" max="3896" width="11.08984375" style="56" bestFit="1" customWidth="1"/>
    <col min="3897" max="3897" width="5.7265625" style="56" customWidth="1"/>
    <col min="3898" max="3898" width="7" style="56" customWidth="1"/>
    <col min="3899" max="3899" width="3.6328125" style="56" customWidth="1"/>
    <col min="3900" max="3900" width="19.453125" style="56" customWidth="1"/>
    <col min="3901" max="3902" width="9.90625" style="56" bestFit="1" customWidth="1"/>
    <col min="3903" max="3903" width="9.08984375" style="56" bestFit="1" customWidth="1"/>
    <col min="3904" max="3904" width="10" style="56" customWidth="1"/>
    <col min="3905" max="3905" width="3.90625" style="56" customWidth="1"/>
    <col min="3906" max="3906" width="3.7265625" style="56" customWidth="1"/>
    <col min="3907" max="3907" width="20.08984375" style="56" customWidth="1"/>
    <col min="3908" max="3908" width="9.36328125" style="56" bestFit="1" customWidth="1"/>
    <col min="3909" max="3909" width="9.90625" style="56" bestFit="1" customWidth="1"/>
    <col min="3910" max="3910" width="10.453125" style="56" bestFit="1" customWidth="1"/>
    <col min="3911" max="3911" width="3.90625" style="56" customWidth="1"/>
    <col min="3912" max="4096" width="9" style="56"/>
    <col min="4097" max="4097" width="3.90625" style="56" customWidth="1"/>
    <col min="4098" max="4098" width="21" style="56" customWidth="1"/>
    <col min="4099" max="4137" width="9.26953125" style="56" bestFit="1" customWidth="1"/>
    <col min="4138" max="4138" width="10" style="56" bestFit="1" customWidth="1"/>
    <col min="4139" max="4139" width="9.26953125" style="56" bestFit="1" customWidth="1"/>
    <col min="4140" max="4140" width="10" style="56" bestFit="1" customWidth="1"/>
    <col min="4141" max="4144" width="9.26953125" style="56" bestFit="1" customWidth="1"/>
    <col min="4145" max="4146" width="10" style="56" bestFit="1" customWidth="1"/>
    <col min="4147" max="4147" width="9.26953125" style="56" bestFit="1" customWidth="1"/>
    <col min="4148" max="4149" width="10" style="56" bestFit="1" customWidth="1"/>
    <col min="4150" max="4150" width="10.6328125" style="56" bestFit="1" customWidth="1"/>
    <col min="4151" max="4151" width="9.6328125" style="56" bestFit="1" customWidth="1"/>
    <col min="4152" max="4152" width="11.08984375" style="56" bestFit="1" customWidth="1"/>
    <col min="4153" max="4153" width="5.7265625" style="56" customWidth="1"/>
    <col min="4154" max="4154" width="7" style="56" customWidth="1"/>
    <col min="4155" max="4155" width="3.6328125" style="56" customWidth="1"/>
    <col min="4156" max="4156" width="19.453125" style="56" customWidth="1"/>
    <col min="4157" max="4158" width="9.90625" style="56" bestFit="1" customWidth="1"/>
    <col min="4159" max="4159" width="9.08984375" style="56" bestFit="1" customWidth="1"/>
    <col min="4160" max="4160" width="10" style="56" customWidth="1"/>
    <col min="4161" max="4161" width="3.90625" style="56" customWidth="1"/>
    <col min="4162" max="4162" width="3.7265625" style="56" customWidth="1"/>
    <col min="4163" max="4163" width="20.08984375" style="56" customWidth="1"/>
    <col min="4164" max="4164" width="9.36328125" style="56" bestFit="1" customWidth="1"/>
    <col min="4165" max="4165" width="9.90625" style="56" bestFit="1" customWidth="1"/>
    <col min="4166" max="4166" width="10.453125" style="56" bestFit="1" customWidth="1"/>
    <col min="4167" max="4167" width="3.90625" style="56" customWidth="1"/>
    <col min="4168" max="4352" width="9" style="56"/>
    <col min="4353" max="4353" width="3.90625" style="56" customWidth="1"/>
    <col min="4354" max="4354" width="21" style="56" customWidth="1"/>
    <col min="4355" max="4393" width="9.26953125" style="56" bestFit="1" customWidth="1"/>
    <col min="4394" max="4394" width="10" style="56" bestFit="1" customWidth="1"/>
    <col min="4395" max="4395" width="9.26953125" style="56" bestFit="1" customWidth="1"/>
    <col min="4396" max="4396" width="10" style="56" bestFit="1" customWidth="1"/>
    <col min="4397" max="4400" width="9.26953125" style="56" bestFit="1" customWidth="1"/>
    <col min="4401" max="4402" width="10" style="56" bestFit="1" customWidth="1"/>
    <col min="4403" max="4403" width="9.26953125" style="56" bestFit="1" customWidth="1"/>
    <col min="4404" max="4405" width="10" style="56" bestFit="1" customWidth="1"/>
    <col min="4406" max="4406" width="10.6328125" style="56" bestFit="1" customWidth="1"/>
    <col min="4407" max="4407" width="9.6328125" style="56" bestFit="1" customWidth="1"/>
    <col min="4408" max="4408" width="11.08984375" style="56" bestFit="1" customWidth="1"/>
    <col min="4409" max="4409" width="5.7265625" style="56" customWidth="1"/>
    <col min="4410" max="4410" width="7" style="56" customWidth="1"/>
    <col min="4411" max="4411" width="3.6328125" style="56" customWidth="1"/>
    <col min="4412" max="4412" width="19.453125" style="56" customWidth="1"/>
    <col min="4413" max="4414" width="9.90625" style="56" bestFit="1" customWidth="1"/>
    <col min="4415" max="4415" width="9.08984375" style="56" bestFit="1" customWidth="1"/>
    <col min="4416" max="4416" width="10" style="56" customWidth="1"/>
    <col min="4417" max="4417" width="3.90625" style="56" customWidth="1"/>
    <col min="4418" max="4418" width="3.7265625" style="56" customWidth="1"/>
    <col min="4419" max="4419" width="20.08984375" style="56" customWidth="1"/>
    <col min="4420" max="4420" width="9.36328125" style="56" bestFit="1" customWidth="1"/>
    <col min="4421" max="4421" width="9.90625" style="56" bestFit="1" customWidth="1"/>
    <col min="4422" max="4422" width="10.453125" style="56" bestFit="1" customWidth="1"/>
    <col min="4423" max="4423" width="3.90625" style="56" customWidth="1"/>
    <col min="4424" max="4608" width="9" style="56"/>
    <col min="4609" max="4609" width="3.90625" style="56" customWidth="1"/>
    <col min="4610" max="4610" width="21" style="56" customWidth="1"/>
    <col min="4611" max="4649" width="9.26953125" style="56" bestFit="1" customWidth="1"/>
    <col min="4650" max="4650" width="10" style="56" bestFit="1" customWidth="1"/>
    <col min="4651" max="4651" width="9.26953125" style="56" bestFit="1" customWidth="1"/>
    <col min="4652" max="4652" width="10" style="56" bestFit="1" customWidth="1"/>
    <col min="4653" max="4656" width="9.26953125" style="56" bestFit="1" customWidth="1"/>
    <col min="4657" max="4658" width="10" style="56" bestFit="1" customWidth="1"/>
    <col min="4659" max="4659" width="9.26953125" style="56" bestFit="1" customWidth="1"/>
    <col min="4660" max="4661" width="10" style="56" bestFit="1" customWidth="1"/>
    <col min="4662" max="4662" width="10.6328125" style="56" bestFit="1" customWidth="1"/>
    <col min="4663" max="4663" width="9.6328125" style="56" bestFit="1" customWidth="1"/>
    <col min="4664" max="4664" width="11.08984375" style="56" bestFit="1" customWidth="1"/>
    <col min="4665" max="4665" width="5.7265625" style="56" customWidth="1"/>
    <col min="4666" max="4666" width="7" style="56" customWidth="1"/>
    <col min="4667" max="4667" width="3.6328125" style="56" customWidth="1"/>
    <col min="4668" max="4668" width="19.453125" style="56" customWidth="1"/>
    <col min="4669" max="4670" width="9.90625" style="56" bestFit="1" customWidth="1"/>
    <col min="4671" max="4671" width="9.08984375" style="56" bestFit="1" customWidth="1"/>
    <col min="4672" max="4672" width="10" style="56" customWidth="1"/>
    <col min="4673" max="4673" width="3.90625" style="56" customWidth="1"/>
    <col min="4674" max="4674" width="3.7265625" style="56" customWidth="1"/>
    <col min="4675" max="4675" width="20.08984375" style="56" customWidth="1"/>
    <col min="4676" max="4676" width="9.36328125" style="56" bestFit="1" customWidth="1"/>
    <col min="4677" max="4677" width="9.90625" style="56" bestFit="1" customWidth="1"/>
    <col min="4678" max="4678" width="10.453125" style="56" bestFit="1" customWidth="1"/>
    <col min="4679" max="4679" width="3.90625" style="56" customWidth="1"/>
    <col min="4680" max="4864" width="9" style="56"/>
    <col min="4865" max="4865" width="3.90625" style="56" customWidth="1"/>
    <col min="4866" max="4866" width="21" style="56" customWidth="1"/>
    <col min="4867" max="4905" width="9.26953125" style="56" bestFit="1" customWidth="1"/>
    <col min="4906" max="4906" width="10" style="56" bestFit="1" customWidth="1"/>
    <col min="4907" max="4907" width="9.26953125" style="56" bestFit="1" customWidth="1"/>
    <col min="4908" max="4908" width="10" style="56" bestFit="1" customWidth="1"/>
    <col min="4909" max="4912" width="9.26953125" style="56" bestFit="1" customWidth="1"/>
    <col min="4913" max="4914" width="10" style="56" bestFit="1" customWidth="1"/>
    <col min="4915" max="4915" width="9.26953125" style="56" bestFit="1" customWidth="1"/>
    <col min="4916" max="4917" width="10" style="56" bestFit="1" customWidth="1"/>
    <col min="4918" max="4918" width="10.6328125" style="56" bestFit="1" customWidth="1"/>
    <col min="4919" max="4919" width="9.6328125" style="56" bestFit="1" customWidth="1"/>
    <col min="4920" max="4920" width="11.08984375" style="56" bestFit="1" customWidth="1"/>
    <col min="4921" max="4921" width="5.7265625" style="56" customWidth="1"/>
    <col min="4922" max="4922" width="7" style="56" customWidth="1"/>
    <col min="4923" max="4923" width="3.6328125" style="56" customWidth="1"/>
    <col min="4924" max="4924" width="19.453125" style="56" customWidth="1"/>
    <col min="4925" max="4926" width="9.90625" style="56" bestFit="1" customWidth="1"/>
    <col min="4927" max="4927" width="9.08984375" style="56" bestFit="1" customWidth="1"/>
    <col min="4928" max="4928" width="10" style="56" customWidth="1"/>
    <col min="4929" max="4929" width="3.90625" style="56" customWidth="1"/>
    <col min="4930" max="4930" width="3.7265625" style="56" customWidth="1"/>
    <col min="4931" max="4931" width="20.08984375" style="56" customWidth="1"/>
    <col min="4932" max="4932" width="9.36328125" style="56" bestFit="1" customWidth="1"/>
    <col min="4933" max="4933" width="9.90625" style="56" bestFit="1" customWidth="1"/>
    <col min="4934" max="4934" width="10.453125" style="56" bestFit="1" customWidth="1"/>
    <col min="4935" max="4935" width="3.90625" style="56" customWidth="1"/>
    <col min="4936" max="5120" width="9" style="56"/>
    <col min="5121" max="5121" width="3.90625" style="56" customWidth="1"/>
    <col min="5122" max="5122" width="21" style="56" customWidth="1"/>
    <col min="5123" max="5161" width="9.26953125" style="56" bestFit="1" customWidth="1"/>
    <col min="5162" max="5162" width="10" style="56" bestFit="1" customWidth="1"/>
    <col min="5163" max="5163" width="9.26953125" style="56" bestFit="1" customWidth="1"/>
    <col min="5164" max="5164" width="10" style="56" bestFit="1" customWidth="1"/>
    <col min="5165" max="5168" width="9.26953125" style="56" bestFit="1" customWidth="1"/>
    <col min="5169" max="5170" width="10" style="56" bestFit="1" customWidth="1"/>
    <col min="5171" max="5171" width="9.26953125" style="56" bestFit="1" customWidth="1"/>
    <col min="5172" max="5173" width="10" style="56" bestFit="1" customWidth="1"/>
    <col min="5174" max="5174" width="10.6328125" style="56" bestFit="1" customWidth="1"/>
    <col min="5175" max="5175" width="9.6328125" style="56" bestFit="1" customWidth="1"/>
    <col min="5176" max="5176" width="11.08984375" style="56" bestFit="1" customWidth="1"/>
    <col min="5177" max="5177" width="5.7265625" style="56" customWidth="1"/>
    <col min="5178" max="5178" width="7" style="56" customWidth="1"/>
    <col min="5179" max="5179" width="3.6328125" style="56" customWidth="1"/>
    <col min="5180" max="5180" width="19.453125" style="56" customWidth="1"/>
    <col min="5181" max="5182" width="9.90625" style="56" bestFit="1" customWidth="1"/>
    <col min="5183" max="5183" width="9.08984375" style="56" bestFit="1" customWidth="1"/>
    <col min="5184" max="5184" width="10" style="56" customWidth="1"/>
    <col min="5185" max="5185" width="3.90625" style="56" customWidth="1"/>
    <col min="5186" max="5186" width="3.7265625" style="56" customWidth="1"/>
    <col min="5187" max="5187" width="20.08984375" style="56" customWidth="1"/>
    <col min="5188" max="5188" width="9.36328125" style="56" bestFit="1" customWidth="1"/>
    <col min="5189" max="5189" width="9.90625" style="56" bestFit="1" customWidth="1"/>
    <col min="5190" max="5190" width="10.453125" style="56" bestFit="1" customWidth="1"/>
    <col min="5191" max="5191" width="3.90625" style="56" customWidth="1"/>
    <col min="5192" max="5376" width="9" style="56"/>
    <col min="5377" max="5377" width="3.90625" style="56" customWidth="1"/>
    <col min="5378" max="5378" width="21" style="56" customWidth="1"/>
    <col min="5379" max="5417" width="9.26953125" style="56" bestFit="1" customWidth="1"/>
    <col min="5418" max="5418" width="10" style="56" bestFit="1" customWidth="1"/>
    <col min="5419" max="5419" width="9.26953125" style="56" bestFit="1" customWidth="1"/>
    <col min="5420" max="5420" width="10" style="56" bestFit="1" customWidth="1"/>
    <col min="5421" max="5424" width="9.26953125" style="56" bestFit="1" customWidth="1"/>
    <col min="5425" max="5426" width="10" style="56" bestFit="1" customWidth="1"/>
    <col min="5427" max="5427" width="9.26953125" style="56" bestFit="1" customWidth="1"/>
    <col min="5428" max="5429" width="10" style="56" bestFit="1" customWidth="1"/>
    <col min="5430" max="5430" width="10.6328125" style="56" bestFit="1" customWidth="1"/>
    <col min="5431" max="5431" width="9.6328125" style="56" bestFit="1" customWidth="1"/>
    <col min="5432" max="5432" width="11.08984375" style="56" bestFit="1" customWidth="1"/>
    <col min="5433" max="5433" width="5.7265625" style="56" customWidth="1"/>
    <col min="5434" max="5434" width="7" style="56" customWidth="1"/>
    <col min="5435" max="5435" width="3.6328125" style="56" customWidth="1"/>
    <col min="5436" max="5436" width="19.453125" style="56" customWidth="1"/>
    <col min="5437" max="5438" width="9.90625" style="56" bestFit="1" customWidth="1"/>
    <col min="5439" max="5439" width="9.08984375" style="56" bestFit="1" customWidth="1"/>
    <col min="5440" max="5440" width="10" style="56" customWidth="1"/>
    <col min="5441" max="5441" width="3.90625" style="56" customWidth="1"/>
    <col min="5442" max="5442" width="3.7265625" style="56" customWidth="1"/>
    <col min="5443" max="5443" width="20.08984375" style="56" customWidth="1"/>
    <col min="5444" max="5444" width="9.36328125" style="56" bestFit="1" customWidth="1"/>
    <col min="5445" max="5445" width="9.90625" style="56" bestFit="1" customWidth="1"/>
    <col min="5446" max="5446" width="10.453125" style="56" bestFit="1" customWidth="1"/>
    <col min="5447" max="5447" width="3.90625" style="56" customWidth="1"/>
    <col min="5448" max="5632" width="9" style="56"/>
    <col min="5633" max="5633" width="3.90625" style="56" customWidth="1"/>
    <col min="5634" max="5634" width="21" style="56" customWidth="1"/>
    <col min="5635" max="5673" width="9.26953125" style="56" bestFit="1" customWidth="1"/>
    <col min="5674" max="5674" width="10" style="56" bestFit="1" customWidth="1"/>
    <col min="5675" max="5675" width="9.26953125" style="56" bestFit="1" customWidth="1"/>
    <col min="5676" max="5676" width="10" style="56" bestFit="1" customWidth="1"/>
    <col min="5677" max="5680" width="9.26953125" style="56" bestFit="1" customWidth="1"/>
    <col min="5681" max="5682" width="10" style="56" bestFit="1" customWidth="1"/>
    <col min="5683" max="5683" width="9.26953125" style="56" bestFit="1" customWidth="1"/>
    <col min="5684" max="5685" width="10" style="56" bestFit="1" customWidth="1"/>
    <col min="5686" max="5686" width="10.6328125" style="56" bestFit="1" customWidth="1"/>
    <col min="5687" max="5687" width="9.6328125" style="56" bestFit="1" customWidth="1"/>
    <col min="5688" max="5688" width="11.08984375" style="56" bestFit="1" customWidth="1"/>
    <col min="5689" max="5689" width="5.7265625" style="56" customWidth="1"/>
    <col min="5690" max="5690" width="7" style="56" customWidth="1"/>
    <col min="5691" max="5691" width="3.6328125" style="56" customWidth="1"/>
    <col min="5692" max="5692" width="19.453125" style="56" customWidth="1"/>
    <col min="5693" max="5694" width="9.90625" style="56" bestFit="1" customWidth="1"/>
    <col min="5695" max="5695" width="9.08984375" style="56" bestFit="1" customWidth="1"/>
    <col min="5696" max="5696" width="10" style="56" customWidth="1"/>
    <col min="5697" max="5697" width="3.90625" style="56" customWidth="1"/>
    <col min="5698" max="5698" width="3.7265625" style="56" customWidth="1"/>
    <col min="5699" max="5699" width="20.08984375" style="56" customWidth="1"/>
    <col min="5700" max="5700" width="9.36328125" style="56" bestFit="1" customWidth="1"/>
    <col min="5701" max="5701" width="9.90625" style="56" bestFit="1" customWidth="1"/>
    <col min="5702" max="5702" width="10.453125" style="56" bestFit="1" customWidth="1"/>
    <col min="5703" max="5703" width="3.90625" style="56" customWidth="1"/>
    <col min="5704" max="5888" width="9" style="56"/>
    <col min="5889" max="5889" width="3.90625" style="56" customWidth="1"/>
    <col min="5890" max="5890" width="21" style="56" customWidth="1"/>
    <col min="5891" max="5929" width="9.26953125" style="56" bestFit="1" customWidth="1"/>
    <col min="5930" max="5930" width="10" style="56" bestFit="1" customWidth="1"/>
    <col min="5931" max="5931" width="9.26953125" style="56" bestFit="1" customWidth="1"/>
    <col min="5932" max="5932" width="10" style="56" bestFit="1" customWidth="1"/>
    <col min="5933" max="5936" width="9.26953125" style="56" bestFit="1" customWidth="1"/>
    <col min="5937" max="5938" width="10" style="56" bestFit="1" customWidth="1"/>
    <col min="5939" max="5939" width="9.26953125" style="56" bestFit="1" customWidth="1"/>
    <col min="5940" max="5941" width="10" style="56" bestFit="1" customWidth="1"/>
    <col min="5942" max="5942" width="10.6328125" style="56" bestFit="1" customWidth="1"/>
    <col min="5943" max="5943" width="9.6328125" style="56" bestFit="1" customWidth="1"/>
    <col min="5944" max="5944" width="11.08984375" style="56" bestFit="1" customWidth="1"/>
    <col min="5945" max="5945" width="5.7265625" style="56" customWidth="1"/>
    <col min="5946" max="5946" width="7" style="56" customWidth="1"/>
    <col min="5947" max="5947" width="3.6328125" style="56" customWidth="1"/>
    <col min="5948" max="5948" width="19.453125" style="56" customWidth="1"/>
    <col min="5949" max="5950" width="9.90625" style="56" bestFit="1" customWidth="1"/>
    <col min="5951" max="5951" width="9.08984375" style="56" bestFit="1" customWidth="1"/>
    <col min="5952" max="5952" width="10" style="56" customWidth="1"/>
    <col min="5953" max="5953" width="3.90625" style="56" customWidth="1"/>
    <col min="5954" max="5954" width="3.7265625" style="56" customWidth="1"/>
    <col min="5955" max="5955" width="20.08984375" style="56" customWidth="1"/>
    <col min="5956" max="5956" width="9.36328125" style="56" bestFit="1" customWidth="1"/>
    <col min="5957" max="5957" width="9.90625" style="56" bestFit="1" customWidth="1"/>
    <col min="5958" max="5958" width="10.453125" style="56" bestFit="1" customWidth="1"/>
    <col min="5959" max="5959" width="3.90625" style="56" customWidth="1"/>
    <col min="5960" max="6144" width="9" style="56"/>
    <col min="6145" max="6145" width="3.90625" style="56" customWidth="1"/>
    <col min="6146" max="6146" width="21" style="56" customWidth="1"/>
    <col min="6147" max="6185" width="9.26953125" style="56" bestFit="1" customWidth="1"/>
    <col min="6186" max="6186" width="10" style="56" bestFit="1" customWidth="1"/>
    <col min="6187" max="6187" width="9.26953125" style="56" bestFit="1" customWidth="1"/>
    <col min="6188" max="6188" width="10" style="56" bestFit="1" customWidth="1"/>
    <col min="6189" max="6192" width="9.26953125" style="56" bestFit="1" customWidth="1"/>
    <col min="6193" max="6194" width="10" style="56" bestFit="1" customWidth="1"/>
    <col min="6195" max="6195" width="9.26953125" style="56" bestFit="1" customWidth="1"/>
    <col min="6196" max="6197" width="10" style="56" bestFit="1" customWidth="1"/>
    <col min="6198" max="6198" width="10.6328125" style="56" bestFit="1" customWidth="1"/>
    <col min="6199" max="6199" width="9.6328125" style="56" bestFit="1" customWidth="1"/>
    <col min="6200" max="6200" width="11.08984375" style="56" bestFit="1" customWidth="1"/>
    <col min="6201" max="6201" width="5.7265625" style="56" customWidth="1"/>
    <col min="6202" max="6202" width="7" style="56" customWidth="1"/>
    <col min="6203" max="6203" width="3.6328125" style="56" customWidth="1"/>
    <col min="6204" max="6204" width="19.453125" style="56" customWidth="1"/>
    <col min="6205" max="6206" width="9.90625" style="56" bestFit="1" customWidth="1"/>
    <col min="6207" max="6207" width="9.08984375" style="56" bestFit="1" customWidth="1"/>
    <col min="6208" max="6208" width="10" style="56" customWidth="1"/>
    <col min="6209" max="6209" width="3.90625" style="56" customWidth="1"/>
    <col min="6210" max="6210" width="3.7265625" style="56" customWidth="1"/>
    <col min="6211" max="6211" width="20.08984375" style="56" customWidth="1"/>
    <col min="6212" max="6212" width="9.36328125" style="56" bestFit="1" customWidth="1"/>
    <col min="6213" max="6213" width="9.90625" style="56" bestFit="1" customWidth="1"/>
    <col min="6214" max="6214" width="10.453125" style="56" bestFit="1" customWidth="1"/>
    <col min="6215" max="6215" width="3.90625" style="56" customWidth="1"/>
    <col min="6216" max="6400" width="9" style="56"/>
    <col min="6401" max="6401" width="3.90625" style="56" customWidth="1"/>
    <col min="6402" max="6402" width="21" style="56" customWidth="1"/>
    <col min="6403" max="6441" width="9.26953125" style="56" bestFit="1" customWidth="1"/>
    <col min="6442" max="6442" width="10" style="56" bestFit="1" customWidth="1"/>
    <col min="6443" max="6443" width="9.26953125" style="56" bestFit="1" customWidth="1"/>
    <col min="6444" max="6444" width="10" style="56" bestFit="1" customWidth="1"/>
    <col min="6445" max="6448" width="9.26953125" style="56" bestFit="1" customWidth="1"/>
    <col min="6449" max="6450" width="10" style="56" bestFit="1" customWidth="1"/>
    <col min="6451" max="6451" width="9.26953125" style="56" bestFit="1" customWidth="1"/>
    <col min="6452" max="6453" width="10" style="56" bestFit="1" customWidth="1"/>
    <col min="6454" max="6454" width="10.6328125" style="56" bestFit="1" customWidth="1"/>
    <col min="6455" max="6455" width="9.6328125" style="56" bestFit="1" customWidth="1"/>
    <col min="6456" max="6456" width="11.08984375" style="56" bestFit="1" customWidth="1"/>
    <col min="6457" max="6457" width="5.7265625" style="56" customWidth="1"/>
    <col min="6458" max="6458" width="7" style="56" customWidth="1"/>
    <col min="6459" max="6459" width="3.6328125" style="56" customWidth="1"/>
    <col min="6460" max="6460" width="19.453125" style="56" customWidth="1"/>
    <col min="6461" max="6462" width="9.90625" style="56" bestFit="1" customWidth="1"/>
    <col min="6463" max="6463" width="9.08984375" style="56" bestFit="1" customWidth="1"/>
    <col min="6464" max="6464" width="10" style="56" customWidth="1"/>
    <col min="6465" max="6465" width="3.90625" style="56" customWidth="1"/>
    <col min="6466" max="6466" width="3.7265625" style="56" customWidth="1"/>
    <col min="6467" max="6467" width="20.08984375" style="56" customWidth="1"/>
    <col min="6468" max="6468" width="9.36328125" style="56" bestFit="1" customWidth="1"/>
    <col min="6469" max="6469" width="9.90625" style="56" bestFit="1" customWidth="1"/>
    <col min="6470" max="6470" width="10.453125" style="56" bestFit="1" customWidth="1"/>
    <col min="6471" max="6471" width="3.90625" style="56" customWidth="1"/>
    <col min="6472" max="6656" width="9" style="56"/>
    <col min="6657" max="6657" width="3.90625" style="56" customWidth="1"/>
    <col min="6658" max="6658" width="21" style="56" customWidth="1"/>
    <col min="6659" max="6697" width="9.26953125" style="56" bestFit="1" customWidth="1"/>
    <col min="6698" max="6698" width="10" style="56" bestFit="1" customWidth="1"/>
    <col min="6699" max="6699" width="9.26953125" style="56" bestFit="1" customWidth="1"/>
    <col min="6700" max="6700" width="10" style="56" bestFit="1" customWidth="1"/>
    <col min="6701" max="6704" width="9.26953125" style="56" bestFit="1" customWidth="1"/>
    <col min="6705" max="6706" width="10" style="56" bestFit="1" customWidth="1"/>
    <col min="6707" max="6707" width="9.26953125" style="56" bestFit="1" customWidth="1"/>
    <col min="6708" max="6709" width="10" style="56" bestFit="1" customWidth="1"/>
    <col min="6710" max="6710" width="10.6328125" style="56" bestFit="1" customWidth="1"/>
    <col min="6711" max="6711" width="9.6328125" style="56" bestFit="1" customWidth="1"/>
    <col min="6712" max="6712" width="11.08984375" style="56" bestFit="1" customWidth="1"/>
    <col min="6713" max="6713" width="5.7265625" style="56" customWidth="1"/>
    <col min="6714" max="6714" width="7" style="56" customWidth="1"/>
    <col min="6715" max="6715" width="3.6328125" style="56" customWidth="1"/>
    <col min="6716" max="6716" width="19.453125" style="56" customWidth="1"/>
    <col min="6717" max="6718" width="9.90625" style="56" bestFit="1" customWidth="1"/>
    <col min="6719" max="6719" width="9.08984375" style="56" bestFit="1" customWidth="1"/>
    <col min="6720" max="6720" width="10" style="56" customWidth="1"/>
    <col min="6721" max="6721" width="3.90625" style="56" customWidth="1"/>
    <col min="6722" max="6722" width="3.7265625" style="56" customWidth="1"/>
    <col min="6723" max="6723" width="20.08984375" style="56" customWidth="1"/>
    <col min="6724" max="6724" width="9.36328125" style="56" bestFit="1" customWidth="1"/>
    <col min="6725" max="6725" width="9.90625" style="56" bestFit="1" customWidth="1"/>
    <col min="6726" max="6726" width="10.453125" style="56" bestFit="1" customWidth="1"/>
    <col min="6727" max="6727" width="3.90625" style="56" customWidth="1"/>
    <col min="6728" max="6912" width="9" style="56"/>
    <col min="6913" max="6913" width="3.90625" style="56" customWidth="1"/>
    <col min="6914" max="6914" width="21" style="56" customWidth="1"/>
    <col min="6915" max="6953" width="9.26953125" style="56" bestFit="1" customWidth="1"/>
    <col min="6954" max="6954" width="10" style="56" bestFit="1" customWidth="1"/>
    <col min="6955" max="6955" width="9.26953125" style="56" bestFit="1" customWidth="1"/>
    <col min="6956" max="6956" width="10" style="56" bestFit="1" customWidth="1"/>
    <col min="6957" max="6960" width="9.26953125" style="56" bestFit="1" customWidth="1"/>
    <col min="6961" max="6962" width="10" style="56" bestFit="1" customWidth="1"/>
    <col min="6963" max="6963" width="9.26953125" style="56" bestFit="1" customWidth="1"/>
    <col min="6964" max="6965" width="10" style="56" bestFit="1" customWidth="1"/>
    <col min="6966" max="6966" width="10.6328125" style="56" bestFit="1" customWidth="1"/>
    <col min="6967" max="6967" width="9.6328125" style="56" bestFit="1" customWidth="1"/>
    <col min="6968" max="6968" width="11.08984375" style="56" bestFit="1" customWidth="1"/>
    <col min="6969" max="6969" width="5.7265625" style="56" customWidth="1"/>
    <col min="6970" max="6970" width="7" style="56" customWidth="1"/>
    <col min="6971" max="6971" width="3.6328125" style="56" customWidth="1"/>
    <col min="6972" max="6972" width="19.453125" style="56" customWidth="1"/>
    <col min="6973" max="6974" width="9.90625" style="56" bestFit="1" customWidth="1"/>
    <col min="6975" max="6975" width="9.08984375" style="56" bestFit="1" customWidth="1"/>
    <col min="6976" max="6976" width="10" style="56" customWidth="1"/>
    <col min="6977" max="6977" width="3.90625" style="56" customWidth="1"/>
    <col min="6978" max="6978" width="3.7265625" style="56" customWidth="1"/>
    <col min="6979" max="6979" width="20.08984375" style="56" customWidth="1"/>
    <col min="6980" max="6980" width="9.36328125" style="56" bestFit="1" customWidth="1"/>
    <col min="6981" max="6981" width="9.90625" style="56" bestFit="1" customWidth="1"/>
    <col min="6982" max="6982" width="10.453125" style="56" bestFit="1" customWidth="1"/>
    <col min="6983" max="6983" width="3.90625" style="56" customWidth="1"/>
    <col min="6984" max="7168" width="9" style="56"/>
    <col min="7169" max="7169" width="3.90625" style="56" customWidth="1"/>
    <col min="7170" max="7170" width="21" style="56" customWidth="1"/>
    <col min="7171" max="7209" width="9.26953125" style="56" bestFit="1" customWidth="1"/>
    <col min="7210" max="7210" width="10" style="56" bestFit="1" customWidth="1"/>
    <col min="7211" max="7211" width="9.26953125" style="56" bestFit="1" customWidth="1"/>
    <col min="7212" max="7212" width="10" style="56" bestFit="1" customWidth="1"/>
    <col min="7213" max="7216" width="9.26953125" style="56" bestFit="1" customWidth="1"/>
    <col min="7217" max="7218" width="10" style="56" bestFit="1" customWidth="1"/>
    <col min="7219" max="7219" width="9.26953125" style="56" bestFit="1" customWidth="1"/>
    <col min="7220" max="7221" width="10" style="56" bestFit="1" customWidth="1"/>
    <col min="7222" max="7222" width="10.6328125" style="56" bestFit="1" customWidth="1"/>
    <col min="7223" max="7223" width="9.6328125" style="56" bestFit="1" customWidth="1"/>
    <col min="7224" max="7224" width="11.08984375" style="56" bestFit="1" customWidth="1"/>
    <col min="7225" max="7225" width="5.7265625" style="56" customWidth="1"/>
    <col min="7226" max="7226" width="7" style="56" customWidth="1"/>
    <col min="7227" max="7227" width="3.6328125" style="56" customWidth="1"/>
    <col min="7228" max="7228" width="19.453125" style="56" customWidth="1"/>
    <col min="7229" max="7230" width="9.90625" style="56" bestFit="1" customWidth="1"/>
    <col min="7231" max="7231" width="9.08984375" style="56" bestFit="1" customWidth="1"/>
    <col min="7232" max="7232" width="10" style="56" customWidth="1"/>
    <col min="7233" max="7233" width="3.90625" style="56" customWidth="1"/>
    <col min="7234" max="7234" width="3.7265625" style="56" customWidth="1"/>
    <col min="7235" max="7235" width="20.08984375" style="56" customWidth="1"/>
    <col min="7236" max="7236" width="9.36328125" style="56" bestFit="1" customWidth="1"/>
    <col min="7237" max="7237" width="9.90625" style="56" bestFit="1" customWidth="1"/>
    <col min="7238" max="7238" width="10.453125" style="56" bestFit="1" customWidth="1"/>
    <col min="7239" max="7239" width="3.90625" style="56" customWidth="1"/>
    <col min="7240" max="7424" width="9" style="56"/>
    <col min="7425" max="7425" width="3.90625" style="56" customWidth="1"/>
    <col min="7426" max="7426" width="21" style="56" customWidth="1"/>
    <col min="7427" max="7465" width="9.26953125" style="56" bestFit="1" customWidth="1"/>
    <col min="7466" max="7466" width="10" style="56" bestFit="1" customWidth="1"/>
    <col min="7467" max="7467" width="9.26953125" style="56" bestFit="1" customWidth="1"/>
    <col min="7468" max="7468" width="10" style="56" bestFit="1" customWidth="1"/>
    <col min="7469" max="7472" width="9.26953125" style="56" bestFit="1" customWidth="1"/>
    <col min="7473" max="7474" width="10" style="56" bestFit="1" customWidth="1"/>
    <col min="7475" max="7475" width="9.26953125" style="56" bestFit="1" customWidth="1"/>
    <col min="7476" max="7477" width="10" style="56" bestFit="1" customWidth="1"/>
    <col min="7478" max="7478" width="10.6328125" style="56" bestFit="1" customWidth="1"/>
    <col min="7479" max="7479" width="9.6328125" style="56" bestFit="1" customWidth="1"/>
    <col min="7480" max="7480" width="11.08984375" style="56" bestFit="1" customWidth="1"/>
    <col min="7481" max="7481" width="5.7265625" style="56" customWidth="1"/>
    <col min="7482" max="7482" width="7" style="56" customWidth="1"/>
    <col min="7483" max="7483" width="3.6328125" style="56" customWidth="1"/>
    <col min="7484" max="7484" width="19.453125" style="56" customWidth="1"/>
    <col min="7485" max="7486" width="9.90625" style="56" bestFit="1" customWidth="1"/>
    <col min="7487" max="7487" width="9.08984375" style="56" bestFit="1" customWidth="1"/>
    <col min="7488" max="7488" width="10" style="56" customWidth="1"/>
    <col min="7489" max="7489" width="3.90625" style="56" customWidth="1"/>
    <col min="7490" max="7490" width="3.7265625" style="56" customWidth="1"/>
    <col min="7491" max="7491" width="20.08984375" style="56" customWidth="1"/>
    <col min="7492" max="7492" width="9.36328125" style="56" bestFit="1" customWidth="1"/>
    <col min="7493" max="7493" width="9.90625" style="56" bestFit="1" customWidth="1"/>
    <col min="7494" max="7494" width="10.453125" style="56" bestFit="1" customWidth="1"/>
    <col min="7495" max="7495" width="3.90625" style="56" customWidth="1"/>
    <col min="7496" max="7680" width="9" style="56"/>
    <col min="7681" max="7681" width="3.90625" style="56" customWidth="1"/>
    <col min="7682" max="7682" width="21" style="56" customWidth="1"/>
    <col min="7683" max="7721" width="9.26953125" style="56" bestFit="1" customWidth="1"/>
    <col min="7722" max="7722" width="10" style="56" bestFit="1" customWidth="1"/>
    <col min="7723" max="7723" width="9.26953125" style="56" bestFit="1" customWidth="1"/>
    <col min="7724" max="7724" width="10" style="56" bestFit="1" customWidth="1"/>
    <col min="7725" max="7728" width="9.26953125" style="56" bestFit="1" customWidth="1"/>
    <col min="7729" max="7730" width="10" style="56" bestFit="1" customWidth="1"/>
    <col min="7731" max="7731" width="9.26953125" style="56" bestFit="1" customWidth="1"/>
    <col min="7732" max="7733" width="10" style="56" bestFit="1" customWidth="1"/>
    <col min="7734" max="7734" width="10.6328125" style="56" bestFit="1" customWidth="1"/>
    <col min="7735" max="7735" width="9.6328125" style="56" bestFit="1" customWidth="1"/>
    <col min="7736" max="7736" width="11.08984375" style="56" bestFit="1" customWidth="1"/>
    <col min="7737" max="7737" width="5.7265625" style="56" customWidth="1"/>
    <col min="7738" max="7738" width="7" style="56" customWidth="1"/>
    <col min="7739" max="7739" width="3.6328125" style="56" customWidth="1"/>
    <col min="7740" max="7740" width="19.453125" style="56" customWidth="1"/>
    <col min="7741" max="7742" width="9.90625" style="56" bestFit="1" customWidth="1"/>
    <col min="7743" max="7743" width="9.08984375" style="56" bestFit="1" customWidth="1"/>
    <col min="7744" max="7744" width="10" style="56" customWidth="1"/>
    <col min="7745" max="7745" width="3.90625" style="56" customWidth="1"/>
    <col min="7746" max="7746" width="3.7265625" style="56" customWidth="1"/>
    <col min="7747" max="7747" width="20.08984375" style="56" customWidth="1"/>
    <col min="7748" max="7748" width="9.36328125" style="56" bestFit="1" customWidth="1"/>
    <col min="7749" max="7749" width="9.90625" style="56" bestFit="1" customWidth="1"/>
    <col min="7750" max="7750" width="10.453125" style="56" bestFit="1" customWidth="1"/>
    <col min="7751" max="7751" width="3.90625" style="56" customWidth="1"/>
    <col min="7752" max="7936" width="9" style="56"/>
    <col min="7937" max="7937" width="3.90625" style="56" customWidth="1"/>
    <col min="7938" max="7938" width="21" style="56" customWidth="1"/>
    <col min="7939" max="7977" width="9.26953125" style="56" bestFit="1" customWidth="1"/>
    <col min="7978" max="7978" width="10" style="56" bestFit="1" customWidth="1"/>
    <col min="7979" max="7979" width="9.26953125" style="56" bestFit="1" customWidth="1"/>
    <col min="7980" max="7980" width="10" style="56" bestFit="1" customWidth="1"/>
    <col min="7981" max="7984" width="9.26953125" style="56" bestFit="1" customWidth="1"/>
    <col min="7985" max="7986" width="10" style="56" bestFit="1" customWidth="1"/>
    <col min="7987" max="7987" width="9.26953125" style="56" bestFit="1" customWidth="1"/>
    <col min="7988" max="7989" width="10" style="56" bestFit="1" customWidth="1"/>
    <col min="7990" max="7990" width="10.6328125" style="56" bestFit="1" customWidth="1"/>
    <col min="7991" max="7991" width="9.6328125" style="56" bestFit="1" customWidth="1"/>
    <col min="7992" max="7992" width="11.08984375" style="56" bestFit="1" customWidth="1"/>
    <col min="7993" max="7993" width="5.7265625" style="56" customWidth="1"/>
    <col min="7994" max="7994" width="7" style="56" customWidth="1"/>
    <col min="7995" max="7995" width="3.6328125" style="56" customWidth="1"/>
    <col min="7996" max="7996" width="19.453125" style="56" customWidth="1"/>
    <col min="7997" max="7998" width="9.90625" style="56" bestFit="1" customWidth="1"/>
    <col min="7999" max="7999" width="9.08984375" style="56" bestFit="1" customWidth="1"/>
    <col min="8000" max="8000" width="10" style="56" customWidth="1"/>
    <col min="8001" max="8001" width="3.90625" style="56" customWidth="1"/>
    <col min="8002" max="8002" width="3.7265625" style="56" customWidth="1"/>
    <col min="8003" max="8003" width="20.08984375" style="56" customWidth="1"/>
    <col min="8004" max="8004" width="9.36328125" style="56" bestFit="1" customWidth="1"/>
    <col min="8005" max="8005" width="9.90625" style="56" bestFit="1" customWidth="1"/>
    <col min="8006" max="8006" width="10.453125" style="56" bestFit="1" customWidth="1"/>
    <col min="8007" max="8007" width="3.90625" style="56" customWidth="1"/>
    <col min="8008" max="8192" width="9" style="56"/>
    <col min="8193" max="8193" width="3.90625" style="56" customWidth="1"/>
    <col min="8194" max="8194" width="21" style="56" customWidth="1"/>
    <col min="8195" max="8233" width="9.26953125" style="56" bestFit="1" customWidth="1"/>
    <col min="8234" max="8234" width="10" style="56" bestFit="1" customWidth="1"/>
    <col min="8235" max="8235" width="9.26953125" style="56" bestFit="1" customWidth="1"/>
    <col min="8236" max="8236" width="10" style="56" bestFit="1" customWidth="1"/>
    <col min="8237" max="8240" width="9.26953125" style="56" bestFit="1" customWidth="1"/>
    <col min="8241" max="8242" width="10" style="56" bestFit="1" customWidth="1"/>
    <col min="8243" max="8243" width="9.26953125" style="56" bestFit="1" customWidth="1"/>
    <col min="8244" max="8245" width="10" style="56" bestFit="1" customWidth="1"/>
    <col min="8246" max="8246" width="10.6328125" style="56" bestFit="1" customWidth="1"/>
    <col min="8247" max="8247" width="9.6328125" style="56" bestFit="1" customWidth="1"/>
    <col min="8248" max="8248" width="11.08984375" style="56" bestFit="1" customWidth="1"/>
    <col min="8249" max="8249" width="5.7265625" style="56" customWidth="1"/>
    <col min="8250" max="8250" width="7" style="56" customWidth="1"/>
    <col min="8251" max="8251" width="3.6328125" style="56" customWidth="1"/>
    <col min="8252" max="8252" width="19.453125" style="56" customWidth="1"/>
    <col min="8253" max="8254" width="9.90625" style="56" bestFit="1" customWidth="1"/>
    <col min="8255" max="8255" width="9.08984375" style="56" bestFit="1" customWidth="1"/>
    <col min="8256" max="8256" width="10" style="56" customWidth="1"/>
    <col min="8257" max="8257" width="3.90625" style="56" customWidth="1"/>
    <col min="8258" max="8258" width="3.7265625" style="56" customWidth="1"/>
    <col min="8259" max="8259" width="20.08984375" style="56" customWidth="1"/>
    <col min="8260" max="8260" width="9.36328125" style="56" bestFit="1" customWidth="1"/>
    <col min="8261" max="8261" width="9.90625" style="56" bestFit="1" customWidth="1"/>
    <col min="8262" max="8262" width="10.453125" style="56" bestFit="1" customWidth="1"/>
    <col min="8263" max="8263" width="3.90625" style="56" customWidth="1"/>
    <col min="8264" max="8448" width="9" style="56"/>
    <col min="8449" max="8449" width="3.90625" style="56" customWidth="1"/>
    <col min="8450" max="8450" width="21" style="56" customWidth="1"/>
    <col min="8451" max="8489" width="9.26953125" style="56" bestFit="1" customWidth="1"/>
    <col min="8490" max="8490" width="10" style="56" bestFit="1" customWidth="1"/>
    <col min="8491" max="8491" width="9.26953125" style="56" bestFit="1" customWidth="1"/>
    <col min="8492" max="8492" width="10" style="56" bestFit="1" customWidth="1"/>
    <col min="8493" max="8496" width="9.26953125" style="56" bestFit="1" customWidth="1"/>
    <col min="8497" max="8498" width="10" style="56" bestFit="1" customWidth="1"/>
    <col min="8499" max="8499" width="9.26953125" style="56" bestFit="1" customWidth="1"/>
    <col min="8500" max="8501" width="10" style="56" bestFit="1" customWidth="1"/>
    <col min="8502" max="8502" width="10.6328125" style="56" bestFit="1" customWidth="1"/>
    <col min="8503" max="8503" width="9.6328125" style="56" bestFit="1" customWidth="1"/>
    <col min="8504" max="8504" width="11.08984375" style="56" bestFit="1" customWidth="1"/>
    <col min="8505" max="8505" width="5.7265625" style="56" customWidth="1"/>
    <col min="8506" max="8506" width="7" style="56" customWidth="1"/>
    <col min="8507" max="8507" width="3.6328125" style="56" customWidth="1"/>
    <col min="8508" max="8508" width="19.453125" style="56" customWidth="1"/>
    <col min="8509" max="8510" width="9.90625" style="56" bestFit="1" customWidth="1"/>
    <col min="8511" max="8511" width="9.08984375" style="56" bestFit="1" customWidth="1"/>
    <col min="8512" max="8512" width="10" style="56" customWidth="1"/>
    <col min="8513" max="8513" width="3.90625" style="56" customWidth="1"/>
    <col min="8514" max="8514" width="3.7265625" style="56" customWidth="1"/>
    <col min="8515" max="8515" width="20.08984375" style="56" customWidth="1"/>
    <col min="8516" max="8516" width="9.36328125" style="56" bestFit="1" customWidth="1"/>
    <col min="8517" max="8517" width="9.90625" style="56" bestFit="1" customWidth="1"/>
    <col min="8518" max="8518" width="10.453125" style="56" bestFit="1" customWidth="1"/>
    <col min="8519" max="8519" width="3.90625" style="56" customWidth="1"/>
    <col min="8520" max="8704" width="9" style="56"/>
    <col min="8705" max="8705" width="3.90625" style="56" customWidth="1"/>
    <col min="8706" max="8706" width="21" style="56" customWidth="1"/>
    <col min="8707" max="8745" width="9.26953125" style="56" bestFit="1" customWidth="1"/>
    <col min="8746" max="8746" width="10" style="56" bestFit="1" customWidth="1"/>
    <col min="8747" max="8747" width="9.26953125" style="56" bestFit="1" customWidth="1"/>
    <col min="8748" max="8748" width="10" style="56" bestFit="1" customWidth="1"/>
    <col min="8749" max="8752" width="9.26953125" style="56" bestFit="1" customWidth="1"/>
    <col min="8753" max="8754" width="10" style="56" bestFit="1" customWidth="1"/>
    <col min="8755" max="8755" width="9.26953125" style="56" bestFit="1" customWidth="1"/>
    <col min="8756" max="8757" width="10" style="56" bestFit="1" customWidth="1"/>
    <col min="8758" max="8758" width="10.6328125" style="56" bestFit="1" customWidth="1"/>
    <col min="8759" max="8759" width="9.6328125" style="56" bestFit="1" customWidth="1"/>
    <col min="8760" max="8760" width="11.08984375" style="56" bestFit="1" customWidth="1"/>
    <col min="8761" max="8761" width="5.7265625" style="56" customWidth="1"/>
    <col min="8762" max="8762" width="7" style="56" customWidth="1"/>
    <col min="8763" max="8763" width="3.6328125" style="56" customWidth="1"/>
    <col min="8764" max="8764" width="19.453125" style="56" customWidth="1"/>
    <col min="8765" max="8766" width="9.90625" style="56" bestFit="1" customWidth="1"/>
    <col min="8767" max="8767" width="9.08984375" style="56" bestFit="1" customWidth="1"/>
    <col min="8768" max="8768" width="10" style="56" customWidth="1"/>
    <col min="8769" max="8769" width="3.90625" style="56" customWidth="1"/>
    <col min="8770" max="8770" width="3.7265625" style="56" customWidth="1"/>
    <col min="8771" max="8771" width="20.08984375" style="56" customWidth="1"/>
    <col min="8772" max="8772" width="9.36328125" style="56" bestFit="1" customWidth="1"/>
    <col min="8773" max="8773" width="9.90625" style="56" bestFit="1" customWidth="1"/>
    <col min="8774" max="8774" width="10.453125" style="56" bestFit="1" customWidth="1"/>
    <col min="8775" max="8775" width="3.90625" style="56" customWidth="1"/>
    <col min="8776" max="8960" width="9" style="56"/>
    <col min="8961" max="8961" width="3.90625" style="56" customWidth="1"/>
    <col min="8962" max="8962" width="21" style="56" customWidth="1"/>
    <col min="8963" max="9001" width="9.26953125" style="56" bestFit="1" customWidth="1"/>
    <col min="9002" max="9002" width="10" style="56" bestFit="1" customWidth="1"/>
    <col min="9003" max="9003" width="9.26953125" style="56" bestFit="1" customWidth="1"/>
    <col min="9004" max="9004" width="10" style="56" bestFit="1" customWidth="1"/>
    <col min="9005" max="9008" width="9.26953125" style="56" bestFit="1" customWidth="1"/>
    <col min="9009" max="9010" width="10" style="56" bestFit="1" customWidth="1"/>
    <col min="9011" max="9011" width="9.26953125" style="56" bestFit="1" customWidth="1"/>
    <col min="9012" max="9013" width="10" style="56" bestFit="1" customWidth="1"/>
    <col min="9014" max="9014" width="10.6328125" style="56" bestFit="1" customWidth="1"/>
    <col min="9015" max="9015" width="9.6328125" style="56" bestFit="1" customWidth="1"/>
    <col min="9016" max="9016" width="11.08984375" style="56" bestFit="1" customWidth="1"/>
    <col min="9017" max="9017" width="5.7265625" style="56" customWidth="1"/>
    <col min="9018" max="9018" width="7" style="56" customWidth="1"/>
    <col min="9019" max="9019" width="3.6328125" style="56" customWidth="1"/>
    <col min="9020" max="9020" width="19.453125" style="56" customWidth="1"/>
    <col min="9021" max="9022" width="9.90625" style="56" bestFit="1" customWidth="1"/>
    <col min="9023" max="9023" width="9.08984375" style="56" bestFit="1" customWidth="1"/>
    <col min="9024" max="9024" width="10" style="56" customWidth="1"/>
    <col min="9025" max="9025" width="3.90625" style="56" customWidth="1"/>
    <col min="9026" max="9026" width="3.7265625" style="56" customWidth="1"/>
    <col min="9027" max="9027" width="20.08984375" style="56" customWidth="1"/>
    <col min="9028" max="9028" width="9.36328125" style="56" bestFit="1" customWidth="1"/>
    <col min="9029" max="9029" width="9.90625" style="56" bestFit="1" customWidth="1"/>
    <col min="9030" max="9030" width="10.453125" style="56" bestFit="1" customWidth="1"/>
    <col min="9031" max="9031" width="3.90625" style="56" customWidth="1"/>
    <col min="9032" max="9216" width="9" style="56"/>
    <col min="9217" max="9217" width="3.90625" style="56" customWidth="1"/>
    <col min="9218" max="9218" width="21" style="56" customWidth="1"/>
    <col min="9219" max="9257" width="9.26953125" style="56" bestFit="1" customWidth="1"/>
    <col min="9258" max="9258" width="10" style="56" bestFit="1" customWidth="1"/>
    <col min="9259" max="9259" width="9.26953125" style="56" bestFit="1" customWidth="1"/>
    <col min="9260" max="9260" width="10" style="56" bestFit="1" customWidth="1"/>
    <col min="9261" max="9264" width="9.26953125" style="56" bestFit="1" customWidth="1"/>
    <col min="9265" max="9266" width="10" style="56" bestFit="1" customWidth="1"/>
    <col min="9267" max="9267" width="9.26953125" style="56" bestFit="1" customWidth="1"/>
    <col min="9268" max="9269" width="10" style="56" bestFit="1" customWidth="1"/>
    <col min="9270" max="9270" width="10.6328125" style="56" bestFit="1" customWidth="1"/>
    <col min="9271" max="9271" width="9.6328125" style="56" bestFit="1" customWidth="1"/>
    <col min="9272" max="9272" width="11.08984375" style="56" bestFit="1" customWidth="1"/>
    <col min="9273" max="9273" width="5.7265625" style="56" customWidth="1"/>
    <col min="9274" max="9274" width="7" style="56" customWidth="1"/>
    <col min="9275" max="9275" width="3.6328125" style="56" customWidth="1"/>
    <col min="9276" max="9276" width="19.453125" style="56" customWidth="1"/>
    <col min="9277" max="9278" width="9.90625" style="56" bestFit="1" customWidth="1"/>
    <col min="9279" max="9279" width="9.08984375" style="56" bestFit="1" customWidth="1"/>
    <col min="9280" max="9280" width="10" style="56" customWidth="1"/>
    <col min="9281" max="9281" width="3.90625" style="56" customWidth="1"/>
    <col min="9282" max="9282" width="3.7265625" style="56" customWidth="1"/>
    <col min="9283" max="9283" width="20.08984375" style="56" customWidth="1"/>
    <col min="9284" max="9284" width="9.36328125" style="56" bestFit="1" customWidth="1"/>
    <col min="9285" max="9285" width="9.90625" style="56" bestFit="1" customWidth="1"/>
    <col min="9286" max="9286" width="10.453125" style="56" bestFit="1" customWidth="1"/>
    <col min="9287" max="9287" width="3.90625" style="56" customWidth="1"/>
    <col min="9288" max="9472" width="9" style="56"/>
    <col min="9473" max="9473" width="3.90625" style="56" customWidth="1"/>
    <col min="9474" max="9474" width="21" style="56" customWidth="1"/>
    <col min="9475" max="9513" width="9.26953125" style="56" bestFit="1" customWidth="1"/>
    <col min="9514" max="9514" width="10" style="56" bestFit="1" customWidth="1"/>
    <col min="9515" max="9515" width="9.26953125" style="56" bestFit="1" customWidth="1"/>
    <col min="9516" max="9516" width="10" style="56" bestFit="1" customWidth="1"/>
    <col min="9517" max="9520" width="9.26953125" style="56" bestFit="1" customWidth="1"/>
    <col min="9521" max="9522" width="10" style="56" bestFit="1" customWidth="1"/>
    <col min="9523" max="9523" width="9.26953125" style="56" bestFit="1" customWidth="1"/>
    <col min="9524" max="9525" width="10" style="56" bestFit="1" customWidth="1"/>
    <col min="9526" max="9526" width="10.6328125" style="56" bestFit="1" customWidth="1"/>
    <col min="9527" max="9527" width="9.6328125" style="56" bestFit="1" customWidth="1"/>
    <col min="9528" max="9528" width="11.08984375" style="56" bestFit="1" customWidth="1"/>
    <col min="9529" max="9529" width="5.7265625" style="56" customWidth="1"/>
    <col min="9530" max="9530" width="7" style="56" customWidth="1"/>
    <col min="9531" max="9531" width="3.6328125" style="56" customWidth="1"/>
    <col min="9532" max="9532" width="19.453125" style="56" customWidth="1"/>
    <col min="9533" max="9534" width="9.90625" style="56" bestFit="1" customWidth="1"/>
    <col min="9535" max="9535" width="9.08984375" style="56" bestFit="1" customWidth="1"/>
    <col min="9536" max="9536" width="10" style="56" customWidth="1"/>
    <col min="9537" max="9537" width="3.90625" style="56" customWidth="1"/>
    <col min="9538" max="9538" width="3.7265625" style="56" customWidth="1"/>
    <col min="9539" max="9539" width="20.08984375" style="56" customWidth="1"/>
    <col min="9540" max="9540" width="9.36328125" style="56" bestFit="1" customWidth="1"/>
    <col min="9541" max="9541" width="9.90625" style="56" bestFit="1" customWidth="1"/>
    <col min="9542" max="9542" width="10.453125" style="56" bestFit="1" customWidth="1"/>
    <col min="9543" max="9543" width="3.90625" style="56" customWidth="1"/>
    <col min="9544" max="9728" width="9" style="56"/>
    <col min="9729" max="9729" width="3.90625" style="56" customWidth="1"/>
    <col min="9730" max="9730" width="21" style="56" customWidth="1"/>
    <col min="9731" max="9769" width="9.26953125" style="56" bestFit="1" customWidth="1"/>
    <col min="9770" max="9770" width="10" style="56" bestFit="1" customWidth="1"/>
    <col min="9771" max="9771" width="9.26953125" style="56" bestFit="1" customWidth="1"/>
    <col min="9772" max="9772" width="10" style="56" bestFit="1" customWidth="1"/>
    <col min="9773" max="9776" width="9.26953125" style="56" bestFit="1" customWidth="1"/>
    <col min="9777" max="9778" width="10" style="56" bestFit="1" customWidth="1"/>
    <col min="9779" max="9779" width="9.26953125" style="56" bestFit="1" customWidth="1"/>
    <col min="9780" max="9781" width="10" style="56" bestFit="1" customWidth="1"/>
    <col min="9782" max="9782" width="10.6328125" style="56" bestFit="1" customWidth="1"/>
    <col min="9783" max="9783" width="9.6328125" style="56" bestFit="1" customWidth="1"/>
    <col min="9784" max="9784" width="11.08984375" style="56" bestFit="1" customWidth="1"/>
    <col min="9785" max="9785" width="5.7265625" style="56" customWidth="1"/>
    <col min="9786" max="9786" width="7" style="56" customWidth="1"/>
    <col min="9787" max="9787" width="3.6328125" style="56" customWidth="1"/>
    <col min="9788" max="9788" width="19.453125" style="56" customWidth="1"/>
    <col min="9789" max="9790" width="9.90625" style="56" bestFit="1" customWidth="1"/>
    <col min="9791" max="9791" width="9.08984375" style="56" bestFit="1" customWidth="1"/>
    <col min="9792" max="9792" width="10" style="56" customWidth="1"/>
    <col min="9793" max="9793" width="3.90625" style="56" customWidth="1"/>
    <col min="9794" max="9794" width="3.7265625" style="56" customWidth="1"/>
    <col min="9795" max="9795" width="20.08984375" style="56" customWidth="1"/>
    <col min="9796" max="9796" width="9.36328125" style="56" bestFit="1" customWidth="1"/>
    <col min="9797" max="9797" width="9.90625" style="56" bestFit="1" customWidth="1"/>
    <col min="9798" max="9798" width="10.453125" style="56" bestFit="1" customWidth="1"/>
    <col min="9799" max="9799" width="3.90625" style="56" customWidth="1"/>
    <col min="9800" max="9984" width="9" style="56"/>
    <col min="9985" max="9985" width="3.90625" style="56" customWidth="1"/>
    <col min="9986" max="9986" width="21" style="56" customWidth="1"/>
    <col min="9987" max="10025" width="9.26953125" style="56" bestFit="1" customWidth="1"/>
    <col min="10026" max="10026" width="10" style="56" bestFit="1" customWidth="1"/>
    <col min="10027" max="10027" width="9.26953125" style="56" bestFit="1" customWidth="1"/>
    <col min="10028" max="10028" width="10" style="56" bestFit="1" customWidth="1"/>
    <col min="10029" max="10032" width="9.26953125" style="56" bestFit="1" customWidth="1"/>
    <col min="10033" max="10034" width="10" style="56" bestFit="1" customWidth="1"/>
    <col min="10035" max="10035" width="9.26953125" style="56" bestFit="1" customWidth="1"/>
    <col min="10036" max="10037" width="10" style="56" bestFit="1" customWidth="1"/>
    <col min="10038" max="10038" width="10.6328125" style="56" bestFit="1" customWidth="1"/>
    <col min="10039" max="10039" width="9.6328125" style="56" bestFit="1" customWidth="1"/>
    <col min="10040" max="10040" width="11.08984375" style="56" bestFit="1" customWidth="1"/>
    <col min="10041" max="10041" width="5.7265625" style="56" customWidth="1"/>
    <col min="10042" max="10042" width="7" style="56" customWidth="1"/>
    <col min="10043" max="10043" width="3.6328125" style="56" customWidth="1"/>
    <col min="10044" max="10044" width="19.453125" style="56" customWidth="1"/>
    <col min="10045" max="10046" width="9.90625" style="56" bestFit="1" customWidth="1"/>
    <col min="10047" max="10047" width="9.08984375" style="56" bestFit="1" customWidth="1"/>
    <col min="10048" max="10048" width="10" style="56" customWidth="1"/>
    <col min="10049" max="10049" width="3.90625" style="56" customWidth="1"/>
    <col min="10050" max="10050" width="3.7265625" style="56" customWidth="1"/>
    <col min="10051" max="10051" width="20.08984375" style="56" customWidth="1"/>
    <col min="10052" max="10052" width="9.36328125" style="56" bestFit="1" customWidth="1"/>
    <col min="10053" max="10053" width="9.90625" style="56" bestFit="1" customWidth="1"/>
    <col min="10054" max="10054" width="10.453125" style="56" bestFit="1" customWidth="1"/>
    <col min="10055" max="10055" width="3.90625" style="56" customWidth="1"/>
    <col min="10056" max="10240" width="9" style="56"/>
    <col min="10241" max="10241" width="3.90625" style="56" customWidth="1"/>
    <col min="10242" max="10242" width="21" style="56" customWidth="1"/>
    <col min="10243" max="10281" width="9.26953125" style="56" bestFit="1" customWidth="1"/>
    <col min="10282" max="10282" width="10" style="56" bestFit="1" customWidth="1"/>
    <col min="10283" max="10283" width="9.26953125" style="56" bestFit="1" customWidth="1"/>
    <col min="10284" max="10284" width="10" style="56" bestFit="1" customWidth="1"/>
    <col min="10285" max="10288" width="9.26953125" style="56" bestFit="1" customWidth="1"/>
    <col min="10289" max="10290" width="10" style="56" bestFit="1" customWidth="1"/>
    <col min="10291" max="10291" width="9.26953125" style="56" bestFit="1" customWidth="1"/>
    <col min="10292" max="10293" width="10" style="56" bestFit="1" customWidth="1"/>
    <col min="10294" max="10294" width="10.6328125" style="56" bestFit="1" customWidth="1"/>
    <col min="10295" max="10295" width="9.6328125" style="56" bestFit="1" customWidth="1"/>
    <col min="10296" max="10296" width="11.08984375" style="56" bestFit="1" customWidth="1"/>
    <col min="10297" max="10297" width="5.7265625" style="56" customWidth="1"/>
    <col min="10298" max="10298" width="7" style="56" customWidth="1"/>
    <col min="10299" max="10299" width="3.6328125" style="56" customWidth="1"/>
    <col min="10300" max="10300" width="19.453125" style="56" customWidth="1"/>
    <col min="10301" max="10302" width="9.90625" style="56" bestFit="1" customWidth="1"/>
    <col min="10303" max="10303" width="9.08984375" style="56" bestFit="1" customWidth="1"/>
    <col min="10304" max="10304" width="10" style="56" customWidth="1"/>
    <col min="10305" max="10305" width="3.90625" style="56" customWidth="1"/>
    <col min="10306" max="10306" width="3.7265625" style="56" customWidth="1"/>
    <col min="10307" max="10307" width="20.08984375" style="56" customWidth="1"/>
    <col min="10308" max="10308" width="9.36328125" style="56" bestFit="1" customWidth="1"/>
    <col min="10309" max="10309" width="9.90625" style="56" bestFit="1" customWidth="1"/>
    <col min="10310" max="10310" width="10.453125" style="56" bestFit="1" customWidth="1"/>
    <col min="10311" max="10311" width="3.90625" style="56" customWidth="1"/>
    <col min="10312" max="10496" width="9" style="56"/>
    <col min="10497" max="10497" width="3.90625" style="56" customWidth="1"/>
    <col min="10498" max="10498" width="21" style="56" customWidth="1"/>
    <col min="10499" max="10537" width="9.26953125" style="56" bestFit="1" customWidth="1"/>
    <col min="10538" max="10538" width="10" style="56" bestFit="1" customWidth="1"/>
    <col min="10539" max="10539" width="9.26953125" style="56" bestFit="1" customWidth="1"/>
    <col min="10540" max="10540" width="10" style="56" bestFit="1" customWidth="1"/>
    <col min="10541" max="10544" width="9.26953125" style="56" bestFit="1" customWidth="1"/>
    <col min="10545" max="10546" width="10" style="56" bestFit="1" customWidth="1"/>
    <col min="10547" max="10547" width="9.26953125" style="56" bestFit="1" customWidth="1"/>
    <col min="10548" max="10549" width="10" style="56" bestFit="1" customWidth="1"/>
    <col min="10550" max="10550" width="10.6328125" style="56" bestFit="1" customWidth="1"/>
    <col min="10551" max="10551" width="9.6328125" style="56" bestFit="1" customWidth="1"/>
    <col min="10552" max="10552" width="11.08984375" style="56" bestFit="1" customWidth="1"/>
    <col min="10553" max="10553" width="5.7265625" style="56" customWidth="1"/>
    <col min="10554" max="10554" width="7" style="56" customWidth="1"/>
    <col min="10555" max="10555" width="3.6328125" style="56" customWidth="1"/>
    <col min="10556" max="10556" width="19.453125" style="56" customWidth="1"/>
    <col min="10557" max="10558" width="9.90625" style="56" bestFit="1" customWidth="1"/>
    <col min="10559" max="10559" width="9.08984375" style="56" bestFit="1" customWidth="1"/>
    <col min="10560" max="10560" width="10" style="56" customWidth="1"/>
    <col min="10561" max="10561" width="3.90625" style="56" customWidth="1"/>
    <col min="10562" max="10562" width="3.7265625" style="56" customWidth="1"/>
    <col min="10563" max="10563" width="20.08984375" style="56" customWidth="1"/>
    <col min="10564" max="10564" width="9.36328125" style="56" bestFit="1" customWidth="1"/>
    <col min="10565" max="10565" width="9.90625" style="56" bestFit="1" customWidth="1"/>
    <col min="10566" max="10566" width="10.453125" style="56" bestFit="1" customWidth="1"/>
    <col min="10567" max="10567" width="3.90625" style="56" customWidth="1"/>
    <col min="10568" max="10752" width="9" style="56"/>
    <col min="10753" max="10753" width="3.90625" style="56" customWidth="1"/>
    <col min="10754" max="10754" width="21" style="56" customWidth="1"/>
    <col min="10755" max="10793" width="9.26953125" style="56" bestFit="1" customWidth="1"/>
    <col min="10794" max="10794" width="10" style="56" bestFit="1" customWidth="1"/>
    <col min="10795" max="10795" width="9.26953125" style="56" bestFit="1" customWidth="1"/>
    <col min="10796" max="10796" width="10" style="56" bestFit="1" customWidth="1"/>
    <col min="10797" max="10800" width="9.26953125" style="56" bestFit="1" customWidth="1"/>
    <col min="10801" max="10802" width="10" style="56" bestFit="1" customWidth="1"/>
    <col min="10803" max="10803" width="9.26953125" style="56" bestFit="1" customWidth="1"/>
    <col min="10804" max="10805" width="10" style="56" bestFit="1" customWidth="1"/>
    <col min="10806" max="10806" width="10.6328125" style="56" bestFit="1" customWidth="1"/>
    <col min="10807" max="10807" width="9.6328125" style="56" bestFit="1" customWidth="1"/>
    <col min="10808" max="10808" width="11.08984375" style="56" bestFit="1" customWidth="1"/>
    <col min="10809" max="10809" width="5.7265625" style="56" customWidth="1"/>
    <col min="10810" max="10810" width="7" style="56" customWidth="1"/>
    <col min="10811" max="10811" width="3.6328125" style="56" customWidth="1"/>
    <col min="10812" max="10812" width="19.453125" style="56" customWidth="1"/>
    <col min="10813" max="10814" width="9.90625" style="56" bestFit="1" customWidth="1"/>
    <col min="10815" max="10815" width="9.08984375" style="56" bestFit="1" customWidth="1"/>
    <col min="10816" max="10816" width="10" style="56" customWidth="1"/>
    <col min="10817" max="10817" width="3.90625" style="56" customWidth="1"/>
    <col min="10818" max="10818" width="3.7265625" style="56" customWidth="1"/>
    <col min="10819" max="10819" width="20.08984375" style="56" customWidth="1"/>
    <col min="10820" max="10820" width="9.36328125" style="56" bestFit="1" customWidth="1"/>
    <col min="10821" max="10821" width="9.90625" style="56" bestFit="1" customWidth="1"/>
    <col min="10822" max="10822" width="10.453125" style="56" bestFit="1" customWidth="1"/>
    <col min="10823" max="10823" width="3.90625" style="56" customWidth="1"/>
    <col min="10824" max="11008" width="9" style="56"/>
    <col min="11009" max="11009" width="3.90625" style="56" customWidth="1"/>
    <col min="11010" max="11010" width="21" style="56" customWidth="1"/>
    <col min="11011" max="11049" width="9.26953125" style="56" bestFit="1" customWidth="1"/>
    <col min="11050" max="11050" width="10" style="56" bestFit="1" customWidth="1"/>
    <col min="11051" max="11051" width="9.26953125" style="56" bestFit="1" customWidth="1"/>
    <col min="11052" max="11052" width="10" style="56" bestFit="1" customWidth="1"/>
    <col min="11053" max="11056" width="9.26953125" style="56" bestFit="1" customWidth="1"/>
    <col min="11057" max="11058" width="10" style="56" bestFit="1" customWidth="1"/>
    <col min="11059" max="11059" width="9.26953125" style="56" bestFit="1" customWidth="1"/>
    <col min="11060" max="11061" width="10" style="56" bestFit="1" customWidth="1"/>
    <col min="11062" max="11062" width="10.6328125" style="56" bestFit="1" customWidth="1"/>
    <col min="11063" max="11063" width="9.6328125" style="56" bestFit="1" customWidth="1"/>
    <col min="11064" max="11064" width="11.08984375" style="56" bestFit="1" customWidth="1"/>
    <col min="11065" max="11065" width="5.7265625" style="56" customWidth="1"/>
    <col min="11066" max="11066" width="7" style="56" customWidth="1"/>
    <col min="11067" max="11067" width="3.6328125" style="56" customWidth="1"/>
    <col min="11068" max="11068" width="19.453125" style="56" customWidth="1"/>
    <col min="11069" max="11070" width="9.90625" style="56" bestFit="1" customWidth="1"/>
    <col min="11071" max="11071" width="9.08984375" style="56" bestFit="1" customWidth="1"/>
    <col min="11072" max="11072" width="10" style="56" customWidth="1"/>
    <col min="11073" max="11073" width="3.90625" style="56" customWidth="1"/>
    <col min="11074" max="11074" width="3.7265625" style="56" customWidth="1"/>
    <col min="11075" max="11075" width="20.08984375" style="56" customWidth="1"/>
    <col min="11076" max="11076" width="9.36328125" style="56" bestFit="1" customWidth="1"/>
    <col min="11077" max="11077" width="9.90625" style="56" bestFit="1" customWidth="1"/>
    <col min="11078" max="11078" width="10.453125" style="56" bestFit="1" customWidth="1"/>
    <col min="11079" max="11079" width="3.90625" style="56" customWidth="1"/>
    <col min="11080" max="11264" width="9" style="56"/>
    <col min="11265" max="11265" width="3.90625" style="56" customWidth="1"/>
    <col min="11266" max="11266" width="21" style="56" customWidth="1"/>
    <col min="11267" max="11305" width="9.26953125" style="56" bestFit="1" customWidth="1"/>
    <col min="11306" max="11306" width="10" style="56" bestFit="1" customWidth="1"/>
    <col min="11307" max="11307" width="9.26953125" style="56" bestFit="1" customWidth="1"/>
    <col min="11308" max="11308" width="10" style="56" bestFit="1" customWidth="1"/>
    <col min="11309" max="11312" width="9.26953125" style="56" bestFit="1" customWidth="1"/>
    <col min="11313" max="11314" width="10" style="56" bestFit="1" customWidth="1"/>
    <col min="11315" max="11315" width="9.26953125" style="56" bestFit="1" customWidth="1"/>
    <col min="11316" max="11317" width="10" style="56" bestFit="1" customWidth="1"/>
    <col min="11318" max="11318" width="10.6328125" style="56" bestFit="1" customWidth="1"/>
    <col min="11319" max="11319" width="9.6328125" style="56" bestFit="1" customWidth="1"/>
    <col min="11320" max="11320" width="11.08984375" style="56" bestFit="1" customWidth="1"/>
    <col min="11321" max="11321" width="5.7265625" style="56" customWidth="1"/>
    <col min="11322" max="11322" width="7" style="56" customWidth="1"/>
    <col min="11323" max="11323" width="3.6328125" style="56" customWidth="1"/>
    <col min="11324" max="11324" width="19.453125" style="56" customWidth="1"/>
    <col min="11325" max="11326" width="9.90625" style="56" bestFit="1" customWidth="1"/>
    <col min="11327" max="11327" width="9.08984375" style="56" bestFit="1" customWidth="1"/>
    <col min="11328" max="11328" width="10" style="56" customWidth="1"/>
    <col min="11329" max="11329" width="3.90625" style="56" customWidth="1"/>
    <col min="11330" max="11330" width="3.7265625" style="56" customWidth="1"/>
    <col min="11331" max="11331" width="20.08984375" style="56" customWidth="1"/>
    <col min="11332" max="11332" width="9.36328125" style="56" bestFit="1" customWidth="1"/>
    <col min="11333" max="11333" width="9.90625" style="56" bestFit="1" customWidth="1"/>
    <col min="11334" max="11334" width="10.453125" style="56" bestFit="1" customWidth="1"/>
    <col min="11335" max="11335" width="3.90625" style="56" customWidth="1"/>
    <col min="11336" max="11520" width="9" style="56"/>
    <col min="11521" max="11521" width="3.90625" style="56" customWidth="1"/>
    <col min="11522" max="11522" width="21" style="56" customWidth="1"/>
    <col min="11523" max="11561" width="9.26953125" style="56" bestFit="1" customWidth="1"/>
    <col min="11562" max="11562" width="10" style="56" bestFit="1" customWidth="1"/>
    <col min="11563" max="11563" width="9.26953125" style="56" bestFit="1" customWidth="1"/>
    <col min="11564" max="11564" width="10" style="56" bestFit="1" customWidth="1"/>
    <col min="11565" max="11568" width="9.26953125" style="56" bestFit="1" customWidth="1"/>
    <col min="11569" max="11570" width="10" style="56" bestFit="1" customWidth="1"/>
    <col min="11571" max="11571" width="9.26953125" style="56" bestFit="1" customWidth="1"/>
    <col min="11572" max="11573" width="10" style="56" bestFit="1" customWidth="1"/>
    <col min="11574" max="11574" width="10.6328125" style="56" bestFit="1" customWidth="1"/>
    <col min="11575" max="11575" width="9.6328125" style="56" bestFit="1" customWidth="1"/>
    <col min="11576" max="11576" width="11.08984375" style="56" bestFit="1" customWidth="1"/>
    <col min="11577" max="11577" width="5.7265625" style="56" customWidth="1"/>
    <col min="11578" max="11578" width="7" style="56" customWidth="1"/>
    <col min="11579" max="11579" width="3.6328125" style="56" customWidth="1"/>
    <col min="11580" max="11580" width="19.453125" style="56" customWidth="1"/>
    <col min="11581" max="11582" width="9.90625" style="56" bestFit="1" customWidth="1"/>
    <col min="11583" max="11583" width="9.08984375" style="56" bestFit="1" customWidth="1"/>
    <col min="11584" max="11584" width="10" style="56" customWidth="1"/>
    <col min="11585" max="11585" width="3.90625" style="56" customWidth="1"/>
    <col min="11586" max="11586" width="3.7265625" style="56" customWidth="1"/>
    <col min="11587" max="11587" width="20.08984375" style="56" customWidth="1"/>
    <col min="11588" max="11588" width="9.36328125" style="56" bestFit="1" customWidth="1"/>
    <col min="11589" max="11589" width="9.90625" style="56" bestFit="1" customWidth="1"/>
    <col min="11590" max="11590" width="10.453125" style="56" bestFit="1" customWidth="1"/>
    <col min="11591" max="11591" width="3.90625" style="56" customWidth="1"/>
    <col min="11592" max="11776" width="9" style="56"/>
    <col min="11777" max="11777" width="3.90625" style="56" customWidth="1"/>
    <col min="11778" max="11778" width="21" style="56" customWidth="1"/>
    <col min="11779" max="11817" width="9.26953125" style="56" bestFit="1" customWidth="1"/>
    <col min="11818" max="11818" width="10" style="56" bestFit="1" customWidth="1"/>
    <col min="11819" max="11819" width="9.26953125" style="56" bestFit="1" customWidth="1"/>
    <col min="11820" max="11820" width="10" style="56" bestFit="1" customWidth="1"/>
    <col min="11821" max="11824" width="9.26953125" style="56" bestFit="1" customWidth="1"/>
    <col min="11825" max="11826" width="10" style="56" bestFit="1" customWidth="1"/>
    <col min="11827" max="11827" width="9.26953125" style="56" bestFit="1" customWidth="1"/>
    <col min="11828" max="11829" width="10" style="56" bestFit="1" customWidth="1"/>
    <col min="11830" max="11830" width="10.6328125" style="56" bestFit="1" customWidth="1"/>
    <col min="11831" max="11831" width="9.6328125" style="56" bestFit="1" customWidth="1"/>
    <col min="11832" max="11832" width="11.08984375" style="56" bestFit="1" customWidth="1"/>
    <col min="11833" max="11833" width="5.7265625" style="56" customWidth="1"/>
    <col min="11834" max="11834" width="7" style="56" customWidth="1"/>
    <col min="11835" max="11835" width="3.6328125" style="56" customWidth="1"/>
    <col min="11836" max="11836" width="19.453125" style="56" customWidth="1"/>
    <col min="11837" max="11838" width="9.90625" style="56" bestFit="1" customWidth="1"/>
    <col min="11839" max="11839" width="9.08984375" style="56" bestFit="1" customWidth="1"/>
    <col min="11840" max="11840" width="10" style="56" customWidth="1"/>
    <col min="11841" max="11841" width="3.90625" style="56" customWidth="1"/>
    <col min="11842" max="11842" width="3.7265625" style="56" customWidth="1"/>
    <col min="11843" max="11843" width="20.08984375" style="56" customWidth="1"/>
    <col min="11844" max="11844" width="9.36328125" style="56" bestFit="1" customWidth="1"/>
    <col min="11845" max="11845" width="9.90625" style="56" bestFit="1" customWidth="1"/>
    <col min="11846" max="11846" width="10.453125" style="56" bestFit="1" customWidth="1"/>
    <col min="11847" max="11847" width="3.90625" style="56" customWidth="1"/>
    <col min="11848" max="12032" width="9" style="56"/>
    <col min="12033" max="12033" width="3.90625" style="56" customWidth="1"/>
    <col min="12034" max="12034" width="21" style="56" customWidth="1"/>
    <col min="12035" max="12073" width="9.26953125" style="56" bestFit="1" customWidth="1"/>
    <col min="12074" max="12074" width="10" style="56" bestFit="1" customWidth="1"/>
    <col min="12075" max="12075" width="9.26953125" style="56" bestFit="1" customWidth="1"/>
    <col min="12076" max="12076" width="10" style="56" bestFit="1" customWidth="1"/>
    <col min="12077" max="12080" width="9.26953125" style="56" bestFit="1" customWidth="1"/>
    <col min="12081" max="12082" width="10" style="56" bestFit="1" customWidth="1"/>
    <col min="12083" max="12083" width="9.26953125" style="56" bestFit="1" customWidth="1"/>
    <col min="12084" max="12085" width="10" style="56" bestFit="1" customWidth="1"/>
    <col min="12086" max="12086" width="10.6328125" style="56" bestFit="1" customWidth="1"/>
    <col min="12087" max="12087" width="9.6328125" style="56" bestFit="1" customWidth="1"/>
    <col min="12088" max="12088" width="11.08984375" style="56" bestFit="1" customWidth="1"/>
    <col min="12089" max="12089" width="5.7265625" style="56" customWidth="1"/>
    <col min="12090" max="12090" width="7" style="56" customWidth="1"/>
    <col min="12091" max="12091" width="3.6328125" style="56" customWidth="1"/>
    <col min="12092" max="12092" width="19.453125" style="56" customWidth="1"/>
    <col min="12093" max="12094" width="9.90625" style="56" bestFit="1" customWidth="1"/>
    <col min="12095" max="12095" width="9.08984375" style="56" bestFit="1" customWidth="1"/>
    <col min="12096" max="12096" width="10" style="56" customWidth="1"/>
    <col min="12097" max="12097" width="3.90625" style="56" customWidth="1"/>
    <col min="12098" max="12098" width="3.7265625" style="56" customWidth="1"/>
    <col min="12099" max="12099" width="20.08984375" style="56" customWidth="1"/>
    <col min="12100" max="12100" width="9.36328125" style="56" bestFit="1" customWidth="1"/>
    <col min="12101" max="12101" width="9.90625" style="56" bestFit="1" customWidth="1"/>
    <col min="12102" max="12102" width="10.453125" style="56" bestFit="1" customWidth="1"/>
    <col min="12103" max="12103" width="3.90625" style="56" customWidth="1"/>
    <col min="12104" max="12288" width="9" style="56"/>
    <col min="12289" max="12289" width="3.90625" style="56" customWidth="1"/>
    <col min="12290" max="12290" width="21" style="56" customWidth="1"/>
    <col min="12291" max="12329" width="9.26953125" style="56" bestFit="1" customWidth="1"/>
    <col min="12330" max="12330" width="10" style="56" bestFit="1" customWidth="1"/>
    <col min="12331" max="12331" width="9.26953125" style="56" bestFit="1" customWidth="1"/>
    <col min="12332" max="12332" width="10" style="56" bestFit="1" customWidth="1"/>
    <col min="12333" max="12336" width="9.26953125" style="56" bestFit="1" customWidth="1"/>
    <col min="12337" max="12338" width="10" style="56" bestFit="1" customWidth="1"/>
    <col min="12339" max="12339" width="9.26953125" style="56" bestFit="1" customWidth="1"/>
    <col min="12340" max="12341" width="10" style="56" bestFit="1" customWidth="1"/>
    <col min="12342" max="12342" width="10.6328125" style="56" bestFit="1" customWidth="1"/>
    <col min="12343" max="12343" width="9.6328125" style="56" bestFit="1" customWidth="1"/>
    <col min="12344" max="12344" width="11.08984375" style="56" bestFit="1" customWidth="1"/>
    <col min="12345" max="12345" width="5.7265625" style="56" customWidth="1"/>
    <col min="12346" max="12346" width="7" style="56" customWidth="1"/>
    <col min="12347" max="12347" width="3.6328125" style="56" customWidth="1"/>
    <col min="12348" max="12348" width="19.453125" style="56" customWidth="1"/>
    <col min="12349" max="12350" width="9.90625" style="56" bestFit="1" customWidth="1"/>
    <col min="12351" max="12351" width="9.08984375" style="56" bestFit="1" customWidth="1"/>
    <col min="12352" max="12352" width="10" style="56" customWidth="1"/>
    <col min="12353" max="12353" width="3.90625" style="56" customWidth="1"/>
    <col min="12354" max="12354" width="3.7265625" style="56" customWidth="1"/>
    <col min="12355" max="12355" width="20.08984375" style="56" customWidth="1"/>
    <col min="12356" max="12356" width="9.36328125" style="56" bestFit="1" customWidth="1"/>
    <col min="12357" max="12357" width="9.90625" style="56" bestFit="1" customWidth="1"/>
    <col min="12358" max="12358" width="10.453125" style="56" bestFit="1" customWidth="1"/>
    <col min="12359" max="12359" width="3.90625" style="56" customWidth="1"/>
    <col min="12360" max="12544" width="9" style="56"/>
    <col min="12545" max="12545" width="3.90625" style="56" customWidth="1"/>
    <col min="12546" max="12546" width="21" style="56" customWidth="1"/>
    <col min="12547" max="12585" width="9.26953125" style="56" bestFit="1" customWidth="1"/>
    <col min="12586" max="12586" width="10" style="56" bestFit="1" customWidth="1"/>
    <col min="12587" max="12587" width="9.26953125" style="56" bestFit="1" customWidth="1"/>
    <col min="12588" max="12588" width="10" style="56" bestFit="1" customWidth="1"/>
    <col min="12589" max="12592" width="9.26953125" style="56" bestFit="1" customWidth="1"/>
    <col min="12593" max="12594" width="10" style="56" bestFit="1" customWidth="1"/>
    <col min="12595" max="12595" width="9.26953125" style="56" bestFit="1" customWidth="1"/>
    <col min="12596" max="12597" width="10" style="56" bestFit="1" customWidth="1"/>
    <col min="12598" max="12598" width="10.6328125" style="56" bestFit="1" customWidth="1"/>
    <col min="12599" max="12599" width="9.6328125" style="56" bestFit="1" customWidth="1"/>
    <col min="12600" max="12600" width="11.08984375" style="56" bestFit="1" customWidth="1"/>
    <col min="12601" max="12601" width="5.7265625" style="56" customWidth="1"/>
    <col min="12602" max="12602" width="7" style="56" customWidth="1"/>
    <col min="12603" max="12603" width="3.6328125" style="56" customWidth="1"/>
    <col min="12604" max="12604" width="19.453125" style="56" customWidth="1"/>
    <col min="12605" max="12606" width="9.90625" style="56" bestFit="1" customWidth="1"/>
    <col min="12607" max="12607" width="9.08984375" style="56" bestFit="1" customWidth="1"/>
    <col min="12608" max="12608" width="10" style="56" customWidth="1"/>
    <col min="12609" max="12609" width="3.90625" style="56" customWidth="1"/>
    <col min="12610" max="12610" width="3.7265625" style="56" customWidth="1"/>
    <col min="12611" max="12611" width="20.08984375" style="56" customWidth="1"/>
    <col min="12612" max="12612" width="9.36328125" style="56" bestFit="1" customWidth="1"/>
    <col min="12613" max="12613" width="9.90625" style="56" bestFit="1" customWidth="1"/>
    <col min="12614" max="12614" width="10.453125" style="56" bestFit="1" customWidth="1"/>
    <col min="12615" max="12615" width="3.90625" style="56" customWidth="1"/>
    <col min="12616" max="12800" width="9" style="56"/>
    <col min="12801" max="12801" width="3.90625" style="56" customWidth="1"/>
    <col min="12802" max="12802" width="21" style="56" customWidth="1"/>
    <col min="12803" max="12841" width="9.26953125" style="56" bestFit="1" customWidth="1"/>
    <col min="12842" max="12842" width="10" style="56" bestFit="1" customWidth="1"/>
    <col min="12843" max="12843" width="9.26953125" style="56" bestFit="1" customWidth="1"/>
    <col min="12844" max="12844" width="10" style="56" bestFit="1" customWidth="1"/>
    <col min="12845" max="12848" width="9.26953125" style="56" bestFit="1" customWidth="1"/>
    <col min="12849" max="12850" width="10" style="56" bestFit="1" customWidth="1"/>
    <col min="12851" max="12851" width="9.26953125" style="56" bestFit="1" customWidth="1"/>
    <col min="12852" max="12853" width="10" style="56" bestFit="1" customWidth="1"/>
    <col min="12854" max="12854" width="10.6328125" style="56" bestFit="1" customWidth="1"/>
    <col min="12855" max="12855" width="9.6328125" style="56" bestFit="1" customWidth="1"/>
    <col min="12856" max="12856" width="11.08984375" style="56" bestFit="1" customWidth="1"/>
    <col min="12857" max="12857" width="5.7265625" style="56" customWidth="1"/>
    <col min="12858" max="12858" width="7" style="56" customWidth="1"/>
    <col min="12859" max="12859" width="3.6328125" style="56" customWidth="1"/>
    <col min="12860" max="12860" width="19.453125" style="56" customWidth="1"/>
    <col min="12861" max="12862" width="9.90625" style="56" bestFit="1" customWidth="1"/>
    <col min="12863" max="12863" width="9.08984375" style="56" bestFit="1" customWidth="1"/>
    <col min="12864" max="12864" width="10" style="56" customWidth="1"/>
    <col min="12865" max="12865" width="3.90625" style="56" customWidth="1"/>
    <col min="12866" max="12866" width="3.7265625" style="56" customWidth="1"/>
    <col min="12867" max="12867" width="20.08984375" style="56" customWidth="1"/>
    <col min="12868" max="12868" width="9.36328125" style="56" bestFit="1" customWidth="1"/>
    <col min="12869" max="12869" width="9.90625" style="56" bestFit="1" customWidth="1"/>
    <col min="12870" max="12870" width="10.453125" style="56" bestFit="1" customWidth="1"/>
    <col min="12871" max="12871" width="3.90625" style="56" customWidth="1"/>
    <col min="12872" max="13056" width="9" style="56"/>
    <col min="13057" max="13057" width="3.90625" style="56" customWidth="1"/>
    <col min="13058" max="13058" width="21" style="56" customWidth="1"/>
    <col min="13059" max="13097" width="9.26953125" style="56" bestFit="1" customWidth="1"/>
    <col min="13098" max="13098" width="10" style="56" bestFit="1" customWidth="1"/>
    <col min="13099" max="13099" width="9.26953125" style="56" bestFit="1" customWidth="1"/>
    <col min="13100" max="13100" width="10" style="56" bestFit="1" customWidth="1"/>
    <col min="13101" max="13104" width="9.26953125" style="56" bestFit="1" customWidth="1"/>
    <col min="13105" max="13106" width="10" style="56" bestFit="1" customWidth="1"/>
    <col min="13107" max="13107" width="9.26953125" style="56" bestFit="1" customWidth="1"/>
    <col min="13108" max="13109" width="10" style="56" bestFit="1" customWidth="1"/>
    <col min="13110" max="13110" width="10.6328125" style="56" bestFit="1" customWidth="1"/>
    <col min="13111" max="13111" width="9.6328125" style="56" bestFit="1" customWidth="1"/>
    <col min="13112" max="13112" width="11.08984375" style="56" bestFit="1" customWidth="1"/>
    <col min="13113" max="13113" width="5.7265625" style="56" customWidth="1"/>
    <col min="13114" max="13114" width="7" style="56" customWidth="1"/>
    <col min="13115" max="13115" width="3.6328125" style="56" customWidth="1"/>
    <col min="13116" max="13116" width="19.453125" style="56" customWidth="1"/>
    <col min="13117" max="13118" width="9.90625" style="56" bestFit="1" customWidth="1"/>
    <col min="13119" max="13119" width="9.08984375" style="56" bestFit="1" customWidth="1"/>
    <col min="13120" max="13120" width="10" style="56" customWidth="1"/>
    <col min="13121" max="13121" width="3.90625" style="56" customWidth="1"/>
    <col min="13122" max="13122" width="3.7265625" style="56" customWidth="1"/>
    <col min="13123" max="13123" width="20.08984375" style="56" customWidth="1"/>
    <col min="13124" max="13124" width="9.36328125" style="56" bestFit="1" customWidth="1"/>
    <col min="13125" max="13125" width="9.90625" style="56" bestFit="1" customWidth="1"/>
    <col min="13126" max="13126" width="10.453125" style="56" bestFit="1" customWidth="1"/>
    <col min="13127" max="13127" width="3.90625" style="56" customWidth="1"/>
    <col min="13128" max="13312" width="9" style="56"/>
    <col min="13313" max="13313" width="3.90625" style="56" customWidth="1"/>
    <col min="13314" max="13314" width="21" style="56" customWidth="1"/>
    <col min="13315" max="13353" width="9.26953125" style="56" bestFit="1" customWidth="1"/>
    <col min="13354" max="13354" width="10" style="56" bestFit="1" customWidth="1"/>
    <col min="13355" max="13355" width="9.26953125" style="56" bestFit="1" customWidth="1"/>
    <col min="13356" max="13356" width="10" style="56" bestFit="1" customWidth="1"/>
    <col min="13357" max="13360" width="9.26953125" style="56" bestFit="1" customWidth="1"/>
    <col min="13361" max="13362" width="10" style="56" bestFit="1" customWidth="1"/>
    <col min="13363" max="13363" width="9.26953125" style="56" bestFit="1" customWidth="1"/>
    <col min="13364" max="13365" width="10" style="56" bestFit="1" customWidth="1"/>
    <col min="13366" max="13366" width="10.6328125" style="56" bestFit="1" customWidth="1"/>
    <col min="13367" max="13367" width="9.6328125" style="56" bestFit="1" customWidth="1"/>
    <col min="13368" max="13368" width="11.08984375" style="56" bestFit="1" customWidth="1"/>
    <col min="13369" max="13369" width="5.7265625" style="56" customWidth="1"/>
    <col min="13370" max="13370" width="7" style="56" customWidth="1"/>
    <col min="13371" max="13371" width="3.6328125" style="56" customWidth="1"/>
    <col min="13372" max="13372" width="19.453125" style="56" customWidth="1"/>
    <col min="13373" max="13374" width="9.90625" style="56" bestFit="1" customWidth="1"/>
    <col min="13375" max="13375" width="9.08984375" style="56" bestFit="1" customWidth="1"/>
    <col min="13376" max="13376" width="10" style="56" customWidth="1"/>
    <col min="13377" max="13377" width="3.90625" style="56" customWidth="1"/>
    <col min="13378" max="13378" width="3.7265625" style="56" customWidth="1"/>
    <col min="13379" max="13379" width="20.08984375" style="56" customWidth="1"/>
    <col min="13380" max="13380" width="9.36328125" style="56" bestFit="1" customWidth="1"/>
    <col min="13381" max="13381" width="9.90625" style="56" bestFit="1" customWidth="1"/>
    <col min="13382" max="13382" width="10.453125" style="56" bestFit="1" customWidth="1"/>
    <col min="13383" max="13383" width="3.90625" style="56" customWidth="1"/>
    <col min="13384" max="13568" width="9" style="56"/>
    <col min="13569" max="13569" width="3.90625" style="56" customWidth="1"/>
    <col min="13570" max="13570" width="21" style="56" customWidth="1"/>
    <col min="13571" max="13609" width="9.26953125" style="56" bestFit="1" customWidth="1"/>
    <col min="13610" max="13610" width="10" style="56" bestFit="1" customWidth="1"/>
    <col min="13611" max="13611" width="9.26953125" style="56" bestFit="1" customWidth="1"/>
    <col min="13612" max="13612" width="10" style="56" bestFit="1" customWidth="1"/>
    <col min="13613" max="13616" width="9.26953125" style="56" bestFit="1" customWidth="1"/>
    <col min="13617" max="13618" width="10" style="56" bestFit="1" customWidth="1"/>
    <col min="13619" max="13619" width="9.26953125" style="56" bestFit="1" customWidth="1"/>
    <col min="13620" max="13621" width="10" style="56" bestFit="1" customWidth="1"/>
    <col min="13622" max="13622" width="10.6328125" style="56" bestFit="1" customWidth="1"/>
    <col min="13623" max="13623" width="9.6328125" style="56" bestFit="1" customWidth="1"/>
    <col min="13624" max="13624" width="11.08984375" style="56" bestFit="1" customWidth="1"/>
    <col min="13625" max="13625" width="5.7265625" style="56" customWidth="1"/>
    <col min="13626" max="13626" width="7" style="56" customWidth="1"/>
    <col min="13627" max="13627" width="3.6328125" style="56" customWidth="1"/>
    <col min="13628" max="13628" width="19.453125" style="56" customWidth="1"/>
    <col min="13629" max="13630" width="9.90625" style="56" bestFit="1" customWidth="1"/>
    <col min="13631" max="13631" width="9.08984375" style="56" bestFit="1" customWidth="1"/>
    <col min="13632" max="13632" width="10" style="56" customWidth="1"/>
    <col min="13633" max="13633" width="3.90625" style="56" customWidth="1"/>
    <col min="13634" max="13634" width="3.7265625" style="56" customWidth="1"/>
    <col min="13635" max="13635" width="20.08984375" style="56" customWidth="1"/>
    <col min="13636" max="13636" width="9.36328125" style="56" bestFit="1" customWidth="1"/>
    <col min="13637" max="13637" width="9.90625" style="56" bestFit="1" customWidth="1"/>
    <col min="13638" max="13638" width="10.453125" style="56" bestFit="1" customWidth="1"/>
    <col min="13639" max="13639" width="3.90625" style="56" customWidth="1"/>
    <col min="13640" max="13824" width="9" style="56"/>
    <col min="13825" max="13825" width="3.90625" style="56" customWidth="1"/>
    <col min="13826" max="13826" width="21" style="56" customWidth="1"/>
    <col min="13827" max="13865" width="9.26953125" style="56" bestFit="1" customWidth="1"/>
    <col min="13866" max="13866" width="10" style="56" bestFit="1" customWidth="1"/>
    <col min="13867" max="13867" width="9.26953125" style="56" bestFit="1" customWidth="1"/>
    <col min="13868" max="13868" width="10" style="56" bestFit="1" customWidth="1"/>
    <col min="13869" max="13872" width="9.26953125" style="56" bestFit="1" customWidth="1"/>
    <col min="13873" max="13874" width="10" style="56" bestFit="1" customWidth="1"/>
    <col min="13875" max="13875" width="9.26953125" style="56" bestFit="1" customWidth="1"/>
    <col min="13876" max="13877" width="10" style="56" bestFit="1" customWidth="1"/>
    <col min="13878" max="13878" width="10.6328125" style="56" bestFit="1" customWidth="1"/>
    <col min="13879" max="13879" width="9.6328125" style="56" bestFit="1" customWidth="1"/>
    <col min="13880" max="13880" width="11.08984375" style="56" bestFit="1" customWidth="1"/>
    <col min="13881" max="13881" width="5.7265625" style="56" customWidth="1"/>
    <col min="13882" max="13882" width="7" style="56" customWidth="1"/>
    <col min="13883" max="13883" width="3.6328125" style="56" customWidth="1"/>
    <col min="13884" max="13884" width="19.453125" style="56" customWidth="1"/>
    <col min="13885" max="13886" width="9.90625" style="56" bestFit="1" customWidth="1"/>
    <col min="13887" max="13887" width="9.08984375" style="56" bestFit="1" customWidth="1"/>
    <col min="13888" max="13888" width="10" style="56" customWidth="1"/>
    <col min="13889" max="13889" width="3.90625" style="56" customWidth="1"/>
    <col min="13890" max="13890" width="3.7265625" style="56" customWidth="1"/>
    <col min="13891" max="13891" width="20.08984375" style="56" customWidth="1"/>
    <col min="13892" max="13892" width="9.36328125" style="56" bestFit="1" customWidth="1"/>
    <col min="13893" max="13893" width="9.90625" style="56" bestFit="1" customWidth="1"/>
    <col min="13894" max="13894" width="10.453125" style="56" bestFit="1" customWidth="1"/>
    <col min="13895" max="13895" width="3.90625" style="56" customWidth="1"/>
    <col min="13896" max="14080" width="9" style="56"/>
    <col min="14081" max="14081" width="3.90625" style="56" customWidth="1"/>
    <col min="14082" max="14082" width="21" style="56" customWidth="1"/>
    <col min="14083" max="14121" width="9.26953125" style="56" bestFit="1" customWidth="1"/>
    <col min="14122" max="14122" width="10" style="56" bestFit="1" customWidth="1"/>
    <col min="14123" max="14123" width="9.26953125" style="56" bestFit="1" customWidth="1"/>
    <col min="14124" max="14124" width="10" style="56" bestFit="1" customWidth="1"/>
    <col min="14125" max="14128" width="9.26953125" style="56" bestFit="1" customWidth="1"/>
    <col min="14129" max="14130" width="10" style="56" bestFit="1" customWidth="1"/>
    <col min="14131" max="14131" width="9.26953125" style="56" bestFit="1" customWidth="1"/>
    <col min="14132" max="14133" width="10" style="56" bestFit="1" customWidth="1"/>
    <col min="14134" max="14134" width="10.6328125" style="56" bestFit="1" customWidth="1"/>
    <col min="14135" max="14135" width="9.6328125" style="56" bestFit="1" customWidth="1"/>
    <col min="14136" max="14136" width="11.08984375" style="56" bestFit="1" customWidth="1"/>
    <col min="14137" max="14137" width="5.7265625" style="56" customWidth="1"/>
    <col min="14138" max="14138" width="7" style="56" customWidth="1"/>
    <col min="14139" max="14139" width="3.6328125" style="56" customWidth="1"/>
    <col min="14140" max="14140" width="19.453125" style="56" customWidth="1"/>
    <col min="14141" max="14142" width="9.90625" style="56" bestFit="1" customWidth="1"/>
    <col min="14143" max="14143" width="9.08984375" style="56" bestFit="1" customWidth="1"/>
    <col min="14144" max="14144" width="10" style="56" customWidth="1"/>
    <col min="14145" max="14145" width="3.90625" style="56" customWidth="1"/>
    <col min="14146" max="14146" width="3.7265625" style="56" customWidth="1"/>
    <col min="14147" max="14147" width="20.08984375" style="56" customWidth="1"/>
    <col min="14148" max="14148" width="9.36328125" style="56" bestFit="1" customWidth="1"/>
    <col min="14149" max="14149" width="9.90625" style="56" bestFit="1" customWidth="1"/>
    <col min="14150" max="14150" width="10.453125" style="56" bestFit="1" customWidth="1"/>
    <col min="14151" max="14151" width="3.90625" style="56" customWidth="1"/>
    <col min="14152" max="14336" width="9" style="56"/>
    <col min="14337" max="14337" width="3.90625" style="56" customWidth="1"/>
    <col min="14338" max="14338" width="21" style="56" customWidth="1"/>
    <col min="14339" max="14377" width="9.26953125" style="56" bestFit="1" customWidth="1"/>
    <col min="14378" max="14378" width="10" style="56" bestFit="1" customWidth="1"/>
    <col min="14379" max="14379" width="9.26953125" style="56" bestFit="1" customWidth="1"/>
    <col min="14380" max="14380" width="10" style="56" bestFit="1" customWidth="1"/>
    <col min="14381" max="14384" width="9.26953125" style="56" bestFit="1" customWidth="1"/>
    <col min="14385" max="14386" width="10" style="56" bestFit="1" customWidth="1"/>
    <col min="14387" max="14387" width="9.26953125" style="56" bestFit="1" customWidth="1"/>
    <col min="14388" max="14389" width="10" style="56" bestFit="1" customWidth="1"/>
    <col min="14390" max="14390" width="10.6328125" style="56" bestFit="1" customWidth="1"/>
    <col min="14391" max="14391" width="9.6328125" style="56" bestFit="1" customWidth="1"/>
    <col min="14392" max="14392" width="11.08984375" style="56" bestFit="1" customWidth="1"/>
    <col min="14393" max="14393" width="5.7265625" style="56" customWidth="1"/>
    <col min="14394" max="14394" width="7" style="56" customWidth="1"/>
    <col min="14395" max="14395" width="3.6328125" style="56" customWidth="1"/>
    <col min="14396" max="14396" width="19.453125" style="56" customWidth="1"/>
    <col min="14397" max="14398" width="9.90625" style="56" bestFit="1" customWidth="1"/>
    <col min="14399" max="14399" width="9.08984375" style="56" bestFit="1" customWidth="1"/>
    <col min="14400" max="14400" width="10" style="56" customWidth="1"/>
    <col min="14401" max="14401" width="3.90625" style="56" customWidth="1"/>
    <col min="14402" max="14402" width="3.7265625" style="56" customWidth="1"/>
    <col min="14403" max="14403" width="20.08984375" style="56" customWidth="1"/>
    <col min="14404" max="14404" width="9.36328125" style="56" bestFit="1" customWidth="1"/>
    <col min="14405" max="14405" width="9.90625" style="56" bestFit="1" customWidth="1"/>
    <col min="14406" max="14406" width="10.453125" style="56" bestFit="1" customWidth="1"/>
    <col min="14407" max="14407" width="3.90625" style="56" customWidth="1"/>
    <col min="14408" max="14592" width="9" style="56"/>
    <col min="14593" max="14593" width="3.90625" style="56" customWidth="1"/>
    <col min="14594" max="14594" width="21" style="56" customWidth="1"/>
    <col min="14595" max="14633" width="9.26953125" style="56" bestFit="1" customWidth="1"/>
    <col min="14634" max="14634" width="10" style="56" bestFit="1" customWidth="1"/>
    <col min="14635" max="14635" width="9.26953125" style="56" bestFit="1" customWidth="1"/>
    <col min="14636" max="14636" width="10" style="56" bestFit="1" customWidth="1"/>
    <col min="14637" max="14640" width="9.26953125" style="56" bestFit="1" customWidth="1"/>
    <col min="14641" max="14642" width="10" style="56" bestFit="1" customWidth="1"/>
    <col min="14643" max="14643" width="9.26953125" style="56" bestFit="1" customWidth="1"/>
    <col min="14644" max="14645" width="10" style="56" bestFit="1" customWidth="1"/>
    <col min="14646" max="14646" width="10.6328125" style="56" bestFit="1" customWidth="1"/>
    <col min="14647" max="14647" width="9.6328125" style="56" bestFit="1" customWidth="1"/>
    <col min="14648" max="14648" width="11.08984375" style="56" bestFit="1" customWidth="1"/>
    <col min="14649" max="14649" width="5.7265625" style="56" customWidth="1"/>
    <col min="14650" max="14650" width="7" style="56" customWidth="1"/>
    <col min="14651" max="14651" width="3.6328125" style="56" customWidth="1"/>
    <col min="14652" max="14652" width="19.453125" style="56" customWidth="1"/>
    <col min="14653" max="14654" width="9.90625" style="56" bestFit="1" customWidth="1"/>
    <col min="14655" max="14655" width="9.08984375" style="56" bestFit="1" customWidth="1"/>
    <col min="14656" max="14656" width="10" style="56" customWidth="1"/>
    <col min="14657" max="14657" width="3.90625" style="56" customWidth="1"/>
    <col min="14658" max="14658" width="3.7265625" style="56" customWidth="1"/>
    <col min="14659" max="14659" width="20.08984375" style="56" customWidth="1"/>
    <col min="14660" max="14660" width="9.36328125" style="56" bestFit="1" customWidth="1"/>
    <col min="14661" max="14661" width="9.90625" style="56" bestFit="1" customWidth="1"/>
    <col min="14662" max="14662" width="10.453125" style="56" bestFit="1" customWidth="1"/>
    <col min="14663" max="14663" width="3.90625" style="56" customWidth="1"/>
    <col min="14664" max="14848" width="9" style="56"/>
    <col min="14849" max="14849" width="3.90625" style="56" customWidth="1"/>
    <col min="14850" max="14850" width="21" style="56" customWidth="1"/>
    <col min="14851" max="14889" width="9.26953125" style="56" bestFit="1" customWidth="1"/>
    <col min="14890" max="14890" width="10" style="56" bestFit="1" customWidth="1"/>
    <col min="14891" max="14891" width="9.26953125" style="56" bestFit="1" customWidth="1"/>
    <col min="14892" max="14892" width="10" style="56" bestFit="1" customWidth="1"/>
    <col min="14893" max="14896" width="9.26953125" style="56" bestFit="1" customWidth="1"/>
    <col min="14897" max="14898" width="10" style="56" bestFit="1" customWidth="1"/>
    <col min="14899" max="14899" width="9.26953125" style="56" bestFit="1" customWidth="1"/>
    <col min="14900" max="14901" width="10" style="56" bestFit="1" customWidth="1"/>
    <col min="14902" max="14902" width="10.6328125" style="56" bestFit="1" customWidth="1"/>
    <col min="14903" max="14903" width="9.6328125" style="56" bestFit="1" customWidth="1"/>
    <col min="14904" max="14904" width="11.08984375" style="56" bestFit="1" customWidth="1"/>
    <col min="14905" max="14905" width="5.7265625" style="56" customWidth="1"/>
    <col min="14906" max="14906" width="7" style="56" customWidth="1"/>
    <col min="14907" max="14907" width="3.6328125" style="56" customWidth="1"/>
    <col min="14908" max="14908" width="19.453125" style="56" customWidth="1"/>
    <col min="14909" max="14910" width="9.90625" style="56" bestFit="1" customWidth="1"/>
    <col min="14911" max="14911" width="9.08984375" style="56" bestFit="1" customWidth="1"/>
    <col min="14912" max="14912" width="10" style="56" customWidth="1"/>
    <col min="14913" max="14913" width="3.90625" style="56" customWidth="1"/>
    <col min="14914" max="14914" width="3.7265625" style="56" customWidth="1"/>
    <col min="14915" max="14915" width="20.08984375" style="56" customWidth="1"/>
    <col min="14916" max="14916" width="9.36328125" style="56" bestFit="1" customWidth="1"/>
    <col min="14917" max="14917" width="9.90625" style="56" bestFit="1" customWidth="1"/>
    <col min="14918" max="14918" width="10.453125" style="56" bestFit="1" customWidth="1"/>
    <col min="14919" max="14919" width="3.90625" style="56" customWidth="1"/>
    <col min="14920" max="15104" width="9" style="56"/>
    <col min="15105" max="15105" width="3.90625" style="56" customWidth="1"/>
    <col min="15106" max="15106" width="21" style="56" customWidth="1"/>
    <col min="15107" max="15145" width="9.26953125" style="56" bestFit="1" customWidth="1"/>
    <col min="15146" max="15146" width="10" style="56" bestFit="1" customWidth="1"/>
    <col min="15147" max="15147" width="9.26953125" style="56" bestFit="1" customWidth="1"/>
    <col min="15148" max="15148" width="10" style="56" bestFit="1" customWidth="1"/>
    <col min="15149" max="15152" width="9.26953125" style="56" bestFit="1" customWidth="1"/>
    <col min="15153" max="15154" width="10" style="56" bestFit="1" customWidth="1"/>
    <col min="15155" max="15155" width="9.26953125" style="56" bestFit="1" customWidth="1"/>
    <col min="15156" max="15157" width="10" style="56" bestFit="1" customWidth="1"/>
    <col min="15158" max="15158" width="10.6328125" style="56" bestFit="1" customWidth="1"/>
    <col min="15159" max="15159" width="9.6328125" style="56" bestFit="1" customWidth="1"/>
    <col min="15160" max="15160" width="11.08984375" style="56" bestFit="1" customWidth="1"/>
    <col min="15161" max="15161" width="5.7265625" style="56" customWidth="1"/>
    <col min="15162" max="15162" width="7" style="56" customWidth="1"/>
    <col min="15163" max="15163" width="3.6328125" style="56" customWidth="1"/>
    <col min="15164" max="15164" width="19.453125" style="56" customWidth="1"/>
    <col min="15165" max="15166" width="9.90625" style="56" bestFit="1" customWidth="1"/>
    <col min="15167" max="15167" width="9.08984375" style="56" bestFit="1" customWidth="1"/>
    <col min="15168" max="15168" width="10" style="56" customWidth="1"/>
    <col min="15169" max="15169" width="3.90625" style="56" customWidth="1"/>
    <col min="15170" max="15170" width="3.7265625" style="56" customWidth="1"/>
    <col min="15171" max="15171" width="20.08984375" style="56" customWidth="1"/>
    <col min="15172" max="15172" width="9.36328125" style="56" bestFit="1" customWidth="1"/>
    <col min="15173" max="15173" width="9.90625" style="56" bestFit="1" customWidth="1"/>
    <col min="15174" max="15174" width="10.453125" style="56" bestFit="1" customWidth="1"/>
    <col min="15175" max="15175" width="3.90625" style="56" customWidth="1"/>
    <col min="15176" max="15360" width="9" style="56"/>
    <col min="15361" max="15361" width="3.90625" style="56" customWidth="1"/>
    <col min="15362" max="15362" width="21" style="56" customWidth="1"/>
    <col min="15363" max="15401" width="9.26953125" style="56" bestFit="1" customWidth="1"/>
    <col min="15402" max="15402" width="10" style="56" bestFit="1" customWidth="1"/>
    <col min="15403" max="15403" width="9.26953125" style="56" bestFit="1" customWidth="1"/>
    <col min="15404" max="15404" width="10" style="56" bestFit="1" customWidth="1"/>
    <col min="15405" max="15408" width="9.26953125" style="56" bestFit="1" customWidth="1"/>
    <col min="15409" max="15410" width="10" style="56" bestFit="1" customWidth="1"/>
    <col min="15411" max="15411" width="9.26953125" style="56" bestFit="1" customWidth="1"/>
    <col min="15412" max="15413" width="10" style="56" bestFit="1" customWidth="1"/>
    <col min="15414" max="15414" width="10.6328125" style="56" bestFit="1" customWidth="1"/>
    <col min="15415" max="15415" width="9.6328125" style="56" bestFit="1" customWidth="1"/>
    <col min="15416" max="15416" width="11.08984375" style="56" bestFit="1" customWidth="1"/>
    <col min="15417" max="15417" width="5.7265625" style="56" customWidth="1"/>
    <col min="15418" max="15418" width="7" style="56" customWidth="1"/>
    <col min="15419" max="15419" width="3.6328125" style="56" customWidth="1"/>
    <col min="15420" max="15420" width="19.453125" style="56" customWidth="1"/>
    <col min="15421" max="15422" width="9.90625" style="56" bestFit="1" customWidth="1"/>
    <col min="15423" max="15423" width="9.08984375" style="56" bestFit="1" customWidth="1"/>
    <col min="15424" max="15424" width="10" style="56" customWidth="1"/>
    <col min="15425" max="15425" width="3.90625" style="56" customWidth="1"/>
    <col min="15426" max="15426" width="3.7265625" style="56" customWidth="1"/>
    <col min="15427" max="15427" width="20.08984375" style="56" customWidth="1"/>
    <col min="15428" max="15428" width="9.36328125" style="56" bestFit="1" customWidth="1"/>
    <col min="15429" max="15429" width="9.90625" style="56" bestFit="1" customWidth="1"/>
    <col min="15430" max="15430" width="10.453125" style="56" bestFit="1" customWidth="1"/>
    <col min="15431" max="15431" width="3.90625" style="56" customWidth="1"/>
    <col min="15432" max="15616" width="9" style="56"/>
    <col min="15617" max="15617" width="3.90625" style="56" customWidth="1"/>
    <col min="15618" max="15618" width="21" style="56" customWidth="1"/>
    <col min="15619" max="15657" width="9.26953125" style="56" bestFit="1" customWidth="1"/>
    <col min="15658" max="15658" width="10" style="56" bestFit="1" customWidth="1"/>
    <col min="15659" max="15659" width="9.26953125" style="56" bestFit="1" customWidth="1"/>
    <col min="15660" max="15660" width="10" style="56" bestFit="1" customWidth="1"/>
    <col min="15661" max="15664" width="9.26953125" style="56" bestFit="1" customWidth="1"/>
    <col min="15665" max="15666" width="10" style="56" bestFit="1" customWidth="1"/>
    <col min="15667" max="15667" width="9.26953125" style="56" bestFit="1" customWidth="1"/>
    <col min="15668" max="15669" width="10" style="56" bestFit="1" customWidth="1"/>
    <col min="15670" max="15670" width="10.6328125" style="56" bestFit="1" customWidth="1"/>
    <col min="15671" max="15671" width="9.6328125" style="56" bestFit="1" customWidth="1"/>
    <col min="15672" max="15672" width="11.08984375" style="56" bestFit="1" customWidth="1"/>
    <col min="15673" max="15673" width="5.7265625" style="56" customWidth="1"/>
    <col min="15674" max="15674" width="7" style="56" customWidth="1"/>
    <col min="15675" max="15675" width="3.6328125" style="56" customWidth="1"/>
    <col min="15676" max="15676" width="19.453125" style="56" customWidth="1"/>
    <col min="15677" max="15678" width="9.90625" style="56" bestFit="1" customWidth="1"/>
    <col min="15679" max="15679" width="9.08984375" style="56" bestFit="1" customWidth="1"/>
    <col min="15680" max="15680" width="10" style="56" customWidth="1"/>
    <col min="15681" max="15681" width="3.90625" style="56" customWidth="1"/>
    <col min="15682" max="15682" width="3.7265625" style="56" customWidth="1"/>
    <col min="15683" max="15683" width="20.08984375" style="56" customWidth="1"/>
    <col min="15684" max="15684" width="9.36328125" style="56" bestFit="1" customWidth="1"/>
    <col min="15685" max="15685" width="9.90625" style="56" bestFit="1" customWidth="1"/>
    <col min="15686" max="15686" width="10.453125" style="56" bestFit="1" customWidth="1"/>
    <col min="15687" max="15687" width="3.90625" style="56" customWidth="1"/>
    <col min="15688" max="15872" width="9" style="56"/>
    <col min="15873" max="15873" width="3.90625" style="56" customWidth="1"/>
    <col min="15874" max="15874" width="21" style="56" customWidth="1"/>
    <col min="15875" max="15913" width="9.26953125" style="56" bestFit="1" customWidth="1"/>
    <col min="15914" max="15914" width="10" style="56" bestFit="1" customWidth="1"/>
    <col min="15915" max="15915" width="9.26953125" style="56" bestFit="1" customWidth="1"/>
    <col min="15916" max="15916" width="10" style="56" bestFit="1" customWidth="1"/>
    <col min="15917" max="15920" width="9.26953125" style="56" bestFit="1" customWidth="1"/>
    <col min="15921" max="15922" width="10" style="56" bestFit="1" customWidth="1"/>
    <col min="15923" max="15923" width="9.26953125" style="56" bestFit="1" customWidth="1"/>
    <col min="15924" max="15925" width="10" style="56" bestFit="1" customWidth="1"/>
    <col min="15926" max="15926" width="10.6328125" style="56" bestFit="1" customWidth="1"/>
    <col min="15927" max="15927" width="9.6328125" style="56" bestFit="1" customWidth="1"/>
    <col min="15928" max="15928" width="11.08984375" style="56" bestFit="1" customWidth="1"/>
    <col min="15929" max="15929" width="5.7265625" style="56" customWidth="1"/>
    <col min="15930" max="15930" width="7" style="56" customWidth="1"/>
    <col min="15931" max="15931" width="3.6328125" style="56" customWidth="1"/>
    <col min="15932" max="15932" width="19.453125" style="56" customWidth="1"/>
    <col min="15933" max="15934" width="9.90625" style="56" bestFit="1" customWidth="1"/>
    <col min="15935" max="15935" width="9.08984375" style="56" bestFit="1" customWidth="1"/>
    <col min="15936" max="15936" width="10" style="56" customWidth="1"/>
    <col min="15937" max="15937" width="3.90625" style="56" customWidth="1"/>
    <col min="15938" max="15938" width="3.7265625" style="56" customWidth="1"/>
    <col min="15939" max="15939" width="20.08984375" style="56" customWidth="1"/>
    <col min="15940" max="15940" width="9.36328125" style="56" bestFit="1" customWidth="1"/>
    <col min="15941" max="15941" width="9.90625" style="56" bestFit="1" customWidth="1"/>
    <col min="15942" max="15942" width="10.453125" style="56" bestFit="1" customWidth="1"/>
    <col min="15943" max="15943" width="3.90625" style="56" customWidth="1"/>
    <col min="15944" max="16128" width="9" style="56"/>
    <col min="16129" max="16129" width="3.90625" style="56" customWidth="1"/>
    <col min="16130" max="16130" width="21" style="56" customWidth="1"/>
    <col min="16131" max="16169" width="9.26953125" style="56" bestFit="1" customWidth="1"/>
    <col min="16170" max="16170" width="10" style="56" bestFit="1" customWidth="1"/>
    <col min="16171" max="16171" width="9.26953125" style="56" bestFit="1" customWidth="1"/>
    <col min="16172" max="16172" width="10" style="56" bestFit="1" customWidth="1"/>
    <col min="16173" max="16176" width="9.26953125" style="56" bestFit="1" customWidth="1"/>
    <col min="16177" max="16178" width="10" style="56" bestFit="1" customWidth="1"/>
    <col min="16179" max="16179" width="9.26953125" style="56" bestFit="1" customWidth="1"/>
    <col min="16180" max="16181" width="10" style="56" bestFit="1" customWidth="1"/>
    <col min="16182" max="16182" width="10.6328125" style="56" bestFit="1" customWidth="1"/>
    <col min="16183" max="16183" width="9.6328125" style="56" bestFit="1" customWidth="1"/>
    <col min="16184" max="16184" width="11.08984375" style="56" bestFit="1" customWidth="1"/>
    <col min="16185" max="16185" width="5.7265625" style="56" customWidth="1"/>
    <col min="16186" max="16186" width="7" style="56" customWidth="1"/>
    <col min="16187" max="16187" width="3.6328125" style="56" customWidth="1"/>
    <col min="16188" max="16188" width="19.453125" style="56" customWidth="1"/>
    <col min="16189" max="16190" width="9.90625" style="56" bestFit="1" customWidth="1"/>
    <col min="16191" max="16191" width="9.08984375" style="56" bestFit="1" customWidth="1"/>
    <col min="16192" max="16192" width="10" style="56" customWidth="1"/>
    <col min="16193" max="16193" width="3.90625" style="56" customWidth="1"/>
    <col min="16194" max="16194" width="3.7265625" style="56" customWidth="1"/>
    <col min="16195" max="16195" width="20.08984375" style="56" customWidth="1"/>
    <col min="16196" max="16196" width="9.36328125" style="56" bestFit="1" customWidth="1"/>
    <col min="16197" max="16197" width="9.90625" style="56" bestFit="1" customWidth="1"/>
    <col min="16198" max="16198" width="10.453125" style="56" bestFit="1" customWidth="1"/>
    <col min="16199" max="16199" width="3.90625" style="56" customWidth="1"/>
    <col min="16200" max="16384" width="9" style="56"/>
  </cols>
  <sheetData>
    <row r="1" spans="1:71" x14ac:dyDescent="0.2">
      <c r="A1" s="236" t="s">
        <v>397</v>
      </c>
      <c r="E1" s="237" t="s">
        <v>611</v>
      </c>
      <c r="F1" s="238"/>
      <c r="G1" s="56" t="s">
        <v>177</v>
      </c>
      <c r="BG1" s="236" t="s">
        <v>398</v>
      </c>
      <c r="BJ1" s="56" t="s">
        <v>177</v>
      </c>
      <c r="BN1" s="236" t="s">
        <v>399</v>
      </c>
      <c r="BQ1" s="56" t="s">
        <v>177</v>
      </c>
    </row>
    <row r="2" spans="1:71" x14ac:dyDescent="0.2">
      <c r="A2" s="56" t="s">
        <v>400</v>
      </c>
      <c r="BC2" s="239" t="s">
        <v>0</v>
      </c>
      <c r="BG2" s="56" t="s">
        <v>401</v>
      </c>
      <c r="BN2" s="236" t="s">
        <v>402</v>
      </c>
    </row>
    <row r="3" spans="1:71" x14ac:dyDescent="0.2">
      <c r="A3" s="240" t="s">
        <v>1</v>
      </c>
      <c r="B3" s="241"/>
      <c r="C3" s="242" t="s">
        <v>403</v>
      </c>
      <c r="D3" s="242" t="s">
        <v>404</v>
      </c>
      <c r="E3" s="242" t="s">
        <v>405</v>
      </c>
      <c r="F3" s="242" t="s">
        <v>406</v>
      </c>
      <c r="G3" s="242" t="s">
        <v>407</v>
      </c>
      <c r="H3" s="243" t="s">
        <v>408</v>
      </c>
      <c r="I3" s="243" t="s">
        <v>409</v>
      </c>
      <c r="J3" s="243" t="s">
        <v>410</v>
      </c>
      <c r="K3" s="243" t="s">
        <v>411</v>
      </c>
      <c r="L3" s="243" t="s">
        <v>2</v>
      </c>
      <c r="M3" s="243" t="s">
        <v>3</v>
      </c>
      <c r="N3" s="243" t="s">
        <v>4</v>
      </c>
      <c r="O3" s="243" t="s">
        <v>5</v>
      </c>
      <c r="P3" s="243" t="s">
        <v>6</v>
      </c>
      <c r="Q3" s="243" t="s">
        <v>7</v>
      </c>
      <c r="R3" s="243" t="s">
        <v>8</v>
      </c>
      <c r="S3" s="243" t="s">
        <v>9</v>
      </c>
      <c r="T3" s="243" t="s">
        <v>10</v>
      </c>
      <c r="U3" s="243" t="s">
        <v>11</v>
      </c>
      <c r="V3" s="243" t="s">
        <v>12</v>
      </c>
      <c r="W3" s="243" t="s">
        <v>13</v>
      </c>
      <c r="X3" s="243" t="s">
        <v>14</v>
      </c>
      <c r="Y3" s="243" t="s">
        <v>15</v>
      </c>
      <c r="Z3" s="243" t="s">
        <v>16</v>
      </c>
      <c r="AA3" s="243" t="s">
        <v>17</v>
      </c>
      <c r="AB3" s="243" t="s">
        <v>18</v>
      </c>
      <c r="AC3" s="243" t="s">
        <v>19</v>
      </c>
      <c r="AD3" s="243" t="s">
        <v>20</v>
      </c>
      <c r="AE3" s="243" t="s">
        <v>21</v>
      </c>
      <c r="AF3" s="243" t="s">
        <v>22</v>
      </c>
      <c r="AG3" s="243" t="s">
        <v>23</v>
      </c>
      <c r="AH3" s="243" t="s">
        <v>24</v>
      </c>
      <c r="AI3" s="243" t="s">
        <v>25</v>
      </c>
      <c r="AJ3" s="243" t="s">
        <v>26</v>
      </c>
      <c r="AK3" s="243">
        <v>35</v>
      </c>
      <c r="AL3" s="242">
        <v>36</v>
      </c>
      <c r="AM3" s="242">
        <v>37</v>
      </c>
      <c r="AN3" s="242">
        <v>38</v>
      </c>
      <c r="AO3" s="242">
        <v>39</v>
      </c>
      <c r="AP3" s="244">
        <v>40</v>
      </c>
      <c r="AQ3" s="245">
        <v>41</v>
      </c>
      <c r="AR3" s="245">
        <v>42</v>
      </c>
      <c r="AS3" s="245">
        <v>43</v>
      </c>
      <c r="AT3" s="245">
        <v>44</v>
      </c>
      <c r="AU3" s="245">
        <v>45</v>
      </c>
      <c r="AV3" s="245">
        <v>46</v>
      </c>
      <c r="AW3" s="244">
        <v>47</v>
      </c>
      <c r="AX3" s="245">
        <v>48</v>
      </c>
      <c r="AY3" s="246">
        <v>49</v>
      </c>
      <c r="AZ3" s="244">
        <v>50</v>
      </c>
      <c r="BA3" s="245">
        <v>51</v>
      </c>
      <c r="BB3" s="246">
        <v>52</v>
      </c>
      <c r="BC3" s="245">
        <v>53</v>
      </c>
      <c r="BD3" s="244">
        <v>54</v>
      </c>
      <c r="BE3" s="247"/>
      <c r="BG3" s="248" t="s">
        <v>1</v>
      </c>
      <c r="BH3" s="249"/>
      <c r="BI3" s="250" t="s">
        <v>412</v>
      </c>
      <c r="BJ3" s="251" t="s">
        <v>71</v>
      </c>
      <c r="BK3" s="252" t="s">
        <v>72</v>
      </c>
      <c r="BL3" s="250" t="s">
        <v>413</v>
      </c>
      <c r="BN3" s="248" t="s">
        <v>1</v>
      </c>
      <c r="BO3" s="249"/>
      <c r="BP3" s="248" t="s">
        <v>414</v>
      </c>
      <c r="BQ3" s="251" t="s">
        <v>415</v>
      </c>
      <c r="BR3" s="250" t="s">
        <v>402</v>
      </c>
    </row>
    <row r="4" spans="1:71" ht="50" x14ac:dyDescent="0.2">
      <c r="A4" s="253"/>
      <c r="B4" s="254" t="s">
        <v>416</v>
      </c>
      <c r="C4" s="255" t="s">
        <v>417</v>
      </c>
      <c r="D4" s="255" t="s">
        <v>418</v>
      </c>
      <c r="E4" s="255" t="s">
        <v>419</v>
      </c>
      <c r="F4" s="255" t="s">
        <v>27</v>
      </c>
      <c r="G4" s="255" t="s">
        <v>420</v>
      </c>
      <c r="H4" s="256" t="s">
        <v>28</v>
      </c>
      <c r="I4" s="256" t="s">
        <v>267</v>
      </c>
      <c r="J4" s="256" t="s">
        <v>29</v>
      </c>
      <c r="K4" s="256" t="s">
        <v>30</v>
      </c>
      <c r="L4" s="256" t="s">
        <v>421</v>
      </c>
      <c r="M4" s="256" t="s">
        <v>31</v>
      </c>
      <c r="N4" s="256" t="s">
        <v>32</v>
      </c>
      <c r="O4" s="256" t="s">
        <v>33</v>
      </c>
      <c r="P4" s="256" t="s">
        <v>34</v>
      </c>
      <c r="Q4" s="256" t="s">
        <v>268</v>
      </c>
      <c r="R4" s="256" t="s">
        <v>269</v>
      </c>
      <c r="S4" s="256" t="s">
        <v>270</v>
      </c>
      <c r="T4" s="256" t="s">
        <v>422</v>
      </c>
      <c r="U4" s="256" t="s">
        <v>35</v>
      </c>
      <c r="V4" s="256" t="s">
        <v>365</v>
      </c>
      <c r="W4" s="256" t="s">
        <v>423</v>
      </c>
      <c r="X4" s="256" t="s">
        <v>50</v>
      </c>
      <c r="Y4" s="256" t="s">
        <v>36</v>
      </c>
      <c r="Z4" s="256" t="s">
        <v>424</v>
      </c>
      <c r="AA4" s="256" t="s">
        <v>425</v>
      </c>
      <c r="AB4" s="256" t="s">
        <v>426</v>
      </c>
      <c r="AC4" s="256" t="s">
        <v>427</v>
      </c>
      <c r="AD4" s="256" t="s">
        <v>37</v>
      </c>
      <c r="AE4" s="256" t="s">
        <v>38</v>
      </c>
      <c r="AF4" s="256" t="s">
        <v>428</v>
      </c>
      <c r="AG4" s="256" t="s">
        <v>193</v>
      </c>
      <c r="AH4" s="256" t="s">
        <v>39</v>
      </c>
      <c r="AI4" s="256" t="s">
        <v>40</v>
      </c>
      <c r="AJ4" s="256" t="s">
        <v>429</v>
      </c>
      <c r="AK4" s="256" t="s">
        <v>430</v>
      </c>
      <c r="AL4" s="255" t="s">
        <v>41</v>
      </c>
      <c r="AM4" s="255" t="s">
        <v>42</v>
      </c>
      <c r="AN4" s="255" t="s">
        <v>431</v>
      </c>
      <c r="AO4" s="255" t="s">
        <v>432</v>
      </c>
      <c r="AP4" s="257" t="s">
        <v>43</v>
      </c>
      <c r="AQ4" s="258" t="s">
        <v>52</v>
      </c>
      <c r="AR4" s="258" t="s">
        <v>44</v>
      </c>
      <c r="AS4" s="258" t="s">
        <v>45</v>
      </c>
      <c r="AT4" s="258" t="s">
        <v>433</v>
      </c>
      <c r="AU4" s="258" t="s">
        <v>434</v>
      </c>
      <c r="AV4" s="258" t="s">
        <v>46</v>
      </c>
      <c r="AW4" s="257" t="s">
        <v>435</v>
      </c>
      <c r="AX4" s="258" t="s">
        <v>436</v>
      </c>
      <c r="AY4" s="259" t="s">
        <v>437</v>
      </c>
      <c r="AZ4" s="257" t="s">
        <v>47</v>
      </c>
      <c r="BA4" s="258" t="s">
        <v>48</v>
      </c>
      <c r="BB4" s="259" t="s">
        <v>438</v>
      </c>
      <c r="BC4" s="258" t="s">
        <v>49</v>
      </c>
      <c r="BD4" s="257" t="s">
        <v>439</v>
      </c>
      <c r="BE4" s="260"/>
      <c r="BG4" s="261"/>
      <c r="BH4" s="262" t="s">
        <v>416</v>
      </c>
      <c r="BI4" s="263" t="s">
        <v>76</v>
      </c>
      <c r="BJ4" s="264" t="s">
        <v>77</v>
      </c>
      <c r="BK4" s="265" t="s">
        <v>78</v>
      </c>
      <c r="BL4" s="263" t="s">
        <v>440</v>
      </c>
      <c r="BN4" s="261"/>
      <c r="BO4" s="262" t="s">
        <v>416</v>
      </c>
      <c r="BP4" s="266" t="s">
        <v>84</v>
      </c>
      <c r="BQ4" s="264" t="s">
        <v>85</v>
      </c>
      <c r="BR4" s="263" t="s">
        <v>441</v>
      </c>
    </row>
    <row r="5" spans="1:71" x14ac:dyDescent="0.2">
      <c r="A5" s="267" t="s">
        <v>442</v>
      </c>
      <c r="B5" s="268" t="s">
        <v>443</v>
      </c>
      <c r="C5" s="269">
        <v>362</v>
      </c>
      <c r="D5" s="269">
        <v>2</v>
      </c>
      <c r="E5" s="269">
        <v>0</v>
      </c>
      <c r="F5" s="269">
        <v>0</v>
      </c>
      <c r="G5" s="269">
        <v>1034</v>
      </c>
      <c r="H5" s="269">
        <v>41</v>
      </c>
      <c r="I5" s="269">
        <v>0</v>
      </c>
      <c r="J5" s="269">
        <v>0</v>
      </c>
      <c r="K5" s="269">
        <v>0</v>
      </c>
      <c r="L5" s="269">
        <v>1</v>
      </c>
      <c r="M5" s="269">
        <v>0</v>
      </c>
      <c r="N5" s="269">
        <v>0</v>
      </c>
      <c r="O5" s="269">
        <v>0</v>
      </c>
      <c r="P5" s="269">
        <v>0</v>
      </c>
      <c r="Q5" s="269">
        <v>0</v>
      </c>
      <c r="R5" s="269">
        <v>0</v>
      </c>
      <c r="S5" s="269">
        <v>0</v>
      </c>
      <c r="T5" s="269">
        <v>0</v>
      </c>
      <c r="U5" s="269">
        <v>0</v>
      </c>
      <c r="V5" s="269">
        <v>0</v>
      </c>
      <c r="W5" s="269">
        <v>0</v>
      </c>
      <c r="X5" s="269">
        <v>3</v>
      </c>
      <c r="Y5" s="269">
        <v>5</v>
      </c>
      <c r="Z5" s="269">
        <v>0</v>
      </c>
      <c r="AA5" s="269">
        <v>0</v>
      </c>
      <c r="AB5" s="269">
        <v>0</v>
      </c>
      <c r="AC5" s="269">
        <v>0</v>
      </c>
      <c r="AD5" s="269">
        <v>0</v>
      </c>
      <c r="AE5" s="269">
        <v>0</v>
      </c>
      <c r="AF5" s="269">
        <v>0</v>
      </c>
      <c r="AG5" s="269">
        <v>0</v>
      </c>
      <c r="AH5" s="269">
        <v>0</v>
      </c>
      <c r="AI5" s="269">
        <v>14</v>
      </c>
      <c r="AJ5" s="269">
        <v>11</v>
      </c>
      <c r="AK5" s="269">
        <v>3</v>
      </c>
      <c r="AL5" s="269">
        <v>0</v>
      </c>
      <c r="AM5" s="269">
        <v>54</v>
      </c>
      <c r="AN5" s="269">
        <v>0</v>
      </c>
      <c r="AO5" s="269">
        <v>0</v>
      </c>
      <c r="AP5" s="270">
        <v>1530</v>
      </c>
      <c r="AQ5" s="269">
        <v>3</v>
      </c>
      <c r="AR5" s="269">
        <v>505</v>
      </c>
      <c r="AS5" s="269">
        <v>0</v>
      </c>
      <c r="AT5" s="269">
        <v>0</v>
      </c>
      <c r="AU5" s="269">
        <v>9</v>
      </c>
      <c r="AV5" s="269">
        <v>0</v>
      </c>
      <c r="AW5" s="270">
        <v>517</v>
      </c>
      <c r="AX5" s="269">
        <v>2047</v>
      </c>
      <c r="AY5" s="270">
        <v>1332</v>
      </c>
      <c r="AZ5" s="270">
        <v>1849</v>
      </c>
      <c r="BA5" s="269">
        <v>3379</v>
      </c>
      <c r="BB5" s="270">
        <v>-821</v>
      </c>
      <c r="BC5" s="269">
        <v>1028</v>
      </c>
      <c r="BD5" s="270">
        <v>2558</v>
      </c>
      <c r="BE5" s="271"/>
      <c r="BG5" s="267" t="s">
        <v>442</v>
      </c>
      <c r="BH5" s="272" t="s">
        <v>443</v>
      </c>
      <c r="BI5" s="273">
        <f>AX5</f>
        <v>2047</v>
      </c>
      <c r="BJ5" s="274">
        <f>ABS(BB5)</f>
        <v>821</v>
      </c>
      <c r="BK5" s="275">
        <f>BJ5/BI5</f>
        <v>0.40107474352711286</v>
      </c>
      <c r="BL5" s="276">
        <f>1-BK5</f>
        <v>0.59892525647288708</v>
      </c>
      <c r="BM5" s="277"/>
      <c r="BN5" s="267" t="s">
        <v>442</v>
      </c>
      <c r="BO5" s="272" t="s">
        <v>443</v>
      </c>
      <c r="BP5" s="278">
        <f>AY5</f>
        <v>1332</v>
      </c>
      <c r="BQ5" s="279">
        <f>ABS(BB5)</f>
        <v>821</v>
      </c>
      <c r="BR5" s="280">
        <f>BP5-BQ5</f>
        <v>511</v>
      </c>
      <c r="BS5" s="277"/>
    </row>
    <row r="6" spans="1:71" x14ac:dyDescent="0.2">
      <c r="A6" s="267" t="s">
        <v>444</v>
      </c>
      <c r="B6" s="268" t="s">
        <v>445</v>
      </c>
      <c r="C6" s="269">
        <v>0</v>
      </c>
      <c r="D6" s="269">
        <v>66</v>
      </c>
      <c r="E6" s="269">
        <v>0</v>
      </c>
      <c r="F6" s="269">
        <v>0</v>
      </c>
      <c r="G6" s="269">
        <v>3</v>
      </c>
      <c r="H6" s="269">
        <v>0</v>
      </c>
      <c r="I6" s="269">
        <v>177</v>
      </c>
      <c r="J6" s="269">
        <v>0</v>
      </c>
      <c r="K6" s="269">
        <v>0</v>
      </c>
      <c r="L6" s="269">
        <v>0</v>
      </c>
      <c r="M6" s="269">
        <v>0</v>
      </c>
      <c r="N6" s="269">
        <v>0</v>
      </c>
      <c r="O6" s="269">
        <v>0</v>
      </c>
      <c r="P6" s="269">
        <v>0</v>
      </c>
      <c r="Q6" s="269">
        <v>0</v>
      </c>
      <c r="R6" s="269">
        <v>0</v>
      </c>
      <c r="S6" s="269">
        <v>0</v>
      </c>
      <c r="T6" s="269">
        <v>0</v>
      </c>
      <c r="U6" s="269">
        <v>0</v>
      </c>
      <c r="V6" s="269">
        <v>0</v>
      </c>
      <c r="W6" s="269">
        <v>0</v>
      </c>
      <c r="X6" s="269">
        <v>1</v>
      </c>
      <c r="Y6" s="269">
        <v>0</v>
      </c>
      <c r="Z6" s="269">
        <v>0</v>
      </c>
      <c r="AA6" s="269">
        <v>0</v>
      </c>
      <c r="AB6" s="269">
        <v>0</v>
      </c>
      <c r="AC6" s="269">
        <v>0</v>
      </c>
      <c r="AD6" s="269">
        <v>0</v>
      </c>
      <c r="AE6" s="269">
        <v>0</v>
      </c>
      <c r="AF6" s="269">
        <v>0</v>
      </c>
      <c r="AG6" s="269">
        <v>0</v>
      </c>
      <c r="AH6" s="269">
        <v>0</v>
      </c>
      <c r="AI6" s="269">
        <v>0</v>
      </c>
      <c r="AJ6" s="269">
        <v>0</v>
      </c>
      <c r="AK6" s="269">
        <v>0</v>
      </c>
      <c r="AL6" s="269">
        <v>0</v>
      </c>
      <c r="AM6" s="269">
        <v>3</v>
      </c>
      <c r="AN6" s="269">
        <v>0</v>
      </c>
      <c r="AO6" s="269">
        <v>0</v>
      </c>
      <c r="AP6" s="270">
        <v>250</v>
      </c>
      <c r="AQ6" s="269">
        <v>0</v>
      </c>
      <c r="AR6" s="269">
        <v>26</v>
      </c>
      <c r="AS6" s="269">
        <v>0</v>
      </c>
      <c r="AT6" s="269">
        <v>0</v>
      </c>
      <c r="AU6" s="269">
        <v>0</v>
      </c>
      <c r="AV6" s="269">
        <v>163</v>
      </c>
      <c r="AW6" s="270">
        <v>189</v>
      </c>
      <c r="AX6" s="269">
        <v>439</v>
      </c>
      <c r="AY6" s="270">
        <v>60</v>
      </c>
      <c r="AZ6" s="270">
        <v>249</v>
      </c>
      <c r="BA6" s="269">
        <v>499</v>
      </c>
      <c r="BB6" s="270">
        <v>0</v>
      </c>
      <c r="BC6" s="269">
        <v>249</v>
      </c>
      <c r="BD6" s="270">
        <v>499</v>
      </c>
      <c r="BE6" s="271"/>
      <c r="BG6" s="267" t="s">
        <v>444</v>
      </c>
      <c r="BH6" s="272" t="s">
        <v>445</v>
      </c>
      <c r="BI6" s="273">
        <f t="shared" ref="BI6:BI44" si="0">AX6</f>
        <v>439</v>
      </c>
      <c r="BJ6" s="274">
        <f t="shared" ref="BJ6:BJ44" si="1">ABS(BB6)</f>
        <v>0</v>
      </c>
      <c r="BK6" s="275">
        <f t="shared" ref="BK6:BK44" si="2">BJ6/BI6</f>
        <v>0</v>
      </c>
      <c r="BL6" s="276">
        <f t="shared" ref="BL6:BL44" si="3">1-BK6</f>
        <v>1</v>
      </c>
      <c r="BM6" s="277"/>
      <c r="BN6" s="267" t="s">
        <v>444</v>
      </c>
      <c r="BO6" s="272" t="s">
        <v>445</v>
      </c>
      <c r="BP6" s="278">
        <f t="shared" ref="BP6:BP44" si="4">AY6</f>
        <v>60</v>
      </c>
      <c r="BQ6" s="279">
        <f t="shared" ref="BQ6:BQ44" si="5">ABS(BB6)</f>
        <v>0</v>
      </c>
      <c r="BR6" s="280">
        <f t="shared" ref="BR6:BR44" si="6">BP6-BQ6</f>
        <v>60</v>
      </c>
      <c r="BS6" s="277"/>
    </row>
    <row r="7" spans="1:71" x14ac:dyDescent="0.2">
      <c r="A7" s="267" t="s">
        <v>446</v>
      </c>
      <c r="B7" s="268" t="s">
        <v>249</v>
      </c>
      <c r="C7" s="269">
        <v>0</v>
      </c>
      <c r="D7" s="269">
        <v>0</v>
      </c>
      <c r="E7" s="269">
        <v>0</v>
      </c>
      <c r="F7" s="269">
        <v>0</v>
      </c>
      <c r="G7" s="269">
        <v>198</v>
      </c>
      <c r="H7" s="269">
        <v>0</v>
      </c>
      <c r="I7" s="269">
        <v>0</v>
      </c>
      <c r="J7" s="269">
        <v>0</v>
      </c>
      <c r="K7" s="269">
        <v>0</v>
      </c>
      <c r="L7" s="269">
        <v>0</v>
      </c>
      <c r="M7" s="269">
        <v>0</v>
      </c>
      <c r="N7" s="269">
        <v>0</v>
      </c>
      <c r="O7" s="269">
        <v>0</v>
      </c>
      <c r="P7" s="269">
        <v>0</v>
      </c>
      <c r="Q7" s="269">
        <v>0</v>
      </c>
      <c r="R7" s="269">
        <v>0</v>
      </c>
      <c r="S7" s="269">
        <v>0</v>
      </c>
      <c r="T7" s="269">
        <v>0</v>
      </c>
      <c r="U7" s="269">
        <v>0</v>
      </c>
      <c r="V7" s="269">
        <v>0</v>
      </c>
      <c r="W7" s="269">
        <v>0</v>
      </c>
      <c r="X7" s="269">
        <v>4</v>
      </c>
      <c r="Y7" s="269">
        <v>0</v>
      </c>
      <c r="Z7" s="269">
        <v>0</v>
      </c>
      <c r="AA7" s="269">
        <v>0</v>
      </c>
      <c r="AB7" s="269">
        <v>0</v>
      </c>
      <c r="AC7" s="269">
        <v>0</v>
      </c>
      <c r="AD7" s="269">
        <v>0</v>
      </c>
      <c r="AE7" s="269">
        <v>0</v>
      </c>
      <c r="AF7" s="269">
        <v>0</v>
      </c>
      <c r="AG7" s="269">
        <v>0</v>
      </c>
      <c r="AH7" s="269">
        <v>0</v>
      </c>
      <c r="AI7" s="269">
        <v>0</v>
      </c>
      <c r="AJ7" s="269">
        <v>3</v>
      </c>
      <c r="AK7" s="269">
        <v>0</v>
      </c>
      <c r="AL7" s="269">
        <v>0</v>
      </c>
      <c r="AM7" s="269">
        <v>11</v>
      </c>
      <c r="AN7" s="269">
        <v>0</v>
      </c>
      <c r="AO7" s="269">
        <v>0</v>
      </c>
      <c r="AP7" s="270">
        <v>216</v>
      </c>
      <c r="AQ7" s="269">
        <v>1</v>
      </c>
      <c r="AR7" s="269">
        <v>52</v>
      </c>
      <c r="AS7" s="269">
        <v>0</v>
      </c>
      <c r="AT7" s="269">
        <v>0</v>
      </c>
      <c r="AU7" s="269">
        <v>0</v>
      </c>
      <c r="AV7" s="269">
        <v>0</v>
      </c>
      <c r="AW7" s="270">
        <v>53</v>
      </c>
      <c r="AX7" s="269">
        <v>269</v>
      </c>
      <c r="AY7" s="270">
        <v>0</v>
      </c>
      <c r="AZ7" s="270">
        <v>53</v>
      </c>
      <c r="BA7" s="269">
        <v>269</v>
      </c>
      <c r="BB7" s="270">
        <v>-269</v>
      </c>
      <c r="BC7" s="269">
        <v>-216</v>
      </c>
      <c r="BD7" s="270">
        <v>0</v>
      </c>
      <c r="BE7" s="271"/>
      <c r="BG7" s="267" t="s">
        <v>446</v>
      </c>
      <c r="BH7" s="272" t="s">
        <v>249</v>
      </c>
      <c r="BI7" s="273">
        <f t="shared" si="0"/>
        <v>269</v>
      </c>
      <c r="BJ7" s="274">
        <f t="shared" si="1"/>
        <v>269</v>
      </c>
      <c r="BK7" s="275">
        <f t="shared" si="2"/>
        <v>1</v>
      </c>
      <c r="BL7" s="276">
        <f t="shared" si="3"/>
        <v>0</v>
      </c>
      <c r="BM7" s="277"/>
      <c r="BN7" s="267" t="s">
        <v>446</v>
      </c>
      <c r="BO7" s="272" t="s">
        <v>249</v>
      </c>
      <c r="BP7" s="278">
        <f t="shared" si="4"/>
        <v>0</v>
      </c>
      <c r="BQ7" s="279">
        <f t="shared" si="5"/>
        <v>269</v>
      </c>
      <c r="BR7" s="280">
        <f t="shared" si="6"/>
        <v>-269</v>
      </c>
      <c r="BS7" s="277"/>
    </row>
    <row r="8" spans="1:71" x14ac:dyDescent="0.2">
      <c r="A8" s="267" t="s">
        <v>447</v>
      </c>
      <c r="B8" s="268" t="s">
        <v>27</v>
      </c>
      <c r="C8" s="269">
        <v>0</v>
      </c>
      <c r="D8" s="269">
        <v>0</v>
      </c>
      <c r="E8" s="269">
        <v>0</v>
      </c>
      <c r="F8" s="269">
        <v>0</v>
      </c>
      <c r="G8" s="269">
        <v>2</v>
      </c>
      <c r="H8" s="269">
        <v>2</v>
      </c>
      <c r="I8" s="269">
        <v>1</v>
      </c>
      <c r="J8" s="269">
        <v>1</v>
      </c>
      <c r="K8" s="269">
        <v>6</v>
      </c>
      <c r="L8" s="269">
        <v>0</v>
      </c>
      <c r="M8" s="269">
        <v>35</v>
      </c>
      <c r="N8" s="269">
        <v>62</v>
      </c>
      <c r="O8" s="269">
        <v>842</v>
      </c>
      <c r="P8" s="269">
        <v>1</v>
      </c>
      <c r="Q8" s="269">
        <v>0</v>
      </c>
      <c r="R8" s="269">
        <v>0</v>
      </c>
      <c r="S8" s="269">
        <v>0</v>
      </c>
      <c r="T8" s="269">
        <v>0</v>
      </c>
      <c r="U8" s="269">
        <v>0</v>
      </c>
      <c r="V8" s="269">
        <v>0</v>
      </c>
      <c r="W8" s="269">
        <v>0</v>
      </c>
      <c r="X8" s="269">
        <v>0</v>
      </c>
      <c r="Y8" s="269">
        <v>29</v>
      </c>
      <c r="Z8" s="269">
        <v>20</v>
      </c>
      <c r="AA8" s="269">
        <v>0</v>
      </c>
      <c r="AB8" s="269">
        <v>0</v>
      </c>
      <c r="AC8" s="269">
        <v>0</v>
      </c>
      <c r="AD8" s="269">
        <v>0</v>
      </c>
      <c r="AE8" s="269">
        <v>0</v>
      </c>
      <c r="AF8" s="269">
        <v>0</v>
      </c>
      <c r="AG8" s="269">
        <v>0</v>
      </c>
      <c r="AH8" s="269">
        <v>0</v>
      </c>
      <c r="AI8" s="269">
        <v>0</v>
      </c>
      <c r="AJ8" s="269">
        <v>0</v>
      </c>
      <c r="AK8" s="269">
        <v>0</v>
      </c>
      <c r="AL8" s="269">
        <v>0</v>
      </c>
      <c r="AM8" s="269">
        <v>0</v>
      </c>
      <c r="AN8" s="269">
        <v>0</v>
      </c>
      <c r="AO8" s="269">
        <v>0</v>
      </c>
      <c r="AP8" s="270">
        <v>1001</v>
      </c>
      <c r="AQ8" s="269">
        <v>0</v>
      </c>
      <c r="AR8" s="269">
        <v>-1</v>
      </c>
      <c r="AS8" s="269">
        <v>0</v>
      </c>
      <c r="AT8" s="269">
        <v>0</v>
      </c>
      <c r="AU8" s="269">
        <v>0</v>
      </c>
      <c r="AV8" s="269">
        <v>0</v>
      </c>
      <c r="AW8" s="270">
        <v>-1</v>
      </c>
      <c r="AX8" s="269">
        <v>1000</v>
      </c>
      <c r="AY8" s="270">
        <v>1</v>
      </c>
      <c r="AZ8" s="270">
        <v>0</v>
      </c>
      <c r="BA8" s="269">
        <v>1001</v>
      </c>
      <c r="BB8" s="270">
        <v>-1000</v>
      </c>
      <c r="BC8" s="269">
        <v>-1000</v>
      </c>
      <c r="BD8" s="270">
        <v>1</v>
      </c>
      <c r="BE8" s="271"/>
      <c r="BG8" s="267" t="s">
        <v>447</v>
      </c>
      <c r="BH8" s="272" t="s">
        <v>27</v>
      </c>
      <c r="BI8" s="273">
        <f t="shared" si="0"/>
        <v>1000</v>
      </c>
      <c r="BJ8" s="274">
        <f t="shared" si="1"/>
        <v>1000</v>
      </c>
      <c r="BK8" s="275">
        <f t="shared" si="2"/>
        <v>1</v>
      </c>
      <c r="BL8" s="276">
        <f t="shared" si="3"/>
        <v>0</v>
      </c>
      <c r="BM8" s="277"/>
      <c r="BN8" s="267" t="s">
        <v>447</v>
      </c>
      <c r="BO8" s="272" t="s">
        <v>27</v>
      </c>
      <c r="BP8" s="278">
        <f t="shared" si="4"/>
        <v>1</v>
      </c>
      <c r="BQ8" s="279">
        <f t="shared" si="5"/>
        <v>1000</v>
      </c>
      <c r="BR8" s="280">
        <f t="shared" si="6"/>
        <v>-999</v>
      </c>
      <c r="BS8" s="277"/>
    </row>
    <row r="9" spans="1:71" x14ac:dyDescent="0.2">
      <c r="A9" s="267" t="s">
        <v>448</v>
      </c>
      <c r="B9" s="268" t="s">
        <v>190</v>
      </c>
      <c r="C9" s="269">
        <v>338</v>
      </c>
      <c r="D9" s="269">
        <v>14</v>
      </c>
      <c r="E9" s="269">
        <v>0</v>
      </c>
      <c r="F9" s="269">
        <v>0</v>
      </c>
      <c r="G9" s="269">
        <v>1048</v>
      </c>
      <c r="H9" s="269">
        <v>11</v>
      </c>
      <c r="I9" s="269">
        <v>2</v>
      </c>
      <c r="J9" s="269">
        <v>1</v>
      </c>
      <c r="K9" s="269">
        <v>0</v>
      </c>
      <c r="L9" s="269">
        <v>0</v>
      </c>
      <c r="M9" s="269">
        <v>0</v>
      </c>
      <c r="N9" s="269">
        <v>0</v>
      </c>
      <c r="O9" s="269">
        <v>0</v>
      </c>
      <c r="P9" s="269">
        <v>0</v>
      </c>
      <c r="Q9" s="269">
        <v>0</v>
      </c>
      <c r="R9" s="269">
        <v>0</v>
      </c>
      <c r="S9" s="269">
        <v>0</v>
      </c>
      <c r="T9" s="269">
        <v>0</v>
      </c>
      <c r="U9" s="269">
        <v>0</v>
      </c>
      <c r="V9" s="269">
        <v>0</v>
      </c>
      <c r="W9" s="269">
        <v>0</v>
      </c>
      <c r="X9" s="269">
        <v>8</v>
      </c>
      <c r="Y9" s="269">
        <v>0</v>
      </c>
      <c r="Z9" s="269">
        <v>0</v>
      </c>
      <c r="AA9" s="269">
        <v>0</v>
      </c>
      <c r="AB9" s="269">
        <v>0</v>
      </c>
      <c r="AC9" s="269">
        <v>1</v>
      </c>
      <c r="AD9" s="269">
        <v>0</v>
      </c>
      <c r="AE9" s="269">
        <v>0</v>
      </c>
      <c r="AF9" s="269">
        <v>0</v>
      </c>
      <c r="AG9" s="269">
        <v>0</v>
      </c>
      <c r="AH9" s="269">
        <v>1</v>
      </c>
      <c r="AI9" s="269">
        <v>37</v>
      </c>
      <c r="AJ9" s="269">
        <v>42</v>
      </c>
      <c r="AK9" s="269">
        <v>2</v>
      </c>
      <c r="AL9" s="269">
        <v>0</v>
      </c>
      <c r="AM9" s="269">
        <v>386</v>
      </c>
      <c r="AN9" s="269">
        <v>0</v>
      </c>
      <c r="AO9" s="269">
        <v>1</v>
      </c>
      <c r="AP9" s="270">
        <v>1892</v>
      </c>
      <c r="AQ9" s="269">
        <v>63</v>
      </c>
      <c r="AR9" s="269">
        <v>3838</v>
      </c>
      <c r="AS9" s="269">
        <v>0</v>
      </c>
      <c r="AT9" s="269">
        <v>0</v>
      </c>
      <c r="AU9" s="269">
        <v>0</v>
      </c>
      <c r="AV9" s="269">
        <v>13</v>
      </c>
      <c r="AW9" s="270">
        <v>3914</v>
      </c>
      <c r="AX9" s="269">
        <v>5806</v>
      </c>
      <c r="AY9" s="270">
        <v>4127</v>
      </c>
      <c r="AZ9" s="270">
        <v>8041</v>
      </c>
      <c r="BA9" s="269">
        <v>9933</v>
      </c>
      <c r="BB9" s="270">
        <v>-5052</v>
      </c>
      <c r="BC9" s="269">
        <v>2989</v>
      </c>
      <c r="BD9" s="270">
        <v>4881</v>
      </c>
      <c r="BE9" s="271"/>
      <c r="BG9" s="267" t="s">
        <v>448</v>
      </c>
      <c r="BH9" s="272" t="s">
        <v>190</v>
      </c>
      <c r="BI9" s="273">
        <f t="shared" si="0"/>
        <v>5806</v>
      </c>
      <c r="BJ9" s="274">
        <f t="shared" si="1"/>
        <v>5052</v>
      </c>
      <c r="BK9" s="275">
        <f t="shared" si="2"/>
        <v>0.87013434378229415</v>
      </c>
      <c r="BL9" s="276">
        <f t="shared" si="3"/>
        <v>0.12986565621770585</v>
      </c>
      <c r="BM9" s="277"/>
      <c r="BN9" s="267" t="s">
        <v>448</v>
      </c>
      <c r="BO9" s="272" t="s">
        <v>190</v>
      </c>
      <c r="BP9" s="278">
        <f t="shared" si="4"/>
        <v>4127</v>
      </c>
      <c r="BQ9" s="279">
        <f t="shared" si="5"/>
        <v>5052</v>
      </c>
      <c r="BR9" s="280">
        <f t="shared" si="6"/>
        <v>-925</v>
      </c>
      <c r="BS9" s="277"/>
    </row>
    <row r="10" spans="1:71" x14ac:dyDescent="0.2">
      <c r="A10" s="281" t="s">
        <v>449</v>
      </c>
      <c r="B10" s="282" t="s">
        <v>28</v>
      </c>
      <c r="C10" s="269">
        <v>10</v>
      </c>
      <c r="D10" s="269">
        <v>2</v>
      </c>
      <c r="E10" s="269">
        <v>0</v>
      </c>
      <c r="F10" s="269">
        <v>0</v>
      </c>
      <c r="G10" s="269">
        <v>6</v>
      </c>
      <c r="H10" s="269">
        <v>1189</v>
      </c>
      <c r="I10" s="269">
        <v>12</v>
      </c>
      <c r="J10" s="269">
        <v>0</v>
      </c>
      <c r="K10" s="269">
        <v>0</v>
      </c>
      <c r="L10" s="269">
        <v>6</v>
      </c>
      <c r="M10" s="269">
        <v>2</v>
      </c>
      <c r="N10" s="269">
        <v>0</v>
      </c>
      <c r="O10" s="269">
        <v>5</v>
      </c>
      <c r="P10" s="269">
        <v>6</v>
      </c>
      <c r="Q10" s="269">
        <v>2</v>
      </c>
      <c r="R10" s="269">
        <v>3</v>
      </c>
      <c r="S10" s="269">
        <v>0</v>
      </c>
      <c r="T10" s="269">
        <v>7</v>
      </c>
      <c r="U10" s="269">
        <v>5</v>
      </c>
      <c r="V10" s="269">
        <v>0</v>
      </c>
      <c r="W10" s="269">
        <v>2</v>
      </c>
      <c r="X10" s="269">
        <v>5</v>
      </c>
      <c r="Y10" s="269">
        <v>15</v>
      </c>
      <c r="Z10" s="269">
        <v>0</v>
      </c>
      <c r="AA10" s="269">
        <v>1</v>
      </c>
      <c r="AB10" s="269">
        <v>1</v>
      </c>
      <c r="AC10" s="269">
        <v>17</v>
      </c>
      <c r="AD10" s="269">
        <v>0</v>
      </c>
      <c r="AE10" s="269">
        <v>0</v>
      </c>
      <c r="AF10" s="269">
        <v>2</v>
      </c>
      <c r="AG10" s="269">
        <v>0</v>
      </c>
      <c r="AH10" s="269">
        <v>9</v>
      </c>
      <c r="AI10" s="269">
        <v>2</v>
      </c>
      <c r="AJ10" s="269">
        <v>16</v>
      </c>
      <c r="AK10" s="269">
        <v>31</v>
      </c>
      <c r="AL10" s="269">
        <v>9</v>
      </c>
      <c r="AM10" s="269">
        <v>16</v>
      </c>
      <c r="AN10" s="269">
        <v>94</v>
      </c>
      <c r="AO10" s="269">
        <v>1</v>
      </c>
      <c r="AP10" s="270">
        <v>1476</v>
      </c>
      <c r="AQ10" s="269">
        <v>8</v>
      </c>
      <c r="AR10" s="269">
        <v>584</v>
      </c>
      <c r="AS10" s="269">
        <v>0</v>
      </c>
      <c r="AT10" s="269">
        <v>0</v>
      </c>
      <c r="AU10" s="269">
        <v>9</v>
      </c>
      <c r="AV10" s="269">
        <v>596</v>
      </c>
      <c r="AW10" s="270">
        <v>1197</v>
      </c>
      <c r="AX10" s="269">
        <v>2673</v>
      </c>
      <c r="AY10" s="270">
        <v>4842</v>
      </c>
      <c r="AZ10" s="270">
        <v>6039</v>
      </c>
      <c r="BA10" s="269">
        <v>7515</v>
      </c>
      <c r="BB10" s="270">
        <v>-2673</v>
      </c>
      <c r="BC10" s="269">
        <v>3366</v>
      </c>
      <c r="BD10" s="270">
        <v>4842</v>
      </c>
      <c r="BE10" s="271"/>
      <c r="BG10" s="281" t="s">
        <v>449</v>
      </c>
      <c r="BH10" s="283" t="s">
        <v>28</v>
      </c>
      <c r="BI10" s="273">
        <f t="shared" si="0"/>
        <v>2673</v>
      </c>
      <c r="BJ10" s="274">
        <f t="shared" si="1"/>
        <v>2673</v>
      </c>
      <c r="BK10" s="275">
        <f t="shared" si="2"/>
        <v>1</v>
      </c>
      <c r="BL10" s="276">
        <f t="shared" si="3"/>
        <v>0</v>
      </c>
      <c r="BM10" s="277"/>
      <c r="BN10" s="281" t="s">
        <v>449</v>
      </c>
      <c r="BO10" s="283" t="s">
        <v>28</v>
      </c>
      <c r="BP10" s="278">
        <f t="shared" si="4"/>
        <v>4842</v>
      </c>
      <c r="BQ10" s="279">
        <f t="shared" si="5"/>
        <v>2673</v>
      </c>
      <c r="BR10" s="280">
        <f t="shared" si="6"/>
        <v>2169</v>
      </c>
      <c r="BS10" s="277"/>
    </row>
    <row r="11" spans="1:71" x14ac:dyDescent="0.2">
      <c r="A11" s="281" t="s">
        <v>450</v>
      </c>
      <c r="B11" s="282" t="s">
        <v>284</v>
      </c>
      <c r="C11" s="269">
        <v>68</v>
      </c>
      <c r="D11" s="269">
        <v>5</v>
      </c>
      <c r="E11" s="269">
        <v>0</v>
      </c>
      <c r="F11" s="269">
        <v>0</v>
      </c>
      <c r="G11" s="269">
        <v>78</v>
      </c>
      <c r="H11" s="269">
        <v>31</v>
      </c>
      <c r="I11" s="269">
        <v>412</v>
      </c>
      <c r="J11" s="269">
        <v>2</v>
      </c>
      <c r="K11" s="269">
        <v>0</v>
      </c>
      <c r="L11" s="269">
        <v>35</v>
      </c>
      <c r="M11" s="269">
        <v>11</v>
      </c>
      <c r="N11" s="269">
        <v>0</v>
      </c>
      <c r="O11" s="269">
        <v>13</v>
      </c>
      <c r="P11" s="269">
        <v>16</v>
      </c>
      <c r="Q11" s="269">
        <v>3</v>
      </c>
      <c r="R11" s="269">
        <v>2</v>
      </c>
      <c r="S11" s="269">
        <v>1</v>
      </c>
      <c r="T11" s="269">
        <v>12</v>
      </c>
      <c r="U11" s="269">
        <v>16</v>
      </c>
      <c r="V11" s="269">
        <v>0</v>
      </c>
      <c r="W11" s="269">
        <v>3</v>
      </c>
      <c r="X11" s="269">
        <v>24</v>
      </c>
      <c r="Y11" s="269">
        <v>225</v>
      </c>
      <c r="Z11" s="269">
        <v>0</v>
      </c>
      <c r="AA11" s="269">
        <v>2</v>
      </c>
      <c r="AB11" s="269">
        <v>1</v>
      </c>
      <c r="AC11" s="269">
        <v>33</v>
      </c>
      <c r="AD11" s="269">
        <v>1</v>
      </c>
      <c r="AE11" s="269">
        <v>0</v>
      </c>
      <c r="AF11" s="269">
        <v>8</v>
      </c>
      <c r="AG11" s="269">
        <v>1</v>
      </c>
      <c r="AH11" s="269">
        <v>4</v>
      </c>
      <c r="AI11" s="269">
        <v>34</v>
      </c>
      <c r="AJ11" s="269">
        <v>28</v>
      </c>
      <c r="AK11" s="269">
        <v>22</v>
      </c>
      <c r="AL11" s="269">
        <v>17</v>
      </c>
      <c r="AM11" s="269">
        <v>16</v>
      </c>
      <c r="AN11" s="269">
        <v>17</v>
      </c>
      <c r="AO11" s="269">
        <v>27</v>
      </c>
      <c r="AP11" s="270">
        <v>1168</v>
      </c>
      <c r="AQ11" s="269">
        <v>5</v>
      </c>
      <c r="AR11" s="269">
        <v>48</v>
      </c>
      <c r="AS11" s="269">
        <v>0</v>
      </c>
      <c r="AT11" s="269">
        <v>5</v>
      </c>
      <c r="AU11" s="269">
        <v>15</v>
      </c>
      <c r="AV11" s="269">
        <v>-102</v>
      </c>
      <c r="AW11" s="270">
        <v>-29</v>
      </c>
      <c r="AX11" s="269">
        <v>1139</v>
      </c>
      <c r="AY11" s="270">
        <v>1512</v>
      </c>
      <c r="AZ11" s="270">
        <v>1483</v>
      </c>
      <c r="BA11" s="269">
        <v>2651</v>
      </c>
      <c r="BB11" s="270">
        <v>-617</v>
      </c>
      <c r="BC11" s="269">
        <v>866</v>
      </c>
      <c r="BD11" s="270">
        <v>2034</v>
      </c>
      <c r="BE11" s="271"/>
      <c r="BG11" s="281" t="s">
        <v>450</v>
      </c>
      <c r="BH11" s="283" t="s">
        <v>284</v>
      </c>
      <c r="BI11" s="273">
        <f t="shared" si="0"/>
        <v>1139</v>
      </c>
      <c r="BJ11" s="274">
        <f t="shared" si="1"/>
        <v>617</v>
      </c>
      <c r="BK11" s="275">
        <f t="shared" si="2"/>
        <v>0.54170324846356455</v>
      </c>
      <c r="BL11" s="276">
        <f t="shared" si="3"/>
        <v>0.45829675153643545</v>
      </c>
      <c r="BM11" s="277"/>
      <c r="BN11" s="281" t="s">
        <v>450</v>
      </c>
      <c r="BO11" s="283" t="s">
        <v>284</v>
      </c>
      <c r="BP11" s="278">
        <f t="shared" si="4"/>
        <v>1512</v>
      </c>
      <c r="BQ11" s="279">
        <f t="shared" si="5"/>
        <v>617</v>
      </c>
      <c r="BR11" s="280">
        <f t="shared" si="6"/>
        <v>895</v>
      </c>
      <c r="BS11" s="277"/>
    </row>
    <row r="12" spans="1:71" x14ac:dyDescent="0.2">
      <c r="A12" s="281" t="s">
        <v>451</v>
      </c>
      <c r="B12" s="282" t="s">
        <v>29</v>
      </c>
      <c r="C12" s="269">
        <v>174</v>
      </c>
      <c r="D12" s="269">
        <v>0</v>
      </c>
      <c r="E12" s="269">
        <v>0</v>
      </c>
      <c r="F12" s="269">
        <v>0</v>
      </c>
      <c r="G12" s="269">
        <v>51</v>
      </c>
      <c r="H12" s="269">
        <v>552</v>
      </c>
      <c r="I12" s="269">
        <v>73</v>
      </c>
      <c r="J12" s="269">
        <v>51</v>
      </c>
      <c r="K12" s="269">
        <v>0</v>
      </c>
      <c r="L12" s="269">
        <v>1000</v>
      </c>
      <c r="M12" s="269">
        <v>18</v>
      </c>
      <c r="N12" s="269">
        <v>5</v>
      </c>
      <c r="O12" s="269">
        <v>50</v>
      </c>
      <c r="P12" s="269">
        <v>41</v>
      </c>
      <c r="Q12" s="269">
        <v>8</v>
      </c>
      <c r="R12" s="269">
        <v>8</v>
      </c>
      <c r="S12" s="269">
        <v>4</v>
      </c>
      <c r="T12" s="269">
        <v>36</v>
      </c>
      <c r="U12" s="269">
        <v>29</v>
      </c>
      <c r="V12" s="269">
        <v>0</v>
      </c>
      <c r="W12" s="269">
        <v>14</v>
      </c>
      <c r="X12" s="269">
        <v>16</v>
      </c>
      <c r="Y12" s="269">
        <v>25</v>
      </c>
      <c r="Z12" s="269">
        <v>0</v>
      </c>
      <c r="AA12" s="269">
        <v>8</v>
      </c>
      <c r="AB12" s="269">
        <v>4</v>
      </c>
      <c r="AC12" s="269">
        <v>0</v>
      </c>
      <c r="AD12" s="269">
        <v>0</v>
      </c>
      <c r="AE12" s="269">
        <v>0</v>
      </c>
      <c r="AF12" s="269">
        <v>1</v>
      </c>
      <c r="AG12" s="269">
        <v>0</v>
      </c>
      <c r="AH12" s="269">
        <v>3</v>
      </c>
      <c r="AI12" s="269">
        <v>29</v>
      </c>
      <c r="AJ12" s="269">
        <v>792</v>
      </c>
      <c r="AK12" s="269">
        <v>3</v>
      </c>
      <c r="AL12" s="269">
        <v>16</v>
      </c>
      <c r="AM12" s="269">
        <v>20</v>
      </c>
      <c r="AN12" s="269">
        <v>0</v>
      </c>
      <c r="AO12" s="269">
        <v>2</v>
      </c>
      <c r="AP12" s="270">
        <v>3033</v>
      </c>
      <c r="AQ12" s="269">
        <v>12</v>
      </c>
      <c r="AR12" s="269">
        <v>356</v>
      </c>
      <c r="AS12" s="269">
        <v>0</v>
      </c>
      <c r="AT12" s="269">
        <v>0</v>
      </c>
      <c r="AU12" s="269">
        <v>0</v>
      </c>
      <c r="AV12" s="269">
        <v>6</v>
      </c>
      <c r="AW12" s="270">
        <v>374</v>
      </c>
      <c r="AX12" s="269">
        <v>3407</v>
      </c>
      <c r="AY12" s="270">
        <v>138</v>
      </c>
      <c r="AZ12" s="270">
        <v>512</v>
      </c>
      <c r="BA12" s="269">
        <v>3545</v>
      </c>
      <c r="BB12" s="270">
        <v>-3407</v>
      </c>
      <c r="BC12" s="269">
        <v>-2895</v>
      </c>
      <c r="BD12" s="270">
        <v>138</v>
      </c>
      <c r="BE12" s="271"/>
      <c r="BG12" s="281" t="s">
        <v>451</v>
      </c>
      <c r="BH12" s="283" t="s">
        <v>29</v>
      </c>
      <c r="BI12" s="273">
        <f t="shared" si="0"/>
        <v>3407</v>
      </c>
      <c r="BJ12" s="274">
        <f t="shared" si="1"/>
        <v>3407</v>
      </c>
      <c r="BK12" s="275">
        <f t="shared" si="2"/>
        <v>1</v>
      </c>
      <c r="BL12" s="276">
        <f t="shared" si="3"/>
        <v>0</v>
      </c>
      <c r="BM12" s="277"/>
      <c r="BN12" s="281" t="s">
        <v>451</v>
      </c>
      <c r="BO12" s="283" t="s">
        <v>29</v>
      </c>
      <c r="BP12" s="278">
        <f t="shared" si="4"/>
        <v>138</v>
      </c>
      <c r="BQ12" s="279">
        <f t="shared" si="5"/>
        <v>3407</v>
      </c>
      <c r="BR12" s="280">
        <f t="shared" si="6"/>
        <v>-3269</v>
      </c>
      <c r="BS12" s="277"/>
    </row>
    <row r="13" spans="1:71" x14ac:dyDescent="0.2">
      <c r="A13" s="281" t="s">
        <v>452</v>
      </c>
      <c r="B13" s="282" t="s">
        <v>30</v>
      </c>
      <c r="C13" s="269">
        <v>19</v>
      </c>
      <c r="D13" s="269">
        <v>5</v>
      </c>
      <c r="E13" s="269">
        <v>0</v>
      </c>
      <c r="F13" s="269">
        <v>0</v>
      </c>
      <c r="G13" s="269">
        <v>23</v>
      </c>
      <c r="H13" s="269">
        <v>30</v>
      </c>
      <c r="I13" s="269">
        <v>4</v>
      </c>
      <c r="J13" s="269">
        <v>12</v>
      </c>
      <c r="K13" s="269">
        <v>1</v>
      </c>
      <c r="L13" s="269">
        <v>5</v>
      </c>
      <c r="M13" s="269">
        <v>11</v>
      </c>
      <c r="N13" s="269">
        <v>28</v>
      </c>
      <c r="O13" s="269">
        <v>15</v>
      </c>
      <c r="P13" s="269">
        <v>13</v>
      </c>
      <c r="Q13" s="269">
        <v>2</v>
      </c>
      <c r="R13" s="269">
        <v>2</v>
      </c>
      <c r="S13" s="269">
        <v>0</v>
      </c>
      <c r="T13" s="269">
        <v>3</v>
      </c>
      <c r="U13" s="269">
        <v>2</v>
      </c>
      <c r="V13" s="269">
        <v>0</v>
      </c>
      <c r="W13" s="269">
        <v>3</v>
      </c>
      <c r="X13" s="269">
        <v>1</v>
      </c>
      <c r="Y13" s="269">
        <v>58</v>
      </c>
      <c r="Z13" s="269">
        <v>4</v>
      </c>
      <c r="AA13" s="269">
        <v>10</v>
      </c>
      <c r="AB13" s="269">
        <v>3</v>
      </c>
      <c r="AC13" s="269">
        <v>7</v>
      </c>
      <c r="AD13" s="269">
        <v>0</v>
      </c>
      <c r="AE13" s="269">
        <v>0</v>
      </c>
      <c r="AF13" s="269">
        <v>99</v>
      </c>
      <c r="AG13" s="269">
        <v>0</v>
      </c>
      <c r="AH13" s="269">
        <v>31</v>
      </c>
      <c r="AI13" s="269">
        <v>16</v>
      </c>
      <c r="AJ13" s="269">
        <v>12</v>
      </c>
      <c r="AK13" s="269">
        <v>4</v>
      </c>
      <c r="AL13" s="269">
        <v>7</v>
      </c>
      <c r="AM13" s="269">
        <v>17</v>
      </c>
      <c r="AN13" s="269">
        <v>0</v>
      </c>
      <c r="AO13" s="269">
        <v>4</v>
      </c>
      <c r="AP13" s="270">
        <v>451</v>
      </c>
      <c r="AQ13" s="269">
        <v>1</v>
      </c>
      <c r="AR13" s="269">
        <v>698</v>
      </c>
      <c r="AS13" s="269">
        <v>0</v>
      </c>
      <c r="AT13" s="269">
        <v>0</v>
      </c>
      <c r="AU13" s="269">
        <v>0</v>
      </c>
      <c r="AV13" s="269">
        <v>0</v>
      </c>
      <c r="AW13" s="270">
        <v>699</v>
      </c>
      <c r="AX13" s="269">
        <v>1150</v>
      </c>
      <c r="AY13" s="270">
        <v>5</v>
      </c>
      <c r="AZ13" s="270">
        <v>704</v>
      </c>
      <c r="BA13" s="269">
        <v>1155</v>
      </c>
      <c r="BB13" s="270">
        <v>-1145</v>
      </c>
      <c r="BC13" s="269">
        <v>-441</v>
      </c>
      <c r="BD13" s="270">
        <v>10</v>
      </c>
      <c r="BE13" s="271"/>
      <c r="BG13" s="281" t="s">
        <v>452</v>
      </c>
      <c r="BH13" s="283" t="s">
        <v>30</v>
      </c>
      <c r="BI13" s="273">
        <f t="shared" si="0"/>
        <v>1150</v>
      </c>
      <c r="BJ13" s="274">
        <f t="shared" si="1"/>
        <v>1145</v>
      </c>
      <c r="BK13" s="275">
        <f t="shared" si="2"/>
        <v>0.9956521739130435</v>
      </c>
      <c r="BL13" s="276">
        <f t="shared" si="3"/>
        <v>4.3478260869564966E-3</v>
      </c>
      <c r="BM13" s="277"/>
      <c r="BN13" s="281" t="s">
        <v>452</v>
      </c>
      <c r="BO13" s="283" t="s">
        <v>30</v>
      </c>
      <c r="BP13" s="278">
        <f t="shared" si="4"/>
        <v>5</v>
      </c>
      <c r="BQ13" s="279">
        <f t="shared" si="5"/>
        <v>1145</v>
      </c>
      <c r="BR13" s="280">
        <f t="shared" si="6"/>
        <v>-1140</v>
      </c>
      <c r="BS13" s="277"/>
    </row>
    <row r="14" spans="1:71" x14ac:dyDescent="0.2">
      <c r="A14" s="281" t="s">
        <v>453</v>
      </c>
      <c r="B14" s="282" t="s">
        <v>454</v>
      </c>
      <c r="C14" s="269">
        <v>21</v>
      </c>
      <c r="D14" s="269">
        <v>8</v>
      </c>
      <c r="E14" s="269">
        <v>0</v>
      </c>
      <c r="F14" s="269">
        <v>0</v>
      </c>
      <c r="G14" s="269">
        <v>86</v>
      </c>
      <c r="H14" s="269">
        <v>51</v>
      </c>
      <c r="I14" s="269">
        <v>41</v>
      </c>
      <c r="J14" s="269">
        <v>2</v>
      </c>
      <c r="K14" s="269">
        <v>0</v>
      </c>
      <c r="L14" s="269">
        <v>1244</v>
      </c>
      <c r="M14" s="269">
        <v>4</v>
      </c>
      <c r="N14" s="269">
        <v>1</v>
      </c>
      <c r="O14" s="269">
        <v>32</v>
      </c>
      <c r="P14" s="269">
        <v>22</v>
      </c>
      <c r="Q14" s="269">
        <v>23</v>
      </c>
      <c r="R14" s="269">
        <v>41</v>
      </c>
      <c r="S14" s="269">
        <v>9</v>
      </c>
      <c r="T14" s="269">
        <v>41</v>
      </c>
      <c r="U14" s="269">
        <v>86</v>
      </c>
      <c r="V14" s="269">
        <v>2</v>
      </c>
      <c r="W14" s="269">
        <v>55</v>
      </c>
      <c r="X14" s="269">
        <v>34</v>
      </c>
      <c r="Y14" s="269">
        <v>65</v>
      </c>
      <c r="Z14" s="269">
        <v>0</v>
      </c>
      <c r="AA14" s="269">
        <v>32</v>
      </c>
      <c r="AB14" s="269">
        <v>5</v>
      </c>
      <c r="AC14" s="269">
        <v>20</v>
      </c>
      <c r="AD14" s="269">
        <v>1</v>
      </c>
      <c r="AE14" s="269">
        <v>1</v>
      </c>
      <c r="AF14" s="269">
        <v>4</v>
      </c>
      <c r="AG14" s="269">
        <v>0</v>
      </c>
      <c r="AH14" s="269">
        <v>6</v>
      </c>
      <c r="AI14" s="269">
        <v>14</v>
      </c>
      <c r="AJ14" s="269">
        <v>12</v>
      </c>
      <c r="AK14" s="269">
        <v>9</v>
      </c>
      <c r="AL14" s="269">
        <v>16</v>
      </c>
      <c r="AM14" s="269">
        <v>12</v>
      </c>
      <c r="AN14" s="269">
        <v>23</v>
      </c>
      <c r="AO14" s="269">
        <v>4</v>
      </c>
      <c r="AP14" s="270">
        <v>2027</v>
      </c>
      <c r="AQ14" s="269">
        <v>2</v>
      </c>
      <c r="AR14" s="269">
        <v>117</v>
      </c>
      <c r="AS14" s="269">
        <v>0</v>
      </c>
      <c r="AT14" s="269">
        <v>0</v>
      </c>
      <c r="AU14" s="269">
        <v>0</v>
      </c>
      <c r="AV14" s="269">
        <v>19</v>
      </c>
      <c r="AW14" s="270">
        <v>138</v>
      </c>
      <c r="AX14" s="269">
        <v>2165</v>
      </c>
      <c r="AY14" s="270">
        <v>3922</v>
      </c>
      <c r="AZ14" s="270">
        <v>4060</v>
      </c>
      <c r="BA14" s="269">
        <v>6087</v>
      </c>
      <c r="BB14" s="270">
        <v>-1344</v>
      </c>
      <c r="BC14" s="269">
        <v>2716</v>
      </c>
      <c r="BD14" s="270">
        <v>4743</v>
      </c>
      <c r="BE14" s="271"/>
      <c r="BG14" s="281" t="s">
        <v>453</v>
      </c>
      <c r="BH14" s="283" t="s">
        <v>454</v>
      </c>
      <c r="BI14" s="273">
        <f t="shared" si="0"/>
        <v>2165</v>
      </c>
      <c r="BJ14" s="274">
        <f t="shared" si="1"/>
        <v>1344</v>
      </c>
      <c r="BK14" s="275">
        <f t="shared" si="2"/>
        <v>0.62078521939953812</v>
      </c>
      <c r="BL14" s="276">
        <f t="shared" si="3"/>
        <v>0.37921478060046188</v>
      </c>
      <c r="BM14" s="277"/>
      <c r="BN14" s="281" t="s">
        <v>453</v>
      </c>
      <c r="BO14" s="283" t="s">
        <v>454</v>
      </c>
      <c r="BP14" s="278">
        <f t="shared" si="4"/>
        <v>3922</v>
      </c>
      <c r="BQ14" s="279">
        <f t="shared" si="5"/>
        <v>1344</v>
      </c>
      <c r="BR14" s="280">
        <f t="shared" si="6"/>
        <v>2578</v>
      </c>
      <c r="BS14" s="277"/>
    </row>
    <row r="15" spans="1:71" x14ac:dyDescent="0.2">
      <c r="A15" s="281" t="s">
        <v>455</v>
      </c>
      <c r="B15" s="282" t="s">
        <v>31</v>
      </c>
      <c r="C15" s="269">
        <v>7</v>
      </c>
      <c r="D15" s="269">
        <v>0</v>
      </c>
      <c r="E15" s="269">
        <v>0</v>
      </c>
      <c r="F15" s="269">
        <v>0</v>
      </c>
      <c r="G15" s="269">
        <v>5</v>
      </c>
      <c r="H15" s="269">
        <v>3</v>
      </c>
      <c r="I15" s="269">
        <v>13</v>
      </c>
      <c r="J15" s="269">
        <v>1</v>
      </c>
      <c r="K15" s="269">
        <v>0</v>
      </c>
      <c r="L15" s="269">
        <v>18</v>
      </c>
      <c r="M15" s="269">
        <v>45</v>
      </c>
      <c r="N15" s="269">
        <v>6</v>
      </c>
      <c r="O15" s="269">
        <v>53</v>
      </c>
      <c r="P15" s="269">
        <v>16</v>
      </c>
      <c r="Q15" s="269">
        <v>11</v>
      </c>
      <c r="R15" s="269">
        <v>8</v>
      </c>
      <c r="S15" s="269">
        <v>4</v>
      </c>
      <c r="T15" s="269">
        <v>72</v>
      </c>
      <c r="U15" s="269">
        <v>20</v>
      </c>
      <c r="V15" s="269">
        <v>0</v>
      </c>
      <c r="W15" s="269">
        <v>8</v>
      </c>
      <c r="X15" s="269">
        <v>3</v>
      </c>
      <c r="Y15" s="269">
        <v>257</v>
      </c>
      <c r="Z15" s="269">
        <v>0</v>
      </c>
      <c r="AA15" s="269">
        <v>4</v>
      </c>
      <c r="AB15" s="269">
        <v>0</v>
      </c>
      <c r="AC15" s="269">
        <v>1</v>
      </c>
      <c r="AD15" s="269">
        <v>0</v>
      </c>
      <c r="AE15" s="269">
        <v>0</v>
      </c>
      <c r="AF15" s="269">
        <v>0</v>
      </c>
      <c r="AG15" s="269">
        <v>0</v>
      </c>
      <c r="AH15" s="269">
        <v>1</v>
      </c>
      <c r="AI15" s="269">
        <v>10</v>
      </c>
      <c r="AJ15" s="269">
        <v>5</v>
      </c>
      <c r="AK15" s="269">
        <v>1</v>
      </c>
      <c r="AL15" s="269">
        <v>2</v>
      </c>
      <c r="AM15" s="269">
        <v>4</v>
      </c>
      <c r="AN15" s="269">
        <v>1</v>
      </c>
      <c r="AO15" s="269">
        <v>1</v>
      </c>
      <c r="AP15" s="270">
        <v>580</v>
      </c>
      <c r="AQ15" s="269">
        <v>1</v>
      </c>
      <c r="AR15" s="269">
        <v>19</v>
      </c>
      <c r="AS15" s="269">
        <v>0</v>
      </c>
      <c r="AT15" s="269">
        <v>0</v>
      </c>
      <c r="AU15" s="269">
        <v>0</v>
      </c>
      <c r="AV15" s="269">
        <v>-11</v>
      </c>
      <c r="AW15" s="270">
        <v>9</v>
      </c>
      <c r="AX15" s="269">
        <v>589</v>
      </c>
      <c r="AY15" s="270">
        <v>428</v>
      </c>
      <c r="AZ15" s="270">
        <v>437</v>
      </c>
      <c r="BA15" s="269">
        <v>1017</v>
      </c>
      <c r="BB15" s="270">
        <v>-501</v>
      </c>
      <c r="BC15" s="269">
        <v>-64</v>
      </c>
      <c r="BD15" s="270">
        <v>516</v>
      </c>
      <c r="BE15" s="271"/>
      <c r="BG15" s="281" t="s">
        <v>455</v>
      </c>
      <c r="BH15" s="283" t="s">
        <v>31</v>
      </c>
      <c r="BI15" s="273">
        <f t="shared" si="0"/>
        <v>589</v>
      </c>
      <c r="BJ15" s="274">
        <f t="shared" si="1"/>
        <v>501</v>
      </c>
      <c r="BK15" s="275">
        <f t="shared" si="2"/>
        <v>0.85059422750424452</v>
      </c>
      <c r="BL15" s="276">
        <f t="shared" si="3"/>
        <v>0.14940577249575548</v>
      </c>
      <c r="BM15" s="277"/>
      <c r="BN15" s="281" t="s">
        <v>455</v>
      </c>
      <c r="BO15" s="283" t="s">
        <v>31</v>
      </c>
      <c r="BP15" s="278">
        <f t="shared" si="4"/>
        <v>428</v>
      </c>
      <c r="BQ15" s="279">
        <f t="shared" si="5"/>
        <v>501</v>
      </c>
      <c r="BR15" s="280">
        <f t="shared" si="6"/>
        <v>-73</v>
      </c>
      <c r="BS15" s="277"/>
    </row>
    <row r="16" spans="1:71" x14ac:dyDescent="0.2">
      <c r="A16" s="281" t="s">
        <v>456</v>
      </c>
      <c r="B16" s="282" t="s">
        <v>32</v>
      </c>
      <c r="C16" s="269">
        <v>0</v>
      </c>
      <c r="D16" s="269">
        <v>0</v>
      </c>
      <c r="E16" s="269">
        <v>0</v>
      </c>
      <c r="F16" s="269">
        <v>0</v>
      </c>
      <c r="G16" s="269">
        <v>0</v>
      </c>
      <c r="H16" s="269">
        <v>1</v>
      </c>
      <c r="I16" s="269">
        <v>48</v>
      </c>
      <c r="J16" s="269">
        <v>0</v>
      </c>
      <c r="K16" s="269">
        <v>0</v>
      </c>
      <c r="L16" s="269">
        <v>7</v>
      </c>
      <c r="M16" s="269">
        <v>5</v>
      </c>
      <c r="N16" s="269">
        <v>648</v>
      </c>
      <c r="O16" s="269">
        <v>7</v>
      </c>
      <c r="P16" s="269">
        <v>1066</v>
      </c>
      <c r="Q16" s="269">
        <v>198</v>
      </c>
      <c r="R16" s="269">
        <v>184</v>
      </c>
      <c r="S16" s="269">
        <v>5</v>
      </c>
      <c r="T16" s="269">
        <v>12</v>
      </c>
      <c r="U16" s="269">
        <v>99</v>
      </c>
      <c r="V16" s="269">
        <v>0</v>
      </c>
      <c r="W16" s="269">
        <v>80</v>
      </c>
      <c r="X16" s="269">
        <v>3</v>
      </c>
      <c r="Y16" s="269">
        <v>112</v>
      </c>
      <c r="Z16" s="269">
        <v>0</v>
      </c>
      <c r="AA16" s="269">
        <v>0</v>
      </c>
      <c r="AB16" s="269">
        <v>0</v>
      </c>
      <c r="AC16" s="269">
        <v>0</v>
      </c>
      <c r="AD16" s="269">
        <v>0</v>
      </c>
      <c r="AE16" s="269">
        <v>0</v>
      </c>
      <c r="AF16" s="269">
        <v>1</v>
      </c>
      <c r="AG16" s="269">
        <v>0</v>
      </c>
      <c r="AH16" s="269">
        <v>0</v>
      </c>
      <c r="AI16" s="269">
        <v>0</v>
      </c>
      <c r="AJ16" s="269">
        <v>0</v>
      </c>
      <c r="AK16" s="269">
        <v>0</v>
      </c>
      <c r="AL16" s="269">
        <v>0</v>
      </c>
      <c r="AM16" s="269">
        <v>0</v>
      </c>
      <c r="AN16" s="269">
        <v>0</v>
      </c>
      <c r="AO16" s="269">
        <v>1</v>
      </c>
      <c r="AP16" s="270">
        <v>2477</v>
      </c>
      <c r="AQ16" s="269">
        <v>0</v>
      </c>
      <c r="AR16" s="269">
        <v>-5</v>
      </c>
      <c r="AS16" s="269">
        <v>0</v>
      </c>
      <c r="AT16" s="269">
        <v>-12</v>
      </c>
      <c r="AU16" s="269">
        <v>-5</v>
      </c>
      <c r="AV16" s="269">
        <v>-8</v>
      </c>
      <c r="AW16" s="270">
        <v>-30</v>
      </c>
      <c r="AX16" s="269">
        <v>2447</v>
      </c>
      <c r="AY16" s="270">
        <v>934</v>
      </c>
      <c r="AZ16" s="270">
        <v>904</v>
      </c>
      <c r="BA16" s="269">
        <v>3381</v>
      </c>
      <c r="BB16" s="270">
        <v>-2175</v>
      </c>
      <c r="BC16" s="269">
        <v>-1271</v>
      </c>
      <c r="BD16" s="270">
        <v>1206</v>
      </c>
      <c r="BE16" s="271"/>
      <c r="BG16" s="281" t="s">
        <v>456</v>
      </c>
      <c r="BH16" s="283" t="s">
        <v>32</v>
      </c>
      <c r="BI16" s="273">
        <f t="shared" si="0"/>
        <v>2447</v>
      </c>
      <c r="BJ16" s="274">
        <f t="shared" si="1"/>
        <v>2175</v>
      </c>
      <c r="BK16" s="275">
        <f t="shared" si="2"/>
        <v>0.88884348181446671</v>
      </c>
      <c r="BL16" s="276">
        <f t="shared" si="3"/>
        <v>0.11115651818553329</v>
      </c>
      <c r="BM16" s="277"/>
      <c r="BN16" s="281" t="s">
        <v>456</v>
      </c>
      <c r="BO16" s="283" t="s">
        <v>32</v>
      </c>
      <c r="BP16" s="278">
        <f t="shared" si="4"/>
        <v>934</v>
      </c>
      <c r="BQ16" s="279">
        <f t="shared" si="5"/>
        <v>2175</v>
      </c>
      <c r="BR16" s="280">
        <f t="shared" si="6"/>
        <v>-1241</v>
      </c>
      <c r="BS16" s="277"/>
    </row>
    <row r="17" spans="1:71" x14ac:dyDescent="0.2">
      <c r="A17" s="281" t="s">
        <v>457</v>
      </c>
      <c r="B17" s="282" t="s">
        <v>33</v>
      </c>
      <c r="C17" s="269">
        <v>0</v>
      </c>
      <c r="D17" s="269">
        <v>0</v>
      </c>
      <c r="E17" s="269">
        <v>0</v>
      </c>
      <c r="F17" s="269">
        <v>0</v>
      </c>
      <c r="G17" s="269">
        <v>7</v>
      </c>
      <c r="H17" s="269">
        <v>0</v>
      </c>
      <c r="I17" s="269">
        <v>12</v>
      </c>
      <c r="J17" s="269">
        <v>1</v>
      </c>
      <c r="K17" s="269">
        <v>0</v>
      </c>
      <c r="L17" s="269">
        <v>12</v>
      </c>
      <c r="M17" s="269">
        <v>6</v>
      </c>
      <c r="N17" s="269">
        <v>10</v>
      </c>
      <c r="O17" s="269">
        <v>2370</v>
      </c>
      <c r="P17" s="269">
        <v>308</v>
      </c>
      <c r="Q17" s="269">
        <v>65</v>
      </c>
      <c r="R17" s="269">
        <v>39</v>
      </c>
      <c r="S17" s="269">
        <v>8</v>
      </c>
      <c r="T17" s="269">
        <v>95</v>
      </c>
      <c r="U17" s="269">
        <v>143</v>
      </c>
      <c r="V17" s="269">
        <v>2</v>
      </c>
      <c r="W17" s="269">
        <v>36</v>
      </c>
      <c r="X17" s="269">
        <v>8</v>
      </c>
      <c r="Y17" s="269">
        <v>43</v>
      </c>
      <c r="Z17" s="269">
        <v>0</v>
      </c>
      <c r="AA17" s="269">
        <v>0</v>
      </c>
      <c r="AB17" s="269">
        <v>0</v>
      </c>
      <c r="AC17" s="269">
        <v>0</v>
      </c>
      <c r="AD17" s="269">
        <v>0</v>
      </c>
      <c r="AE17" s="269">
        <v>0</v>
      </c>
      <c r="AF17" s="269">
        <v>0</v>
      </c>
      <c r="AG17" s="269">
        <v>0</v>
      </c>
      <c r="AH17" s="269">
        <v>1</v>
      </c>
      <c r="AI17" s="269">
        <v>0</v>
      </c>
      <c r="AJ17" s="269">
        <v>7</v>
      </c>
      <c r="AK17" s="269">
        <v>0</v>
      </c>
      <c r="AL17" s="269">
        <v>0</v>
      </c>
      <c r="AM17" s="269">
        <v>0</v>
      </c>
      <c r="AN17" s="269">
        <v>1</v>
      </c>
      <c r="AO17" s="269">
        <v>1</v>
      </c>
      <c r="AP17" s="270">
        <v>3175</v>
      </c>
      <c r="AQ17" s="269">
        <v>0</v>
      </c>
      <c r="AR17" s="269">
        <v>23</v>
      </c>
      <c r="AS17" s="269">
        <v>0</v>
      </c>
      <c r="AT17" s="269">
        <v>0</v>
      </c>
      <c r="AU17" s="269">
        <v>-6</v>
      </c>
      <c r="AV17" s="269">
        <v>-158</v>
      </c>
      <c r="AW17" s="270">
        <v>-141</v>
      </c>
      <c r="AX17" s="269">
        <v>3034</v>
      </c>
      <c r="AY17" s="270">
        <v>4497</v>
      </c>
      <c r="AZ17" s="270">
        <v>4356</v>
      </c>
      <c r="BA17" s="269">
        <v>7531</v>
      </c>
      <c r="BB17" s="270">
        <v>-1866</v>
      </c>
      <c r="BC17" s="269">
        <v>2490</v>
      </c>
      <c r="BD17" s="270">
        <v>5665</v>
      </c>
      <c r="BE17" s="271"/>
      <c r="BG17" s="281" t="s">
        <v>457</v>
      </c>
      <c r="BH17" s="283" t="s">
        <v>33</v>
      </c>
      <c r="BI17" s="273">
        <f t="shared" si="0"/>
        <v>3034</v>
      </c>
      <c r="BJ17" s="274">
        <f t="shared" si="1"/>
        <v>1866</v>
      </c>
      <c r="BK17" s="275">
        <f t="shared" si="2"/>
        <v>0.61502966381015156</v>
      </c>
      <c r="BL17" s="276">
        <f t="shared" si="3"/>
        <v>0.38497033618984844</v>
      </c>
      <c r="BM17" s="277"/>
      <c r="BN17" s="281" t="s">
        <v>457</v>
      </c>
      <c r="BO17" s="283" t="s">
        <v>33</v>
      </c>
      <c r="BP17" s="278">
        <f t="shared" si="4"/>
        <v>4497</v>
      </c>
      <c r="BQ17" s="279">
        <f t="shared" si="5"/>
        <v>1866</v>
      </c>
      <c r="BR17" s="280">
        <f t="shared" si="6"/>
        <v>2631</v>
      </c>
      <c r="BS17" s="277"/>
    </row>
    <row r="18" spans="1:71" x14ac:dyDescent="0.2">
      <c r="A18" s="281" t="s">
        <v>458</v>
      </c>
      <c r="B18" s="282" t="s">
        <v>34</v>
      </c>
      <c r="C18" s="269">
        <v>3</v>
      </c>
      <c r="D18" s="269">
        <v>0</v>
      </c>
      <c r="E18" s="269">
        <v>0</v>
      </c>
      <c r="F18" s="269">
        <v>0</v>
      </c>
      <c r="G18" s="269">
        <v>22</v>
      </c>
      <c r="H18" s="269">
        <v>12</v>
      </c>
      <c r="I18" s="269">
        <v>58</v>
      </c>
      <c r="J18" s="269">
        <v>2</v>
      </c>
      <c r="K18" s="269">
        <v>0</v>
      </c>
      <c r="L18" s="269">
        <v>10</v>
      </c>
      <c r="M18" s="269">
        <v>6</v>
      </c>
      <c r="N18" s="269">
        <v>1</v>
      </c>
      <c r="O18" s="269">
        <v>10</v>
      </c>
      <c r="P18" s="269">
        <v>331</v>
      </c>
      <c r="Q18" s="269">
        <v>62</v>
      </c>
      <c r="R18" s="269">
        <v>65</v>
      </c>
      <c r="S18" s="269">
        <v>9</v>
      </c>
      <c r="T18" s="269">
        <v>43</v>
      </c>
      <c r="U18" s="269">
        <v>61</v>
      </c>
      <c r="V18" s="269">
        <v>2</v>
      </c>
      <c r="W18" s="269">
        <v>14</v>
      </c>
      <c r="X18" s="269">
        <v>8</v>
      </c>
      <c r="Y18" s="269">
        <v>460</v>
      </c>
      <c r="Z18" s="269">
        <v>0</v>
      </c>
      <c r="AA18" s="269">
        <v>1</v>
      </c>
      <c r="AB18" s="269">
        <v>0</v>
      </c>
      <c r="AC18" s="269">
        <v>12</v>
      </c>
      <c r="AD18" s="269">
        <v>0</v>
      </c>
      <c r="AE18" s="269">
        <v>1</v>
      </c>
      <c r="AF18" s="269">
        <v>2</v>
      </c>
      <c r="AG18" s="269">
        <v>0</v>
      </c>
      <c r="AH18" s="269">
        <v>13</v>
      </c>
      <c r="AI18" s="269">
        <v>1</v>
      </c>
      <c r="AJ18" s="269">
        <v>2</v>
      </c>
      <c r="AK18" s="269">
        <v>3</v>
      </c>
      <c r="AL18" s="269">
        <v>3</v>
      </c>
      <c r="AM18" s="269">
        <v>5</v>
      </c>
      <c r="AN18" s="269">
        <v>0</v>
      </c>
      <c r="AO18" s="269">
        <v>1</v>
      </c>
      <c r="AP18" s="270">
        <v>1223</v>
      </c>
      <c r="AQ18" s="269">
        <v>2</v>
      </c>
      <c r="AR18" s="269">
        <v>38</v>
      </c>
      <c r="AS18" s="269">
        <v>0</v>
      </c>
      <c r="AT18" s="269">
        <v>7</v>
      </c>
      <c r="AU18" s="269">
        <v>17</v>
      </c>
      <c r="AV18" s="269">
        <v>-27</v>
      </c>
      <c r="AW18" s="270">
        <v>37</v>
      </c>
      <c r="AX18" s="269">
        <v>1260</v>
      </c>
      <c r="AY18" s="270">
        <v>3906</v>
      </c>
      <c r="AZ18" s="270">
        <v>3943</v>
      </c>
      <c r="BA18" s="269">
        <v>5166</v>
      </c>
      <c r="BB18" s="270">
        <v>-652</v>
      </c>
      <c r="BC18" s="269">
        <v>3291</v>
      </c>
      <c r="BD18" s="270">
        <v>4514</v>
      </c>
      <c r="BE18" s="271"/>
      <c r="BG18" s="281" t="s">
        <v>458</v>
      </c>
      <c r="BH18" s="283" t="s">
        <v>34</v>
      </c>
      <c r="BI18" s="273">
        <f t="shared" si="0"/>
        <v>1260</v>
      </c>
      <c r="BJ18" s="274">
        <f t="shared" si="1"/>
        <v>652</v>
      </c>
      <c r="BK18" s="275">
        <f t="shared" si="2"/>
        <v>0.51746031746031751</v>
      </c>
      <c r="BL18" s="276">
        <f t="shared" si="3"/>
        <v>0.48253968253968249</v>
      </c>
      <c r="BM18" s="277"/>
      <c r="BN18" s="281" t="s">
        <v>458</v>
      </c>
      <c r="BO18" s="283" t="s">
        <v>34</v>
      </c>
      <c r="BP18" s="278">
        <f t="shared" si="4"/>
        <v>3906</v>
      </c>
      <c r="BQ18" s="279">
        <f t="shared" si="5"/>
        <v>652</v>
      </c>
      <c r="BR18" s="280">
        <f t="shared" si="6"/>
        <v>3254</v>
      </c>
      <c r="BS18" s="277"/>
    </row>
    <row r="19" spans="1:71" x14ac:dyDescent="0.2">
      <c r="A19" s="281" t="s">
        <v>459</v>
      </c>
      <c r="B19" s="284" t="s">
        <v>268</v>
      </c>
      <c r="C19" s="269">
        <v>0</v>
      </c>
      <c r="D19" s="269">
        <v>0</v>
      </c>
      <c r="E19" s="269">
        <v>0</v>
      </c>
      <c r="F19" s="269">
        <v>0</v>
      </c>
      <c r="G19" s="269">
        <v>0</v>
      </c>
      <c r="H19" s="269">
        <v>0</v>
      </c>
      <c r="I19" s="269">
        <v>6</v>
      </c>
      <c r="J19" s="269">
        <v>0</v>
      </c>
      <c r="K19" s="269">
        <v>0</v>
      </c>
      <c r="L19" s="269">
        <v>2</v>
      </c>
      <c r="M19" s="269">
        <v>1</v>
      </c>
      <c r="N19" s="269">
        <v>0</v>
      </c>
      <c r="O19" s="269">
        <v>0</v>
      </c>
      <c r="P19" s="269">
        <v>5</v>
      </c>
      <c r="Q19" s="269">
        <v>271</v>
      </c>
      <c r="R19" s="269">
        <v>80</v>
      </c>
      <c r="S19" s="269">
        <v>3</v>
      </c>
      <c r="T19" s="269">
        <v>5</v>
      </c>
      <c r="U19" s="269">
        <v>29</v>
      </c>
      <c r="V19" s="269">
        <v>0</v>
      </c>
      <c r="W19" s="269">
        <v>11</v>
      </c>
      <c r="X19" s="269">
        <v>0</v>
      </c>
      <c r="Y19" s="269">
        <v>31</v>
      </c>
      <c r="Z19" s="269">
        <v>0</v>
      </c>
      <c r="AA19" s="269">
        <v>9</v>
      </c>
      <c r="AB19" s="269">
        <v>0</v>
      </c>
      <c r="AC19" s="269">
        <v>0</v>
      </c>
      <c r="AD19" s="269">
        <v>0</v>
      </c>
      <c r="AE19" s="269">
        <v>0</v>
      </c>
      <c r="AF19" s="269">
        <v>0</v>
      </c>
      <c r="AG19" s="269">
        <v>0</v>
      </c>
      <c r="AH19" s="269">
        <v>1</v>
      </c>
      <c r="AI19" s="269">
        <v>0</v>
      </c>
      <c r="AJ19" s="269">
        <v>0</v>
      </c>
      <c r="AK19" s="269">
        <v>0</v>
      </c>
      <c r="AL19" s="269">
        <v>9</v>
      </c>
      <c r="AM19" s="269">
        <v>0</v>
      </c>
      <c r="AN19" s="269">
        <v>0</v>
      </c>
      <c r="AO19" s="269">
        <v>0</v>
      </c>
      <c r="AP19" s="270">
        <v>463</v>
      </c>
      <c r="AQ19" s="269">
        <v>0</v>
      </c>
      <c r="AR19" s="269">
        <v>2</v>
      </c>
      <c r="AS19" s="269">
        <v>0</v>
      </c>
      <c r="AT19" s="269">
        <v>66</v>
      </c>
      <c r="AU19" s="269">
        <v>186</v>
      </c>
      <c r="AV19" s="269">
        <v>31</v>
      </c>
      <c r="AW19" s="270">
        <v>285</v>
      </c>
      <c r="AX19" s="269">
        <v>748</v>
      </c>
      <c r="AY19" s="270">
        <v>1593</v>
      </c>
      <c r="AZ19" s="270">
        <v>1878</v>
      </c>
      <c r="BA19" s="269">
        <v>2341</v>
      </c>
      <c r="BB19" s="270">
        <v>-681</v>
      </c>
      <c r="BC19" s="269">
        <v>1197</v>
      </c>
      <c r="BD19" s="270">
        <v>1660</v>
      </c>
      <c r="BE19" s="271"/>
      <c r="BG19" s="281" t="s">
        <v>459</v>
      </c>
      <c r="BH19" s="285" t="s">
        <v>268</v>
      </c>
      <c r="BI19" s="273">
        <f t="shared" si="0"/>
        <v>748</v>
      </c>
      <c r="BJ19" s="274">
        <f t="shared" si="1"/>
        <v>681</v>
      </c>
      <c r="BK19" s="275">
        <f t="shared" si="2"/>
        <v>0.91042780748663099</v>
      </c>
      <c r="BL19" s="276">
        <f t="shared" si="3"/>
        <v>8.9572192513369009E-2</v>
      </c>
      <c r="BM19" s="277"/>
      <c r="BN19" s="281" t="s">
        <v>459</v>
      </c>
      <c r="BO19" s="285" t="s">
        <v>268</v>
      </c>
      <c r="BP19" s="278">
        <f t="shared" si="4"/>
        <v>1593</v>
      </c>
      <c r="BQ19" s="279">
        <f t="shared" si="5"/>
        <v>681</v>
      </c>
      <c r="BR19" s="280">
        <f t="shared" si="6"/>
        <v>912</v>
      </c>
      <c r="BS19" s="277"/>
    </row>
    <row r="20" spans="1:71" x14ac:dyDescent="0.2">
      <c r="A20" s="281" t="s">
        <v>460</v>
      </c>
      <c r="B20" s="284" t="s">
        <v>269</v>
      </c>
      <c r="C20" s="269">
        <v>0</v>
      </c>
      <c r="D20" s="269">
        <v>0</v>
      </c>
      <c r="E20" s="269">
        <v>0</v>
      </c>
      <c r="F20" s="269">
        <v>0</v>
      </c>
      <c r="G20" s="269">
        <v>0</v>
      </c>
      <c r="H20" s="269">
        <v>0</v>
      </c>
      <c r="I20" s="269">
        <v>1</v>
      </c>
      <c r="J20" s="269">
        <v>0</v>
      </c>
      <c r="K20" s="269">
        <v>0</v>
      </c>
      <c r="L20" s="269">
        <v>16</v>
      </c>
      <c r="M20" s="269">
        <v>1</v>
      </c>
      <c r="N20" s="269">
        <v>0</v>
      </c>
      <c r="O20" s="269">
        <v>1</v>
      </c>
      <c r="P20" s="269">
        <v>2</v>
      </c>
      <c r="Q20" s="269">
        <v>8</v>
      </c>
      <c r="R20" s="269">
        <v>294</v>
      </c>
      <c r="S20" s="269">
        <v>0</v>
      </c>
      <c r="T20" s="269">
        <v>6</v>
      </c>
      <c r="U20" s="269">
        <v>5</v>
      </c>
      <c r="V20" s="269">
        <v>0</v>
      </c>
      <c r="W20" s="269">
        <v>1</v>
      </c>
      <c r="X20" s="269">
        <v>0</v>
      </c>
      <c r="Y20" s="269">
        <v>0</v>
      </c>
      <c r="Z20" s="269">
        <v>0</v>
      </c>
      <c r="AA20" s="269">
        <v>0</v>
      </c>
      <c r="AB20" s="269">
        <v>0</v>
      </c>
      <c r="AC20" s="269">
        <v>0</v>
      </c>
      <c r="AD20" s="269">
        <v>0</v>
      </c>
      <c r="AE20" s="269">
        <v>0</v>
      </c>
      <c r="AF20" s="269">
        <v>0</v>
      </c>
      <c r="AG20" s="269">
        <v>0</v>
      </c>
      <c r="AH20" s="269">
        <v>0</v>
      </c>
      <c r="AI20" s="269">
        <v>0</v>
      </c>
      <c r="AJ20" s="269">
        <v>0</v>
      </c>
      <c r="AK20" s="269">
        <v>0</v>
      </c>
      <c r="AL20" s="269">
        <v>16</v>
      </c>
      <c r="AM20" s="269">
        <v>0</v>
      </c>
      <c r="AN20" s="269">
        <v>0</v>
      </c>
      <c r="AO20" s="269">
        <v>0</v>
      </c>
      <c r="AP20" s="270">
        <v>351</v>
      </c>
      <c r="AQ20" s="269">
        <v>0</v>
      </c>
      <c r="AR20" s="269">
        <v>1</v>
      </c>
      <c r="AS20" s="269">
        <v>0</v>
      </c>
      <c r="AT20" s="269">
        <v>39</v>
      </c>
      <c r="AU20" s="269">
        <v>317</v>
      </c>
      <c r="AV20" s="269">
        <v>3</v>
      </c>
      <c r="AW20" s="270">
        <v>360</v>
      </c>
      <c r="AX20" s="269">
        <v>711</v>
      </c>
      <c r="AY20" s="270">
        <v>1929</v>
      </c>
      <c r="AZ20" s="270">
        <v>2289</v>
      </c>
      <c r="BA20" s="269">
        <v>2640</v>
      </c>
      <c r="BB20" s="270">
        <v>-711</v>
      </c>
      <c r="BC20" s="269">
        <v>1578</v>
      </c>
      <c r="BD20" s="270">
        <v>1929</v>
      </c>
      <c r="BE20" s="271"/>
      <c r="BG20" s="281" t="s">
        <v>460</v>
      </c>
      <c r="BH20" s="285" t="s">
        <v>269</v>
      </c>
      <c r="BI20" s="273">
        <f t="shared" si="0"/>
        <v>711</v>
      </c>
      <c r="BJ20" s="274">
        <f t="shared" si="1"/>
        <v>711</v>
      </c>
      <c r="BK20" s="275">
        <f t="shared" si="2"/>
        <v>1</v>
      </c>
      <c r="BL20" s="276">
        <f t="shared" si="3"/>
        <v>0</v>
      </c>
      <c r="BM20" s="277"/>
      <c r="BN20" s="281" t="s">
        <v>460</v>
      </c>
      <c r="BO20" s="285" t="s">
        <v>269</v>
      </c>
      <c r="BP20" s="278">
        <f t="shared" si="4"/>
        <v>1929</v>
      </c>
      <c r="BQ20" s="279">
        <f t="shared" si="5"/>
        <v>711</v>
      </c>
      <c r="BR20" s="280">
        <f t="shared" si="6"/>
        <v>1218</v>
      </c>
      <c r="BS20" s="277"/>
    </row>
    <row r="21" spans="1:71" x14ac:dyDescent="0.2">
      <c r="A21" s="281" t="s">
        <v>461</v>
      </c>
      <c r="B21" s="284" t="s">
        <v>270</v>
      </c>
      <c r="C21" s="269">
        <v>1</v>
      </c>
      <c r="D21" s="269">
        <v>0</v>
      </c>
      <c r="E21" s="269">
        <v>0</v>
      </c>
      <c r="F21" s="269">
        <v>0</v>
      </c>
      <c r="G21" s="269">
        <v>0</v>
      </c>
      <c r="H21" s="269">
        <v>0</v>
      </c>
      <c r="I21" s="269">
        <v>0</v>
      </c>
      <c r="J21" s="269">
        <v>0</v>
      </c>
      <c r="K21" s="269">
        <v>0</v>
      </c>
      <c r="L21" s="269">
        <v>0</v>
      </c>
      <c r="M21" s="269">
        <v>0</v>
      </c>
      <c r="N21" s="269">
        <v>0</v>
      </c>
      <c r="O21" s="269">
        <v>0</v>
      </c>
      <c r="P21" s="269">
        <v>0</v>
      </c>
      <c r="Q21" s="269">
        <v>5</v>
      </c>
      <c r="R21" s="269">
        <v>11</v>
      </c>
      <c r="S21" s="269">
        <v>19</v>
      </c>
      <c r="T21" s="269">
        <v>0</v>
      </c>
      <c r="U21" s="269">
        <v>2</v>
      </c>
      <c r="V21" s="269">
        <v>0</v>
      </c>
      <c r="W21" s="269">
        <v>1</v>
      </c>
      <c r="X21" s="269">
        <v>0</v>
      </c>
      <c r="Y21" s="269">
        <v>1</v>
      </c>
      <c r="Z21" s="269">
        <v>0</v>
      </c>
      <c r="AA21" s="269">
        <v>0</v>
      </c>
      <c r="AB21" s="269">
        <v>0</v>
      </c>
      <c r="AC21" s="269">
        <v>5</v>
      </c>
      <c r="AD21" s="269">
        <v>0</v>
      </c>
      <c r="AE21" s="269">
        <v>0</v>
      </c>
      <c r="AF21" s="269">
        <v>0</v>
      </c>
      <c r="AG21" s="269">
        <v>0</v>
      </c>
      <c r="AH21" s="269">
        <v>9</v>
      </c>
      <c r="AI21" s="269">
        <v>0</v>
      </c>
      <c r="AJ21" s="269">
        <v>63</v>
      </c>
      <c r="AK21" s="269">
        <v>0</v>
      </c>
      <c r="AL21" s="269">
        <v>6</v>
      </c>
      <c r="AM21" s="269">
        <v>4</v>
      </c>
      <c r="AN21" s="269">
        <v>1</v>
      </c>
      <c r="AO21" s="269">
        <v>1</v>
      </c>
      <c r="AP21" s="270">
        <v>129</v>
      </c>
      <c r="AQ21" s="269">
        <v>2</v>
      </c>
      <c r="AR21" s="269">
        <v>15</v>
      </c>
      <c r="AS21" s="269">
        <v>0</v>
      </c>
      <c r="AT21" s="269">
        <v>191</v>
      </c>
      <c r="AU21" s="269">
        <v>203</v>
      </c>
      <c r="AV21" s="269">
        <v>9</v>
      </c>
      <c r="AW21" s="270">
        <v>420</v>
      </c>
      <c r="AX21" s="269">
        <v>549</v>
      </c>
      <c r="AY21" s="270">
        <v>84</v>
      </c>
      <c r="AZ21" s="270">
        <v>504</v>
      </c>
      <c r="BA21" s="269">
        <v>633</v>
      </c>
      <c r="BB21" s="270">
        <v>-423</v>
      </c>
      <c r="BC21" s="269">
        <v>81</v>
      </c>
      <c r="BD21" s="270">
        <v>210</v>
      </c>
      <c r="BE21" s="271"/>
      <c r="BG21" s="281" t="s">
        <v>461</v>
      </c>
      <c r="BH21" s="285" t="s">
        <v>270</v>
      </c>
      <c r="BI21" s="273">
        <f t="shared" si="0"/>
        <v>549</v>
      </c>
      <c r="BJ21" s="274">
        <f t="shared" si="1"/>
        <v>423</v>
      </c>
      <c r="BK21" s="275">
        <f t="shared" si="2"/>
        <v>0.77049180327868849</v>
      </c>
      <c r="BL21" s="276">
        <f t="shared" si="3"/>
        <v>0.22950819672131151</v>
      </c>
      <c r="BM21" s="277"/>
      <c r="BN21" s="281" t="s">
        <v>461</v>
      </c>
      <c r="BO21" s="285" t="s">
        <v>270</v>
      </c>
      <c r="BP21" s="278">
        <f t="shared" si="4"/>
        <v>84</v>
      </c>
      <c r="BQ21" s="279">
        <f t="shared" si="5"/>
        <v>423</v>
      </c>
      <c r="BR21" s="280">
        <f t="shared" si="6"/>
        <v>-339</v>
      </c>
      <c r="BS21" s="277"/>
    </row>
    <row r="22" spans="1:71" x14ac:dyDescent="0.2">
      <c r="A22" s="281" t="s">
        <v>462</v>
      </c>
      <c r="B22" s="284" t="s">
        <v>280</v>
      </c>
      <c r="C22" s="269">
        <v>0</v>
      </c>
      <c r="D22" s="269">
        <v>0</v>
      </c>
      <c r="E22" s="269">
        <v>0</v>
      </c>
      <c r="F22" s="269">
        <v>0</v>
      </c>
      <c r="G22" s="269">
        <v>0</v>
      </c>
      <c r="H22" s="269">
        <v>0</v>
      </c>
      <c r="I22" s="269">
        <v>0</v>
      </c>
      <c r="J22" s="269">
        <v>0</v>
      </c>
      <c r="K22" s="269">
        <v>0</v>
      </c>
      <c r="L22" s="269">
        <v>0</v>
      </c>
      <c r="M22" s="269">
        <v>0</v>
      </c>
      <c r="N22" s="269">
        <v>0</v>
      </c>
      <c r="O22" s="269">
        <v>1</v>
      </c>
      <c r="P22" s="269">
        <v>12</v>
      </c>
      <c r="Q22" s="269">
        <v>13</v>
      </c>
      <c r="R22" s="269">
        <v>19</v>
      </c>
      <c r="S22" s="269">
        <v>30</v>
      </c>
      <c r="T22" s="269">
        <v>578</v>
      </c>
      <c r="U22" s="269">
        <v>322</v>
      </c>
      <c r="V22" s="269">
        <v>17</v>
      </c>
      <c r="W22" s="269">
        <v>17</v>
      </c>
      <c r="X22" s="269">
        <v>4</v>
      </c>
      <c r="Y22" s="269">
        <v>1</v>
      </c>
      <c r="Z22" s="269">
        <v>0</v>
      </c>
      <c r="AA22" s="269">
        <v>0</v>
      </c>
      <c r="AB22" s="269">
        <v>0</v>
      </c>
      <c r="AC22" s="269">
        <v>0</v>
      </c>
      <c r="AD22" s="269">
        <v>0</v>
      </c>
      <c r="AE22" s="269">
        <v>0</v>
      </c>
      <c r="AF22" s="269">
        <v>0</v>
      </c>
      <c r="AG22" s="269">
        <v>0</v>
      </c>
      <c r="AH22" s="269">
        <v>6</v>
      </c>
      <c r="AI22" s="269">
        <v>5</v>
      </c>
      <c r="AJ22" s="269">
        <v>0</v>
      </c>
      <c r="AK22" s="269">
        <v>0</v>
      </c>
      <c r="AL22" s="269">
        <v>16</v>
      </c>
      <c r="AM22" s="269">
        <v>0</v>
      </c>
      <c r="AN22" s="269">
        <v>14</v>
      </c>
      <c r="AO22" s="269">
        <v>2</v>
      </c>
      <c r="AP22" s="270">
        <v>1057</v>
      </c>
      <c r="AQ22" s="269">
        <v>0</v>
      </c>
      <c r="AR22" s="269">
        <v>21</v>
      </c>
      <c r="AS22" s="269">
        <v>0</v>
      </c>
      <c r="AT22" s="269">
        <v>0</v>
      </c>
      <c r="AU22" s="269">
        <v>0</v>
      </c>
      <c r="AV22" s="269">
        <v>-117</v>
      </c>
      <c r="AW22" s="270">
        <v>-96</v>
      </c>
      <c r="AX22" s="269">
        <v>961</v>
      </c>
      <c r="AY22" s="270">
        <v>1842</v>
      </c>
      <c r="AZ22" s="270">
        <v>1746</v>
      </c>
      <c r="BA22" s="269">
        <v>2803</v>
      </c>
      <c r="BB22" s="270">
        <v>-806</v>
      </c>
      <c r="BC22" s="269">
        <v>940</v>
      </c>
      <c r="BD22" s="270">
        <v>1997</v>
      </c>
      <c r="BE22" s="271"/>
      <c r="BG22" s="281" t="s">
        <v>462</v>
      </c>
      <c r="BH22" s="285" t="s">
        <v>280</v>
      </c>
      <c r="BI22" s="273">
        <f t="shared" si="0"/>
        <v>961</v>
      </c>
      <c r="BJ22" s="274">
        <f t="shared" si="1"/>
        <v>806</v>
      </c>
      <c r="BK22" s="275">
        <f t="shared" si="2"/>
        <v>0.83870967741935487</v>
      </c>
      <c r="BL22" s="276">
        <f t="shared" si="3"/>
        <v>0.16129032258064513</v>
      </c>
      <c r="BM22" s="277"/>
      <c r="BN22" s="281" t="s">
        <v>462</v>
      </c>
      <c r="BO22" s="285" t="s">
        <v>280</v>
      </c>
      <c r="BP22" s="278">
        <f t="shared" si="4"/>
        <v>1842</v>
      </c>
      <c r="BQ22" s="279">
        <f t="shared" si="5"/>
        <v>806</v>
      </c>
      <c r="BR22" s="280">
        <f t="shared" si="6"/>
        <v>1036</v>
      </c>
      <c r="BS22" s="277"/>
    </row>
    <row r="23" spans="1:71" x14ac:dyDescent="0.2">
      <c r="A23" s="281" t="s">
        <v>463</v>
      </c>
      <c r="B23" s="282" t="s">
        <v>35</v>
      </c>
      <c r="C23" s="269">
        <v>0</v>
      </c>
      <c r="D23" s="269">
        <v>0</v>
      </c>
      <c r="E23" s="269">
        <v>0</v>
      </c>
      <c r="F23" s="269">
        <v>0</v>
      </c>
      <c r="G23" s="269">
        <v>0</v>
      </c>
      <c r="H23" s="269">
        <v>0</v>
      </c>
      <c r="I23" s="269">
        <v>1</v>
      </c>
      <c r="J23" s="269">
        <v>0</v>
      </c>
      <c r="K23" s="269">
        <v>0</v>
      </c>
      <c r="L23" s="269">
        <v>0</v>
      </c>
      <c r="M23" s="269">
        <v>0</v>
      </c>
      <c r="N23" s="269">
        <v>0</v>
      </c>
      <c r="O23" s="269">
        <v>0</v>
      </c>
      <c r="P23" s="269">
        <v>4</v>
      </c>
      <c r="Q23" s="269">
        <v>41</v>
      </c>
      <c r="R23" s="269">
        <v>46</v>
      </c>
      <c r="S23" s="269">
        <v>4</v>
      </c>
      <c r="T23" s="269">
        <v>42</v>
      </c>
      <c r="U23" s="269">
        <v>255</v>
      </c>
      <c r="V23" s="269">
        <v>2</v>
      </c>
      <c r="W23" s="269">
        <v>48</v>
      </c>
      <c r="X23" s="269">
        <v>1</v>
      </c>
      <c r="Y23" s="269">
        <v>39</v>
      </c>
      <c r="Z23" s="269">
        <v>0</v>
      </c>
      <c r="AA23" s="269">
        <v>0</v>
      </c>
      <c r="AB23" s="269">
        <v>0</v>
      </c>
      <c r="AC23" s="269">
        <v>1</v>
      </c>
      <c r="AD23" s="269">
        <v>0</v>
      </c>
      <c r="AE23" s="269">
        <v>0</v>
      </c>
      <c r="AF23" s="269">
        <v>0</v>
      </c>
      <c r="AG23" s="269">
        <v>0</v>
      </c>
      <c r="AH23" s="269">
        <v>6</v>
      </c>
      <c r="AI23" s="269">
        <v>3</v>
      </c>
      <c r="AJ23" s="269">
        <v>0</v>
      </c>
      <c r="AK23" s="269">
        <v>0</v>
      </c>
      <c r="AL23" s="269">
        <v>9</v>
      </c>
      <c r="AM23" s="269">
        <v>1</v>
      </c>
      <c r="AN23" s="269">
        <v>0</v>
      </c>
      <c r="AO23" s="269">
        <v>0</v>
      </c>
      <c r="AP23" s="270">
        <v>503</v>
      </c>
      <c r="AQ23" s="269">
        <v>6</v>
      </c>
      <c r="AR23" s="269">
        <v>464</v>
      </c>
      <c r="AS23" s="269">
        <v>0</v>
      </c>
      <c r="AT23" s="269">
        <v>125</v>
      </c>
      <c r="AU23" s="269">
        <v>207</v>
      </c>
      <c r="AV23" s="269">
        <v>19</v>
      </c>
      <c r="AW23" s="270">
        <v>821</v>
      </c>
      <c r="AX23" s="269">
        <v>1324</v>
      </c>
      <c r="AY23" s="270">
        <v>1759</v>
      </c>
      <c r="AZ23" s="270">
        <v>2580</v>
      </c>
      <c r="BA23" s="269">
        <v>3083</v>
      </c>
      <c r="BB23" s="270">
        <v>-941</v>
      </c>
      <c r="BC23" s="269">
        <v>1639</v>
      </c>
      <c r="BD23" s="270">
        <v>2142</v>
      </c>
      <c r="BE23" s="271"/>
      <c r="BG23" s="281" t="s">
        <v>463</v>
      </c>
      <c r="BH23" s="283" t="s">
        <v>35</v>
      </c>
      <c r="BI23" s="273">
        <f t="shared" si="0"/>
        <v>1324</v>
      </c>
      <c r="BJ23" s="274">
        <f t="shared" si="1"/>
        <v>941</v>
      </c>
      <c r="BK23" s="275">
        <f t="shared" si="2"/>
        <v>0.7107250755287009</v>
      </c>
      <c r="BL23" s="276">
        <f t="shared" si="3"/>
        <v>0.2892749244712991</v>
      </c>
      <c r="BM23" s="277"/>
      <c r="BN23" s="281" t="s">
        <v>463</v>
      </c>
      <c r="BO23" s="283" t="s">
        <v>35</v>
      </c>
      <c r="BP23" s="278">
        <f t="shared" si="4"/>
        <v>1759</v>
      </c>
      <c r="BQ23" s="279">
        <f t="shared" si="5"/>
        <v>941</v>
      </c>
      <c r="BR23" s="280">
        <f t="shared" si="6"/>
        <v>818</v>
      </c>
      <c r="BS23" s="277"/>
    </row>
    <row r="24" spans="1:71" x14ac:dyDescent="0.2">
      <c r="A24" s="281" t="s">
        <v>464</v>
      </c>
      <c r="B24" s="282" t="s">
        <v>465</v>
      </c>
      <c r="C24" s="269">
        <v>0</v>
      </c>
      <c r="D24" s="269">
        <v>0</v>
      </c>
      <c r="E24" s="269">
        <v>0</v>
      </c>
      <c r="F24" s="269">
        <v>0</v>
      </c>
      <c r="G24" s="269">
        <v>0</v>
      </c>
      <c r="H24" s="269">
        <v>0</v>
      </c>
      <c r="I24" s="269">
        <v>0</v>
      </c>
      <c r="J24" s="269">
        <v>0</v>
      </c>
      <c r="K24" s="269">
        <v>0</v>
      </c>
      <c r="L24" s="269">
        <v>0</v>
      </c>
      <c r="M24" s="269">
        <v>0</v>
      </c>
      <c r="N24" s="269">
        <v>0</v>
      </c>
      <c r="O24" s="269">
        <v>0</v>
      </c>
      <c r="P24" s="269">
        <v>0</v>
      </c>
      <c r="Q24" s="269">
        <v>1</v>
      </c>
      <c r="R24" s="269">
        <v>0</v>
      </c>
      <c r="S24" s="269">
        <v>0</v>
      </c>
      <c r="T24" s="269">
        <v>0</v>
      </c>
      <c r="U24" s="269">
        <v>0</v>
      </c>
      <c r="V24" s="269">
        <v>2</v>
      </c>
      <c r="W24" s="269">
        <v>9</v>
      </c>
      <c r="X24" s="269">
        <v>0</v>
      </c>
      <c r="Y24" s="269">
        <v>8</v>
      </c>
      <c r="Z24" s="269">
        <v>0</v>
      </c>
      <c r="AA24" s="269">
        <v>0</v>
      </c>
      <c r="AB24" s="269">
        <v>0</v>
      </c>
      <c r="AC24" s="269">
        <v>1</v>
      </c>
      <c r="AD24" s="269">
        <v>0</v>
      </c>
      <c r="AE24" s="269">
        <v>0</v>
      </c>
      <c r="AF24" s="269">
        <v>0</v>
      </c>
      <c r="AG24" s="269">
        <v>0</v>
      </c>
      <c r="AH24" s="269">
        <v>5</v>
      </c>
      <c r="AI24" s="269">
        <v>0</v>
      </c>
      <c r="AJ24" s="269">
        <v>0</v>
      </c>
      <c r="AK24" s="269">
        <v>0</v>
      </c>
      <c r="AL24" s="269">
        <v>3</v>
      </c>
      <c r="AM24" s="269">
        <v>0</v>
      </c>
      <c r="AN24" s="269">
        <v>0</v>
      </c>
      <c r="AO24" s="269">
        <v>0</v>
      </c>
      <c r="AP24" s="270">
        <v>29</v>
      </c>
      <c r="AQ24" s="269">
        <v>1</v>
      </c>
      <c r="AR24" s="269">
        <v>452</v>
      </c>
      <c r="AS24" s="269">
        <v>0</v>
      </c>
      <c r="AT24" s="269">
        <v>368</v>
      </c>
      <c r="AU24" s="269">
        <v>92</v>
      </c>
      <c r="AV24" s="269">
        <v>0</v>
      </c>
      <c r="AW24" s="270">
        <v>913</v>
      </c>
      <c r="AX24" s="269">
        <v>942</v>
      </c>
      <c r="AY24" s="270">
        <v>32</v>
      </c>
      <c r="AZ24" s="270">
        <v>945</v>
      </c>
      <c r="BA24" s="269">
        <v>974</v>
      </c>
      <c r="BB24" s="270">
        <v>-924</v>
      </c>
      <c r="BC24" s="269">
        <v>21</v>
      </c>
      <c r="BD24" s="270">
        <v>50</v>
      </c>
      <c r="BE24" s="271"/>
      <c r="BG24" s="281" t="s">
        <v>464</v>
      </c>
      <c r="BH24" s="283" t="s">
        <v>465</v>
      </c>
      <c r="BI24" s="273">
        <f t="shared" si="0"/>
        <v>942</v>
      </c>
      <c r="BJ24" s="274">
        <f t="shared" si="1"/>
        <v>924</v>
      </c>
      <c r="BK24" s="275">
        <f t="shared" si="2"/>
        <v>0.98089171974522293</v>
      </c>
      <c r="BL24" s="276">
        <f t="shared" si="3"/>
        <v>1.9108280254777066E-2</v>
      </c>
      <c r="BM24" s="277"/>
      <c r="BN24" s="281" t="s">
        <v>464</v>
      </c>
      <c r="BO24" s="283" t="s">
        <v>465</v>
      </c>
      <c r="BP24" s="278">
        <f t="shared" si="4"/>
        <v>32</v>
      </c>
      <c r="BQ24" s="279">
        <f t="shared" si="5"/>
        <v>924</v>
      </c>
      <c r="BR24" s="280">
        <f t="shared" si="6"/>
        <v>-892</v>
      </c>
      <c r="BS24" s="277"/>
    </row>
    <row r="25" spans="1:71" x14ac:dyDescent="0.2">
      <c r="A25" s="281" t="s">
        <v>466</v>
      </c>
      <c r="B25" s="282" t="s">
        <v>191</v>
      </c>
      <c r="C25" s="269">
        <v>0</v>
      </c>
      <c r="D25" s="269">
        <v>0</v>
      </c>
      <c r="E25" s="269">
        <v>0</v>
      </c>
      <c r="F25" s="269">
        <v>0</v>
      </c>
      <c r="G25" s="269">
        <v>0</v>
      </c>
      <c r="H25" s="269">
        <v>0</v>
      </c>
      <c r="I25" s="269">
        <v>0</v>
      </c>
      <c r="J25" s="269">
        <v>0</v>
      </c>
      <c r="K25" s="269">
        <v>0</v>
      </c>
      <c r="L25" s="269">
        <v>0</v>
      </c>
      <c r="M25" s="269">
        <v>0</v>
      </c>
      <c r="N25" s="269">
        <v>0</v>
      </c>
      <c r="O25" s="269">
        <v>0</v>
      </c>
      <c r="P25" s="269">
        <v>0</v>
      </c>
      <c r="Q25" s="269">
        <v>0</v>
      </c>
      <c r="R25" s="269">
        <v>1</v>
      </c>
      <c r="S25" s="269">
        <v>0</v>
      </c>
      <c r="T25" s="269">
        <v>0</v>
      </c>
      <c r="U25" s="269">
        <v>0</v>
      </c>
      <c r="V25" s="269">
        <v>0</v>
      </c>
      <c r="W25" s="269">
        <v>679</v>
      </c>
      <c r="X25" s="269">
        <v>0</v>
      </c>
      <c r="Y25" s="269">
        <v>0</v>
      </c>
      <c r="Z25" s="269">
        <v>0</v>
      </c>
      <c r="AA25" s="269">
        <v>0</v>
      </c>
      <c r="AB25" s="269">
        <v>0</v>
      </c>
      <c r="AC25" s="269">
        <v>0</v>
      </c>
      <c r="AD25" s="269">
        <v>0</v>
      </c>
      <c r="AE25" s="269">
        <v>0</v>
      </c>
      <c r="AF25" s="269">
        <v>1</v>
      </c>
      <c r="AG25" s="269">
        <v>0</v>
      </c>
      <c r="AH25" s="269">
        <v>16</v>
      </c>
      <c r="AI25" s="269">
        <v>0</v>
      </c>
      <c r="AJ25" s="269">
        <v>0</v>
      </c>
      <c r="AK25" s="269">
        <v>0</v>
      </c>
      <c r="AL25" s="269">
        <v>38</v>
      </c>
      <c r="AM25" s="269">
        <v>0</v>
      </c>
      <c r="AN25" s="269">
        <v>0</v>
      </c>
      <c r="AO25" s="269">
        <v>0</v>
      </c>
      <c r="AP25" s="270">
        <v>735</v>
      </c>
      <c r="AQ25" s="269">
        <v>0</v>
      </c>
      <c r="AR25" s="269">
        <v>892</v>
      </c>
      <c r="AS25" s="269">
        <v>0</v>
      </c>
      <c r="AT25" s="269">
        <v>347</v>
      </c>
      <c r="AU25" s="269">
        <v>166</v>
      </c>
      <c r="AV25" s="269">
        <v>10</v>
      </c>
      <c r="AW25" s="270">
        <v>1415</v>
      </c>
      <c r="AX25" s="269">
        <v>2150</v>
      </c>
      <c r="AY25" s="270">
        <v>1243</v>
      </c>
      <c r="AZ25" s="270">
        <v>2658</v>
      </c>
      <c r="BA25" s="269">
        <v>3393</v>
      </c>
      <c r="BB25" s="270">
        <v>-1946</v>
      </c>
      <c r="BC25" s="269">
        <v>712</v>
      </c>
      <c r="BD25" s="270">
        <v>1447</v>
      </c>
      <c r="BE25" s="271"/>
      <c r="BG25" s="281" t="s">
        <v>466</v>
      </c>
      <c r="BH25" s="283" t="s">
        <v>191</v>
      </c>
      <c r="BI25" s="273">
        <f t="shared" si="0"/>
        <v>2150</v>
      </c>
      <c r="BJ25" s="274">
        <f t="shared" si="1"/>
        <v>1946</v>
      </c>
      <c r="BK25" s="275">
        <f t="shared" si="2"/>
        <v>0.90511627906976744</v>
      </c>
      <c r="BL25" s="276">
        <f t="shared" si="3"/>
        <v>9.4883720930232562E-2</v>
      </c>
      <c r="BM25" s="277"/>
      <c r="BN25" s="281" t="s">
        <v>466</v>
      </c>
      <c r="BO25" s="283" t="s">
        <v>191</v>
      </c>
      <c r="BP25" s="278">
        <f t="shared" si="4"/>
        <v>1243</v>
      </c>
      <c r="BQ25" s="279">
        <f t="shared" si="5"/>
        <v>1946</v>
      </c>
      <c r="BR25" s="280">
        <f t="shared" si="6"/>
        <v>-703</v>
      </c>
      <c r="BS25" s="277"/>
    </row>
    <row r="26" spans="1:71" x14ac:dyDescent="0.2">
      <c r="A26" s="281" t="s">
        <v>467</v>
      </c>
      <c r="B26" s="282" t="s">
        <v>50</v>
      </c>
      <c r="C26" s="269">
        <v>3</v>
      </c>
      <c r="D26" s="269">
        <v>3</v>
      </c>
      <c r="E26" s="269">
        <v>0</v>
      </c>
      <c r="F26" s="269">
        <v>0</v>
      </c>
      <c r="G26" s="269">
        <v>50</v>
      </c>
      <c r="H26" s="269">
        <v>81</v>
      </c>
      <c r="I26" s="269">
        <v>23</v>
      </c>
      <c r="J26" s="269">
        <v>0</v>
      </c>
      <c r="K26" s="269">
        <v>0</v>
      </c>
      <c r="L26" s="269">
        <v>11</v>
      </c>
      <c r="M26" s="269">
        <v>6</v>
      </c>
      <c r="N26" s="269">
        <v>9</v>
      </c>
      <c r="O26" s="269">
        <v>190</v>
      </c>
      <c r="P26" s="269">
        <v>14</v>
      </c>
      <c r="Q26" s="269">
        <v>2</v>
      </c>
      <c r="R26" s="269">
        <v>7</v>
      </c>
      <c r="S26" s="269">
        <v>1</v>
      </c>
      <c r="T26" s="269">
        <v>12</v>
      </c>
      <c r="U26" s="269">
        <v>9</v>
      </c>
      <c r="V26" s="269">
        <v>0</v>
      </c>
      <c r="W26" s="269">
        <v>2</v>
      </c>
      <c r="X26" s="269">
        <v>37</v>
      </c>
      <c r="Y26" s="269">
        <v>14</v>
      </c>
      <c r="Z26" s="269">
        <v>1</v>
      </c>
      <c r="AA26" s="269">
        <v>2</v>
      </c>
      <c r="AB26" s="269">
        <v>1</v>
      </c>
      <c r="AC26" s="269">
        <v>25</v>
      </c>
      <c r="AD26" s="269">
        <v>6</v>
      </c>
      <c r="AE26" s="269">
        <v>0</v>
      </c>
      <c r="AF26" s="269">
        <v>7</v>
      </c>
      <c r="AG26" s="269">
        <v>2</v>
      </c>
      <c r="AH26" s="269">
        <v>26</v>
      </c>
      <c r="AI26" s="269">
        <v>79</v>
      </c>
      <c r="AJ26" s="269">
        <v>21</v>
      </c>
      <c r="AK26" s="269">
        <v>59</v>
      </c>
      <c r="AL26" s="269">
        <v>23</v>
      </c>
      <c r="AM26" s="269">
        <v>23</v>
      </c>
      <c r="AN26" s="269">
        <v>3</v>
      </c>
      <c r="AO26" s="269">
        <v>9</v>
      </c>
      <c r="AP26" s="270">
        <v>761</v>
      </c>
      <c r="AQ26" s="269">
        <v>21</v>
      </c>
      <c r="AR26" s="269">
        <v>409</v>
      </c>
      <c r="AS26" s="269">
        <v>0</v>
      </c>
      <c r="AT26" s="269">
        <v>43</v>
      </c>
      <c r="AU26" s="269">
        <v>36</v>
      </c>
      <c r="AV26" s="269">
        <v>-1</v>
      </c>
      <c r="AW26" s="270">
        <v>508</v>
      </c>
      <c r="AX26" s="269">
        <v>1269</v>
      </c>
      <c r="AY26" s="270">
        <v>341</v>
      </c>
      <c r="AZ26" s="270">
        <v>849</v>
      </c>
      <c r="BA26" s="269">
        <v>1610</v>
      </c>
      <c r="BB26" s="270">
        <v>-1139</v>
      </c>
      <c r="BC26" s="269">
        <v>-290</v>
      </c>
      <c r="BD26" s="270">
        <v>471</v>
      </c>
      <c r="BE26" s="271"/>
      <c r="BG26" s="281" t="s">
        <v>467</v>
      </c>
      <c r="BH26" s="283" t="s">
        <v>50</v>
      </c>
      <c r="BI26" s="273">
        <f t="shared" si="0"/>
        <v>1269</v>
      </c>
      <c r="BJ26" s="274">
        <f t="shared" si="1"/>
        <v>1139</v>
      </c>
      <c r="BK26" s="275">
        <f t="shared" si="2"/>
        <v>0.89755713159968475</v>
      </c>
      <c r="BL26" s="276">
        <f t="shared" si="3"/>
        <v>0.10244286840031525</v>
      </c>
      <c r="BM26" s="277"/>
      <c r="BN26" s="281" t="s">
        <v>467</v>
      </c>
      <c r="BO26" s="283" t="s">
        <v>50</v>
      </c>
      <c r="BP26" s="278">
        <f t="shared" si="4"/>
        <v>341</v>
      </c>
      <c r="BQ26" s="279">
        <f t="shared" si="5"/>
        <v>1139</v>
      </c>
      <c r="BR26" s="280">
        <f t="shared" si="6"/>
        <v>-798</v>
      </c>
      <c r="BS26" s="277"/>
    </row>
    <row r="27" spans="1:71" x14ac:dyDescent="0.2">
      <c r="A27" s="281" t="s">
        <v>468</v>
      </c>
      <c r="B27" s="282" t="s">
        <v>36</v>
      </c>
      <c r="C27" s="269">
        <v>7</v>
      </c>
      <c r="D27" s="269">
        <v>0</v>
      </c>
      <c r="E27" s="269">
        <v>0</v>
      </c>
      <c r="F27" s="269">
        <v>0</v>
      </c>
      <c r="G27" s="269">
        <v>3</v>
      </c>
      <c r="H27" s="269">
        <v>11</v>
      </c>
      <c r="I27" s="269">
        <v>3</v>
      </c>
      <c r="J27" s="269">
        <v>1</v>
      </c>
      <c r="K27" s="269">
        <v>0</v>
      </c>
      <c r="L27" s="269">
        <v>16</v>
      </c>
      <c r="M27" s="269">
        <v>3</v>
      </c>
      <c r="N27" s="269">
        <v>5</v>
      </c>
      <c r="O27" s="269">
        <v>18</v>
      </c>
      <c r="P27" s="269">
        <v>17</v>
      </c>
      <c r="Q27" s="269">
        <v>3</v>
      </c>
      <c r="R27" s="269">
        <v>3</v>
      </c>
      <c r="S27" s="269">
        <v>0</v>
      </c>
      <c r="T27" s="269">
        <v>6</v>
      </c>
      <c r="U27" s="269">
        <v>3</v>
      </c>
      <c r="V27" s="269">
        <v>0</v>
      </c>
      <c r="W27" s="269">
        <v>1</v>
      </c>
      <c r="X27" s="269">
        <v>0</v>
      </c>
      <c r="Y27" s="269">
        <v>3</v>
      </c>
      <c r="Z27" s="269">
        <v>1</v>
      </c>
      <c r="AA27" s="269">
        <v>25</v>
      </c>
      <c r="AB27" s="269">
        <v>1</v>
      </c>
      <c r="AC27" s="269">
        <v>12</v>
      </c>
      <c r="AD27" s="269">
        <v>1</v>
      </c>
      <c r="AE27" s="269">
        <v>22</v>
      </c>
      <c r="AF27" s="269">
        <v>5</v>
      </c>
      <c r="AG27" s="269">
        <v>0</v>
      </c>
      <c r="AH27" s="269">
        <v>24</v>
      </c>
      <c r="AI27" s="269">
        <v>34</v>
      </c>
      <c r="AJ27" s="269">
        <v>13</v>
      </c>
      <c r="AK27" s="269">
        <v>2</v>
      </c>
      <c r="AL27" s="269">
        <v>4</v>
      </c>
      <c r="AM27" s="269">
        <v>8</v>
      </c>
      <c r="AN27" s="269">
        <v>0</v>
      </c>
      <c r="AO27" s="269">
        <v>0</v>
      </c>
      <c r="AP27" s="270">
        <v>255</v>
      </c>
      <c r="AQ27" s="269">
        <v>0</v>
      </c>
      <c r="AR27" s="269">
        <v>0</v>
      </c>
      <c r="AS27" s="269">
        <v>0</v>
      </c>
      <c r="AT27" s="269">
        <v>3698</v>
      </c>
      <c r="AU27" s="269">
        <v>550</v>
      </c>
      <c r="AV27" s="269">
        <v>0</v>
      </c>
      <c r="AW27" s="270">
        <v>4248</v>
      </c>
      <c r="AX27" s="269">
        <v>4503</v>
      </c>
      <c r="AY27" s="270">
        <v>0</v>
      </c>
      <c r="AZ27" s="270">
        <v>4248</v>
      </c>
      <c r="BA27" s="269">
        <v>4503</v>
      </c>
      <c r="BB27" s="270">
        <v>0</v>
      </c>
      <c r="BC27" s="269">
        <v>4248</v>
      </c>
      <c r="BD27" s="270">
        <v>4503</v>
      </c>
      <c r="BE27" s="271"/>
      <c r="BG27" s="281" t="s">
        <v>468</v>
      </c>
      <c r="BH27" s="283" t="s">
        <v>36</v>
      </c>
      <c r="BI27" s="273">
        <f t="shared" si="0"/>
        <v>4503</v>
      </c>
      <c r="BJ27" s="274">
        <f t="shared" si="1"/>
        <v>0</v>
      </c>
      <c r="BK27" s="275">
        <f t="shared" si="2"/>
        <v>0</v>
      </c>
      <c r="BL27" s="276">
        <f t="shared" si="3"/>
        <v>1</v>
      </c>
      <c r="BM27" s="277"/>
      <c r="BN27" s="281" t="s">
        <v>468</v>
      </c>
      <c r="BO27" s="283" t="s">
        <v>36</v>
      </c>
      <c r="BP27" s="278">
        <f t="shared" si="4"/>
        <v>0</v>
      </c>
      <c r="BQ27" s="279">
        <f t="shared" si="5"/>
        <v>0</v>
      </c>
      <c r="BR27" s="280">
        <f t="shared" si="6"/>
        <v>0</v>
      </c>
      <c r="BS27" s="277"/>
    </row>
    <row r="28" spans="1:71" x14ac:dyDescent="0.2">
      <c r="A28" s="281" t="s">
        <v>469</v>
      </c>
      <c r="B28" s="282" t="s">
        <v>192</v>
      </c>
      <c r="C28" s="269">
        <v>25</v>
      </c>
      <c r="D28" s="269">
        <v>3</v>
      </c>
      <c r="E28" s="269">
        <v>0</v>
      </c>
      <c r="F28" s="269">
        <v>0</v>
      </c>
      <c r="G28" s="269">
        <v>72</v>
      </c>
      <c r="H28" s="269">
        <v>148</v>
      </c>
      <c r="I28" s="269">
        <v>42</v>
      </c>
      <c r="J28" s="269">
        <v>4</v>
      </c>
      <c r="K28" s="269">
        <v>0</v>
      </c>
      <c r="L28" s="269">
        <v>164</v>
      </c>
      <c r="M28" s="269">
        <v>30</v>
      </c>
      <c r="N28" s="269">
        <v>54</v>
      </c>
      <c r="O28" s="269">
        <v>208</v>
      </c>
      <c r="P28" s="269">
        <v>109</v>
      </c>
      <c r="Q28" s="269">
        <v>24</v>
      </c>
      <c r="R28" s="269">
        <v>21</v>
      </c>
      <c r="S28" s="269">
        <v>2</v>
      </c>
      <c r="T28" s="269">
        <v>59</v>
      </c>
      <c r="U28" s="269">
        <v>19</v>
      </c>
      <c r="V28" s="269">
        <v>0</v>
      </c>
      <c r="W28" s="269">
        <v>17</v>
      </c>
      <c r="X28" s="269">
        <v>7</v>
      </c>
      <c r="Y28" s="269">
        <v>15</v>
      </c>
      <c r="Z28" s="269">
        <v>7</v>
      </c>
      <c r="AA28" s="269">
        <v>34</v>
      </c>
      <c r="AB28" s="269">
        <v>20</v>
      </c>
      <c r="AC28" s="269">
        <v>91</v>
      </c>
      <c r="AD28" s="269">
        <v>1</v>
      </c>
      <c r="AE28" s="269">
        <v>0</v>
      </c>
      <c r="AF28" s="269">
        <v>11</v>
      </c>
      <c r="AG28" s="269">
        <v>0</v>
      </c>
      <c r="AH28" s="269">
        <v>34</v>
      </c>
      <c r="AI28" s="269">
        <v>125</v>
      </c>
      <c r="AJ28" s="269">
        <v>65</v>
      </c>
      <c r="AK28" s="269">
        <v>5</v>
      </c>
      <c r="AL28" s="269">
        <v>19</v>
      </c>
      <c r="AM28" s="269">
        <v>132</v>
      </c>
      <c r="AN28" s="269">
        <v>0</v>
      </c>
      <c r="AO28" s="269">
        <v>1</v>
      </c>
      <c r="AP28" s="270">
        <v>1568</v>
      </c>
      <c r="AQ28" s="269">
        <v>0</v>
      </c>
      <c r="AR28" s="269">
        <v>944</v>
      </c>
      <c r="AS28" s="269">
        <v>0</v>
      </c>
      <c r="AT28" s="269">
        <v>0</v>
      </c>
      <c r="AU28" s="269">
        <v>0</v>
      </c>
      <c r="AV28" s="269">
        <v>0</v>
      </c>
      <c r="AW28" s="270">
        <v>944</v>
      </c>
      <c r="AX28" s="269">
        <v>2512</v>
      </c>
      <c r="AY28" s="270">
        <v>0</v>
      </c>
      <c r="AZ28" s="270">
        <v>944</v>
      </c>
      <c r="BA28" s="269">
        <v>2512</v>
      </c>
      <c r="BB28" s="270">
        <v>-2445</v>
      </c>
      <c r="BC28" s="269">
        <v>-1501</v>
      </c>
      <c r="BD28" s="270">
        <v>67</v>
      </c>
      <c r="BE28" s="271"/>
      <c r="BG28" s="281" t="s">
        <v>469</v>
      </c>
      <c r="BH28" s="283" t="s">
        <v>192</v>
      </c>
      <c r="BI28" s="273">
        <f t="shared" si="0"/>
        <v>2512</v>
      </c>
      <c r="BJ28" s="274">
        <f t="shared" si="1"/>
        <v>2445</v>
      </c>
      <c r="BK28" s="275">
        <f t="shared" si="2"/>
        <v>0.97332802547770703</v>
      </c>
      <c r="BL28" s="276">
        <f t="shared" si="3"/>
        <v>2.6671974522292974E-2</v>
      </c>
      <c r="BM28" s="277"/>
      <c r="BN28" s="281" t="s">
        <v>469</v>
      </c>
      <c r="BO28" s="283" t="s">
        <v>192</v>
      </c>
      <c r="BP28" s="278">
        <f t="shared" si="4"/>
        <v>0</v>
      </c>
      <c r="BQ28" s="279">
        <f t="shared" si="5"/>
        <v>2445</v>
      </c>
      <c r="BR28" s="280">
        <f t="shared" si="6"/>
        <v>-2445</v>
      </c>
      <c r="BS28" s="277"/>
    </row>
    <row r="29" spans="1:71" x14ac:dyDescent="0.2">
      <c r="A29" s="281" t="s">
        <v>470</v>
      </c>
      <c r="B29" s="282" t="s">
        <v>285</v>
      </c>
      <c r="C29" s="269">
        <v>2</v>
      </c>
      <c r="D29" s="269">
        <v>0</v>
      </c>
      <c r="E29" s="269">
        <v>0</v>
      </c>
      <c r="F29" s="269">
        <v>0</v>
      </c>
      <c r="G29" s="269">
        <v>9</v>
      </c>
      <c r="H29" s="269">
        <v>8</v>
      </c>
      <c r="I29" s="269">
        <v>3</v>
      </c>
      <c r="J29" s="269">
        <v>0</v>
      </c>
      <c r="K29" s="269">
        <v>0</v>
      </c>
      <c r="L29" s="269">
        <v>5</v>
      </c>
      <c r="M29" s="269">
        <v>1</v>
      </c>
      <c r="N29" s="269">
        <v>1</v>
      </c>
      <c r="O29" s="269">
        <v>4</v>
      </c>
      <c r="P29" s="269">
        <v>3</v>
      </c>
      <c r="Q29" s="269">
        <v>1</v>
      </c>
      <c r="R29" s="269">
        <v>1</v>
      </c>
      <c r="S29" s="269">
        <v>0</v>
      </c>
      <c r="T29" s="269">
        <v>4</v>
      </c>
      <c r="U29" s="269">
        <v>1</v>
      </c>
      <c r="V29" s="269">
        <v>0</v>
      </c>
      <c r="W29" s="269">
        <v>1</v>
      </c>
      <c r="X29" s="269">
        <v>0</v>
      </c>
      <c r="Y29" s="269">
        <v>3</v>
      </c>
      <c r="Z29" s="269">
        <v>0</v>
      </c>
      <c r="AA29" s="269">
        <v>76</v>
      </c>
      <c r="AB29" s="269">
        <v>3</v>
      </c>
      <c r="AC29" s="269">
        <v>9</v>
      </c>
      <c r="AD29" s="269">
        <v>0</v>
      </c>
      <c r="AE29" s="269">
        <v>0</v>
      </c>
      <c r="AF29" s="269">
        <v>2</v>
      </c>
      <c r="AG29" s="269">
        <v>0</v>
      </c>
      <c r="AH29" s="269">
        <v>12</v>
      </c>
      <c r="AI29" s="269">
        <v>51</v>
      </c>
      <c r="AJ29" s="269">
        <v>25</v>
      </c>
      <c r="AK29" s="269">
        <v>3</v>
      </c>
      <c r="AL29" s="269">
        <v>3</v>
      </c>
      <c r="AM29" s="269">
        <v>28</v>
      </c>
      <c r="AN29" s="269">
        <v>0</v>
      </c>
      <c r="AO29" s="269">
        <v>0</v>
      </c>
      <c r="AP29" s="270">
        <v>259</v>
      </c>
      <c r="AQ29" s="269">
        <v>0</v>
      </c>
      <c r="AR29" s="269">
        <v>277</v>
      </c>
      <c r="AS29" s="269">
        <v>-5</v>
      </c>
      <c r="AT29" s="269">
        <v>0</v>
      </c>
      <c r="AU29" s="269">
        <v>0</v>
      </c>
      <c r="AV29" s="269">
        <v>0</v>
      </c>
      <c r="AW29" s="270">
        <v>272</v>
      </c>
      <c r="AX29" s="269">
        <v>531</v>
      </c>
      <c r="AY29" s="270">
        <v>282</v>
      </c>
      <c r="AZ29" s="270">
        <v>554</v>
      </c>
      <c r="BA29" s="269">
        <v>813</v>
      </c>
      <c r="BB29" s="270">
        <v>0</v>
      </c>
      <c r="BC29" s="269">
        <v>554</v>
      </c>
      <c r="BD29" s="270">
        <v>813</v>
      </c>
      <c r="BE29" s="271"/>
      <c r="BG29" s="281" t="s">
        <v>470</v>
      </c>
      <c r="BH29" s="283" t="s">
        <v>285</v>
      </c>
      <c r="BI29" s="273">
        <f t="shared" si="0"/>
        <v>531</v>
      </c>
      <c r="BJ29" s="274">
        <f t="shared" si="1"/>
        <v>0</v>
      </c>
      <c r="BK29" s="275">
        <f t="shared" si="2"/>
        <v>0</v>
      </c>
      <c r="BL29" s="276">
        <f t="shared" si="3"/>
        <v>1</v>
      </c>
      <c r="BM29" s="277"/>
      <c r="BN29" s="281" t="s">
        <v>470</v>
      </c>
      <c r="BO29" s="283" t="s">
        <v>285</v>
      </c>
      <c r="BP29" s="278">
        <f t="shared" si="4"/>
        <v>282</v>
      </c>
      <c r="BQ29" s="279">
        <f t="shared" si="5"/>
        <v>0</v>
      </c>
      <c r="BR29" s="280">
        <f t="shared" si="6"/>
        <v>282</v>
      </c>
      <c r="BS29" s="277"/>
    </row>
    <row r="30" spans="1:71" x14ac:dyDescent="0.2">
      <c r="A30" s="281" t="s">
        <v>471</v>
      </c>
      <c r="B30" s="282" t="s">
        <v>281</v>
      </c>
      <c r="C30" s="269">
        <v>1</v>
      </c>
      <c r="D30" s="269">
        <v>0</v>
      </c>
      <c r="E30" s="269">
        <v>0</v>
      </c>
      <c r="F30" s="269">
        <v>0</v>
      </c>
      <c r="G30" s="269">
        <v>5</v>
      </c>
      <c r="H30" s="269">
        <v>1</v>
      </c>
      <c r="I30" s="269">
        <v>0</v>
      </c>
      <c r="J30" s="269">
        <v>0</v>
      </c>
      <c r="K30" s="269">
        <v>0</v>
      </c>
      <c r="L30" s="269">
        <v>0</v>
      </c>
      <c r="M30" s="269">
        <v>1</v>
      </c>
      <c r="N30" s="269">
        <v>0</v>
      </c>
      <c r="O30" s="269">
        <v>1</v>
      </c>
      <c r="P30" s="269">
        <v>0</v>
      </c>
      <c r="Q30" s="269">
        <v>0</v>
      </c>
      <c r="R30" s="269">
        <v>0</v>
      </c>
      <c r="S30" s="269">
        <v>0</v>
      </c>
      <c r="T30" s="269">
        <v>2</v>
      </c>
      <c r="U30" s="269">
        <v>0</v>
      </c>
      <c r="V30" s="269">
        <v>0</v>
      </c>
      <c r="W30" s="269">
        <v>1</v>
      </c>
      <c r="X30" s="269">
        <v>0</v>
      </c>
      <c r="Y30" s="269">
        <v>9</v>
      </c>
      <c r="Z30" s="269">
        <v>1</v>
      </c>
      <c r="AA30" s="269">
        <v>2</v>
      </c>
      <c r="AB30" s="269">
        <v>0</v>
      </c>
      <c r="AC30" s="269">
        <v>6</v>
      </c>
      <c r="AD30" s="269">
        <v>1</v>
      </c>
      <c r="AE30" s="269">
        <v>0</v>
      </c>
      <c r="AF30" s="269">
        <v>5</v>
      </c>
      <c r="AG30" s="269">
        <v>0</v>
      </c>
      <c r="AH30" s="269">
        <v>79</v>
      </c>
      <c r="AI30" s="269">
        <v>29</v>
      </c>
      <c r="AJ30" s="269">
        <v>21</v>
      </c>
      <c r="AK30" s="269">
        <v>0</v>
      </c>
      <c r="AL30" s="269">
        <v>1</v>
      </c>
      <c r="AM30" s="269">
        <v>68</v>
      </c>
      <c r="AN30" s="269">
        <v>0</v>
      </c>
      <c r="AO30" s="269">
        <v>3</v>
      </c>
      <c r="AP30" s="270">
        <v>237</v>
      </c>
      <c r="AQ30" s="269">
        <v>0</v>
      </c>
      <c r="AR30" s="269">
        <v>40</v>
      </c>
      <c r="AS30" s="269">
        <v>118</v>
      </c>
      <c r="AT30" s="269">
        <v>0</v>
      </c>
      <c r="AU30" s="269">
        <v>0</v>
      </c>
      <c r="AV30" s="269">
        <v>0</v>
      </c>
      <c r="AW30" s="270">
        <v>158</v>
      </c>
      <c r="AX30" s="269">
        <v>395</v>
      </c>
      <c r="AY30" s="270">
        <v>0</v>
      </c>
      <c r="AZ30" s="270">
        <v>158</v>
      </c>
      <c r="BA30" s="269">
        <v>395</v>
      </c>
      <c r="BB30" s="270">
        <v>-133</v>
      </c>
      <c r="BC30" s="269">
        <v>25</v>
      </c>
      <c r="BD30" s="270">
        <v>262</v>
      </c>
      <c r="BE30" s="271"/>
      <c r="BG30" s="281" t="s">
        <v>471</v>
      </c>
      <c r="BH30" s="283" t="s">
        <v>281</v>
      </c>
      <c r="BI30" s="273">
        <f t="shared" si="0"/>
        <v>395</v>
      </c>
      <c r="BJ30" s="274">
        <f t="shared" si="1"/>
        <v>133</v>
      </c>
      <c r="BK30" s="275">
        <f t="shared" si="2"/>
        <v>0.33670886075949369</v>
      </c>
      <c r="BL30" s="276">
        <f t="shared" si="3"/>
        <v>0.66329113924050631</v>
      </c>
      <c r="BM30" s="277"/>
      <c r="BN30" s="281" t="s">
        <v>471</v>
      </c>
      <c r="BO30" s="283" t="s">
        <v>281</v>
      </c>
      <c r="BP30" s="278">
        <f t="shared" si="4"/>
        <v>0</v>
      </c>
      <c r="BQ30" s="279">
        <f t="shared" si="5"/>
        <v>133</v>
      </c>
      <c r="BR30" s="280">
        <f t="shared" si="6"/>
        <v>-133</v>
      </c>
      <c r="BS30" s="277"/>
    </row>
    <row r="31" spans="1:71" x14ac:dyDescent="0.2">
      <c r="A31" s="281" t="s">
        <v>472</v>
      </c>
      <c r="B31" s="282" t="s">
        <v>384</v>
      </c>
      <c r="C31" s="269">
        <v>186</v>
      </c>
      <c r="D31" s="269">
        <v>12</v>
      </c>
      <c r="E31" s="269">
        <v>0</v>
      </c>
      <c r="F31" s="269">
        <v>0</v>
      </c>
      <c r="G31" s="269">
        <v>407</v>
      </c>
      <c r="H31" s="269">
        <v>371</v>
      </c>
      <c r="I31" s="269">
        <v>147</v>
      </c>
      <c r="J31" s="269">
        <v>6</v>
      </c>
      <c r="K31" s="269">
        <v>0</v>
      </c>
      <c r="L31" s="269">
        <v>287</v>
      </c>
      <c r="M31" s="269">
        <v>20</v>
      </c>
      <c r="N31" s="269">
        <v>28</v>
      </c>
      <c r="O31" s="269">
        <v>223</v>
      </c>
      <c r="P31" s="269">
        <v>209</v>
      </c>
      <c r="Q31" s="269">
        <v>75</v>
      </c>
      <c r="R31" s="269">
        <v>80</v>
      </c>
      <c r="S31" s="269">
        <v>11</v>
      </c>
      <c r="T31" s="269">
        <v>86</v>
      </c>
      <c r="U31" s="269">
        <v>112</v>
      </c>
      <c r="V31" s="269">
        <v>2</v>
      </c>
      <c r="W31" s="269">
        <v>58</v>
      </c>
      <c r="X31" s="269">
        <v>38</v>
      </c>
      <c r="Y31" s="269">
        <v>265</v>
      </c>
      <c r="Z31" s="269">
        <v>1</v>
      </c>
      <c r="AA31" s="269">
        <v>15</v>
      </c>
      <c r="AB31" s="269">
        <v>4</v>
      </c>
      <c r="AC31" s="269">
        <v>44</v>
      </c>
      <c r="AD31" s="269">
        <v>1</v>
      </c>
      <c r="AE31" s="269">
        <v>2</v>
      </c>
      <c r="AF31" s="269">
        <v>23</v>
      </c>
      <c r="AG31" s="269">
        <v>2</v>
      </c>
      <c r="AH31" s="269">
        <v>28</v>
      </c>
      <c r="AI31" s="269">
        <v>88</v>
      </c>
      <c r="AJ31" s="269">
        <v>293</v>
      </c>
      <c r="AK31" s="269">
        <v>48</v>
      </c>
      <c r="AL31" s="269">
        <v>53</v>
      </c>
      <c r="AM31" s="269">
        <v>237</v>
      </c>
      <c r="AN31" s="269">
        <v>16</v>
      </c>
      <c r="AO31" s="269">
        <v>17</v>
      </c>
      <c r="AP31" s="270">
        <v>3495</v>
      </c>
      <c r="AQ31" s="269">
        <v>102</v>
      </c>
      <c r="AR31" s="269">
        <v>6791</v>
      </c>
      <c r="AS31" s="269">
        <v>1</v>
      </c>
      <c r="AT31" s="269">
        <v>232</v>
      </c>
      <c r="AU31" s="269">
        <v>370</v>
      </c>
      <c r="AV31" s="269">
        <v>4</v>
      </c>
      <c r="AW31" s="270">
        <v>7500</v>
      </c>
      <c r="AX31" s="269">
        <v>10995</v>
      </c>
      <c r="AY31" s="270">
        <v>1520</v>
      </c>
      <c r="AZ31" s="270">
        <v>9020</v>
      </c>
      <c r="BA31" s="269">
        <v>12515</v>
      </c>
      <c r="BB31" s="270">
        <v>-8632</v>
      </c>
      <c r="BC31" s="269">
        <v>388</v>
      </c>
      <c r="BD31" s="270">
        <v>3883</v>
      </c>
      <c r="BE31" s="271"/>
      <c r="BG31" s="281" t="s">
        <v>472</v>
      </c>
      <c r="BH31" s="283" t="s">
        <v>384</v>
      </c>
      <c r="BI31" s="273">
        <f t="shared" si="0"/>
        <v>10995</v>
      </c>
      <c r="BJ31" s="274">
        <f t="shared" si="1"/>
        <v>8632</v>
      </c>
      <c r="BK31" s="275">
        <f t="shared" si="2"/>
        <v>0.78508412914961345</v>
      </c>
      <c r="BL31" s="276">
        <f t="shared" si="3"/>
        <v>0.21491587085038655</v>
      </c>
      <c r="BM31" s="277"/>
      <c r="BN31" s="281" t="s">
        <v>472</v>
      </c>
      <c r="BO31" s="283" t="s">
        <v>384</v>
      </c>
      <c r="BP31" s="278">
        <f t="shared" si="4"/>
        <v>1520</v>
      </c>
      <c r="BQ31" s="279">
        <f t="shared" si="5"/>
        <v>8632</v>
      </c>
      <c r="BR31" s="280">
        <f t="shared" si="6"/>
        <v>-7112</v>
      </c>
      <c r="BS31" s="277"/>
    </row>
    <row r="32" spans="1:71" x14ac:dyDescent="0.2">
      <c r="A32" s="281" t="s">
        <v>473</v>
      </c>
      <c r="B32" s="282" t="s">
        <v>37</v>
      </c>
      <c r="C32" s="269">
        <v>12</v>
      </c>
      <c r="D32" s="269">
        <v>5</v>
      </c>
      <c r="E32" s="269">
        <v>0</v>
      </c>
      <c r="F32" s="269">
        <v>0</v>
      </c>
      <c r="G32" s="269">
        <v>20</v>
      </c>
      <c r="H32" s="269">
        <v>88</v>
      </c>
      <c r="I32" s="269">
        <v>20</v>
      </c>
      <c r="J32" s="269">
        <v>1</v>
      </c>
      <c r="K32" s="269">
        <v>0</v>
      </c>
      <c r="L32" s="269">
        <v>13</v>
      </c>
      <c r="M32" s="269">
        <v>6</v>
      </c>
      <c r="N32" s="269">
        <v>5</v>
      </c>
      <c r="O32" s="269">
        <v>43</v>
      </c>
      <c r="P32" s="269">
        <v>51</v>
      </c>
      <c r="Q32" s="269">
        <v>10</v>
      </c>
      <c r="R32" s="269">
        <v>13</v>
      </c>
      <c r="S32" s="269">
        <v>2</v>
      </c>
      <c r="T32" s="269">
        <v>11</v>
      </c>
      <c r="U32" s="269">
        <v>12</v>
      </c>
      <c r="V32" s="269">
        <v>0</v>
      </c>
      <c r="W32" s="269">
        <v>5</v>
      </c>
      <c r="X32" s="269">
        <v>9</v>
      </c>
      <c r="Y32" s="269">
        <v>57</v>
      </c>
      <c r="Z32" s="269">
        <v>1</v>
      </c>
      <c r="AA32" s="269">
        <v>19</v>
      </c>
      <c r="AB32" s="269">
        <v>7</v>
      </c>
      <c r="AC32" s="269">
        <v>69</v>
      </c>
      <c r="AD32" s="269">
        <v>16</v>
      </c>
      <c r="AE32" s="269">
        <v>165</v>
      </c>
      <c r="AF32" s="269">
        <v>23</v>
      </c>
      <c r="AG32" s="269">
        <v>0</v>
      </c>
      <c r="AH32" s="269">
        <v>61</v>
      </c>
      <c r="AI32" s="269">
        <v>51</v>
      </c>
      <c r="AJ32" s="269">
        <v>48</v>
      </c>
      <c r="AK32" s="269">
        <v>31</v>
      </c>
      <c r="AL32" s="269">
        <v>21</v>
      </c>
      <c r="AM32" s="269">
        <v>28</v>
      </c>
      <c r="AN32" s="269">
        <v>0</v>
      </c>
      <c r="AO32" s="269">
        <v>1</v>
      </c>
      <c r="AP32" s="270">
        <v>924</v>
      </c>
      <c r="AQ32" s="269">
        <v>0</v>
      </c>
      <c r="AR32" s="269">
        <v>2594</v>
      </c>
      <c r="AS32" s="269">
        <v>0</v>
      </c>
      <c r="AT32" s="269">
        <v>0</v>
      </c>
      <c r="AU32" s="269">
        <v>0</v>
      </c>
      <c r="AV32" s="269">
        <v>0</v>
      </c>
      <c r="AW32" s="270">
        <v>2594</v>
      </c>
      <c r="AX32" s="269">
        <v>3518</v>
      </c>
      <c r="AY32" s="270">
        <v>21</v>
      </c>
      <c r="AZ32" s="270">
        <v>2615</v>
      </c>
      <c r="BA32" s="269">
        <v>3539</v>
      </c>
      <c r="BB32" s="270">
        <v>-3214</v>
      </c>
      <c r="BC32" s="269">
        <v>-599</v>
      </c>
      <c r="BD32" s="270">
        <v>325</v>
      </c>
      <c r="BE32" s="271"/>
      <c r="BG32" s="281" t="s">
        <v>473</v>
      </c>
      <c r="BH32" s="283" t="s">
        <v>37</v>
      </c>
      <c r="BI32" s="273">
        <f t="shared" si="0"/>
        <v>3518</v>
      </c>
      <c r="BJ32" s="274">
        <f t="shared" si="1"/>
        <v>3214</v>
      </c>
      <c r="BK32" s="275">
        <f t="shared" si="2"/>
        <v>0.91358726549175673</v>
      </c>
      <c r="BL32" s="276">
        <f t="shared" si="3"/>
        <v>8.6412734508243272E-2</v>
      </c>
      <c r="BM32" s="277"/>
      <c r="BN32" s="281" t="s">
        <v>473</v>
      </c>
      <c r="BO32" s="283" t="s">
        <v>37</v>
      </c>
      <c r="BP32" s="278">
        <f t="shared" si="4"/>
        <v>21</v>
      </c>
      <c r="BQ32" s="279">
        <f t="shared" si="5"/>
        <v>3214</v>
      </c>
      <c r="BR32" s="280">
        <f t="shared" si="6"/>
        <v>-3193</v>
      </c>
      <c r="BS32" s="277"/>
    </row>
    <row r="33" spans="1:71" x14ac:dyDescent="0.2">
      <c r="A33" s="281" t="s">
        <v>474</v>
      </c>
      <c r="B33" s="282" t="s">
        <v>38</v>
      </c>
      <c r="C33" s="269">
        <v>5</v>
      </c>
      <c r="D33" s="269">
        <v>0</v>
      </c>
      <c r="E33" s="269">
        <v>0</v>
      </c>
      <c r="F33" s="269">
        <v>0</v>
      </c>
      <c r="G33" s="269">
        <v>8</v>
      </c>
      <c r="H33" s="269">
        <v>13</v>
      </c>
      <c r="I33" s="269">
        <v>4</v>
      </c>
      <c r="J33" s="269">
        <v>0</v>
      </c>
      <c r="K33" s="269">
        <v>0</v>
      </c>
      <c r="L33" s="269">
        <v>2</v>
      </c>
      <c r="M33" s="269">
        <v>1</v>
      </c>
      <c r="N33" s="269">
        <v>1</v>
      </c>
      <c r="O33" s="269">
        <v>5</v>
      </c>
      <c r="P33" s="269">
        <v>14</v>
      </c>
      <c r="Q33" s="269">
        <v>3</v>
      </c>
      <c r="R33" s="269">
        <v>3</v>
      </c>
      <c r="S33" s="269">
        <v>0</v>
      </c>
      <c r="T33" s="269">
        <v>1</v>
      </c>
      <c r="U33" s="269">
        <v>4</v>
      </c>
      <c r="V33" s="269">
        <v>0</v>
      </c>
      <c r="W33" s="269">
        <v>1</v>
      </c>
      <c r="X33" s="269">
        <v>0</v>
      </c>
      <c r="Y33" s="269">
        <v>15</v>
      </c>
      <c r="Z33" s="269">
        <v>0</v>
      </c>
      <c r="AA33" s="269">
        <v>0</v>
      </c>
      <c r="AB33" s="269">
        <v>0</v>
      </c>
      <c r="AC33" s="269">
        <v>106</v>
      </c>
      <c r="AD33" s="269">
        <v>4</v>
      </c>
      <c r="AE33" s="269">
        <v>19</v>
      </c>
      <c r="AF33" s="269">
        <v>34</v>
      </c>
      <c r="AG33" s="269">
        <v>1</v>
      </c>
      <c r="AH33" s="269">
        <v>5</v>
      </c>
      <c r="AI33" s="269">
        <v>22</v>
      </c>
      <c r="AJ33" s="269">
        <v>90</v>
      </c>
      <c r="AK33" s="269">
        <v>18</v>
      </c>
      <c r="AL33" s="269">
        <v>24</v>
      </c>
      <c r="AM33" s="269">
        <v>31</v>
      </c>
      <c r="AN33" s="269">
        <v>0</v>
      </c>
      <c r="AO33" s="269">
        <v>6</v>
      </c>
      <c r="AP33" s="270">
        <v>440</v>
      </c>
      <c r="AQ33" s="269">
        <v>0</v>
      </c>
      <c r="AR33" s="269">
        <v>3451</v>
      </c>
      <c r="AS33" s="269">
        <v>2</v>
      </c>
      <c r="AT33" s="269">
        <v>0</v>
      </c>
      <c r="AU33" s="269">
        <v>137</v>
      </c>
      <c r="AV33" s="269">
        <v>0</v>
      </c>
      <c r="AW33" s="270">
        <v>3590</v>
      </c>
      <c r="AX33" s="269">
        <v>4030</v>
      </c>
      <c r="AY33" s="270">
        <v>2</v>
      </c>
      <c r="AZ33" s="270">
        <v>3592</v>
      </c>
      <c r="BA33" s="269">
        <v>4032</v>
      </c>
      <c r="BB33" s="270">
        <v>-1854</v>
      </c>
      <c r="BC33" s="269">
        <v>1738</v>
      </c>
      <c r="BD33" s="270">
        <v>2178</v>
      </c>
      <c r="BE33" s="271"/>
      <c r="BG33" s="281" t="s">
        <v>474</v>
      </c>
      <c r="BH33" s="283" t="s">
        <v>38</v>
      </c>
      <c r="BI33" s="273">
        <f t="shared" si="0"/>
        <v>4030</v>
      </c>
      <c r="BJ33" s="274">
        <f t="shared" si="1"/>
        <v>1854</v>
      </c>
      <c r="BK33" s="275">
        <f t="shared" si="2"/>
        <v>0.46004962779156328</v>
      </c>
      <c r="BL33" s="276">
        <f t="shared" si="3"/>
        <v>0.53995037220843667</v>
      </c>
      <c r="BM33" s="277"/>
      <c r="BN33" s="281" t="s">
        <v>474</v>
      </c>
      <c r="BO33" s="283" t="s">
        <v>38</v>
      </c>
      <c r="BP33" s="278">
        <f t="shared" si="4"/>
        <v>2</v>
      </c>
      <c r="BQ33" s="279">
        <f t="shared" si="5"/>
        <v>1854</v>
      </c>
      <c r="BR33" s="280">
        <f t="shared" si="6"/>
        <v>-1852</v>
      </c>
      <c r="BS33" s="277"/>
    </row>
    <row r="34" spans="1:71" x14ac:dyDescent="0.2">
      <c r="A34" s="281" t="s">
        <v>475</v>
      </c>
      <c r="B34" s="282" t="s">
        <v>476</v>
      </c>
      <c r="C34" s="269">
        <v>75</v>
      </c>
      <c r="D34" s="269">
        <v>15</v>
      </c>
      <c r="E34" s="269">
        <v>0</v>
      </c>
      <c r="F34" s="269">
        <v>0</v>
      </c>
      <c r="G34" s="269">
        <v>137</v>
      </c>
      <c r="H34" s="269">
        <v>86</v>
      </c>
      <c r="I34" s="269">
        <v>60</v>
      </c>
      <c r="J34" s="269">
        <v>2</v>
      </c>
      <c r="K34" s="269">
        <v>0</v>
      </c>
      <c r="L34" s="269">
        <v>80</v>
      </c>
      <c r="M34" s="269">
        <v>21</v>
      </c>
      <c r="N34" s="269">
        <v>21</v>
      </c>
      <c r="O34" s="269">
        <v>157</v>
      </c>
      <c r="P34" s="269">
        <v>95</v>
      </c>
      <c r="Q34" s="269">
        <v>27</v>
      </c>
      <c r="R34" s="269">
        <v>26</v>
      </c>
      <c r="S34" s="269">
        <v>3</v>
      </c>
      <c r="T34" s="269">
        <v>33</v>
      </c>
      <c r="U34" s="269">
        <v>40</v>
      </c>
      <c r="V34" s="269">
        <v>0</v>
      </c>
      <c r="W34" s="269">
        <v>19</v>
      </c>
      <c r="X34" s="269">
        <v>46</v>
      </c>
      <c r="Y34" s="269">
        <v>121</v>
      </c>
      <c r="Z34" s="269">
        <v>2</v>
      </c>
      <c r="AA34" s="269">
        <v>10</v>
      </c>
      <c r="AB34" s="269">
        <v>11</v>
      </c>
      <c r="AC34" s="269">
        <v>81</v>
      </c>
      <c r="AD34" s="269">
        <v>8</v>
      </c>
      <c r="AE34" s="269">
        <v>0</v>
      </c>
      <c r="AF34" s="269">
        <v>105</v>
      </c>
      <c r="AG34" s="269">
        <v>0</v>
      </c>
      <c r="AH34" s="269">
        <v>68</v>
      </c>
      <c r="AI34" s="269">
        <v>89</v>
      </c>
      <c r="AJ34" s="269">
        <v>61</v>
      </c>
      <c r="AK34" s="269">
        <v>30</v>
      </c>
      <c r="AL34" s="269">
        <v>26</v>
      </c>
      <c r="AM34" s="269">
        <v>95</v>
      </c>
      <c r="AN34" s="269">
        <v>9</v>
      </c>
      <c r="AO34" s="269">
        <v>18</v>
      </c>
      <c r="AP34" s="270">
        <v>1677</v>
      </c>
      <c r="AQ34" s="269">
        <v>29</v>
      </c>
      <c r="AR34" s="269">
        <v>2007</v>
      </c>
      <c r="AS34" s="269">
        <v>12</v>
      </c>
      <c r="AT34" s="269">
        <v>23</v>
      </c>
      <c r="AU34" s="269">
        <v>23</v>
      </c>
      <c r="AV34" s="269">
        <v>2</v>
      </c>
      <c r="AW34" s="270">
        <v>2096</v>
      </c>
      <c r="AX34" s="269">
        <v>3773</v>
      </c>
      <c r="AY34" s="270">
        <v>967</v>
      </c>
      <c r="AZ34" s="270">
        <v>3063</v>
      </c>
      <c r="BA34" s="269">
        <v>4740</v>
      </c>
      <c r="BB34" s="270">
        <v>-2743</v>
      </c>
      <c r="BC34" s="269">
        <v>320</v>
      </c>
      <c r="BD34" s="270">
        <v>1997</v>
      </c>
      <c r="BE34" s="271"/>
      <c r="BG34" s="281" t="s">
        <v>475</v>
      </c>
      <c r="BH34" s="283" t="s">
        <v>476</v>
      </c>
      <c r="BI34" s="273">
        <f t="shared" si="0"/>
        <v>3773</v>
      </c>
      <c r="BJ34" s="274">
        <f t="shared" si="1"/>
        <v>2743</v>
      </c>
      <c r="BK34" s="275">
        <f t="shared" si="2"/>
        <v>0.72700768619135969</v>
      </c>
      <c r="BL34" s="276">
        <f t="shared" si="3"/>
        <v>0.27299231380864031</v>
      </c>
      <c r="BM34" s="277"/>
      <c r="BN34" s="281" t="s">
        <v>475</v>
      </c>
      <c r="BO34" s="283" t="s">
        <v>476</v>
      </c>
      <c r="BP34" s="278">
        <f t="shared" si="4"/>
        <v>967</v>
      </c>
      <c r="BQ34" s="279">
        <f t="shared" si="5"/>
        <v>2743</v>
      </c>
      <c r="BR34" s="280">
        <f t="shared" si="6"/>
        <v>-1776</v>
      </c>
      <c r="BS34" s="277"/>
    </row>
    <row r="35" spans="1:71" x14ac:dyDescent="0.2">
      <c r="A35" s="281" t="s">
        <v>477</v>
      </c>
      <c r="B35" s="282" t="s">
        <v>193</v>
      </c>
      <c r="C35" s="269">
        <v>8</v>
      </c>
      <c r="D35" s="269">
        <v>0</v>
      </c>
      <c r="E35" s="269">
        <v>0</v>
      </c>
      <c r="F35" s="269">
        <v>0</v>
      </c>
      <c r="G35" s="269">
        <v>16</v>
      </c>
      <c r="H35" s="269">
        <v>24</v>
      </c>
      <c r="I35" s="269">
        <v>10</v>
      </c>
      <c r="J35" s="269">
        <v>2</v>
      </c>
      <c r="K35" s="269">
        <v>0</v>
      </c>
      <c r="L35" s="269">
        <v>16</v>
      </c>
      <c r="M35" s="269">
        <v>3</v>
      </c>
      <c r="N35" s="269">
        <v>1</v>
      </c>
      <c r="O35" s="269">
        <v>13</v>
      </c>
      <c r="P35" s="269">
        <v>27</v>
      </c>
      <c r="Q35" s="269">
        <v>10</v>
      </c>
      <c r="R35" s="269">
        <v>20</v>
      </c>
      <c r="S35" s="269">
        <v>1</v>
      </c>
      <c r="T35" s="269">
        <v>13</v>
      </c>
      <c r="U35" s="269">
        <v>26</v>
      </c>
      <c r="V35" s="269">
        <v>0</v>
      </c>
      <c r="W35" s="269">
        <v>3</v>
      </c>
      <c r="X35" s="269">
        <v>0</v>
      </c>
      <c r="Y35" s="269">
        <v>37</v>
      </c>
      <c r="Z35" s="269">
        <v>0</v>
      </c>
      <c r="AA35" s="269">
        <v>32</v>
      </c>
      <c r="AB35" s="269">
        <v>3</v>
      </c>
      <c r="AC35" s="269">
        <v>150</v>
      </c>
      <c r="AD35" s="269">
        <v>19</v>
      </c>
      <c r="AE35" s="269">
        <v>0</v>
      </c>
      <c r="AF35" s="269">
        <v>22</v>
      </c>
      <c r="AG35" s="269">
        <v>3</v>
      </c>
      <c r="AH35" s="269">
        <v>88</v>
      </c>
      <c r="AI35" s="269">
        <v>108</v>
      </c>
      <c r="AJ35" s="269">
        <v>63</v>
      </c>
      <c r="AK35" s="269">
        <v>86</v>
      </c>
      <c r="AL35" s="269">
        <v>112</v>
      </c>
      <c r="AM35" s="269">
        <v>76</v>
      </c>
      <c r="AN35" s="269">
        <v>0</v>
      </c>
      <c r="AO35" s="269">
        <v>15</v>
      </c>
      <c r="AP35" s="270">
        <v>1007</v>
      </c>
      <c r="AQ35" s="269">
        <v>13</v>
      </c>
      <c r="AR35" s="269">
        <v>1769</v>
      </c>
      <c r="AS35" s="269">
        <v>1</v>
      </c>
      <c r="AT35" s="269">
        <v>409</v>
      </c>
      <c r="AU35" s="269">
        <v>255</v>
      </c>
      <c r="AV35" s="269">
        <v>0</v>
      </c>
      <c r="AW35" s="270">
        <v>2447</v>
      </c>
      <c r="AX35" s="269">
        <v>3454</v>
      </c>
      <c r="AY35" s="270">
        <v>23</v>
      </c>
      <c r="AZ35" s="270">
        <v>2470</v>
      </c>
      <c r="BA35" s="269">
        <v>3477</v>
      </c>
      <c r="BB35" s="270">
        <v>-3420</v>
      </c>
      <c r="BC35" s="269">
        <v>-950</v>
      </c>
      <c r="BD35" s="270">
        <v>57</v>
      </c>
      <c r="BE35" s="271"/>
      <c r="BG35" s="281" t="s">
        <v>477</v>
      </c>
      <c r="BH35" s="283" t="s">
        <v>193</v>
      </c>
      <c r="BI35" s="273">
        <f t="shared" si="0"/>
        <v>3454</v>
      </c>
      <c r="BJ35" s="274">
        <f t="shared" si="1"/>
        <v>3420</v>
      </c>
      <c r="BK35" s="275">
        <f t="shared" si="2"/>
        <v>0.99015634047481182</v>
      </c>
      <c r="BL35" s="276">
        <f t="shared" si="3"/>
        <v>9.8436595251881753E-3</v>
      </c>
      <c r="BM35" s="277"/>
      <c r="BN35" s="281" t="s">
        <v>477</v>
      </c>
      <c r="BO35" s="283" t="s">
        <v>193</v>
      </c>
      <c r="BP35" s="278">
        <f t="shared" si="4"/>
        <v>23</v>
      </c>
      <c r="BQ35" s="279">
        <f t="shared" si="5"/>
        <v>3420</v>
      </c>
      <c r="BR35" s="280">
        <f t="shared" si="6"/>
        <v>-3397</v>
      </c>
      <c r="BS35" s="277"/>
    </row>
    <row r="36" spans="1:71" x14ac:dyDescent="0.2">
      <c r="A36" s="281" t="s">
        <v>478</v>
      </c>
      <c r="B36" s="282" t="s">
        <v>39</v>
      </c>
      <c r="C36" s="269">
        <v>0</v>
      </c>
      <c r="D36" s="269">
        <v>0</v>
      </c>
      <c r="E36" s="269">
        <v>0</v>
      </c>
      <c r="F36" s="269">
        <v>0</v>
      </c>
      <c r="G36" s="269">
        <v>0</v>
      </c>
      <c r="H36" s="269">
        <v>0</v>
      </c>
      <c r="I36" s="269">
        <v>0</v>
      </c>
      <c r="J36" s="269">
        <v>0</v>
      </c>
      <c r="K36" s="269">
        <v>0</v>
      </c>
      <c r="L36" s="269">
        <v>0</v>
      </c>
      <c r="M36" s="269">
        <v>0</v>
      </c>
      <c r="N36" s="269">
        <v>0</v>
      </c>
      <c r="O36" s="269">
        <v>0</v>
      </c>
      <c r="P36" s="269">
        <v>0</v>
      </c>
      <c r="Q36" s="269">
        <v>0</v>
      </c>
      <c r="R36" s="269">
        <v>0</v>
      </c>
      <c r="S36" s="269">
        <v>0</v>
      </c>
      <c r="T36" s="269">
        <v>0</v>
      </c>
      <c r="U36" s="269">
        <v>0</v>
      </c>
      <c r="V36" s="269">
        <v>0</v>
      </c>
      <c r="W36" s="269">
        <v>0</v>
      </c>
      <c r="X36" s="269">
        <v>0</v>
      </c>
      <c r="Y36" s="269">
        <v>0</v>
      </c>
      <c r="Z36" s="269">
        <v>0</v>
      </c>
      <c r="AA36" s="269">
        <v>0</v>
      </c>
      <c r="AB36" s="269">
        <v>0</v>
      </c>
      <c r="AC36" s="269">
        <v>0</v>
      </c>
      <c r="AD36" s="269">
        <v>0</v>
      </c>
      <c r="AE36" s="269">
        <v>0</v>
      </c>
      <c r="AF36" s="269">
        <v>0</v>
      </c>
      <c r="AG36" s="269">
        <v>0</v>
      </c>
      <c r="AH36" s="269">
        <v>0</v>
      </c>
      <c r="AI36" s="269">
        <v>0</v>
      </c>
      <c r="AJ36" s="269">
        <v>0</v>
      </c>
      <c r="AK36" s="269">
        <v>0</v>
      </c>
      <c r="AL36" s="269">
        <v>0</v>
      </c>
      <c r="AM36" s="269">
        <v>0</v>
      </c>
      <c r="AN36" s="269">
        <v>0</v>
      </c>
      <c r="AO36" s="269">
        <v>50</v>
      </c>
      <c r="AP36" s="270">
        <v>50</v>
      </c>
      <c r="AQ36" s="269">
        <v>0</v>
      </c>
      <c r="AR36" s="269">
        <v>160</v>
      </c>
      <c r="AS36" s="269">
        <v>2666</v>
      </c>
      <c r="AT36" s="269">
        <v>0</v>
      </c>
      <c r="AU36" s="269">
        <v>0</v>
      </c>
      <c r="AV36" s="269">
        <v>0</v>
      </c>
      <c r="AW36" s="270">
        <v>2826</v>
      </c>
      <c r="AX36" s="269">
        <v>2876</v>
      </c>
      <c r="AY36" s="270">
        <v>0</v>
      </c>
      <c r="AZ36" s="270">
        <v>2826</v>
      </c>
      <c r="BA36" s="269">
        <v>2876</v>
      </c>
      <c r="BB36" s="270">
        <v>0</v>
      </c>
      <c r="BC36" s="269">
        <v>2826</v>
      </c>
      <c r="BD36" s="270">
        <v>2876</v>
      </c>
      <c r="BE36" s="271"/>
      <c r="BG36" s="281" t="s">
        <v>478</v>
      </c>
      <c r="BH36" s="283" t="s">
        <v>39</v>
      </c>
      <c r="BI36" s="273">
        <f t="shared" si="0"/>
        <v>2876</v>
      </c>
      <c r="BJ36" s="274">
        <f t="shared" si="1"/>
        <v>0</v>
      </c>
      <c r="BK36" s="275">
        <f t="shared" si="2"/>
        <v>0</v>
      </c>
      <c r="BL36" s="276">
        <f t="shared" si="3"/>
        <v>1</v>
      </c>
      <c r="BM36" s="277"/>
      <c r="BN36" s="281" t="s">
        <v>478</v>
      </c>
      <c r="BO36" s="283" t="s">
        <v>39</v>
      </c>
      <c r="BP36" s="278">
        <f t="shared" si="4"/>
        <v>0</v>
      </c>
      <c r="BQ36" s="279">
        <f t="shared" si="5"/>
        <v>0</v>
      </c>
      <c r="BR36" s="280">
        <f t="shared" si="6"/>
        <v>0</v>
      </c>
      <c r="BS36" s="277"/>
    </row>
    <row r="37" spans="1:71" x14ac:dyDescent="0.2">
      <c r="A37" s="281" t="s">
        <v>479</v>
      </c>
      <c r="B37" s="282" t="s">
        <v>40</v>
      </c>
      <c r="C37" s="269">
        <v>0</v>
      </c>
      <c r="D37" s="269">
        <v>0</v>
      </c>
      <c r="E37" s="269">
        <v>0</v>
      </c>
      <c r="F37" s="269">
        <v>0</v>
      </c>
      <c r="G37" s="269">
        <v>0</v>
      </c>
      <c r="H37" s="269">
        <v>0</v>
      </c>
      <c r="I37" s="269">
        <v>0</v>
      </c>
      <c r="J37" s="269">
        <v>0</v>
      </c>
      <c r="K37" s="269">
        <v>0</v>
      </c>
      <c r="L37" s="269">
        <v>1</v>
      </c>
      <c r="M37" s="269">
        <v>0</v>
      </c>
      <c r="N37" s="269">
        <v>0</v>
      </c>
      <c r="O37" s="269">
        <v>0</v>
      </c>
      <c r="P37" s="269">
        <v>1</v>
      </c>
      <c r="Q37" s="269">
        <v>0</v>
      </c>
      <c r="R37" s="269">
        <v>0</v>
      </c>
      <c r="S37" s="269">
        <v>0</v>
      </c>
      <c r="T37" s="269">
        <v>2</v>
      </c>
      <c r="U37" s="269">
        <v>2</v>
      </c>
      <c r="V37" s="269">
        <v>0</v>
      </c>
      <c r="W37" s="269">
        <v>0</v>
      </c>
      <c r="X37" s="269">
        <v>0</v>
      </c>
      <c r="Y37" s="269">
        <v>1</v>
      </c>
      <c r="Z37" s="269">
        <v>0</v>
      </c>
      <c r="AA37" s="269">
        <v>0</v>
      </c>
      <c r="AB37" s="269">
        <v>0</v>
      </c>
      <c r="AC37" s="269">
        <v>0</v>
      </c>
      <c r="AD37" s="269">
        <v>0</v>
      </c>
      <c r="AE37" s="269">
        <v>0</v>
      </c>
      <c r="AF37" s="269">
        <v>0</v>
      </c>
      <c r="AG37" s="269">
        <v>0</v>
      </c>
      <c r="AH37" s="269">
        <v>0</v>
      </c>
      <c r="AI37" s="269">
        <v>0</v>
      </c>
      <c r="AJ37" s="269">
        <v>0</v>
      </c>
      <c r="AK37" s="269">
        <v>0</v>
      </c>
      <c r="AL37" s="269">
        <v>1</v>
      </c>
      <c r="AM37" s="269">
        <v>0</v>
      </c>
      <c r="AN37" s="269">
        <v>0</v>
      </c>
      <c r="AO37" s="269">
        <v>0</v>
      </c>
      <c r="AP37" s="270">
        <v>8</v>
      </c>
      <c r="AQ37" s="269">
        <v>0</v>
      </c>
      <c r="AR37" s="269">
        <v>1293</v>
      </c>
      <c r="AS37" s="269">
        <v>2543</v>
      </c>
      <c r="AT37" s="269">
        <v>1120</v>
      </c>
      <c r="AU37" s="269">
        <v>750</v>
      </c>
      <c r="AV37" s="269">
        <v>0</v>
      </c>
      <c r="AW37" s="270">
        <v>5706</v>
      </c>
      <c r="AX37" s="269">
        <v>5714</v>
      </c>
      <c r="AY37" s="270">
        <v>580</v>
      </c>
      <c r="AZ37" s="270">
        <v>6286</v>
      </c>
      <c r="BA37" s="269">
        <v>6294</v>
      </c>
      <c r="BB37" s="270">
        <v>-843</v>
      </c>
      <c r="BC37" s="269">
        <v>5443</v>
      </c>
      <c r="BD37" s="270">
        <v>5451</v>
      </c>
      <c r="BE37" s="271"/>
      <c r="BG37" s="281" t="s">
        <v>479</v>
      </c>
      <c r="BH37" s="283" t="s">
        <v>40</v>
      </c>
      <c r="BI37" s="273">
        <f t="shared" si="0"/>
        <v>5714</v>
      </c>
      <c r="BJ37" s="274">
        <f t="shared" si="1"/>
        <v>843</v>
      </c>
      <c r="BK37" s="275">
        <f t="shared" si="2"/>
        <v>0.14753237661883095</v>
      </c>
      <c r="BL37" s="276">
        <f t="shared" si="3"/>
        <v>0.85246762338116899</v>
      </c>
      <c r="BM37" s="277"/>
      <c r="BN37" s="281" t="s">
        <v>479</v>
      </c>
      <c r="BO37" s="283" t="s">
        <v>40</v>
      </c>
      <c r="BP37" s="278">
        <f t="shared" si="4"/>
        <v>580</v>
      </c>
      <c r="BQ37" s="279">
        <f t="shared" si="5"/>
        <v>843</v>
      </c>
      <c r="BR37" s="280">
        <f t="shared" si="6"/>
        <v>-263</v>
      </c>
      <c r="BS37" s="277"/>
    </row>
    <row r="38" spans="1:71" x14ac:dyDescent="0.2">
      <c r="A38" s="281" t="s">
        <v>480</v>
      </c>
      <c r="B38" s="282" t="s">
        <v>481</v>
      </c>
      <c r="C38" s="269">
        <v>1</v>
      </c>
      <c r="D38" s="269">
        <v>0</v>
      </c>
      <c r="E38" s="269">
        <v>0</v>
      </c>
      <c r="F38" s="269">
        <v>0</v>
      </c>
      <c r="G38" s="269">
        <v>0</v>
      </c>
      <c r="H38" s="269">
        <v>0</v>
      </c>
      <c r="I38" s="269">
        <v>0</v>
      </c>
      <c r="J38" s="269">
        <v>0</v>
      </c>
      <c r="K38" s="269">
        <v>0</v>
      </c>
      <c r="L38" s="269">
        <v>0</v>
      </c>
      <c r="M38" s="269">
        <v>0</v>
      </c>
      <c r="N38" s="269">
        <v>0</v>
      </c>
      <c r="O38" s="269">
        <v>0</v>
      </c>
      <c r="P38" s="269">
        <v>0</v>
      </c>
      <c r="Q38" s="269">
        <v>0</v>
      </c>
      <c r="R38" s="269">
        <v>0</v>
      </c>
      <c r="S38" s="269">
        <v>0</v>
      </c>
      <c r="T38" s="269">
        <v>0</v>
      </c>
      <c r="U38" s="269">
        <v>0</v>
      </c>
      <c r="V38" s="269">
        <v>0</v>
      </c>
      <c r="W38" s="269">
        <v>0</v>
      </c>
      <c r="X38" s="269">
        <v>0</v>
      </c>
      <c r="Y38" s="269">
        <v>0</v>
      </c>
      <c r="Z38" s="269">
        <v>0</v>
      </c>
      <c r="AA38" s="269">
        <v>0</v>
      </c>
      <c r="AB38" s="269">
        <v>0</v>
      </c>
      <c r="AC38" s="269">
        <v>0</v>
      </c>
      <c r="AD38" s="269">
        <v>0</v>
      </c>
      <c r="AE38" s="269">
        <v>0</v>
      </c>
      <c r="AF38" s="269">
        <v>1</v>
      </c>
      <c r="AG38" s="269">
        <v>0</v>
      </c>
      <c r="AH38" s="269">
        <v>0</v>
      </c>
      <c r="AI38" s="269">
        <v>0</v>
      </c>
      <c r="AJ38" s="269">
        <v>103</v>
      </c>
      <c r="AK38" s="269">
        <v>0</v>
      </c>
      <c r="AL38" s="269">
        <v>0</v>
      </c>
      <c r="AM38" s="269">
        <v>0</v>
      </c>
      <c r="AN38" s="269">
        <v>0</v>
      </c>
      <c r="AO38" s="269">
        <v>1</v>
      </c>
      <c r="AP38" s="270">
        <v>106</v>
      </c>
      <c r="AQ38" s="269">
        <v>38</v>
      </c>
      <c r="AR38" s="269">
        <v>2054</v>
      </c>
      <c r="AS38" s="269">
        <v>7575</v>
      </c>
      <c r="AT38" s="269">
        <v>0</v>
      </c>
      <c r="AU38" s="269">
        <v>0</v>
      </c>
      <c r="AV38" s="269">
        <v>0</v>
      </c>
      <c r="AW38" s="270">
        <v>9667</v>
      </c>
      <c r="AX38" s="269">
        <v>9773</v>
      </c>
      <c r="AY38" s="270">
        <v>138</v>
      </c>
      <c r="AZ38" s="270">
        <v>9805</v>
      </c>
      <c r="BA38" s="269">
        <v>9911</v>
      </c>
      <c r="BB38" s="270">
        <v>-4672</v>
      </c>
      <c r="BC38" s="269">
        <v>5133</v>
      </c>
      <c r="BD38" s="270">
        <v>5239</v>
      </c>
      <c r="BE38" s="271"/>
      <c r="BG38" s="281" t="s">
        <v>480</v>
      </c>
      <c r="BH38" s="283" t="s">
        <v>481</v>
      </c>
      <c r="BI38" s="273">
        <f t="shared" si="0"/>
        <v>9773</v>
      </c>
      <c r="BJ38" s="274">
        <f t="shared" si="1"/>
        <v>4672</v>
      </c>
      <c r="BK38" s="275">
        <f t="shared" si="2"/>
        <v>0.47805177529929399</v>
      </c>
      <c r="BL38" s="276">
        <f t="shared" si="3"/>
        <v>0.52194822470070601</v>
      </c>
      <c r="BM38" s="277"/>
      <c r="BN38" s="281" t="s">
        <v>480</v>
      </c>
      <c r="BO38" s="283" t="s">
        <v>481</v>
      </c>
      <c r="BP38" s="278">
        <f t="shared" si="4"/>
        <v>138</v>
      </c>
      <c r="BQ38" s="279">
        <f t="shared" si="5"/>
        <v>4672</v>
      </c>
      <c r="BR38" s="280">
        <f t="shared" si="6"/>
        <v>-4534</v>
      </c>
      <c r="BS38" s="277"/>
    </row>
    <row r="39" spans="1:71" x14ac:dyDescent="0.2">
      <c r="A39" s="281" t="s">
        <v>482</v>
      </c>
      <c r="B39" s="282" t="s">
        <v>483</v>
      </c>
      <c r="C39" s="269">
        <v>0</v>
      </c>
      <c r="D39" s="269">
        <v>0</v>
      </c>
      <c r="E39" s="269">
        <v>0</v>
      </c>
      <c r="F39" s="269">
        <v>0</v>
      </c>
      <c r="G39" s="269">
        <v>2</v>
      </c>
      <c r="H39" s="269">
        <v>2</v>
      </c>
      <c r="I39" s="269">
        <v>2</v>
      </c>
      <c r="J39" s="269">
        <v>0</v>
      </c>
      <c r="K39" s="269">
        <v>0</v>
      </c>
      <c r="L39" s="269">
        <v>2</v>
      </c>
      <c r="M39" s="269">
        <v>0</v>
      </c>
      <c r="N39" s="269">
        <v>1</v>
      </c>
      <c r="O39" s="269">
        <v>1</v>
      </c>
      <c r="P39" s="269">
        <v>3</v>
      </c>
      <c r="Q39" s="269">
        <v>4</v>
      </c>
      <c r="R39" s="269">
        <v>3</v>
      </c>
      <c r="S39" s="269">
        <v>0</v>
      </c>
      <c r="T39" s="269">
        <v>1</v>
      </c>
      <c r="U39" s="269">
        <v>1</v>
      </c>
      <c r="V39" s="269">
        <v>0</v>
      </c>
      <c r="W39" s="269">
        <v>0</v>
      </c>
      <c r="X39" s="269">
        <v>0</v>
      </c>
      <c r="Y39" s="269">
        <v>3</v>
      </c>
      <c r="Z39" s="269">
        <v>0</v>
      </c>
      <c r="AA39" s="269">
        <v>8</v>
      </c>
      <c r="AB39" s="269">
        <v>0</v>
      </c>
      <c r="AC39" s="269">
        <v>1</v>
      </c>
      <c r="AD39" s="269">
        <v>1</v>
      </c>
      <c r="AE39" s="269">
        <v>0</v>
      </c>
      <c r="AF39" s="269">
        <v>4</v>
      </c>
      <c r="AG39" s="269">
        <v>0</v>
      </c>
      <c r="AH39" s="269">
        <v>0</v>
      </c>
      <c r="AI39" s="269">
        <v>7</v>
      </c>
      <c r="AJ39" s="269">
        <v>4</v>
      </c>
      <c r="AK39" s="269">
        <v>0</v>
      </c>
      <c r="AL39" s="269">
        <v>6</v>
      </c>
      <c r="AM39" s="269">
        <v>11</v>
      </c>
      <c r="AN39" s="269">
        <v>0</v>
      </c>
      <c r="AO39" s="269">
        <v>1</v>
      </c>
      <c r="AP39" s="270">
        <v>68</v>
      </c>
      <c r="AQ39" s="269">
        <v>0</v>
      </c>
      <c r="AR39" s="269">
        <v>561</v>
      </c>
      <c r="AS39" s="269">
        <v>0</v>
      </c>
      <c r="AT39" s="269">
        <v>0</v>
      </c>
      <c r="AU39" s="269">
        <v>0</v>
      </c>
      <c r="AV39" s="269">
        <v>0</v>
      </c>
      <c r="AW39" s="270">
        <v>561</v>
      </c>
      <c r="AX39" s="269">
        <v>629</v>
      </c>
      <c r="AY39" s="270">
        <v>539</v>
      </c>
      <c r="AZ39" s="270">
        <v>1100</v>
      </c>
      <c r="BA39" s="269">
        <v>1168</v>
      </c>
      <c r="BB39" s="270">
        <v>0</v>
      </c>
      <c r="BC39" s="269">
        <v>1100</v>
      </c>
      <c r="BD39" s="270">
        <v>1168</v>
      </c>
      <c r="BE39" s="271"/>
      <c r="BG39" s="281" t="s">
        <v>482</v>
      </c>
      <c r="BH39" s="283" t="s">
        <v>483</v>
      </c>
      <c r="BI39" s="273">
        <f t="shared" si="0"/>
        <v>629</v>
      </c>
      <c r="BJ39" s="274">
        <f t="shared" si="1"/>
        <v>0</v>
      </c>
      <c r="BK39" s="275">
        <f t="shared" si="2"/>
        <v>0</v>
      </c>
      <c r="BL39" s="276">
        <f t="shared" si="3"/>
        <v>1</v>
      </c>
      <c r="BM39" s="277"/>
      <c r="BN39" s="281" t="s">
        <v>482</v>
      </c>
      <c r="BO39" s="283" t="s">
        <v>483</v>
      </c>
      <c r="BP39" s="278">
        <f t="shared" si="4"/>
        <v>539</v>
      </c>
      <c r="BQ39" s="279">
        <f t="shared" si="5"/>
        <v>0</v>
      </c>
      <c r="BR39" s="280">
        <f t="shared" si="6"/>
        <v>539</v>
      </c>
      <c r="BS39" s="277"/>
    </row>
    <row r="40" spans="1:71" x14ac:dyDescent="0.2">
      <c r="A40" s="281" t="s">
        <v>484</v>
      </c>
      <c r="B40" s="282" t="s">
        <v>41</v>
      </c>
      <c r="C40" s="269">
        <v>50</v>
      </c>
      <c r="D40" s="269">
        <v>11</v>
      </c>
      <c r="E40" s="269">
        <v>0</v>
      </c>
      <c r="F40" s="269">
        <v>0</v>
      </c>
      <c r="G40" s="269">
        <v>122</v>
      </c>
      <c r="H40" s="269">
        <v>147</v>
      </c>
      <c r="I40" s="269">
        <v>48</v>
      </c>
      <c r="J40" s="269">
        <v>6</v>
      </c>
      <c r="K40" s="269">
        <v>0</v>
      </c>
      <c r="L40" s="269">
        <v>172</v>
      </c>
      <c r="M40" s="269">
        <v>28</v>
      </c>
      <c r="N40" s="269">
        <v>12</v>
      </c>
      <c r="O40" s="269">
        <v>74</v>
      </c>
      <c r="P40" s="269">
        <v>116</v>
      </c>
      <c r="Q40" s="269">
        <v>61</v>
      </c>
      <c r="R40" s="269">
        <v>59</v>
      </c>
      <c r="S40" s="269">
        <v>6</v>
      </c>
      <c r="T40" s="269">
        <v>87</v>
      </c>
      <c r="U40" s="269">
        <v>80</v>
      </c>
      <c r="V40" s="269">
        <v>2</v>
      </c>
      <c r="W40" s="269">
        <v>34</v>
      </c>
      <c r="X40" s="269">
        <v>15</v>
      </c>
      <c r="Y40" s="269">
        <v>430</v>
      </c>
      <c r="Z40" s="269">
        <v>5</v>
      </c>
      <c r="AA40" s="269">
        <v>110</v>
      </c>
      <c r="AB40" s="269">
        <v>16</v>
      </c>
      <c r="AC40" s="269">
        <v>334</v>
      </c>
      <c r="AD40" s="269">
        <v>38</v>
      </c>
      <c r="AE40" s="269">
        <v>6</v>
      </c>
      <c r="AF40" s="269">
        <v>141</v>
      </c>
      <c r="AG40" s="269">
        <v>12</v>
      </c>
      <c r="AH40" s="269">
        <v>265</v>
      </c>
      <c r="AI40" s="269">
        <v>315</v>
      </c>
      <c r="AJ40" s="269">
        <v>251</v>
      </c>
      <c r="AK40" s="269">
        <v>93</v>
      </c>
      <c r="AL40" s="269">
        <v>592</v>
      </c>
      <c r="AM40" s="269">
        <v>111</v>
      </c>
      <c r="AN40" s="269">
        <v>0</v>
      </c>
      <c r="AO40" s="269">
        <v>9</v>
      </c>
      <c r="AP40" s="270">
        <v>3858</v>
      </c>
      <c r="AQ40" s="269">
        <v>41</v>
      </c>
      <c r="AR40" s="269">
        <v>1524</v>
      </c>
      <c r="AS40" s="269">
        <v>0</v>
      </c>
      <c r="AT40" s="269">
        <v>68</v>
      </c>
      <c r="AU40" s="269">
        <v>71</v>
      </c>
      <c r="AV40" s="269">
        <v>0</v>
      </c>
      <c r="AW40" s="270">
        <v>1704</v>
      </c>
      <c r="AX40" s="269">
        <v>5562</v>
      </c>
      <c r="AY40" s="270">
        <v>233</v>
      </c>
      <c r="AZ40" s="270">
        <v>1937</v>
      </c>
      <c r="BA40" s="269">
        <v>5795</v>
      </c>
      <c r="BB40" s="270">
        <v>-2090</v>
      </c>
      <c r="BC40" s="269">
        <v>-153</v>
      </c>
      <c r="BD40" s="270">
        <v>3705</v>
      </c>
      <c r="BE40" s="271"/>
      <c r="BG40" s="281" t="s">
        <v>484</v>
      </c>
      <c r="BH40" s="283" t="s">
        <v>41</v>
      </c>
      <c r="BI40" s="273">
        <f t="shared" si="0"/>
        <v>5562</v>
      </c>
      <c r="BJ40" s="274">
        <f t="shared" si="1"/>
        <v>2090</v>
      </c>
      <c r="BK40" s="275">
        <f t="shared" si="2"/>
        <v>0.37576411362819129</v>
      </c>
      <c r="BL40" s="276">
        <f t="shared" si="3"/>
        <v>0.62423588637180871</v>
      </c>
      <c r="BM40" s="277"/>
      <c r="BN40" s="281" t="s">
        <v>484</v>
      </c>
      <c r="BO40" s="283" t="s">
        <v>41</v>
      </c>
      <c r="BP40" s="278">
        <f t="shared" si="4"/>
        <v>233</v>
      </c>
      <c r="BQ40" s="279">
        <f t="shared" si="5"/>
        <v>2090</v>
      </c>
      <c r="BR40" s="280">
        <f t="shared" si="6"/>
        <v>-1857</v>
      </c>
      <c r="BS40" s="277"/>
    </row>
    <row r="41" spans="1:71" x14ac:dyDescent="0.2">
      <c r="A41" s="286">
        <v>37</v>
      </c>
      <c r="B41" s="282" t="s">
        <v>42</v>
      </c>
      <c r="C41" s="269">
        <v>0</v>
      </c>
      <c r="D41" s="269">
        <v>0</v>
      </c>
      <c r="E41" s="269">
        <v>0</v>
      </c>
      <c r="F41" s="269">
        <v>0</v>
      </c>
      <c r="G41" s="269">
        <v>0</v>
      </c>
      <c r="H41" s="269">
        <v>1</v>
      </c>
      <c r="I41" s="269">
        <v>0</v>
      </c>
      <c r="J41" s="269">
        <v>0</v>
      </c>
      <c r="K41" s="269">
        <v>0</v>
      </c>
      <c r="L41" s="269">
        <v>0</v>
      </c>
      <c r="M41" s="269">
        <v>0</v>
      </c>
      <c r="N41" s="269">
        <v>0</v>
      </c>
      <c r="O41" s="269">
        <v>0</v>
      </c>
      <c r="P41" s="269">
        <v>0</v>
      </c>
      <c r="Q41" s="269">
        <v>0</v>
      </c>
      <c r="R41" s="269">
        <v>0</v>
      </c>
      <c r="S41" s="269">
        <v>0</v>
      </c>
      <c r="T41" s="269">
        <v>0</v>
      </c>
      <c r="U41" s="269">
        <v>0</v>
      </c>
      <c r="V41" s="269">
        <v>0</v>
      </c>
      <c r="W41" s="269">
        <v>0</v>
      </c>
      <c r="X41" s="269">
        <v>0</v>
      </c>
      <c r="Y41" s="269">
        <v>1</v>
      </c>
      <c r="Z41" s="269">
        <v>0</v>
      </c>
      <c r="AA41" s="269">
        <v>0</v>
      </c>
      <c r="AB41" s="269">
        <v>0</v>
      </c>
      <c r="AC41" s="269">
        <v>3</v>
      </c>
      <c r="AD41" s="269">
        <v>0</v>
      </c>
      <c r="AE41" s="269">
        <v>1</v>
      </c>
      <c r="AF41" s="269">
        <v>0</v>
      </c>
      <c r="AG41" s="269">
        <v>1</v>
      </c>
      <c r="AH41" s="269">
        <v>1</v>
      </c>
      <c r="AI41" s="269">
        <v>16</v>
      </c>
      <c r="AJ41" s="269">
        <v>67</v>
      </c>
      <c r="AK41" s="269">
        <v>3</v>
      </c>
      <c r="AL41" s="269">
        <v>3</v>
      </c>
      <c r="AM41" s="269">
        <v>62</v>
      </c>
      <c r="AN41" s="269">
        <v>0</v>
      </c>
      <c r="AO41" s="269">
        <v>0</v>
      </c>
      <c r="AP41" s="270">
        <v>159</v>
      </c>
      <c r="AQ41" s="269">
        <v>695</v>
      </c>
      <c r="AR41" s="269">
        <v>4575</v>
      </c>
      <c r="AS41" s="269">
        <v>0</v>
      </c>
      <c r="AT41" s="269">
        <v>0</v>
      </c>
      <c r="AU41" s="269">
        <v>0</v>
      </c>
      <c r="AV41" s="269">
        <v>0</v>
      </c>
      <c r="AW41" s="270">
        <v>5270</v>
      </c>
      <c r="AX41" s="269">
        <v>5429</v>
      </c>
      <c r="AY41" s="270">
        <v>1166</v>
      </c>
      <c r="AZ41" s="270">
        <v>6436</v>
      </c>
      <c r="BA41" s="269">
        <v>6595</v>
      </c>
      <c r="BB41" s="270">
        <v>-3298</v>
      </c>
      <c r="BC41" s="269">
        <v>3138</v>
      </c>
      <c r="BD41" s="270">
        <v>3297</v>
      </c>
      <c r="BE41" s="271"/>
      <c r="BG41" s="286">
        <v>37</v>
      </c>
      <c r="BH41" s="283" t="s">
        <v>42</v>
      </c>
      <c r="BI41" s="273">
        <f t="shared" si="0"/>
        <v>5429</v>
      </c>
      <c r="BJ41" s="274">
        <f t="shared" si="1"/>
        <v>3298</v>
      </c>
      <c r="BK41" s="275">
        <f t="shared" si="2"/>
        <v>0.60747835697181807</v>
      </c>
      <c r="BL41" s="276">
        <f t="shared" si="3"/>
        <v>0.39252164302818193</v>
      </c>
      <c r="BM41" s="277"/>
      <c r="BN41" s="286">
        <v>37</v>
      </c>
      <c r="BO41" s="283" t="s">
        <v>42</v>
      </c>
      <c r="BP41" s="278">
        <f t="shared" si="4"/>
        <v>1166</v>
      </c>
      <c r="BQ41" s="279">
        <f t="shared" si="5"/>
        <v>3298</v>
      </c>
      <c r="BR41" s="280">
        <f t="shared" si="6"/>
        <v>-2132</v>
      </c>
      <c r="BS41" s="277"/>
    </row>
    <row r="42" spans="1:71" x14ac:dyDescent="0.2">
      <c r="A42" s="287">
        <v>38</v>
      </c>
      <c r="B42" s="268" t="s">
        <v>282</v>
      </c>
      <c r="C42" s="269">
        <v>3</v>
      </c>
      <c r="D42" s="269">
        <v>3</v>
      </c>
      <c r="E42" s="269">
        <v>0</v>
      </c>
      <c r="F42" s="269">
        <v>0</v>
      </c>
      <c r="G42" s="269">
        <v>9</v>
      </c>
      <c r="H42" s="269">
        <v>9</v>
      </c>
      <c r="I42" s="269">
        <v>4</v>
      </c>
      <c r="J42" s="269">
        <v>0</v>
      </c>
      <c r="K42" s="269">
        <v>0</v>
      </c>
      <c r="L42" s="269">
        <v>2</v>
      </c>
      <c r="M42" s="269">
        <v>2</v>
      </c>
      <c r="N42" s="269">
        <v>0</v>
      </c>
      <c r="O42" s="269">
        <v>3</v>
      </c>
      <c r="P42" s="269">
        <v>3</v>
      </c>
      <c r="Q42" s="269">
        <v>2</v>
      </c>
      <c r="R42" s="269">
        <v>3</v>
      </c>
      <c r="S42" s="269">
        <v>0</v>
      </c>
      <c r="T42" s="269">
        <v>3</v>
      </c>
      <c r="U42" s="269">
        <v>3</v>
      </c>
      <c r="V42" s="269">
        <v>0</v>
      </c>
      <c r="W42" s="269">
        <v>2</v>
      </c>
      <c r="X42" s="269">
        <v>0</v>
      </c>
      <c r="Y42" s="269">
        <v>7</v>
      </c>
      <c r="Z42" s="269">
        <v>0</v>
      </c>
      <c r="AA42" s="269">
        <v>2</v>
      </c>
      <c r="AB42" s="269">
        <v>2</v>
      </c>
      <c r="AC42" s="269">
        <v>15</v>
      </c>
      <c r="AD42" s="269">
        <v>2</v>
      </c>
      <c r="AE42" s="269">
        <v>0</v>
      </c>
      <c r="AF42" s="269">
        <v>7</v>
      </c>
      <c r="AG42" s="269">
        <v>0</v>
      </c>
      <c r="AH42" s="269">
        <v>13</v>
      </c>
      <c r="AI42" s="269">
        <v>28</v>
      </c>
      <c r="AJ42" s="269">
        <v>21</v>
      </c>
      <c r="AK42" s="269">
        <v>10</v>
      </c>
      <c r="AL42" s="269">
        <v>10</v>
      </c>
      <c r="AM42" s="269">
        <v>11</v>
      </c>
      <c r="AN42" s="269">
        <v>0</v>
      </c>
      <c r="AO42" s="269">
        <v>0</v>
      </c>
      <c r="AP42" s="270">
        <v>179</v>
      </c>
      <c r="AQ42" s="269">
        <v>0</v>
      </c>
      <c r="AR42" s="269">
        <v>0</v>
      </c>
      <c r="AS42" s="269">
        <v>0</v>
      </c>
      <c r="AT42" s="269">
        <v>0</v>
      </c>
      <c r="AU42" s="269">
        <v>0</v>
      </c>
      <c r="AV42" s="269">
        <v>0</v>
      </c>
      <c r="AW42" s="270">
        <v>0</v>
      </c>
      <c r="AX42" s="269">
        <v>179</v>
      </c>
      <c r="AY42" s="270">
        <v>0</v>
      </c>
      <c r="AZ42" s="270">
        <v>0</v>
      </c>
      <c r="BA42" s="269">
        <v>179</v>
      </c>
      <c r="BB42" s="270">
        <v>0</v>
      </c>
      <c r="BC42" s="269">
        <v>0</v>
      </c>
      <c r="BD42" s="270">
        <v>179</v>
      </c>
      <c r="BE42" s="271"/>
      <c r="BG42" s="287">
        <v>38</v>
      </c>
      <c r="BH42" s="272" t="s">
        <v>282</v>
      </c>
      <c r="BI42" s="273">
        <f t="shared" si="0"/>
        <v>179</v>
      </c>
      <c r="BJ42" s="274">
        <f t="shared" si="1"/>
        <v>0</v>
      </c>
      <c r="BK42" s="275">
        <f t="shared" si="2"/>
        <v>0</v>
      </c>
      <c r="BL42" s="276">
        <f t="shared" si="3"/>
        <v>1</v>
      </c>
      <c r="BM42" s="277"/>
      <c r="BN42" s="287">
        <v>38</v>
      </c>
      <c r="BO42" s="272" t="s">
        <v>282</v>
      </c>
      <c r="BP42" s="278">
        <f t="shared" si="4"/>
        <v>0</v>
      </c>
      <c r="BQ42" s="279">
        <f t="shared" si="5"/>
        <v>0</v>
      </c>
      <c r="BR42" s="280">
        <f t="shared" si="6"/>
        <v>0</v>
      </c>
      <c r="BS42" s="277"/>
    </row>
    <row r="43" spans="1:71" x14ac:dyDescent="0.2">
      <c r="A43" s="287">
        <v>39</v>
      </c>
      <c r="B43" s="268" t="s">
        <v>283</v>
      </c>
      <c r="C43" s="269">
        <v>10</v>
      </c>
      <c r="D43" s="269">
        <v>3</v>
      </c>
      <c r="E43" s="269">
        <v>0</v>
      </c>
      <c r="F43" s="269">
        <v>0</v>
      </c>
      <c r="G43" s="269">
        <v>31</v>
      </c>
      <c r="H43" s="269">
        <v>18</v>
      </c>
      <c r="I43" s="269">
        <v>12</v>
      </c>
      <c r="J43" s="269">
        <v>0</v>
      </c>
      <c r="K43" s="269">
        <v>0</v>
      </c>
      <c r="L43" s="269">
        <v>7</v>
      </c>
      <c r="M43" s="269">
        <v>5</v>
      </c>
      <c r="N43" s="269">
        <v>5</v>
      </c>
      <c r="O43" s="269">
        <v>30</v>
      </c>
      <c r="P43" s="269">
        <v>19</v>
      </c>
      <c r="Q43" s="269">
        <v>14</v>
      </c>
      <c r="R43" s="269">
        <v>13</v>
      </c>
      <c r="S43" s="269">
        <v>1</v>
      </c>
      <c r="T43" s="269">
        <v>3</v>
      </c>
      <c r="U43" s="269">
        <v>7</v>
      </c>
      <c r="V43" s="269">
        <v>0</v>
      </c>
      <c r="W43" s="269">
        <v>3</v>
      </c>
      <c r="X43" s="269">
        <v>2</v>
      </c>
      <c r="Y43" s="269">
        <v>70</v>
      </c>
      <c r="Z43" s="269">
        <v>0</v>
      </c>
      <c r="AA43" s="269">
        <v>9</v>
      </c>
      <c r="AB43" s="269">
        <v>6</v>
      </c>
      <c r="AC43" s="269">
        <v>36</v>
      </c>
      <c r="AD43" s="269">
        <v>3</v>
      </c>
      <c r="AE43" s="269">
        <v>0</v>
      </c>
      <c r="AF43" s="269">
        <v>26</v>
      </c>
      <c r="AG43" s="269">
        <v>0</v>
      </c>
      <c r="AH43" s="269">
        <v>11</v>
      </c>
      <c r="AI43" s="269">
        <v>78</v>
      </c>
      <c r="AJ43" s="269">
        <v>32</v>
      </c>
      <c r="AK43" s="269">
        <v>11</v>
      </c>
      <c r="AL43" s="269">
        <v>19</v>
      </c>
      <c r="AM43" s="269">
        <v>14</v>
      </c>
      <c r="AN43" s="269">
        <v>0</v>
      </c>
      <c r="AO43" s="269">
        <v>0</v>
      </c>
      <c r="AP43" s="270">
        <v>498</v>
      </c>
      <c r="AQ43" s="269">
        <v>0</v>
      </c>
      <c r="AR43" s="269">
        <v>936</v>
      </c>
      <c r="AS43" s="269">
        <v>0</v>
      </c>
      <c r="AT43" s="269">
        <v>0</v>
      </c>
      <c r="AU43" s="269">
        <v>0</v>
      </c>
      <c r="AV43" s="269">
        <v>0</v>
      </c>
      <c r="AW43" s="270">
        <v>936</v>
      </c>
      <c r="AX43" s="269">
        <v>1434</v>
      </c>
      <c r="AY43" s="270">
        <v>1</v>
      </c>
      <c r="AZ43" s="270">
        <v>937</v>
      </c>
      <c r="BA43" s="269">
        <v>1435</v>
      </c>
      <c r="BB43" s="270">
        <v>-1175</v>
      </c>
      <c r="BC43" s="269">
        <v>-238</v>
      </c>
      <c r="BD43" s="270">
        <v>260</v>
      </c>
      <c r="BE43" s="271"/>
      <c r="BG43" s="287">
        <v>39</v>
      </c>
      <c r="BH43" s="272" t="s">
        <v>283</v>
      </c>
      <c r="BI43" s="273">
        <f t="shared" si="0"/>
        <v>1434</v>
      </c>
      <c r="BJ43" s="274">
        <f t="shared" si="1"/>
        <v>1175</v>
      </c>
      <c r="BK43" s="275">
        <f t="shared" si="2"/>
        <v>0.81938633193863319</v>
      </c>
      <c r="BL43" s="276">
        <f t="shared" si="3"/>
        <v>0.18061366806136681</v>
      </c>
      <c r="BM43" s="277"/>
      <c r="BN43" s="287">
        <v>39</v>
      </c>
      <c r="BO43" s="272" t="s">
        <v>283</v>
      </c>
      <c r="BP43" s="278">
        <f t="shared" si="4"/>
        <v>1</v>
      </c>
      <c r="BQ43" s="279">
        <f t="shared" si="5"/>
        <v>1175</v>
      </c>
      <c r="BR43" s="280">
        <f t="shared" si="6"/>
        <v>-1174</v>
      </c>
      <c r="BS43" s="277"/>
    </row>
    <row r="44" spans="1:71" x14ac:dyDescent="0.2">
      <c r="A44" s="288">
        <v>40</v>
      </c>
      <c r="B44" s="289" t="s">
        <v>43</v>
      </c>
      <c r="C44" s="290">
        <v>1391</v>
      </c>
      <c r="D44" s="290">
        <v>157</v>
      </c>
      <c r="E44" s="290">
        <v>0</v>
      </c>
      <c r="F44" s="290">
        <v>0</v>
      </c>
      <c r="G44" s="290">
        <v>3454</v>
      </c>
      <c r="H44" s="290">
        <v>2931</v>
      </c>
      <c r="I44" s="290">
        <v>1239</v>
      </c>
      <c r="J44" s="290">
        <v>95</v>
      </c>
      <c r="K44" s="290">
        <v>7</v>
      </c>
      <c r="L44" s="290">
        <v>3134</v>
      </c>
      <c r="M44" s="290">
        <v>272</v>
      </c>
      <c r="N44" s="290">
        <v>904</v>
      </c>
      <c r="O44" s="290">
        <v>4369</v>
      </c>
      <c r="P44" s="290">
        <v>2524</v>
      </c>
      <c r="Q44" s="290">
        <v>949</v>
      </c>
      <c r="R44" s="290">
        <v>1055</v>
      </c>
      <c r="S44" s="290">
        <v>123</v>
      </c>
      <c r="T44" s="290">
        <v>1275</v>
      </c>
      <c r="U44" s="290">
        <v>1393</v>
      </c>
      <c r="V44" s="290">
        <v>31</v>
      </c>
      <c r="W44" s="290">
        <v>1128</v>
      </c>
      <c r="X44" s="290">
        <v>277</v>
      </c>
      <c r="Y44" s="290">
        <v>2425</v>
      </c>
      <c r="Z44" s="290">
        <v>43</v>
      </c>
      <c r="AA44" s="290">
        <v>411</v>
      </c>
      <c r="AB44" s="290">
        <v>88</v>
      </c>
      <c r="AC44" s="290">
        <v>1080</v>
      </c>
      <c r="AD44" s="290">
        <v>103</v>
      </c>
      <c r="AE44" s="290">
        <v>217</v>
      </c>
      <c r="AF44" s="290">
        <v>534</v>
      </c>
      <c r="AG44" s="290">
        <v>22</v>
      </c>
      <c r="AH44" s="290">
        <v>827</v>
      </c>
      <c r="AI44" s="290">
        <v>1285</v>
      </c>
      <c r="AJ44" s="290">
        <v>2171</v>
      </c>
      <c r="AK44" s="290">
        <v>477</v>
      </c>
      <c r="AL44" s="290">
        <v>1084</v>
      </c>
      <c r="AM44" s="290">
        <v>1484</v>
      </c>
      <c r="AN44" s="290">
        <v>179</v>
      </c>
      <c r="AO44" s="290">
        <v>177</v>
      </c>
      <c r="AP44" s="291">
        <v>39315</v>
      </c>
      <c r="AQ44" s="290">
        <v>1046</v>
      </c>
      <c r="AR44" s="290">
        <v>37530</v>
      </c>
      <c r="AS44" s="290">
        <v>12913</v>
      </c>
      <c r="AT44" s="290">
        <v>6729</v>
      </c>
      <c r="AU44" s="290">
        <v>3402</v>
      </c>
      <c r="AV44" s="290">
        <v>451</v>
      </c>
      <c r="AW44" s="291">
        <v>62071</v>
      </c>
      <c r="AX44" s="290">
        <v>101386</v>
      </c>
      <c r="AY44" s="291">
        <v>39999</v>
      </c>
      <c r="AZ44" s="291">
        <v>102070</v>
      </c>
      <c r="BA44" s="290">
        <v>141385</v>
      </c>
      <c r="BB44" s="291">
        <v>-63612</v>
      </c>
      <c r="BC44" s="290">
        <v>38458</v>
      </c>
      <c r="BD44" s="291">
        <v>77773</v>
      </c>
      <c r="BE44" s="271"/>
      <c r="BG44" s="288">
        <v>40</v>
      </c>
      <c r="BH44" s="292" t="s">
        <v>43</v>
      </c>
      <c r="BI44" s="293">
        <f t="shared" si="0"/>
        <v>101386</v>
      </c>
      <c r="BJ44" s="294">
        <f t="shared" si="1"/>
        <v>63612</v>
      </c>
      <c r="BK44" s="295">
        <f t="shared" si="2"/>
        <v>0.62742390468111964</v>
      </c>
      <c r="BL44" s="296">
        <f t="shared" si="3"/>
        <v>0.37257609531888036</v>
      </c>
      <c r="BM44" s="277"/>
      <c r="BN44" s="288">
        <v>40</v>
      </c>
      <c r="BO44" s="292" t="s">
        <v>43</v>
      </c>
      <c r="BP44" s="297">
        <f t="shared" si="4"/>
        <v>39999</v>
      </c>
      <c r="BQ44" s="298">
        <f t="shared" si="5"/>
        <v>63612</v>
      </c>
      <c r="BR44" s="299">
        <f t="shared" si="6"/>
        <v>-23613</v>
      </c>
    </row>
    <row r="45" spans="1:71" x14ac:dyDescent="0.2">
      <c r="A45" s="300">
        <v>41</v>
      </c>
      <c r="B45" s="301" t="s">
        <v>52</v>
      </c>
      <c r="C45" s="302">
        <v>9</v>
      </c>
      <c r="D45" s="302">
        <v>5</v>
      </c>
      <c r="E45" s="302">
        <v>0</v>
      </c>
      <c r="F45" s="302">
        <v>0</v>
      </c>
      <c r="G45" s="302">
        <v>43</v>
      </c>
      <c r="H45" s="302">
        <v>58</v>
      </c>
      <c r="I45" s="302">
        <v>25</v>
      </c>
      <c r="J45" s="302">
        <v>2</v>
      </c>
      <c r="K45" s="302">
        <v>0</v>
      </c>
      <c r="L45" s="302">
        <v>84</v>
      </c>
      <c r="M45" s="302">
        <v>9</v>
      </c>
      <c r="N45" s="302">
        <v>12</v>
      </c>
      <c r="O45" s="302">
        <v>35</v>
      </c>
      <c r="P45" s="302">
        <v>67</v>
      </c>
      <c r="Q45" s="302">
        <v>26</v>
      </c>
      <c r="R45" s="302">
        <v>23</v>
      </c>
      <c r="S45" s="302">
        <v>3</v>
      </c>
      <c r="T45" s="302">
        <v>23</v>
      </c>
      <c r="U45" s="302">
        <v>33</v>
      </c>
      <c r="V45" s="302">
        <v>2</v>
      </c>
      <c r="W45" s="302">
        <v>10</v>
      </c>
      <c r="X45" s="302">
        <v>9</v>
      </c>
      <c r="Y45" s="302">
        <v>97</v>
      </c>
      <c r="Z45" s="302">
        <v>1</v>
      </c>
      <c r="AA45" s="302">
        <v>11</v>
      </c>
      <c r="AB45" s="302">
        <v>7</v>
      </c>
      <c r="AC45" s="302">
        <v>91</v>
      </c>
      <c r="AD45" s="302">
        <v>10</v>
      </c>
      <c r="AE45" s="302">
        <v>0</v>
      </c>
      <c r="AF45" s="302">
        <v>41</v>
      </c>
      <c r="AG45" s="302">
        <v>2</v>
      </c>
      <c r="AH45" s="302">
        <v>30</v>
      </c>
      <c r="AI45" s="302">
        <v>44</v>
      </c>
      <c r="AJ45" s="302">
        <v>53</v>
      </c>
      <c r="AK45" s="302">
        <v>43</v>
      </c>
      <c r="AL45" s="302">
        <v>62</v>
      </c>
      <c r="AM45" s="302">
        <v>75</v>
      </c>
      <c r="AN45" s="302">
        <v>0</v>
      </c>
      <c r="AO45" s="302">
        <v>1</v>
      </c>
      <c r="AP45" s="303">
        <v>1046</v>
      </c>
      <c r="AQ45" s="269"/>
      <c r="AR45" s="269"/>
      <c r="AS45" s="269"/>
      <c r="AT45" s="269"/>
      <c r="AU45" s="269"/>
      <c r="AV45" s="269"/>
      <c r="AW45" s="269"/>
      <c r="AX45" s="269"/>
      <c r="AY45" s="269"/>
      <c r="AZ45" s="269"/>
      <c r="BA45" s="269"/>
      <c r="BB45" s="269"/>
      <c r="BC45" s="269"/>
      <c r="BD45" s="269"/>
      <c r="BE45" s="271"/>
      <c r="BG45" s="56" t="s">
        <v>485</v>
      </c>
      <c r="BI45" s="274"/>
      <c r="BJ45" s="274"/>
      <c r="BN45" s="56" t="s">
        <v>485</v>
      </c>
    </row>
    <row r="46" spans="1:71" x14ac:dyDescent="0.2">
      <c r="A46" s="286">
        <v>42</v>
      </c>
      <c r="B46" s="282" t="s">
        <v>53</v>
      </c>
      <c r="C46" s="269">
        <v>307</v>
      </c>
      <c r="D46" s="269">
        <v>123</v>
      </c>
      <c r="E46" s="269">
        <v>0</v>
      </c>
      <c r="F46" s="269">
        <v>1</v>
      </c>
      <c r="G46" s="269">
        <v>707</v>
      </c>
      <c r="H46" s="269">
        <v>1186</v>
      </c>
      <c r="I46" s="269">
        <v>393</v>
      </c>
      <c r="J46" s="269">
        <v>13</v>
      </c>
      <c r="K46" s="269">
        <v>1</v>
      </c>
      <c r="L46" s="269">
        <v>1005</v>
      </c>
      <c r="M46" s="269">
        <v>111</v>
      </c>
      <c r="N46" s="269">
        <v>69</v>
      </c>
      <c r="O46" s="269">
        <v>567</v>
      </c>
      <c r="P46" s="269">
        <v>1288</v>
      </c>
      <c r="Q46" s="269">
        <v>323</v>
      </c>
      <c r="R46" s="269">
        <v>417</v>
      </c>
      <c r="S46" s="269">
        <v>44</v>
      </c>
      <c r="T46" s="269">
        <v>393</v>
      </c>
      <c r="U46" s="269">
        <v>421</v>
      </c>
      <c r="V46" s="269">
        <v>9</v>
      </c>
      <c r="W46" s="269">
        <v>181</v>
      </c>
      <c r="X46" s="269">
        <v>120</v>
      </c>
      <c r="Y46" s="269">
        <v>1552</v>
      </c>
      <c r="Z46" s="269">
        <v>4</v>
      </c>
      <c r="AA46" s="269">
        <v>114</v>
      </c>
      <c r="AB46" s="269">
        <v>132</v>
      </c>
      <c r="AC46" s="269">
        <v>1650</v>
      </c>
      <c r="AD46" s="269">
        <v>103</v>
      </c>
      <c r="AE46" s="269">
        <v>10</v>
      </c>
      <c r="AF46" s="269">
        <v>947</v>
      </c>
      <c r="AG46" s="269">
        <v>21</v>
      </c>
      <c r="AH46" s="269">
        <v>1010</v>
      </c>
      <c r="AI46" s="269">
        <v>3061</v>
      </c>
      <c r="AJ46" s="269">
        <v>2495</v>
      </c>
      <c r="AK46" s="269">
        <v>567</v>
      </c>
      <c r="AL46" s="269">
        <v>1572</v>
      </c>
      <c r="AM46" s="269">
        <v>871</v>
      </c>
      <c r="AN46" s="269">
        <v>0</v>
      </c>
      <c r="AO46" s="269">
        <v>3</v>
      </c>
      <c r="AP46" s="270">
        <v>21791</v>
      </c>
      <c r="AQ46" s="269"/>
      <c r="AR46" s="269"/>
      <c r="AS46" s="269"/>
      <c r="AT46" s="269"/>
      <c r="AU46" s="269"/>
      <c r="AV46" s="269"/>
      <c r="AW46" s="269"/>
      <c r="AX46" s="269"/>
      <c r="AY46" s="269"/>
      <c r="AZ46" s="269"/>
      <c r="BA46" s="269"/>
      <c r="BB46" s="269"/>
      <c r="BC46" s="269"/>
      <c r="BD46" s="269"/>
      <c r="BE46" s="271"/>
      <c r="BI46" s="274"/>
      <c r="BJ46" s="274"/>
    </row>
    <row r="47" spans="1:71" x14ac:dyDescent="0.2">
      <c r="A47" s="286">
        <v>43</v>
      </c>
      <c r="B47" s="282" t="s">
        <v>54</v>
      </c>
      <c r="C47" s="269">
        <v>517</v>
      </c>
      <c r="D47" s="269">
        <v>192</v>
      </c>
      <c r="E47" s="269">
        <v>0</v>
      </c>
      <c r="F47" s="269">
        <v>0</v>
      </c>
      <c r="G47" s="269">
        <v>347</v>
      </c>
      <c r="H47" s="269">
        <v>-97</v>
      </c>
      <c r="I47" s="269">
        <v>192</v>
      </c>
      <c r="J47" s="269">
        <v>8</v>
      </c>
      <c r="K47" s="269">
        <v>0</v>
      </c>
      <c r="L47" s="269">
        <v>-33</v>
      </c>
      <c r="M47" s="269">
        <v>49</v>
      </c>
      <c r="N47" s="269">
        <v>132</v>
      </c>
      <c r="O47" s="269">
        <v>484</v>
      </c>
      <c r="P47" s="269">
        <v>134</v>
      </c>
      <c r="Q47" s="269">
        <v>176</v>
      </c>
      <c r="R47" s="269">
        <v>216</v>
      </c>
      <c r="S47" s="269">
        <v>6</v>
      </c>
      <c r="T47" s="269">
        <v>-85</v>
      </c>
      <c r="U47" s="269">
        <v>-48</v>
      </c>
      <c r="V47" s="269">
        <v>-3</v>
      </c>
      <c r="W47" s="269">
        <v>18</v>
      </c>
      <c r="X47" s="269">
        <v>12</v>
      </c>
      <c r="Y47" s="269">
        <v>117</v>
      </c>
      <c r="Z47" s="269">
        <v>4</v>
      </c>
      <c r="AA47" s="269">
        <v>104</v>
      </c>
      <c r="AB47" s="269">
        <v>9</v>
      </c>
      <c r="AC47" s="269">
        <v>526</v>
      </c>
      <c r="AD47" s="269">
        <v>81</v>
      </c>
      <c r="AE47" s="269">
        <v>1060</v>
      </c>
      <c r="AF47" s="269">
        <v>137</v>
      </c>
      <c r="AG47" s="269">
        <v>6</v>
      </c>
      <c r="AH47" s="269">
        <v>0</v>
      </c>
      <c r="AI47" s="269">
        <v>59</v>
      </c>
      <c r="AJ47" s="269">
        <v>177</v>
      </c>
      <c r="AK47" s="269">
        <v>-10</v>
      </c>
      <c r="AL47" s="269">
        <v>388</v>
      </c>
      <c r="AM47" s="269">
        <v>341</v>
      </c>
      <c r="AN47" s="269">
        <v>0</v>
      </c>
      <c r="AO47" s="269">
        <v>67</v>
      </c>
      <c r="AP47" s="270">
        <v>5283</v>
      </c>
      <c r="AQ47" s="269"/>
      <c r="AR47" s="269"/>
      <c r="AS47" s="269"/>
      <c r="AT47" s="269"/>
      <c r="AU47" s="269"/>
      <c r="AV47" s="269"/>
      <c r="AW47" s="269"/>
      <c r="AX47" s="269"/>
      <c r="AY47" s="269"/>
      <c r="AZ47" s="269"/>
      <c r="BA47" s="269"/>
      <c r="BB47" s="269"/>
      <c r="BC47" s="269"/>
      <c r="BD47" s="269"/>
      <c r="BE47" s="271"/>
      <c r="BI47" s="274"/>
      <c r="BJ47" s="274"/>
    </row>
    <row r="48" spans="1:71" x14ac:dyDescent="0.2">
      <c r="A48" s="286">
        <v>44</v>
      </c>
      <c r="B48" s="282" t="s">
        <v>55</v>
      </c>
      <c r="C48" s="269">
        <v>411</v>
      </c>
      <c r="D48" s="269">
        <v>31</v>
      </c>
      <c r="E48" s="269">
        <v>0</v>
      </c>
      <c r="F48" s="269">
        <v>0</v>
      </c>
      <c r="G48" s="269">
        <v>239</v>
      </c>
      <c r="H48" s="269">
        <v>550</v>
      </c>
      <c r="I48" s="269">
        <v>124</v>
      </c>
      <c r="J48" s="269">
        <v>18</v>
      </c>
      <c r="K48" s="269">
        <v>1</v>
      </c>
      <c r="L48" s="269">
        <v>379</v>
      </c>
      <c r="M48" s="269">
        <v>59</v>
      </c>
      <c r="N48" s="269">
        <v>67</v>
      </c>
      <c r="O48" s="269">
        <v>169</v>
      </c>
      <c r="P48" s="269">
        <v>376</v>
      </c>
      <c r="Q48" s="269">
        <v>175</v>
      </c>
      <c r="R48" s="269">
        <v>199</v>
      </c>
      <c r="S48" s="269">
        <v>31</v>
      </c>
      <c r="T48" s="269">
        <v>375</v>
      </c>
      <c r="U48" s="269">
        <v>334</v>
      </c>
      <c r="V48" s="269">
        <v>11</v>
      </c>
      <c r="W48" s="269">
        <v>99</v>
      </c>
      <c r="X48" s="269">
        <v>41</v>
      </c>
      <c r="Y48" s="269">
        <v>165</v>
      </c>
      <c r="Z48" s="269">
        <v>13</v>
      </c>
      <c r="AA48" s="269">
        <v>175</v>
      </c>
      <c r="AB48" s="269">
        <v>21</v>
      </c>
      <c r="AC48" s="269">
        <v>369</v>
      </c>
      <c r="AD48" s="269">
        <v>25</v>
      </c>
      <c r="AE48" s="269">
        <v>796</v>
      </c>
      <c r="AF48" s="269">
        <v>180</v>
      </c>
      <c r="AG48" s="269">
        <v>5</v>
      </c>
      <c r="AH48" s="269">
        <v>1004</v>
      </c>
      <c r="AI48" s="269">
        <v>951</v>
      </c>
      <c r="AJ48" s="269">
        <v>325</v>
      </c>
      <c r="AK48" s="269">
        <v>71</v>
      </c>
      <c r="AL48" s="269">
        <v>375</v>
      </c>
      <c r="AM48" s="269">
        <v>340</v>
      </c>
      <c r="AN48" s="269">
        <v>0</v>
      </c>
      <c r="AO48" s="269">
        <v>10</v>
      </c>
      <c r="AP48" s="270">
        <v>8514</v>
      </c>
      <c r="AQ48" s="269"/>
      <c r="AR48" s="269"/>
      <c r="AS48" s="269"/>
      <c r="AT48" s="269"/>
      <c r="AU48" s="269"/>
      <c r="AV48" s="269"/>
      <c r="AW48" s="269"/>
      <c r="AX48" s="269"/>
      <c r="AY48" s="269"/>
      <c r="AZ48" s="269"/>
      <c r="BA48" s="269"/>
      <c r="BB48" s="269"/>
      <c r="BC48" s="269"/>
      <c r="BD48" s="269"/>
      <c r="BE48" s="271"/>
      <c r="BI48" s="274"/>
      <c r="BJ48" s="274"/>
    </row>
    <row r="49" spans="1:57" x14ac:dyDescent="0.2">
      <c r="A49" s="286">
        <v>45</v>
      </c>
      <c r="B49" s="282" t="s">
        <v>56</v>
      </c>
      <c r="C49" s="269">
        <v>102</v>
      </c>
      <c r="D49" s="269">
        <v>11</v>
      </c>
      <c r="E49" s="269">
        <v>0</v>
      </c>
      <c r="F49" s="269">
        <v>0</v>
      </c>
      <c r="G49" s="269">
        <v>114</v>
      </c>
      <c r="H49" s="269">
        <v>214</v>
      </c>
      <c r="I49" s="269">
        <v>61</v>
      </c>
      <c r="J49" s="269">
        <v>2</v>
      </c>
      <c r="K49" s="269">
        <v>1</v>
      </c>
      <c r="L49" s="269">
        <v>174</v>
      </c>
      <c r="M49" s="269">
        <v>16</v>
      </c>
      <c r="N49" s="269">
        <v>22</v>
      </c>
      <c r="O49" s="269">
        <v>41</v>
      </c>
      <c r="P49" s="269">
        <v>125</v>
      </c>
      <c r="Q49" s="269">
        <v>11</v>
      </c>
      <c r="R49" s="269">
        <v>19</v>
      </c>
      <c r="S49" s="269">
        <v>3</v>
      </c>
      <c r="T49" s="269">
        <v>16</v>
      </c>
      <c r="U49" s="269">
        <v>9</v>
      </c>
      <c r="V49" s="269">
        <v>0</v>
      </c>
      <c r="W49" s="269">
        <v>11</v>
      </c>
      <c r="X49" s="269">
        <v>12</v>
      </c>
      <c r="Y49" s="269">
        <v>166</v>
      </c>
      <c r="Z49" s="269">
        <v>2</v>
      </c>
      <c r="AA49" s="269">
        <v>37</v>
      </c>
      <c r="AB49" s="269">
        <v>5</v>
      </c>
      <c r="AC49" s="269">
        <v>169</v>
      </c>
      <c r="AD49" s="269">
        <v>7</v>
      </c>
      <c r="AE49" s="269">
        <v>95</v>
      </c>
      <c r="AF49" s="269">
        <v>163</v>
      </c>
      <c r="AG49" s="269">
        <v>1</v>
      </c>
      <c r="AH49" s="269">
        <v>5</v>
      </c>
      <c r="AI49" s="269">
        <v>60</v>
      </c>
      <c r="AJ49" s="269">
        <v>77</v>
      </c>
      <c r="AK49" s="269">
        <v>40</v>
      </c>
      <c r="AL49" s="269">
        <v>224</v>
      </c>
      <c r="AM49" s="269">
        <v>186</v>
      </c>
      <c r="AN49" s="269">
        <v>0</v>
      </c>
      <c r="AO49" s="269">
        <v>3</v>
      </c>
      <c r="AP49" s="270">
        <v>2204</v>
      </c>
      <c r="AQ49" s="269"/>
      <c r="AR49" s="269"/>
      <c r="AS49" s="269"/>
      <c r="AT49" s="269"/>
      <c r="AU49" s="269"/>
      <c r="AV49" s="269"/>
      <c r="AW49" s="269"/>
      <c r="AX49" s="269"/>
      <c r="AY49" s="269"/>
      <c r="AZ49" s="269"/>
      <c r="BA49" s="269"/>
      <c r="BB49" s="269"/>
      <c r="BC49" s="269"/>
      <c r="BD49" s="269"/>
      <c r="BE49" s="271"/>
    </row>
    <row r="50" spans="1:57" x14ac:dyDescent="0.2">
      <c r="A50" s="286">
        <v>46</v>
      </c>
      <c r="B50" s="282" t="s">
        <v>204</v>
      </c>
      <c r="C50" s="269">
        <v>-179</v>
      </c>
      <c r="D50" s="269">
        <v>-20</v>
      </c>
      <c r="E50" s="269">
        <v>0</v>
      </c>
      <c r="F50" s="269">
        <v>0</v>
      </c>
      <c r="G50" s="269">
        <v>-23</v>
      </c>
      <c r="H50" s="269">
        <v>0</v>
      </c>
      <c r="I50" s="269">
        <v>0</v>
      </c>
      <c r="J50" s="269">
        <v>0</v>
      </c>
      <c r="K50" s="269">
        <v>0</v>
      </c>
      <c r="L50" s="269">
        <v>0</v>
      </c>
      <c r="M50" s="269">
        <v>0</v>
      </c>
      <c r="N50" s="269">
        <v>0</v>
      </c>
      <c r="O50" s="269">
        <v>0</v>
      </c>
      <c r="P50" s="269">
        <v>0</v>
      </c>
      <c r="Q50" s="269">
        <v>0</v>
      </c>
      <c r="R50" s="269">
        <v>0</v>
      </c>
      <c r="S50" s="269">
        <v>0</v>
      </c>
      <c r="T50" s="269">
        <v>0</v>
      </c>
      <c r="U50" s="269">
        <v>0</v>
      </c>
      <c r="V50" s="269">
        <v>0</v>
      </c>
      <c r="W50" s="269">
        <v>0</v>
      </c>
      <c r="X50" s="269">
        <v>0</v>
      </c>
      <c r="Y50" s="269">
        <v>-19</v>
      </c>
      <c r="Z50" s="269">
        <v>0</v>
      </c>
      <c r="AA50" s="269">
        <v>-39</v>
      </c>
      <c r="AB50" s="269">
        <v>0</v>
      </c>
      <c r="AC50" s="269">
        <v>-2</v>
      </c>
      <c r="AD50" s="269">
        <v>-4</v>
      </c>
      <c r="AE50" s="269">
        <v>0</v>
      </c>
      <c r="AF50" s="269">
        <v>-5</v>
      </c>
      <c r="AG50" s="269">
        <v>0</v>
      </c>
      <c r="AH50" s="269">
        <v>0</v>
      </c>
      <c r="AI50" s="269">
        <v>-9</v>
      </c>
      <c r="AJ50" s="269">
        <v>-59</v>
      </c>
      <c r="AK50" s="269">
        <v>-20</v>
      </c>
      <c r="AL50" s="269">
        <v>0</v>
      </c>
      <c r="AM50" s="269">
        <v>0</v>
      </c>
      <c r="AN50" s="269">
        <v>0</v>
      </c>
      <c r="AO50" s="269">
        <v>-1</v>
      </c>
      <c r="AP50" s="270">
        <v>-380</v>
      </c>
      <c r="AQ50" s="269"/>
      <c r="AR50" s="269"/>
      <c r="AS50" s="269"/>
      <c r="AT50" s="269"/>
      <c r="AU50" s="269"/>
      <c r="AV50" s="269"/>
      <c r="AW50" s="269"/>
      <c r="AX50" s="269"/>
      <c r="AY50" s="269"/>
      <c r="AZ50" s="269"/>
      <c r="BA50" s="269"/>
      <c r="BB50" s="269"/>
      <c r="BC50" s="269"/>
      <c r="BD50" s="269"/>
      <c r="BE50" s="271"/>
    </row>
    <row r="51" spans="1:57" x14ac:dyDescent="0.2">
      <c r="A51" s="288">
        <v>47</v>
      </c>
      <c r="B51" s="289" t="s">
        <v>58</v>
      </c>
      <c r="C51" s="290">
        <v>1167</v>
      </c>
      <c r="D51" s="290">
        <v>342</v>
      </c>
      <c r="E51" s="290">
        <v>0</v>
      </c>
      <c r="F51" s="290">
        <v>1</v>
      </c>
      <c r="G51" s="290">
        <v>1427</v>
      </c>
      <c r="H51" s="290">
        <v>1911</v>
      </c>
      <c r="I51" s="290">
        <v>795</v>
      </c>
      <c r="J51" s="290">
        <v>43</v>
      </c>
      <c r="K51" s="290">
        <v>3</v>
      </c>
      <c r="L51" s="290">
        <v>1609</v>
      </c>
      <c r="M51" s="290">
        <v>244</v>
      </c>
      <c r="N51" s="290">
        <v>302</v>
      </c>
      <c r="O51" s="290">
        <v>1296</v>
      </c>
      <c r="P51" s="290">
        <v>1990</v>
      </c>
      <c r="Q51" s="290">
        <v>711</v>
      </c>
      <c r="R51" s="290">
        <v>874</v>
      </c>
      <c r="S51" s="290">
        <v>87</v>
      </c>
      <c r="T51" s="290">
        <v>722</v>
      </c>
      <c r="U51" s="290">
        <v>749</v>
      </c>
      <c r="V51" s="290">
        <v>19</v>
      </c>
      <c r="W51" s="290">
        <v>319</v>
      </c>
      <c r="X51" s="290">
        <v>194</v>
      </c>
      <c r="Y51" s="290">
        <v>2078</v>
      </c>
      <c r="Z51" s="290">
        <v>24</v>
      </c>
      <c r="AA51" s="290">
        <v>402</v>
      </c>
      <c r="AB51" s="290">
        <v>174</v>
      </c>
      <c r="AC51" s="290">
        <v>2803</v>
      </c>
      <c r="AD51" s="290">
        <v>222</v>
      </c>
      <c r="AE51" s="290">
        <v>1961</v>
      </c>
      <c r="AF51" s="290">
        <v>1463</v>
      </c>
      <c r="AG51" s="290">
        <v>35</v>
      </c>
      <c r="AH51" s="290">
        <v>2049</v>
      </c>
      <c r="AI51" s="290">
        <v>4166</v>
      </c>
      <c r="AJ51" s="290">
        <v>3068</v>
      </c>
      <c r="AK51" s="290">
        <v>691</v>
      </c>
      <c r="AL51" s="290">
        <v>2621</v>
      </c>
      <c r="AM51" s="290">
        <v>1813</v>
      </c>
      <c r="AN51" s="290">
        <v>0</v>
      </c>
      <c r="AO51" s="290">
        <v>83</v>
      </c>
      <c r="AP51" s="291">
        <v>38458</v>
      </c>
      <c r="AQ51" s="269"/>
      <c r="AR51" s="269"/>
      <c r="AS51" s="269"/>
      <c r="AT51" s="269"/>
      <c r="AU51" s="269"/>
      <c r="AV51" s="269"/>
      <c r="AW51" s="269"/>
      <c r="AX51" s="269"/>
      <c r="AY51" s="269"/>
      <c r="AZ51" s="269"/>
      <c r="BA51" s="269"/>
      <c r="BB51" s="269"/>
      <c r="BC51" s="269"/>
      <c r="BD51" s="269"/>
      <c r="BE51" s="271"/>
    </row>
    <row r="52" spans="1:57" x14ac:dyDescent="0.2">
      <c r="A52" s="304">
        <v>48</v>
      </c>
      <c r="B52" s="305" t="s">
        <v>439</v>
      </c>
      <c r="C52" s="306">
        <v>2558</v>
      </c>
      <c r="D52" s="306">
        <v>499</v>
      </c>
      <c r="E52" s="306">
        <v>0</v>
      </c>
      <c r="F52" s="306">
        <v>1</v>
      </c>
      <c r="G52" s="306">
        <v>4881</v>
      </c>
      <c r="H52" s="306">
        <v>4842</v>
      </c>
      <c r="I52" s="306">
        <v>2034</v>
      </c>
      <c r="J52" s="306">
        <v>138</v>
      </c>
      <c r="K52" s="306">
        <v>10</v>
      </c>
      <c r="L52" s="306">
        <v>4743</v>
      </c>
      <c r="M52" s="306">
        <v>516</v>
      </c>
      <c r="N52" s="306">
        <v>1206</v>
      </c>
      <c r="O52" s="306">
        <v>5665</v>
      </c>
      <c r="P52" s="306">
        <v>4514</v>
      </c>
      <c r="Q52" s="306">
        <v>1660</v>
      </c>
      <c r="R52" s="306">
        <v>1929</v>
      </c>
      <c r="S52" s="306">
        <v>210</v>
      </c>
      <c r="T52" s="306">
        <v>1997</v>
      </c>
      <c r="U52" s="306">
        <v>2142</v>
      </c>
      <c r="V52" s="306">
        <v>50</v>
      </c>
      <c r="W52" s="306">
        <v>1447</v>
      </c>
      <c r="X52" s="306">
        <v>471</v>
      </c>
      <c r="Y52" s="306">
        <v>4503</v>
      </c>
      <c r="Z52" s="306">
        <v>67</v>
      </c>
      <c r="AA52" s="306">
        <v>813</v>
      </c>
      <c r="AB52" s="306">
        <v>262</v>
      </c>
      <c r="AC52" s="306">
        <v>3883</v>
      </c>
      <c r="AD52" s="306">
        <v>325</v>
      </c>
      <c r="AE52" s="306">
        <v>2178</v>
      </c>
      <c r="AF52" s="306">
        <v>1997</v>
      </c>
      <c r="AG52" s="306">
        <v>57</v>
      </c>
      <c r="AH52" s="306">
        <v>2876</v>
      </c>
      <c r="AI52" s="306">
        <v>5451</v>
      </c>
      <c r="AJ52" s="306">
        <v>5239</v>
      </c>
      <c r="AK52" s="306">
        <v>1168</v>
      </c>
      <c r="AL52" s="306">
        <v>3705</v>
      </c>
      <c r="AM52" s="306">
        <v>3297</v>
      </c>
      <c r="AN52" s="306">
        <v>179</v>
      </c>
      <c r="AO52" s="306">
        <v>260</v>
      </c>
      <c r="AP52" s="307">
        <v>77773</v>
      </c>
      <c r="AQ52" s="269"/>
      <c r="AR52" s="269"/>
      <c r="AS52" s="269"/>
      <c r="AT52" s="269"/>
      <c r="AU52" s="269"/>
      <c r="AV52" s="269"/>
      <c r="AW52" s="269"/>
      <c r="AX52" s="269"/>
      <c r="AY52" s="269"/>
      <c r="AZ52" s="269"/>
      <c r="BA52" s="269"/>
      <c r="BB52" s="269"/>
      <c r="BC52" s="269"/>
      <c r="BD52" s="269"/>
      <c r="BE52" s="271"/>
    </row>
    <row r="53" spans="1:57" x14ac:dyDescent="0.2">
      <c r="A53" s="56" t="s">
        <v>485</v>
      </c>
    </row>
  </sheetData>
  <phoneticPr fontId="5"/>
  <pageMargins left="0.78740157480314965" right="0.78740157480314965" top="0.78740157480314965" bottom="0.78740157480314965" header="0.51181102362204722" footer="0.51181102362204722"/>
  <pageSetup paperSize="9" scale="92" fitToWidth="9" orientation="landscape" verticalDpi="200" r:id="rId1"/>
  <headerFooter alignWithMargins="0"/>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D00-000000000000}">
  <sheetPr codeName="Sheet4">
    <pageSetUpPr fitToPage="1"/>
  </sheetPr>
  <dimension ref="A1:BD98"/>
  <sheetViews>
    <sheetView workbookViewId="0">
      <pane xSplit="2" ySplit="4" topLeftCell="C45" activePane="bottomRight" state="frozen"/>
      <selection activeCell="F63" sqref="F63"/>
      <selection pane="topRight" activeCell="F63" sqref="F63"/>
      <selection pane="bottomLeft" activeCell="F63" sqref="F63"/>
      <selection pane="bottomRight" sqref="A1:XFD1048576"/>
    </sheetView>
  </sheetViews>
  <sheetFormatPr defaultColWidth="9" defaultRowHeight="13" x14ac:dyDescent="0.2"/>
  <cols>
    <col min="1" max="1" width="3" style="310" customWidth="1"/>
    <col min="2" max="2" width="21" style="310" customWidth="1"/>
    <col min="3" max="53" width="9" style="310"/>
    <col min="54" max="54" width="10.36328125" style="310" customWidth="1"/>
    <col min="55" max="256" width="9" style="310"/>
    <col min="257" max="257" width="3" style="310" customWidth="1"/>
    <col min="258" max="258" width="21" style="310" customWidth="1"/>
    <col min="259" max="309" width="9" style="310"/>
    <col min="310" max="310" width="10.36328125" style="310" customWidth="1"/>
    <col min="311" max="512" width="9" style="310"/>
    <col min="513" max="513" width="3" style="310" customWidth="1"/>
    <col min="514" max="514" width="21" style="310" customWidth="1"/>
    <col min="515" max="565" width="9" style="310"/>
    <col min="566" max="566" width="10.36328125" style="310" customWidth="1"/>
    <col min="567" max="768" width="9" style="310"/>
    <col min="769" max="769" width="3" style="310" customWidth="1"/>
    <col min="770" max="770" width="21" style="310" customWidth="1"/>
    <col min="771" max="821" width="9" style="310"/>
    <col min="822" max="822" width="10.36328125" style="310" customWidth="1"/>
    <col min="823" max="1024" width="9" style="310"/>
    <col min="1025" max="1025" width="3" style="310" customWidth="1"/>
    <col min="1026" max="1026" width="21" style="310" customWidth="1"/>
    <col min="1027" max="1077" width="9" style="310"/>
    <col min="1078" max="1078" width="10.36328125" style="310" customWidth="1"/>
    <col min="1079" max="1280" width="9" style="310"/>
    <col min="1281" max="1281" width="3" style="310" customWidth="1"/>
    <col min="1282" max="1282" width="21" style="310" customWidth="1"/>
    <col min="1283" max="1333" width="9" style="310"/>
    <col min="1334" max="1334" width="10.36328125" style="310" customWidth="1"/>
    <col min="1335" max="1536" width="9" style="310"/>
    <col min="1537" max="1537" width="3" style="310" customWidth="1"/>
    <col min="1538" max="1538" width="21" style="310" customWidth="1"/>
    <col min="1539" max="1589" width="9" style="310"/>
    <col min="1590" max="1590" width="10.36328125" style="310" customWidth="1"/>
    <col min="1591" max="1792" width="9" style="310"/>
    <col min="1793" max="1793" width="3" style="310" customWidth="1"/>
    <col min="1794" max="1794" width="21" style="310" customWidth="1"/>
    <col min="1795" max="1845" width="9" style="310"/>
    <col min="1846" max="1846" width="10.36328125" style="310" customWidth="1"/>
    <col min="1847" max="2048" width="9" style="310"/>
    <col min="2049" max="2049" width="3" style="310" customWidth="1"/>
    <col min="2050" max="2050" width="21" style="310" customWidth="1"/>
    <col min="2051" max="2101" width="9" style="310"/>
    <col min="2102" max="2102" width="10.36328125" style="310" customWidth="1"/>
    <col min="2103" max="2304" width="9" style="310"/>
    <col min="2305" max="2305" width="3" style="310" customWidth="1"/>
    <col min="2306" max="2306" width="21" style="310" customWidth="1"/>
    <col min="2307" max="2357" width="9" style="310"/>
    <col min="2358" max="2358" width="10.36328125" style="310" customWidth="1"/>
    <col min="2359" max="2560" width="9" style="310"/>
    <col min="2561" max="2561" width="3" style="310" customWidth="1"/>
    <col min="2562" max="2562" width="21" style="310" customWidth="1"/>
    <col min="2563" max="2613" width="9" style="310"/>
    <col min="2614" max="2614" width="10.36328125" style="310" customWidth="1"/>
    <col min="2615" max="2816" width="9" style="310"/>
    <col min="2817" max="2817" width="3" style="310" customWidth="1"/>
    <col min="2818" max="2818" width="21" style="310" customWidth="1"/>
    <col min="2819" max="2869" width="9" style="310"/>
    <col min="2870" max="2870" width="10.36328125" style="310" customWidth="1"/>
    <col min="2871" max="3072" width="9" style="310"/>
    <col min="3073" max="3073" width="3" style="310" customWidth="1"/>
    <col min="3074" max="3074" width="21" style="310" customWidth="1"/>
    <col min="3075" max="3125" width="9" style="310"/>
    <col min="3126" max="3126" width="10.36328125" style="310" customWidth="1"/>
    <col min="3127" max="3328" width="9" style="310"/>
    <col min="3329" max="3329" width="3" style="310" customWidth="1"/>
    <col min="3330" max="3330" width="21" style="310" customWidth="1"/>
    <col min="3331" max="3381" width="9" style="310"/>
    <col min="3382" max="3382" width="10.36328125" style="310" customWidth="1"/>
    <col min="3383" max="3584" width="9" style="310"/>
    <col min="3585" max="3585" width="3" style="310" customWidth="1"/>
    <col min="3586" max="3586" width="21" style="310" customWidth="1"/>
    <col min="3587" max="3637" width="9" style="310"/>
    <col min="3638" max="3638" width="10.36328125" style="310" customWidth="1"/>
    <col min="3639" max="3840" width="9" style="310"/>
    <col min="3841" max="3841" width="3" style="310" customWidth="1"/>
    <col min="3842" max="3842" width="21" style="310" customWidth="1"/>
    <col min="3843" max="3893" width="9" style="310"/>
    <col min="3894" max="3894" width="10.36328125" style="310" customWidth="1"/>
    <col min="3895" max="4096" width="9" style="310"/>
    <col min="4097" max="4097" width="3" style="310" customWidth="1"/>
    <col min="4098" max="4098" width="21" style="310" customWidth="1"/>
    <col min="4099" max="4149" width="9" style="310"/>
    <col min="4150" max="4150" width="10.36328125" style="310" customWidth="1"/>
    <col min="4151" max="4352" width="9" style="310"/>
    <col min="4353" max="4353" width="3" style="310" customWidth="1"/>
    <col min="4354" max="4354" width="21" style="310" customWidth="1"/>
    <col min="4355" max="4405" width="9" style="310"/>
    <col min="4406" max="4406" width="10.36328125" style="310" customWidth="1"/>
    <col min="4407" max="4608" width="9" style="310"/>
    <col min="4609" max="4609" width="3" style="310" customWidth="1"/>
    <col min="4610" max="4610" width="21" style="310" customWidth="1"/>
    <col min="4611" max="4661" width="9" style="310"/>
    <col min="4662" max="4662" width="10.36328125" style="310" customWidth="1"/>
    <col min="4663" max="4864" width="9" style="310"/>
    <col min="4865" max="4865" width="3" style="310" customWidth="1"/>
    <col min="4866" max="4866" width="21" style="310" customWidth="1"/>
    <col min="4867" max="4917" width="9" style="310"/>
    <col min="4918" max="4918" width="10.36328125" style="310" customWidth="1"/>
    <col min="4919" max="5120" width="9" style="310"/>
    <col min="5121" max="5121" width="3" style="310" customWidth="1"/>
    <col min="5122" max="5122" width="21" style="310" customWidth="1"/>
    <col min="5123" max="5173" width="9" style="310"/>
    <col min="5174" max="5174" width="10.36328125" style="310" customWidth="1"/>
    <col min="5175" max="5376" width="9" style="310"/>
    <col min="5377" max="5377" width="3" style="310" customWidth="1"/>
    <col min="5378" max="5378" width="21" style="310" customWidth="1"/>
    <col min="5379" max="5429" width="9" style="310"/>
    <col min="5430" max="5430" width="10.36328125" style="310" customWidth="1"/>
    <col min="5431" max="5632" width="9" style="310"/>
    <col min="5633" max="5633" width="3" style="310" customWidth="1"/>
    <col min="5634" max="5634" width="21" style="310" customWidth="1"/>
    <col min="5635" max="5685" width="9" style="310"/>
    <col min="5686" max="5686" width="10.36328125" style="310" customWidth="1"/>
    <col min="5687" max="5888" width="9" style="310"/>
    <col min="5889" max="5889" width="3" style="310" customWidth="1"/>
    <col min="5890" max="5890" width="21" style="310" customWidth="1"/>
    <col min="5891" max="5941" width="9" style="310"/>
    <col min="5942" max="5942" width="10.36328125" style="310" customWidth="1"/>
    <col min="5943" max="6144" width="9" style="310"/>
    <col min="6145" max="6145" width="3" style="310" customWidth="1"/>
    <col min="6146" max="6146" width="21" style="310" customWidth="1"/>
    <col min="6147" max="6197" width="9" style="310"/>
    <col min="6198" max="6198" width="10.36328125" style="310" customWidth="1"/>
    <col min="6199" max="6400" width="9" style="310"/>
    <col min="6401" max="6401" width="3" style="310" customWidth="1"/>
    <col min="6402" max="6402" width="21" style="310" customWidth="1"/>
    <col min="6403" max="6453" width="9" style="310"/>
    <col min="6454" max="6454" width="10.36328125" style="310" customWidth="1"/>
    <col min="6455" max="6656" width="9" style="310"/>
    <col min="6657" max="6657" width="3" style="310" customWidth="1"/>
    <col min="6658" max="6658" width="21" style="310" customWidth="1"/>
    <col min="6659" max="6709" width="9" style="310"/>
    <col min="6710" max="6710" width="10.36328125" style="310" customWidth="1"/>
    <col min="6711" max="6912" width="9" style="310"/>
    <col min="6913" max="6913" width="3" style="310" customWidth="1"/>
    <col min="6914" max="6914" width="21" style="310" customWidth="1"/>
    <col min="6915" max="6965" width="9" style="310"/>
    <col min="6966" max="6966" width="10.36328125" style="310" customWidth="1"/>
    <col min="6967" max="7168" width="9" style="310"/>
    <col min="7169" max="7169" width="3" style="310" customWidth="1"/>
    <col min="7170" max="7170" width="21" style="310" customWidth="1"/>
    <col min="7171" max="7221" width="9" style="310"/>
    <col min="7222" max="7222" width="10.36328125" style="310" customWidth="1"/>
    <col min="7223" max="7424" width="9" style="310"/>
    <col min="7425" max="7425" width="3" style="310" customWidth="1"/>
    <col min="7426" max="7426" width="21" style="310" customWidth="1"/>
    <col min="7427" max="7477" width="9" style="310"/>
    <col min="7478" max="7478" width="10.36328125" style="310" customWidth="1"/>
    <col min="7479" max="7680" width="9" style="310"/>
    <col min="7681" max="7681" width="3" style="310" customWidth="1"/>
    <col min="7682" max="7682" width="21" style="310" customWidth="1"/>
    <col min="7683" max="7733" width="9" style="310"/>
    <col min="7734" max="7734" width="10.36328125" style="310" customWidth="1"/>
    <col min="7735" max="7936" width="9" style="310"/>
    <col min="7937" max="7937" width="3" style="310" customWidth="1"/>
    <col min="7938" max="7938" width="21" style="310" customWidth="1"/>
    <col min="7939" max="7989" width="9" style="310"/>
    <col min="7990" max="7990" width="10.36328125" style="310" customWidth="1"/>
    <col min="7991" max="8192" width="9" style="310"/>
    <col min="8193" max="8193" width="3" style="310" customWidth="1"/>
    <col min="8194" max="8194" width="21" style="310" customWidth="1"/>
    <col min="8195" max="8245" width="9" style="310"/>
    <col min="8246" max="8246" width="10.36328125" style="310" customWidth="1"/>
    <col min="8247" max="8448" width="9" style="310"/>
    <col min="8449" max="8449" width="3" style="310" customWidth="1"/>
    <col min="8450" max="8450" width="21" style="310" customWidth="1"/>
    <col min="8451" max="8501" width="9" style="310"/>
    <col min="8502" max="8502" width="10.36328125" style="310" customWidth="1"/>
    <col min="8503" max="8704" width="9" style="310"/>
    <col min="8705" max="8705" width="3" style="310" customWidth="1"/>
    <col min="8706" max="8706" width="21" style="310" customWidth="1"/>
    <col min="8707" max="8757" width="9" style="310"/>
    <col min="8758" max="8758" width="10.36328125" style="310" customWidth="1"/>
    <col min="8759" max="8960" width="9" style="310"/>
    <col min="8961" max="8961" width="3" style="310" customWidth="1"/>
    <col min="8962" max="8962" width="21" style="310" customWidth="1"/>
    <col min="8963" max="9013" width="9" style="310"/>
    <col min="9014" max="9014" width="10.36328125" style="310" customWidth="1"/>
    <col min="9015" max="9216" width="9" style="310"/>
    <col min="9217" max="9217" width="3" style="310" customWidth="1"/>
    <col min="9218" max="9218" width="21" style="310" customWidth="1"/>
    <col min="9219" max="9269" width="9" style="310"/>
    <col min="9270" max="9270" width="10.36328125" style="310" customWidth="1"/>
    <col min="9271" max="9472" width="9" style="310"/>
    <col min="9473" max="9473" width="3" style="310" customWidth="1"/>
    <col min="9474" max="9474" width="21" style="310" customWidth="1"/>
    <col min="9475" max="9525" width="9" style="310"/>
    <col min="9526" max="9526" width="10.36328125" style="310" customWidth="1"/>
    <col min="9527" max="9728" width="9" style="310"/>
    <col min="9729" max="9729" width="3" style="310" customWidth="1"/>
    <col min="9730" max="9730" width="21" style="310" customWidth="1"/>
    <col min="9731" max="9781" width="9" style="310"/>
    <col min="9782" max="9782" width="10.36328125" style="310" customWidth="1"/>
    <col min="9783" max="9984" width="9" style="310"/>
    <col min="9985" max="9985" width="3" style="310" customWidth="1"/>
    <col min="9986" max="9986" width="21" style="310" customWidth="1"/>
    <col min="9987" max="10037" width="9" style="310"/>
    <col min="10038" max="10038" width="10.36328125" style="310" customWidth="1"/>
    <col min="10039" max="10240" width="9" style="310"/>
    <col min="10241" max="10241" width="3" style="310" customWidth="1"/>
    <col min="10242" max="10242" width="21" style="310" customWidth="1"/>
    <col min="10243" max="10293" width="9" style="310"/>
    <col min="10294" max="10294" width="10.36328125" style="310" customWidth="1"/>
    <col min="10295" max="10496" width="9" style="310"/>
    <col min="10497" max="10497" width="3" style="310" customWidth="1"/>
    <col min="10498" max="10498" width="21" style="310" customWidth="1"/>
    <col min="10499" max="10549" width="9" style="310"/>
    <col min="10550" max="10550" width="10.36328125" style="310" customWidth="1"/>
    <col min="10551" max="10752" width="9" style="310"/>
    <col min="10753" max="10753" width="3" style="310" customWidth="1"/>
    <col min="10754" max="10754" width="21" style="310" customWidth="1"/>
    <col min="10755" max="10805" width="9" style="310"/>
    <col min="10806" max="10806" width="10.36328125" style="310" customWidth="1"/>
    <col min="10807" max="11008" width="9" style="310"/>
    <col min="11009" max="11009" width="3" style="310" customWidth="1"/>
    <col min="11010" max="11010" width="21" style="310" customWidth="1"/>
    <col min="11011" max="11061" width="9" style="310"/>
    <col min="11062" max="11062" width="10.36328125" style="310" customWidth="1"/>
    <col min="11063" max="11264" width="9" style="310"/>
    <col min="11265" max="11265" width="3" style="310" customWidth="1"/>
    <col min="11266" max="11266" width="21" style="310" customWidth="1"/>
    <col min="11267" max="11317" width="9" style="310"/>
    <col min="11318" max="11318" width="10.36328125" style="310" customWidth="1"/>
    <col min="11319" max="11520" width="9" style="310"/>
    <col min="11521" max="11521" width="3" style="310" customWidth="1"/>
    <col min="11522" max="11522" width="21" style="310" customWidth="1"/>
    <col min="11523" max="11573" width="9" style="310"/>
    <col min="11574" max="11574" width="10.36328125" style="310" customWidth="1"/>
    <col min="11575" max="11776" width="9" style="310"/>
    <col min="11777" max="11777" width="3" style="310" customWidth="1"/>
    <col min="11778" max="11778" width="21" style="310" customWidth="1"/>
    <col min="11779" max="11829" width="9" style="310"/>
    <col min="11830" max="11830" width="10.36328125" style="310" customWidth="1"/>
    <col min="11831" max="12032" width="9" style="310"/>
    <col min="12033" max="12033" width="3" style="310" customWidth="1"/>
    <col min="12034" max="12034" width="21" style="310" customWidth="1"/>
    <col min="12035" max="12085" width="9" style="310"/>
    <col min="12086" max="12086" width="10.36328125" style="310" customWidth="1"/>
    <col min="12087" max="12288" width="9" style="310"/>
    <col min="12289" max="12289" width="3" style="310" customWidth="1"/>
    <col min="12290" max="12290" width="21" style="310" customWidth="1"/>
    <col min="12291" max="12341" width="9" style="310"/>
    <col min="12342" max="12342" width="10.36328125" style="310" customWidth="1"/>
    <col min="12343" max="12544" width="9" style="310"/>
    <col min="12545" max="12545" width="3" style="310" customWidth="1"/>
    <col min="12546" max="12546" width="21" style="310" customWidth="1"/>
    <col min="12547" max="12597" width="9" style="310"/>
    <col min="12598" max="12598" width="10.36328125" style="310" customWidth="1"/>
    <col min="12599" max="12800" width="9" style="310"/>
    <col min="12801" max="12801" width="3" style="310" customWidth="1"/>
    <col min="12802" max="12802" width="21" style="310" customWidth="1"/>
    <col min="12803" max="12853" width="9" style="310"/>
    <col min="12854" max="12854" width="10.36328125" style="310" customWidth="1"/>
    <col min="12855" max="13056" width="9" style="310"/>
    <col min="13057" max="13057" width="3" style="310" customWidth="1"/>
    <col min="13058" max="13058" width="21" style="310" customWidth="1"/>
    <col min="13059" max="13109" width="9" style="310"/>
    <col min="13110" max="13110" width="10.36328125" style="310" customWidth="1"/>
    <col min="13111" max="13312" width="9" style="310"/>
    <col min="13313" max="13313" width="3" style="310" customWidth="1"/>
    <col min="13314" max="13314" width="21" style="310" customWidth="1"/>
    <col min="13315" max="13365" width="9" style="310"/>
    <col min="13366" max="13366" width="10.36328125" style="310" customWidth="1"/>
    <col min="13367" max="13568" width="9" style="310"/>
    <col min="13569" max="13569" width="3" style="310" customWidth="1"/>
    <col min="13570" max="13570" width="21" style="310" customWidth="1"/>
    <col min="13571" max="13621" width="9" style="310"/>
    <col min="13622" max="13622" width="10.36328125" style="310" customWidth="1"/>
    <col min="13623" max="13824" width="9" style="310"/>
    <col min="13825" max="13825" width="3" style="310" customWidth="1"/>
    <col min="13826" max="13826" width="21" style="310" customWidth="1"/>
    <col min="13827" max="13877" width="9" style="310"/>
    <col min="13878" max="13878" width="10.36328125" style="310" customWidth="1"/>
    <col min="13879" max="14080" width="9" style="310"/>
    <col min="14081" max="14081" width="3" style="310" customWidth="1"/>
    <col min="14082" max="14082" width="21" style="310" customWidth="1"/>
    <col min="14083" max="14133" width="9" style="310"/>
    <col min="14134" max="14134" width="10.36328125" style="310" customWidth="1"/>
    <col min="14135" max="14336" width="9" style="310"/>
    <col min="14337" max="14337" width="3" style="310" customWidth="1"/>
    <col min="14338" max="14338" width="21" style="310" customWidth="1"/>
    <col min="14339" max="14389" width="9" style="310"/>
    <col min="14390" max="14390" width="10.36328125" style="310" customWidth="1"/>
    <col min="14391" max="14592" width="9" style="310"/>
    <col min="14593" max="14593" width="3" style="310" customWidth="1"/>
    <col min="14594" max="14594" width="21" style="310" customWidth="1"/>
    <col min="14595" max="14645" width="9" style="310"/>
    <col min="14646" max="14646" width="10.36328125" style="310" customWidth="1"/>
    <col min="14647" max="14848" width="9" style="310"/>
    <col min="14849" max="14849" width="3" style="310" customWidth="1"/>
    <col min="14850" max="14850" width="21" style="310" customWidth="1"/>
    <col min="14851" max="14901" width="9" style="310"/>
    <col min="14902" max="14902" width="10.36328125" style="310" customWidth="1"/>
    <col min="14903" max="15104" width="9" style="310"/>
    <col min="15105" max="15105" width="3" style="310" customWidth="1"/>
    <col min="15106" max="15106" width="21" style="310" customWidth="1"/>
    <col min="15107" max="15157" width="9" style="310"/>
    <col min="15158" max="15158" width="10.36328125" style="310" customWidth="1"/>
    <col min="15159" max="15360" width="9" style="310"/>
    <col min="15361" max="15361" width="3" style="310" customWidth="1"/>
    <col min="15362" max="15362" width="21" style="310" customWidth="1"/>
    <col min="15363" max="15413" width="9" style="310"/>
    <col min="15414" max="15414" width="10.36328125" style="310" customWidth="1"/>
    <col min="15415" max="15616" width="9" style="310"/>
    <col min="15617" max="15617" width="3" style="310" customWidth="1"/>
    <col min="15618" max="15618" width="21" style="310" customWidth="1"/>
    <col min="15619" max="15669" width="9" style="310"/>
    <col min="15670" max="15670" width="10.36328125" style="310" customWidth="1"/>
    <col min="15671" max="15872" width="9" style="310"/>
    <col min="15873" max="15873" width="3" style="310" customWidth="1"/>
    <col min="15874" max="15874" width="21" style="310" customWidth="1"/>
    <col min="15875" max="15925" width="9" style="310"/>
    <col min="15926" max="15926" width="10.36328125" style="310" customWidth="1"/>
    <col min="15927" max="16128" width="9" style="310"/>
    <col min="16129" max="16129" width="3" style="310" customWidth="1"/>
    <col min="16130" max="16130" width="21" style="310" customWidth="1"/>
    <col min="16131" max="16181" width="9" style="310"/>
    <col min="16182" max="16182" width="10.36328125" style="310" customWidth="1"/>
    <col min="16183" max="16384" width="9" style="310"/>
  </cols>
  <sheetData>
    <row r="1" spans="1:56" x14ac:dyDescent="0.2">
      <c r="A1" s="236" t="s">
        <v>397</v>
      </c>
      <c r="B1" s="308"/>
      <c r="C1" s="308"/>
      <c r="D1" s="308"/>
      <c r="E1" s="308" t="s">
        <v>611</v>
      </c>
      <c r="F1" s="308"/>
      <c r="G1" s="309" t="s">
        <v>177</v>
      </c>
      <c r="H1" s="308"/>
      <c r="I1" s="308"/>
      <c r="J1" s="308"/>
      <c r="K1" s="308"/>
      <c r="L1" s="308"/>
      <c r="M1" s="308"/>
      <c r="N1" s="308"/>
      <c r="O1" s="308"/>
      <c r="P1" s="308"/>
      <c r="Q1" s="308"/>
      <c r="R1" s="308"/>
      <c r="S1" s="308"/>
      <c r="T1" s="308"/>
      <c r="U1" s="308"/>
      <c r="V1" s="308"/>
      <c r="W1" s="308"/>
      <c r="X1" s="308"/>
      <c r="Y1" s="308"/>
      <c r="Z1" s="308"/>
      <c r="AA1" s="308"/>
      <c r="AB1" s="308"/>
      <c r="AC1" s="308"/>
      <c r="AD1" s="308"/>
      <c r="AE1" s="308"/>
      <c r="AF1" s="308"/>
      <c r="AG1" s="308"/>
      <c r="AH1" s="308"/>
      <c r="AI1" s="308"/>
      <c r="AJ1" s="308"/>
      <c r="AK1" s="308"/>
      <c r="AL1" s="308"/>
      <c r="AM1" s="308"/>
      <c r="AN1" s="308"/>
      <c r="AO1" s="308"/>
      <c r="AP1" s="308"/>
      <c r="AQ1" s="308"/>
      <c r="AR1" s="308"/>
      <c r="AS1" s="308"/>
      <c r="AT1" s="308"/>
      <c r="AU1" s="308"/>
      <c r="AV1" s="308"/>
      <c r="AW1" s="308"/>
      <c r="AX1" s="308"/>
      <c r="AY1" s="308"/>
      <c r="AZ1" s="308"/>
      <c r="BA1" s="308"/>
      <c r="BB1" s="308"/>
      <c r="BC1" s="308"/>
      <c r="BD1" s="308"/>
    </row>
    <row r="2" spans="1:56" x14ac:dyDescent="0.2">
      <c r="A2" s="311" t="s">
        <v>348</v>
      </c>
      <c r="B2" s="308"/>
      <c r="C2" s="308"/>
      <c r="D2" s="308"/>
      <c r="E2" s="308"/>
      <c r="F2" s="308"/>
      <c r="G2" s="308"/>
      <c r="H2" s="308"/>
      <c r="I2" s="308"/>
      <c r="J2" s="308"/>
      <c r="K2" s="308"/>
      <c r="L2" s="308"/>
      <c r="M2" s="308"/>
      <c r="N2" s="308"/>
      <c r="O2" s="308"/>
      <c r="P2" s="308"/>
      <c r="Q2" s="308"/>
      <c r="R2" s="308"/>
      <c r="S2" s="308"/>
      <c r="T2" s="308"/>
      <c r="U2" s="308"/>
      <c r="V2" s="308"/>
      <c r="W2" s="308"/>
      <c r="X2" s="308"/>
      <c r="Y2" s="308"/>
      <c r="Z2" s="308"/>
      <c r="AA2" s="308"/>
      <c r="AB2" s="308"/>
      <c r="AC2" s="308"/>
      <c r="AD2" s="308"/>
      <c r="AE2" s="308"/>
      <c r="AF2" s="308"/>
      <c r="AG2" s="308"/>
      <c r="AH2" s="308"/>
      <c r="AI2" s="308"/>
      <c r="AJ2" s="308"/>
      <c r="AK2" s="308"/>
      <c r="AL2" s="308"/>
      <c r="AM2" s="308"/>
      <c r="AN2" s="308"/>
      <c r="AO2" s="308"/>
      <c r="AP2" s="308"/>
      <c r="AQ2" s="308"/>
      <c r="AR2" s="308"/>
      <c r="AS2" s="308"/>
      <c r="AT2" s="308"/>
      <c r="AU2" s="308"/>
      <c r="AV2" s="308"/>
      <c r="AW2" s="308"/>
      <c r="AX2" s="308"/>
      <c r="AY2" s="308"/>
      <c r="AZ2" s="308"/>
      <c r="BA2" s="308"/>
      <c r="BB2" s="308"/>
      <c r="BC2" s="308"/>
      <c r="BD2" s="308"/>
    </row>
    <row r="3" spans="1:56" x14ac:dyDescent="0.2">
      <c r="A3" s="211" t="s">
        <v>1</v>
      </c>
      <c r="B3" s="233"/>
      <c r="C3" s="242" t="s">
        <v>403</v>
      </c>
      <c r="D3" s="242" t="s">
        <v>404</v>
      </c>
      <c r="E3" s="242" t="s">
        <v>405</v>
      </c>
      <c r="F3" s="242" t="s">
        <v>406</v>
      </c>
      <c r="G3" s="242" t="s">
        <v>407</v>
      </c>
      <c r="H3" s="243" t="s">
        <v>408</v>
      </c>
      <c r="I3" s="243" t="s">
        <v>409</v>
      </c>
      <c r="J3" s="243" t="s">
        <v>410</v>
      </c>
      <c r="K3" s="243" t="s">
        <v>411</v>
      </c>
      <c r="L3" s="243" t="s">
        <v>2</v>
      </c>
      <c r="M3" s="243" t="s">
        <v>3</v>
      </c>
      <c r="N3" s="243" t="s">
        <v>4</v>
      </c>
      <c r="O3" s="243" t="s">
        <v>5</v>
      </c>
      <c r="P3" s="243" t="s">
        <v>6</v>
      </c>
      <c r="Q3" s="243" t="s">
        <v>7</v>
      </c>
      <c r="R3" s="243" t="s">
        <v>8</v>
      </c>
      <c r="S3" s="243" t="s">
        <v>9</v>
      </c>
      <c r="T3" s="243" t="s">
        <v>10</v>
      </c>
      <c r="U3" s="243" t="s">
        <v>11</v>
      </c>
      <c r="V3" s="243" t="s">
        <v>12</v>
      </c>
      <c r="W3" s="243" t="s">
        <v>13</v>
      </c>
      <c r="X3" s="243" t="s">
        <v>14</v>
      </c>
      <c r="Y3" s="243" t="s">
        <v>15</v>
      </c>
      <c r="Z3" s="243" t="s">
        <v>16</v>
      </c>
      <c r="AA3" s="243" t="s">
        <v>17</v>
      </c>
      <c r="AB3" s="243" t="s">
        <v>18</v>
      </c>
      <c r="AC3" s="243" t="s">
        <v>19</v>
      </c>
      <c r="AD3" s="243" t="s">
        <v>20</v>
      </c>
      <c r="AE3" s="243" t="s">
        <v>21</v>
      </c>
      <c r="AF3" s="243" t="s">
        <v>22</v>
      </c>
      <c r="AG3" s="243" t="s">
        <v>23</v>
      </c>
      <c r="AH3" s="243" t="s">
        <v>24</v>
      </c>
      <c r="AI3" s="243" t="s">
        <v>25</v>
      </c>
      <c r="AJ3" s="243" t="s">
        <v>26</v>
      </c>
      <c r="AK3" s="243">
        <v>35</v>
      </c>
      <c r="AL3" s="242">
        <v>36</v>
      </c>
      <c r="AM3" s="242">
        <v>37</v>
      </c>
      <c r="AN3" s="242">
        <v>38</v>
      </c>
      <c r="AO3" s="242">
        <v>39</v>
      </c>
      <c r="AP3" s="212">
        <v>40</v>
      </c>
      <c r="AQ3" s="245">
        <v>41</v>
      </c>
      <c r="AR3" s="245">
        <v>42</v>
      </c>
      <c r="AS3" s="245">
        <v>43</v>
      </c>
      <c r="AT3" s="245">
        <v>44</v>
      </c>
      <c r="AU3" s="245">
        <v>45</v>
      </c>
      <c r="AV3" s="245">
        <v>46</v>
      </c>
      <c r="AW3" s="244">
        <v>47</v>
      </c>
      <c r="AX3" s="245">
        <v>48</v>
      </c>
      <c r="AY3" s="246">
        <v>49</v>
      </c>
      <c r="AZ3" s="244">
        <v>50</v>
      </c>
      <c r="BA3" s="245">
        <v>51</v>
      </c>
      <c r="BB3" s="246">
        <v>52</v>
      </c>
      <c r="BC3" s="245">
        <v>53</v>
      </c>
      <c r="BD3" s="244">
        <v>54</v>
      </c>
    </row>
    <row r="4" spans="1:56" ht="50" x14ac:dyDescent="0.2">
      <c r="A4" s="234"/>
      <c r="B4" s="235" t="s">
        <v>416</v>
      </c>
      <c r="C4" s="255" t="s">
        <v>417</v>
      </c>
      <c r="D4" s="255" t="s">
        <v>418</v>
      </c>
      <c r="E4" s="255" t="s">
        <v>419</v>
      </c>
      <c r="F4" s="255" t="s">
        <v>27</v>
      </c>
      <c r="G4" s="255" t="s">
        <v>420</v>
      </c>
      <c r="H4" s="256" t="s">
        <v>28</v>
      </c>
      <c r="I4" s="256" t="s">
        <v>267</v>
      </c>
      <c r="J4" s="256" t="s">
        <v>29</v>
      </c>
      <c r="K4" s="256" t="s">
        <v>30</v>
      </c>
      <c r="L4" s="256" t="s">
        <v>421</v>
      </c>
      <c r="M4" s="256" t="s">
        <v>31</v>
      </c>
      <c r="N4" s="256" t="s">
        <v>32</v>
      </c>
      <c r="O4" s="256" t="s">
        <v>33</v>
      </c>
      <c r="P4" s="256" t="s">
        <v>34</v>
      </c>
      <c r="Q4" s="256" t="s">
        <v>268</v>
      </c>
      <c r="R4" s="256" t="s">
        <v>269</v>
      </c>
      <c r="S4" s="256" t="s">
        <v>270</v>
      </c>
      <c r="T4" s="256" t="s">
        <v>422</v>
      </c>
      <c r="U4" s="256" t="s">
        <v>35</v>
      </c>
      <c r="V4" s="256" t="s">
        <v>365</v>
      </c>
      <c r="W4" s="256" t="s">
        <v>423</v>
      </c>
      <c r="X4" s="256" t="s">
        <v>50</v>
      </c>
      <c r="Y4" s="256" t="s">
        <v>36</v>
      </c>
      <c r="Z4" s="256" t="s">
        <v>424</v>
      </c>
      <c r="AA4" s="256" t="s">
        <v>425</v>
      </c>
      <c r="AB4" s="256" t="s">
        <v>426</v>
      </c>
      <c r="AC4" s="256" t="s">
        <v>427</v>
      </c>
      <c r="AD4" s="256" t="s">
        <v>37</v>
      </c>
      <c r="AE4" s="256" t="s">
        <v>38</v>
      </c>
      <c r="AF4" s="256" t="s">
        <v>428</v>
      </c>
      <c r="AG4" s="256" t="s">
        <v>193</v>
      </c>
      <c r="AH4" s="256" t="s">
        <v>39</v>
      </c>
      <c r="AI4" s="256" t="s">
        <v>40</v>
      </c>
      <c r="AJ4" s="256" t="s">
        <v>429</v>
      </c>
      <c r="AK4" s="256" t="s">
        <v>430</v>
      </c>
      <c r="AL4" s="255" t="s">
        <v>41</v>
      </c>
      <c r="AM4" s="255" t="s">
        <v>42</v>
      </c>
      <c r="AN4" s="255" t="s">
        <v>431</v>
      </c>
      <c r="AO4" s="255" t="s">
        <v>432</v>
      </c>
      <c r="AP4" s="312" t="s">
        <v>43</v>
      </c>
      <c r="AQ4" s="258" t="s">
        <v>52</v>
      </c>
      <c r="AR4" s="258" t="s">
        <v>44</v>
      </c>
      <c r="AS4" s="258" t="s">
        <v>45</v>
      </c>
      <c r="AT4" s="258" t="s">
        <v>433</v>
      </c>
      <c r="AU4" s="258" t="s">
        <v>434</v>
      </c>
      <c r="AV4" s="258" t="s">
        <v>46</v>
      </c>
      <c r="AW4" s="257" t="s">
        <v>435</v>
      </c>
      <c r="AX4" s="258" t="s">
        <v>436</v>
      </c>
      <c r="AY4" s="259" t="s">
        <v>437</v>
      </c>
      <c r="AZ4" s="257" t="s">
        <v>47</v>
      </c>
      <c r="BA4" s="258" t="s">
        <v>48</v>
      </c>
      <c r="BB4" s="259" t="s">
        <v>438</v>
      </c>
      <c r="BC4" s="258" t="s">
        <v>49</v>
      </c>
      <c r="BD4" s="257" t="s">
        <v>439</v>
      </c>
    </row>
    <row r="5" spans="1:56" x14ac:dyDescent="0.2">
      <c r="A5" s="267" t="s">
        <v>442</v>
      </c>
      <c r="B5" s="272" t="s">
        <v>443</v>
      </c>
      <c r="C5" s="442">
        <v>0.1415168100078186</v>
      </c>
      <c r="D5" s="442">
        <v>4.0080160320641279E-3</v>
      </c>
      <c r="E5" s="442">
        <v>0</v>
      </c>
      <c r="F5" s="442">
        <v>0</v>
      </c>
      <c r="G5" s="442">
        <v>0.2118418356894079</v>
      </c>
      <c r="H5" s="442">
        <v>8.4675753820735236E-3</v>
      </c>
      <c r="I5" s="442">
        <v>0</v>
      </c>
      <c r="J5" s="442">
        <v>0</v>
      </c>
      <c r="K5" s="442">
        <v>0</v>
      </c>
      <c r="L5" s="442">
        <v>2.108370229812355E-4</v>
      </c>
      <c r="M5" s="442">
        <v>0</v>
      </c>
      <c r="N5" s="442">
        <v>0</v>
      </c>
      <c r="O5" s="442">
        <v>0</v>
      </c>
      <c r="P5" s="442">
        <v>0</v>
      </c>
      <c r="Q5" s="442">
        <v>0</v>
      </c>
      <c r="R5" s="442">
        <v>0</v>
      </c>
      <c r="S5" s="442">
        <v>0</v>
      </c>
      <c r="T5" s="442">
        <v>0</v>
      </c>
      <c r="U5" s="442">
        <v>0</v>
      </c>
      <c r="V5" s="442">
        <v>0</v>
      </c>
      <c r="W5" s="442">
        <v>0</v>
      </c>
      <c r="X5" s="442">
        <v>6.369426751592357E-3</v>
      </c>
      <c r="Y5" s="442">
        <v>1.1103708638685321E-3</v>
      </c>
      <c r="Z5" s="442">
        <v>0</v>
      </c>
      <c r="AA5" s="442">
        <v>0</v>
      </c>
      <c r="AB5" s="442">
        <v>0</v>
      </c>
      <c r="AC5" s="442">
        <v>0</v>
      </c>
      <c r="AD5" s="442">
        <v>0</v>
      </c>
      <c r="AE5" s="442">
        <v>0</v>
      </c>
      <c r="AF5" s="442">
        <v>0</v>
      </c>
      <c r="AG5" s="442">
        <v>0</v>
      </c>
      <c r="AH5" s="442">
        <v>0</v>
      </c>
      <c r="AI5" s="442">
        <v>2.5683360851219959E-3</v>
      </c>
      <c r="AJ5" s="442">
        <v>2.0996373353693453E-3</v>
      </c>
      <c r="AK5" s="442">
        <v>2.5684931506849314E-3</v>
      </c>
      <c r="AL5" s="442">
        <v>0</v>
      </c>
      <c r="AM5" s="442">
        <v>1.637852593266606E-2</v>
      </c>
      <c r="AN5" s="442">
        <v>0</v>
      </c>
      <c r="AO5" s="442">
        <v>0</v>
      </c>
      <c r="AP5" s="443">
        <v>1.9672637033417768E-2</v>
      </c>
      <c r="AQ5" s="442">
        <v>2.8680688336520078E-3</v>
      </c>
      <c r="AR5" s="442">
        <v>1.3455901945110578E-2</v>
      </c>
      <c r="AS5" s="442">
        <v>0</v>
      </c>
      <c r="AT5" s="442">
        <v>0</v>
      </c>
      <c r="AU5" s="442">
        <v>2.6455026455026454E-3</v>
      </c>
      <c r="AV5" s="442">
        <v>0</v>
      </c>
      <c r="AW5" s="443">
        <v>8.3291714327141508E-3</v>
      </c>
      <c r="AX5" s="442">
        <v>2.0190164322490285E-2</v>
      </c>
      <c r="AY5" s="443">
        <v>3.330083252081302E-2</v>
      </c>
      <c r="AZ5" s="443">
        <v>1.8115019104536102E-2</v>
      </c>
      <c r="BA5" s="442">
        <v>2.3899282102061745E-2</v>
      </c>
      <c r="BB5" s="443">
        <v>1.2906369867320631E-2</v>
      </c>
      <c r="BC5" s="442">
        <v>2.6730459202246606E-2</v>
      </c>
      <c r="BD5" s="443">
        <v>3.2890591850642255E-2</v>
      </c>
    </row>
    <row r="6" spans="1:56" x14ac:dyDescent="0.2">
      <c r="A6" s="267" t="s">
        <v>444</v>
      </c>
      <c r="B6" s="272" t="s">
        <v>445</v>
      </c>
      <c r="C6" s="442">
        <v>0</v>
      </c>
      <c r="D6" s="442">
        <v>0.13226452905811623</v>
      </c>
      <c r="E6" s="442">
        <v>0</v>
      </c>
      <c r="F6" s="442">
        <v>0</v>
      </c>
      <c r="G6" s="442">
        <v>6.1462814996926854E-4</v>
      </c>
      <c r="H6" s="442">
        <v>0</v>
      </c>
      <c r="I6" s="442">
        <v>8.7020648967551628E-2</v>
      </c>
      <c r="J6" s="442">
        <v>0</v>
      </c>
      <c r="K6" s="442">
        <v>0</v>
      </c>
      <c r="L6" s="442">
        <v>0</v>
      </c>
      <c r="M6" s="442">
        <v>0</v>
      </c>
      <c r="N6" s="442">
        <v>0</v>
      </c>
      <c r="O6" s="442">
        <v>0</v>
      </c>
      <c r="P6" s="442">
        <v>0</v>
      </c>
      <c r="Q6" s="442">
        <v>0</v>
      </c>
      <c r="R6" s="442">
        <v>0</v>
      </c>
      <c r="S6" s="442">
        <v>0</v>
      </c>
      <c r="T6" s="442">
        <v>0</v>
      </c>
      <c r="U6" s="442">
        <v>0</v>
      </c>
      <c r="V6" s="442">
        <v>0</v>
      </c>
      <c r="W6" s="442">
        <v>0</v>
      </c>
      <c r="X6" s="442">
        <v>2.1231422505307855E-3</v>
      </c>
      <c r="Y6" s="442">
        <v>0</v>
      </c>
      <c r="Z6" s="442">
        <v>0</v>
      </c>
      <c r="AA6" s="442">
        <v>0</v>
      </c>
      <c r="AB6" s="442">
        <v>0</v>
      </c>
      <c r="AC6" s="442">
        <v>0</v>
      </c>
      <c r="AD6" s="442">
        <v>0</v>
      </c>
      <c r="AE6" s="442">
        <v>0</v>
      </c>
      <c r="AF6" s="442">
        <v>0</v>
      </c>
      <c r="AG6" s="442">
        <v>0</v>
      </c>
      <c r="AH6" s="442">
        <v>0</v>
      </c>
      <c r="AI6" s="442">
        <v>0</v>
      </c>
      <c r="AJ6" s="442">
        <v>0</v>
      </c>
      <c r="AK6" s="442">
        <v>0</v>
      </c>
      <c r="AL6" s="442">
        <v>0</v>
      </c>
      <c r="AM6" s="442">
        <v>9.099181073703367E-4</v>
      </c>
      <c r="AN6" s="442">
        <v>0</v>
      </c>
      <c r="AO6" s="442">
        <v>0</v>
      </c>
      <c r="AP6" s="443">
        <v>3.2144831753950598E-3</v>
      </c>
      <c r="AQ6" s="442">
        <v>0</v>
      </c>
      <c r="AR6" s="442">
        <v>6.9277911004529712E-4</v>
      </c>
      <c r="AS6" s="442">
        <v>0</v>
      </c>
      <c r="AT6" s="442">
        <v>0</v>
      </c>
      <c r="AU6" s="442">
        <v>0</v>
      </c>
      <c r="AV6" s="442">
        <v>0.36141906873614188</v>
      </c>
      <c r="AW6" s="443">
        <v>3.044900194938055E-3</v>
      </c>
      <c r="AX6" s="442">
        <v>4.3299863886532659E-3</v>
      </c>
      <c r="AY6" s="443">
        <v>1.5000375009375235E-3</v>
      </c>
      <c r="AZ6" s="443">
        <v>2.4395023023415304E-3</v>
      </c>
      <c r="BA6" s="442">
        <v>3.5293701594935815E-3</v>
      </c>
      <c r="BB6" s="443">
        <v>0</v>
      </c>
      <c r="BC6" s="442">
        <v>6.4745956628009778E-3</v>
      </c>
      <c r="BD6" s="443">
        <v>6.4161084180885397E-3</v>
      </c>
    </row>
    <row r="7" spans="1:56" x14ac:dyDescent="0.2">
      <c r="A7" s="267" t="s">
        <v>446</v>
      </c>
      <c r="B7" s="272" t="s">
        <v>249</v>
      </c>
      <c r="C7" s="442">
        <v>0</v>
      </c>
      <c r="D7" s="442">
        <v>0</v>
      </c>
      <c r="E7" s="442">
        <v>0</v>
      </c>
      <c r="F7" s="442">
        <v>0</v>
      </c>
      <c r="G7" s="442">
        <v>4.0565457897971724E-2</v>
      </c>
      <c r="H7" s="442">
        <v>0</v>
      </c>
      <c r="I7" s="442">
        <v>0</v>
      </c>
      <c r="J7" s="442">
        <v>0</v>
      </c>
      <c r="K7" s="442">
        <v>0</v>
      </c>
      <c r="L7" s="442">
        <v>0</v>
      </c>
      <c r="M7" s="442">
        <v>0</v>
      </c>
      <c r="N7" s="442">
        <v>0</v>
      </c>
      <c r="O7" s="442">
        <v>0</v>
      </c>
      <c r="P7" s="442">
        <v>0</v>
      </c>
      <c r="Q7" s="442">
        <v>0</v>
      </c>
      <c r="R7" s="442">
        <v>0</v>
      </c>
      <c r="S7" s="442">
        <v>0</v>
      </c>
      <c r="T7" s="442">
        <v>0</v>
      </c>
      <c r="U7" s="442">
        <v>0</v>
      </c>
      <c r="V7" s="442">
        <v>0</v>
      </c>
      <c r="W7" s="442">
        <v>0</v>
      </c>
      <c r="X7" s="442">
        <v>8.4925690021231421E-3</v>
      </c>
      <c r="Y7" s="442">
        <v>0</v>
      </c>
      <c r="Z7" s="442">
        <v>0</v>
      </c>
      <c r="AA7" s="442">
        <v>0</v>
      </c>
      <c r="AB7" s="442">
        <v>0</v>
      </c>
      <c r="AC7" s="442">
        <v>0</v>
      </c>
      <c r="AD7" s="442">
        <v>0</v>
      </c>
      <c r="AE7" s="442">
        <v>0</v>
      </c>
      <c r="AF7" s="442">
        <v>0</v>
      </c>
      <c r="AG7" s="442">
        <v>0</v>
      </c>
      <c r="AH7" s="442">
        <v>0</v>
      </c>
      <c r="AI7" s="442">
        <v>0</v>
      </c>
      <c r="AJ7" s="442">
        <v>5.7262836419163968E-4</v>
      </c>
      <c r="AK7" s="442">
        <v>0</v>
      </c>
      <c r="AL7" s="442">
        <v>0</v>
      </c>
      <c r="AM7" s="442">
        <v>3.3363663936912345E-3</v>
      </c>
      <c r="AN7" s="442">
        <v>0</v>
      </c>
      <c r="AO7" s="442">
        <v>0</v>
      </c>
      <c r="AP7" s="443">
        <v>2.7773134635413316E-3</v>
      </c>
      <c r="AQ7" s="442">
        <v>9.5602294455066918E-4</v>
      </c>
      <c r="AR7" s="442">
        <v>1.3855582200905942E-3</v>
      </c>
      <c r="AS7" s="442">
        <v>0</v>
      </c>
      <c r="AT7" s="442">
        <v>0</v>
      </c>
      <c r="AU7" s="442">
        <v>0</v>
      </c>
      <c r="AV7" s="442">
        <v>0</v>
      </c>
      <c r="AW7" s="443">
        <v>8.5386090122601538E-4</v>
      </c>
      <c r="AX7" s="442">
        <v>2.6532262837078097E-3</v>
      </c>
      <c r="AY7" s="443">
        <v>0</v>
      </c>
      <c r="AZ7" s="443">
        <v>5.1925149407269517E-4</v>
      </c>
      <c r="BA7" s="442">
        <v>1.9026063585245959E-3</v>
      </c>
      <c r="BB7" s="443">
        <v>4.2287618688297808E-3</v>
      </c>
      <c r="BC7" s="442">
        <v>-5.6165167195381975E-3</v>
      </c>
      <c r="BD7" s="443">
        <v>0</v>
      </c>
    </row>
    <row r="8" spans="1:56" x14ac:dyDescent="0.2">
      <c r="A8" s="267" t="s">
        <v>447</v>
      </c>
      <c r="B8" s="272" t="s">
        <v>27</v>
      </c>
      <c r="C8" s="442">
        <v>0</v>
      </c>
      <c r="D8" s="442">
        <v>0</v>
      </c>
      <c r="E8" s="442">
        <v>0</v>
      </c>
      <c r="F8" s="442">
        <v>0</v>
      </c>
      <c r="G8" s="442">
        <v>4.097520999795124E-4</v>
      </c>
      <c r="H8" s="442">
        <v>4.1305245766212311E-4</v>
      </c>
      <c r="I8" s="442">
        <v>4.9164208456243857E-4</v>
      </c>
      <c r="J8" s="442">
        <v>7.246376811594203E-3</v>
      </c>
      <c r="K8" s="442">
        <v>0.6</v>
      </c>
      <c r="L8" s="442">
        <v>0</v>
      </c>
      <c r="M8" s="442">
        <v>6.7829457364341081E-2</v>
      </c>
      <c r="N8" s="442">
        <v>5.140961857379768E-2</v>
      </c>
      <c r="O8" s="442">
        <v>0.14863195057369816</v>
      </c>
      <c r="P8" s="442">
        <v>2.2153300841825432E-4</v>
      </c>
      <c r="Q8" s="442">
        <v>0</v>
      </c>
      <c r="R8" s="442">
        <v>0</v>
      </c>
      <c r="S8" s="442">
        <v>0</v>
      </c>
      <c r="T8" s="442">
        <v>0</v>
      </c>
      <c r="U8" s="442">
        <v>0</v>
      </c>
      <c r="V8" s="442">
        <v>0</v>
      </c>
      <c r="W8" s="442">
        <v>0</v>
      </c>
      <c r="X8" s="442">
        <v>0</v>
      </c>
      <c r="Y8" s="442">
        <v>6.4401510104374858E-3</v>
      </c>
      <c r="Z8" s="442">
        <v>0.29850746268656714</v>
      </c>
      <c r="AA8" s="442">
        <v>0</v>
      </c>
      <c r="AB8" s="442">
        <v>0</v>
      </c>
      <c r="AC8" s="442">
        <v>0</v>
      </c>
      <c r="AD8" s="442">
        <v>0</v>
      </c>
      <c r="AE8" s="442">
        <v>0</v>
      </c>
      <c r="AF8" s="442">
        <v>0</v>
      </c>
      <c r="AG8" s="442">
        <v>0</v>
      </c>
      <c r="AH8" s="442">
        <v>0</v>
      </c>
      <c r="AI8" s="442">
        <v>0</v>
      </c>
      <c r="AJ8" s="442">
        <v>0</v>
      </c>
      <c r="AK8" s="442">
        <v>0</v>
      </c>
      <c r="AL8" s="442">
        <v>0</v>
      </c>
      <c r="AM8" s="442">
        <v>0</v>
      </c>
      <c r="AN8" s="442">
        <v>0</v>
      </c>
      <c r="AO8" s="442">
        <v>0</v>
      </c>
      <c r="AP8" s="443">
        <v>1.287079063428182E-2</v>
      </c>
      <c r="AQ8" s="442">
        <v>0</v>
      </c>
      <c r="AR8" s="442">
        <v>-2.6645350386357579E-5</v>
      </c>
      <c r="AS8" s="442">
        <v>0</v>
      </c>
      <c r="AT8" s="442">
        <v>0</v>
      </c>
      <c r="AU8" s="442">
        <v>0</v>
      </c>
      <c r="AV8" s="442">
        <v>0</v>
      </c>
      <c r="AW8" s="443">
        <v>-1.6110583042000289E-5</v>
      </c>
      <c r="AX8" s="442">
        <v>9.8632947349732696E-3</v>
      </c>
      <c r="AY8" s="443">
        <v>2.500062501562539E-5</v>
      </c>
      <c r="AZ8" s="443">
        <v>0</v>
      </c>
      <c r="BA8" s="442">
        <v>7.0799589772606716E-3</v>
      </c>
      <c r="BB8" s="443">
        <v>1.5720304345092122E-2</v>
      </c>
      <c r="BC8" s="442">
        <v>-2.6002392220084249E-2</v>
      </c>
      <c r="BD8" s="443">
        <v>1.285793270158024E-5</v>
      </c>
    </row>
    <row r="9" spans="1:56" x14ac:dyDescent="0.2">
      <c r="A9" s="267" t="s">
        <v>448</v>
      </c>
      <c r="B9" s="272" t="s">
        <v>190</v>
      </c>
      <c r="C9" s="442">
        <v>0.13213448006254885</v>
      </c>
      <c r="D9" s="442">
        <v>2.8056112224448898E-2</v>
      </c>
      <c r="E9" s="442">
        <v>0</v>
      </c>
      <c r="F9" s="442">
        <v>0</v>
      </c>
      <c r="G9" s="442">
        <v>0.2147101003892645</v>
      </c>
      <c r="H9" s="442">
        <v>2.271788517141677E-3</v>
      </c>
      <c r="I9" s="442">
        <v>9.8328416912487715E-4</v>
      </c>
      <c r="J9" s="442">
        <v>7.246376811594203E-3</v>
      </c>
      <c r="K9" s="442">
        <v>0</v>
      </c>
      <c r="L9" s="442">
        <v>0</v>
      </c>
      <c r="M9" s="442">
        <v>0</v>
      </c>
      <c r="N9" s="442">
        <v>0</v>
      </c>
      <c r="O9" s="442">
        <v>0</v>
      </c>
      <c r="P9" s="442">
        <v>0</v>
      </c>
      <c r="Q9" s="442">
        <v>0</v>
      </c>
      <c r="R9" s="442">
        <v>0</v>
      </c>
      <c r="S9" s="442">
        <v>0</v>
      </c>
      <c r="T9" s="442">
        <v>0</v>
      </c>
      <c r="U9" s="442">
        <v>0</v>
      </c>
      <c r="V9" s="442">
        <v>0</v>
      </c>
      <c r="W9" s="442">
        <v>0</v>
      </c>
      <c r="X9" s="442">
        <v>1.6985138004246284E-2</v>
      </c>
      <c r="Y9" s="442">
        <v>0</v>
      </c>
      <c r="Z9" s="442">
        <v>0</v>
      </c>
      <c r="AA9" s="442">
        <v>0</v>
      </c>
      <c r="AB9" s="442">
        <v>0</v>
      </c>
      <c r="AC9" s="442">
        <v>2.5753283543651818E-4</v>
      </c>
      <c r="AD9" s="442">
        <v>0</v>
      </c>
      <c r="AE9" s="442">
        <v>0</v>
      </c>
      <c r="AF9" s="442">
        <v>0</v>
      </c>
      <c r="AG9" s="442">
        <v>0</v>
      </c>
      <c r="AH9" s="442">
        <v>3.4770514603616132E-4</v>
      </c>
      <c r="AI9" s="442">
        <v>6.7877453678224179E-3</v>
      </c>
      <c r="AJ9" s="442">
        <v>8.016797098682955E-3</v>
      </c>
      <c r="AK9" s="442">
        <v>1.7123287671232876E-3</v>
      </c>
      <c r="AL9" s="442">
        <v>0</v>
      </c>
      <c r="AM9" s="442">
        <v>0.11707612981498332</v>
      </c>
      <c r="AN9" s="442">
        <v>0</v>
      </c>
      <c r="AO9" s="442">
        <v>3.8461538461538464E-3</v>
      </c>
      <c r="AP9" s="443">
        <v>2.4327208671389815E-2</v>
      </c>
      <c r="AQ9" s="442">
        <v>6.022944550669216E-2</v>
      </c>
      <c r="AR9" s="442">
        <v>0.10226485478284039</v>
      </c>
      <c r="AS9" s="442">
        <v>0</v>
      </c>
      <c r="AT9" s="442">
        <v>0</v>
      </c>
      <c r="AU9" s="442">
        <v>0</v>
      </c>
      <c r="AV9" s="442">
        <v>2.8824833702882482E-2</v>
      </c>
      <c r="AW9" s="443">
        <v>6.3056822026389139E-2</v>
      </c>
      <c r="AX9" s="442">
        <v>5.7266289231254805E-2</v>
      </c>
      <c r="AY9" s="443">
        <v>0.10317757943948598</v>
      </c>
      <c r="AZ9" s="443">
        <v>7.8779269129029092E-2</v>
      </c>
      <c r="BA9" s="442">
        <v>7.0254977543586658E-2</v>
      </c>
      <c r="BB9" s="443">
        <v>7.9418977551405395E-2</v>
      </c>
      <c r="BC9" s="442">
        <v>7.772115034583181E-2</v>
      </c>
      <c r="BD9" s="443">
        <v>6.275956951641315E-2</v>
      </c>
    </row>
    <row r="10" spans="1:56" x14ac:dyDescent="0.2">
      <c r="A10" s="281" t="s">
        <v>449</v>
      </c>
      <c r="B10" s="283" t="s">
        <v>28</v>
      </c>
      <c r="C10" s="442">
        <v>3.9093041438623922E-3</v>
      </c>
      <c r="D10" s="442">
        <v>4.0080160320641279E-3</v>
      </c>
      <c r="E10" s="442">
        <v>0</v>
      </c>
      <c r="F10" s="442">
        <v>0</v>
      </c>
      <c r="G10" s="442">
        <v>1.2292562999385371E-3</v>
      </c>
      <c r="H10" s="442">
        <v>0.24555968608013218</v>
      </c>
      <c r="I10" s="442">
        <v>5.8997050147492625E-3</v>
      </c>
      <c r="J10" s="442">
        <v>0</v>
      </c>
      <c r="K10" s="442">
        <v>0</v>
      </c>
      <c r="L10" s="442">
        <v>1.2650221378874131E-3</v>
      </c>
      <c r="M10" s="442">
        <v>3.875968992248062E-3</v>
      </c>
      <c r="N10" s="442">
        <v>0</v>
      </c>
      <c r="O10" s="442">
        <v>8.8261253309797002E-4</v>
      </c>
      <c r="P10" s="442">
        <v>1.329198050509526E-3</v>
      </c>
      <c r="Q10" s="442">
        <v>1.2048192771084338E-3</v>
      </c>
      <c r="R10" s="442">
        <v>1.5552099533437014E-3</v>
      </c>
      <c r="S10" s="442">
        <v>0</v>
      </c>
      <c r="T10" s="442">
        <v>3.5052578868302454E-3</v>
      </c>
      <c r="U10" s="442">
        <v>2.334267040149393E-3</v>
      </c>
      <c r="V10" s="442">
        <v>0</v>
      </c>
      <c r="W10" s="442">
        <v>1.38217000691085E-3</v>
      </c>
      <c r="X10" s="442">
        <v>1.0615711252653927E-2</v>
      </c>
      <c r="Y10" s="442">
        <v>3.3311125916055963E-3</v>
      </c>
      <c r="Z10" s="442">
        <v>0</v>
      </c>
      <c r="AA10" s="442">
        <v>1.2300123001230013E-3</v>
      </c>
      <c r="AB10" s="442">
        <v>3.8167938931297708E-3</v>
      </c>
      <c r="AC10" s="442">
        <v>4.3780582024208091E-3</v>
      </c>
      <c r="AD10" s="442">
        <v>0</v>
      </c>
      <c r="AE10" s="442">
        <v>0</v>
      </c>
      <c r="AF10" s="442">
        <v>1.00150225338007E-3</v>
      </c>
      <c r="AG10" s="442">
        <v>0</v>
      </c>
      <c r="AH10" s="442">
        <v>3.1293463143254518E-3</v>
      </c>
      <c r="AI10" s="442">
        <v>3.6690515501742798E-4</v>
      </c>
      <c r="AJ10" s="442">
        <v>3.0540179423554112E-3</v>
      </c>
      <c r="AK10" s="442">
        <v>2.6541095890410957E-2</v>
      </c>
      <c r="AL10" s="442">
        <v>2.4291497975708503E-3</v>
      </c>
      <c r="AM10" s="442">
        <v>4.8528965726417957E-3</v>
      </c>
      <c r="AN10" s="442">
        <v>0.52513966480446927</v>
      </c>
      <c r="AO10" s="442">
        <v>3.8461538461538464E-3</v>
      </c>
      <c r="AP10" s="443">
        <v>1.8978308667532435E-2</v>
      </c>
      <c r="AQ10" s="442">
        <v>7.6481835564053535E-3</v>
      </c>
      <c r="AR10" s="442">
        <v>1.5560884625632827E-2</v>
      </c>
      <c r="AS10" s="442">
        <v>0</v>
      </c>
      <c r="AT10" s="442">
        <v>0</v>
      </c>
      <c r="AU10" s="442">
        <v>2.6455026455026454E-3</v>
      </c>
      <c r="AV10" s="442">
        <v>1.3215077605321508</v>
      </c>
      <c r="AW10" s="443">
        <v>1.9284367901274347E-2</v>
      </c>
      <c r="AX10" s="442">
        <v>2.636458682658355E-2</v>
      </c>
      <c r="AY10" s="443">
        <v>0.12105302632565815</v>
      </c>
      <c r="AZ10" s="443">
        <v>5.9165278730283141E-2</v>
      </c>
      <c r="BA10" s="442">
        <v>5.3152738975138808E-2</v>
      </c>
      <c r="BB10" s="443">
        <v>4.202037351443124E-2</v>
      </c>
      <c r="BC10" s="442">
        <v>8.7524052212803571E-2</v>
      </c>
      <c r="BD10" s="443">
        <v>6.2258110141051523E-2</v>
      </c>
    </row>
    <row r="11" spans="1:56" x14ac:dyDescent="0.2">
      <c r="A11" s="281" t="s">
        <v>450</v>
      </c>
      <c r="B11" s="283" t="s">
        <v>284</v>
      </c>
      <c r="C11" s="442">
        <v>2.6583268178264268E-2</v>
      </c>
      <c r="D11" s="442">
        <v>1.002004008016032E-2</v>
      </c>
      <c r="E11" s="442">
        <v>0</v>
      </c>
      <c r="F11" s="442">
        <v>0</v>
      </c>
      <c r="G11" s="442">
        <v>1.5980331899200985E-2</v>
      </c>
      <c r="H11" s="442">
        <v>6.4023130937629078E-3</v>
      </c>
      <c r="I11" s="442">
        <v>0.20255653883972469</v>
      </c>
      <c r="J11" s="442">
        <v>1.4492753623188406E-2</v>
      </c>
      <c r="K11" s="442">
        <v>0</v>
      </c>
      <c r="L11" s="442">
        <v>7.3792958043432423E-3</v>
      </c>
      <c r="M11" s="442">
        <v>2.1317829457364341E-2</v>
      </c>
      <c r="N11" s="442">
        <v>0</v>
      </c>
      <c r="O11" s="442">
        <v>2.294792586054722E-3</v>
      </c>
      <c r="P11" s="442">
        <v>3.544528134692069E-3</v>
      </c>
      <c r="Q11" s="442">
        <v>1.8072289156626507E-3</v>
      </c>
      <c r="R11" s="442">
        <v>1.0368066355624676E-3</v>
      </c>
      <c r="S11" s="442">
        <v>4.7619047619047623E-3</v>
      </c>
      <c r="T11" s="442">
        <v>6.0090135202804209E-3</v>
      </c>
      <c r="U11" s="442">
        <v>7.4696545284780582E-3</v>
      </c>
      <c r="V11" s="442">
        <v>0</v>
      </c>
      <c r="W11" s="442">
        <v>2.0732550103662751E-3</v>
      </c>
      <c r="X11" s="442">
        <v>5.0955414012738856E-2</v>
      </c>
      <c r="Y11" s="442">
        <v>4.9966688874083946E-2</v>
      </c>
      <c r="Z11" s="442">
        <v>0</v>
      </c>
      <c r="AA11" s="442">
        <v>2.4600246002460025E-3</v>
      </c>
      <c r="AB11" s="442">
        <v>3.8167938931297708E-3</v>
      </c>
      <c r="AC11" s="442">
        <v>8.4985835694051E-3</v>
      </c>
      <c r="AD11" s="442">
        <v>3.0769230769230769E-3</v>
      </c>
      <c r="AE11" s="442">
        <v>0</v>
      </c>
      <c r="AF11" s="442">
        <v>4.00600901352028E-3</v>
      </c>
      <c r="AG11" s="442">
        <v>1.7543859649122806E-2</v>
      </c>
      <c r="AH11" s="442">
        <v>1.3908205841446453E-3</v>
      </c>
      <c r="AI11" s="442">
        <v>6.2373876352962761E-3</v>
      </c>
      <c r="AJ11" s="442">
        <v>5.3445313991219694E-3</v>
      </c>
      <c r="AK11" s="442">
        <v>1.8835616438356163E-2</v>
      </c>
      <c r="AL11" s="442">
        <v>4.5883940620782722E-3</v>
      </c>
      <c r="AM11" s="442">
        <v>4.8528965726417957E-3</v>
      </c>
      <c r="AN11" s="442">
        <v>9.4972067039106142E-2</v>
      </c>
      <c r="AO11" s="442">
        <v>0.10384615384615385</v>
      </c>
      <c r="AP11" s="443">
        <v>1.501806539544572E-2</v>
      </c>
      <c r="AQ11" s="442">
        <v>4.7801147227533461E-3</v>
      </c>
      <c r="AR11" s="442">
        <v>1.278976818545164E-3</v>
      </c>
      <c r="AS11" s="442">
        <v>0</v>
      </c>
      <c r="AT11" s="442">
        <v>7.4305245950364099E-4</v>
      </c>
      <c r="AU11" s="442">
        <v>4.4091710758377423E-3</v>
      </c>
      <c r="AV11" s="442">
        <v>-0.22616407982261641</v>
      </c>
      <c r="AW11" s="443">
        <v>-4.6720690821800841E-4</v>
      </c>
      <c r="AX11" s="442">
        <v>1.1234292703134556E-2</v>
      </c>
      <c r="AY11" s="443">
        <v>3.780094502362559E-2</v>
      </c>
      <c r="AZ11" s="443">
        <v>1.4529244636034094E-2</v>
      </c>
      <c r="BA11" s="442">
        <v>1.8750221027690347E-2</v>
      </c>
      <c r="BB11" s="443">
        <v>9.6994277809218394E-3</v>
      </c>
      <c r="BC11" s="442">
        <v>2.251807166259296E-2</v>
      </c>
      <c r="BD11" s="443">
        <v>2.6153035115014208E-2</v>
      </c>
    </row>
    <row r="12" spans="1:56" x14ac:dyDescent="0.2">
      <c r="A12" s="281" t="s">
        <v>451</v>
      </c>
      <c r="B12" s="283" t="s">
        <v>29</v>
      </c>
      <c r="C12" s="442">
        <v>6.8021892103205625E-2</v>
      </c>
      <c r="D12" s="442">
        <v>0</v>
      </c>
      <c r="E12" s="442">
        <v>0</v>
      </c>
      <c r="F12" s="442">
        <v>0</v>
      </c>
      <c r="G12" s="442">
        <v>1.0448678549477565E-2</v>
      </c>
      <c r="H12" s="442">
        <v>0.11400247831474597</v>
      </c>
      <c r="I12" s="442">
        <v>3.5889872173058016E-2</v>
      </c>
      <c r="J12" s="442">
        <v>0.36956521739130432</v>
      </c>
      <c r="K12" s="442">
        <v>0</v>
      </c>
      <c r="L12" s="442">
        <v>0.21083702298123549</v>
      </c>
      <c r="M12" s="442">
        <v>3.4883720930232558E-2</v>
      </c>
      <c r="N12" s="442">
        <v>4.1459369817578775E-3</v>
      </c>
      <c r="O12" s="442">
        <v>8.8261253309796991E-3</v>
      </c>
      <c r="P12" s="442">
        <v>9.0828533451484273E-3</v>
      </c>
      <c r="Q12" s="442">
        <v>4.8192771084337354E-3</v>
      </c>
      <c r="R12" s="442">
        <v>4.1472265422498704E-3</v>
      </c>
      <c r="S12" s="442">
        <v>1.9047619047619049E-2</v>
      </c>
      <c r="T12" s="442">
        <v>1.8027040560841263E-2</v>
      </c>
      <c r="U12" s="442">
        <v>1.353874883286648E-2</v>
      </c>
      <c r="V12" s="442">
        <v>0</v>
      </c>
      <c r="W12" s="442">
        <v>9.675190048375951E-3</v>
      </c>
      <c r="X12" s="442">
        <v>3.3970276008492568E-2</v>
      </c>
      <c r="Y12" s="442">
        <v>5.5518543193426601E-3</v>
      </c>
      <c r="Z12" s="442">
        <v>0</v>
      </c>
      <c r="AA12" s="442">
        <v>9.8400984009840101E-3</v>
      </c>
      <c r="AB12" s="442">
        <v>1.5267175572519083E-2</v>
      </c>
      <c r="AC12" s="442">
        <v>0</v>
      </c>
      <c r="AD12" s="442">
        <v>0</v>
      </c>
      <c r="AE12" s="442">
        <v>0</v>
      </c>
      <c r="AF12" s="442">
        <v>5.00751126690035E-4</v>
      </c>
      <c r="AG12" s="442">
        <v>0</v>
      </c>
      <c r="AH12" s="442">
        <v>1.043115438108484E-3</v>
      </c>
      <c r="AI12" s="442">
        <v>5.320124747752706E-3</v>
      </c>
      <c r="AJ12" s="442">
        <v>0.15117388814659286</v>
      </c>
      <c r="AK12" s="442">
        <v>2.5684931506849314E-3</v>
      </c>
      <c r="AL12" s="442">
        <v>4.3184885290148446E-3</v>
      </c>
      <c r="AM12" s="442">
        <v>6.0661207158022442E-3</v>
      </c>
      <c r="AN12" s="442">
        <v>0</v>
      </c>
      <c r="AO12" s="442">
        <v>7.6923076923076927E-3</v>
      </c>
      <c r="AP12" s="443">
        <v>3.8998109883892865E-2</v>
      </c>
      <c r="AQ12" s="442">
        <v>1.1472275334608031E-2</v>
      </c>
      <c r="AR12" s="442">
        <v>9.4857447375432981E-3</v>
      </c>
      <c r="AS12" s="442">
        <v>0</v>
      </c>
      <c r="AT12" s="442">
        <v>0</v>
      </c>
      <c r="AU12" s="442">
        <v>0</v>
      </c>
      <c r="AV12" s="442">
        <v>1.3303769401330377E-2</v>
      </c>
      <c r="AW12" s="443">
        <v>6.0253580577081089E-3</v>
      </c>
      <c r="AX12" s="442">
        <v>3.3604245162053931E-2</v>
      </c>
      <c r="AY12" s="443">
        <v>3.4500862521563039E-3</v>
      </c>
      <c r="AZ12" s="443">
        <v>5.0161653767022635E-3</v>
      </c>
      <c r="BA12" s="442">
        <v>2.5073381193195885E-2</v>
      </c>
      <c r="BB12" s="443">
        <v>5.3559076903728853E-2</v>
      </c>
      <c r="BC12" s="442">
        <v>-7.5276925477143902E-2</v>
      </c>
      <c r="BD12" s="443">
        <v>1.7743947128180731E-3</v>
      </c>
    </row>
    <row r="13" spans="1:56" x14ac:dyDescent="0.2">
      <c r="A13" s="281" t="s">
        <v>452</v>
      </c>
      <c r="B13" s="283" t="s">
        <v>30</v>
      </c>
      <c r="C13" s="442">
        <v>7.4276778733385462E-3</v>
      </c>
      <c r="D13" s="442">
        <v>1.002004008016032E-2</v>
      </c>
      <c r="E13" s="442">
        <v>0</v>
      </c>
      <c r="F13" s="442">
        <v>0</v>
      </c>
      <c r="G13" s="442">
        <v>4.7121491497643924E-3</v>
      </c>
      <c r="H13" s="442">
        <v>6.1957868649318466E-3</v>
      </c>
      <c r="I13" s="442">
        <v>1.9665683382497543E-3</v>
      </c>
      <c r="J13" s="442">
        <v>8.6956521739130432E-2</v>
      </c>
      <c r="K13" s="442">
        <v>0.1</v>
      </c>
      <c r="L13" s="442">
        <v>1.0541851149061775E-3</v>
      </c>
      <c r="M13" s="442">
        <v>2.1317829457364341E-2</v>
      </c>
      <c r="N13" s="442">
        <v>2.3217247097844111E-2</v>
      </c>
      <c r="O13" s="442">
        <v>2.6478375992939102E-3</v>
      </c>
      <c r="P13" s="442">
        <v>2.8799291094373063E-3</v>
      </c>
      <c r="Q13" s="442">
        <v>1.2048192771084338E-3</v>
      </c>
      <c r="R13" s="442">
        <v>1.0368066355624676E-3</v>
      </c>
      <c r="S13" s="442">
        <v>0</v>
      </c>
      <c r="T13" s="442">
        <v>1.5022533800701052E-3</v>
      </c>
      <c r="U13" s="442">
        <v>9.3370681605975728E-4</v>
      </c>
      <c r="V13" s="442">
        <v>0</v>
      </c>
      <c r="W13" s="442">
        <v>2.0732550103662751E-3</v>
      </c>
      <c r="X13" s="442">
        <v>2.1231422505307855E-3</v>
      </c>
      <c r="Y13" s="442">
        <v>1.2880302020874972E-2</v>
      </c>
      <c r="Z13" s="442">
        <v>5.9701492537313432E-2</v>
      </c>
      <c r="AA13" s="442">
        <v>1.2300123001230012E-2</v>
      </c>
      <c r="AB13" s="442">
        <v>1.1450381679389313E-2</v>
      </c>
      <c r="AC13" s="442">
        <v>1.8027298480556271E-3</v>
      </c>
      <c r="AD13" s="442">
        <v>0</v>
      </c>
      <c r="AE13" s="442">
        <v>0</v>
      </c>
      <c r="AF13" s="442">
        <v>4.9574361542313469E-2</v>
      </c>
      <c r="AG13" s="442">
        <v>0</v>
      </c>
      <c r="AH13" s="442">
        <v>1.0778859527121001E-2</v>
      </c>
      <c r="AI13" s="442">
        <v>2.9352412401394239E-3</v>
      </c>
      <c r="AJ13" s="442">
        <v>2.2905134567665587E-3</v>
      </c>
      <c r="AK13" s="442">
        <v>3.4246575342465752E-3</v>
      </c>
      <c r="AL13" s="442">
        <v>1.8893387314439945E-3</v>
      </c>
      <c r="AM13" s="442">
        <v>5.1562026084319076E-3</v>
      </c>
      <c r="AN13" s="442">
        <v>0</v>
      </c>
      <c r="AO13" s="442">
        <v>1.5384615384615385E-2</v>
      </c>
      <c r="AP13" s="443">
        <v>5.7989276484126879E-3</v>
      </c>
      <c r="AQ13" s="442">
        <v>9.5602294455066918E-4</v>
      </c>
      <c r="AR13" s="442">
        <v>1.859845456967759E-2</v>
      </c>
      <c r="AS13" s="442">
        <v>0</v>
      </c>
      <c r="AT13" s="442">
        <v>0</v>
      </c>
      <c r="AU13" s="442">
        <v>0</v>
      </c>
      <c r="AV13" s="442">
        <v>0</v>
      </c>
      <c r="AW13" s="443">
        <v>1.1261297546358203E-2</v>
      </c>
      <c r="AX13" s="442">
        <v>1.1342788945219262E-2</v>
      </c>
      <c r="AY13" s="443">
        <v>1.2500312507812694E-4</v>
      </c>
      <c r="AZ13" s="443">
        <v>6.897227392965612E-3</v>
      </c>
      <c r="BA13" s="442">
        <v>8.1691834353007746E-3</v>
      </c>
      <c r="BB13" s="443">
        <v>1.799974847513048E-2</v>
      </c>
      <c r="BC13" s="442">
        <v>-1.1467054969057153E-2</v>
      </c>
      <c r="BD13" s="443">
        <v>1.2857932701580241E-4</v>
      </c>
    </row>
    <row r="14" spans="1:56" x14ac:dyDescent="0.2">
      <c r="A14" s="281" t="s">
        <v>453</v>
      </c>
      <c r="B14" s="283" t="s">
        <v>454</v>
      </c>
      <c r="C14" s="442">
        <v>8.2095387021110244E-3</v>
      </c>
      <c r="D14" s="442">
        <v>1.6032064128256512E-2</v>
      </c>
      <c r="E14" s="442">
        <v>0</v>
      </c>
      <c r="F14" s="442">
        <v>0</v>
      </c>
      <c r="G14" s="442">
        <v>1.7619340299119032E-2</v>
      </c>
      <c r="H14" s="442">
        <v>1.0532837670384139E-2</v>
      </c>
      <c r="I14" s="442">
        <v>2.0157325467059981E-2</v>
      </c>
      <c r="J14" s="442">
        <v>1.4492753623188406E-2</v>
      </c>
      <c r="K14" s="442">
        <v>0</v>
      </c>
      <c r="L14" s="442">
        <v>0.26228125658865697</v>
      </c>
      <c r="M14" s="442">
        <v>7.7519379844961239E-3</v>
      </c>
      <c r="N14" s="442">
        <v>8.2918739635157548E-4</v>
      </c>
      <c r="O14" s="442">
        <v>5.6487202118270076E-3</v>
      </c>
      <c r="P14" s="442">
        <v>4.8737261852015946E-3</v>
      </c>
      <c r="Q14" s="442">
        <v>1.3855421686746987E-2</v>
      </c>
      <c r="R14" s="442">
        <v>2.1254536029030584E-2</v>
      </c>
      <c r="S14" s="442">
        <v>4.2857142857142858E-2</v>
      </c>
      <c r="T14" s="442">
        <v>2.0530796194291438E-2</v>
      </c>
      <c r="U14" s="442">
        <v>4.0149393090569564E-2</v>
      </c>
      <c r="V14" s="442">
        <v>0.04</v>
      </c>
      <c r="W14" s="442">
        <v>3.8009675190048373E-2</v>
      </c>
      <c r="X14" s="442">
        <v>7.2186836518046707E-2</v>
      </c>
      <c r="Y14" s="442">
        <v>1.4434821230290917E-2</v>
      </c>
      <c r="Z14" s="442">
        <v>0</v>
      </c>
      <c r="AA14" s="442">
        <v>3.9360393603936041E-2</v>
      </c>
      <c r="AB14" s="442">
        <v>1.9083969465648856E-2</v>
      </c>
      <c r="AC14" s="442">
        <v>5.1506567087303634E-3</v>
      </c>
      <c r="AD14" s="442">
        <v>3.0769230769230769E-3</v>
      </c>
      <c r="AE14" s="442">
        <v>4.591368227731864E-4</v>
      </c>
      <c r="AF14" s="442">
        <v>2.00300450676014E-3</v>
      </c>
      <c r="AG14" s="442">
        <v>0</v>
      </c>
      <c r="AH14" s="442">
        <v>2.086230876216968E-3</v>
      </c>
      <c r="AI14" s="442">
        <v>2.5683360851219959E-3</v>
      </c>
      <c r="AJ14" s="442">
        <v>2.2905134567665587E-3</v>
      </c>
      <c r="AK14" s="442">
        <v>7.7054794520547941E-3</v>
      </c>
      <c r="AL14" s="442">
        <v>4.3184885290148446E-3</v>
      </c>
      <c r="AM14" s="442">
        <v>3.6396724294813468E-3</v>
      </c>
      <c r="AN14" s="442">
        <v>0.12849162011173185</v>
      </c>
      <c r="AO14" s="442">
        <v>1.5384615384615385E-2</v>
      </c>
      <c r="AP14" s="443">
        <v>2.6063029586103147E-2</v>
      </c>
      <c r="AQ14" s="442">
        <v>1.9120458891013384E-3</v>
      </c>
      <c r="AR14" s="442">
        <v>3.1175059952038369E-3</v>
      </c>
      <c r="AS14" s="442">
        <v>0</v>
      </c>
      <c r="AT14" s="442">
        <v>0</v>
      </c>
      <c r="AU14" s="442">
        <v>0</v>
      </c>
      <c r="AV14" s="442">
        <v>4.2128603104212861E-2</v>
      </c>
      <c r="AW14" s="443">
        <v>2.2232604597960401E-3</v>
      </c>
      <c r="AX14" s="442">
        <v>2.135403310121713E-2</v>
      </c>
      <c r="AY14" s="443">
        <v>9.8052451311282776E-2</v>
      </c>
      <c r="AZ14" s="443">
        <v>3.9776623885568727E-2</v>
      </c>
      <c r="BA14" s="442">
        <v>4.3052657636948759E-2</v>
      </c>
      <c r="BB14" s="443">
        <v>2.1128089039803812E-2</v>
      </c>
      <c r="BC14" s="442">
        <v>7.0622497269748813E-2</v>
      </c>
      <c r="BD14" s="443">
        <v>6.0985174803595076E-2</v>
      </c>
    </row>
    <row r="15" spans="1:56" x14ac:dyDescent="0.2">
      <c r="A15" s="281" t="s">
        <v>455</v>
      </c>
      <c r="B15" s="283" t="s">
        <v>31</v>
      </c>
      <c r="C15" s="442">
        <v>2.7365129007036748E-3</v>
      </c>
      <c r="D15" s="442">
        <v>0</v>
      </c>
      <c r="E15" s="442">
        <v>0</v>
      </c>
      <c r="F15" s="442">
        <v>0</v>
      </c>
      <c r="G15" s="442">
        <v>1.0243802499487809E-3</v>
      </c>
      <c r="H15" s="442">
        <v>6.1957868649318464E-4</v>
      </c>
      <c r="I15" s="442">
        <v>6.3913470993117007E-3</v>
      </c>
      <c r="J15" s="442">
        <v>7.246376811594203E-3</v>
      </c>
      <c r="K15" s="442">
        <v>0</v>
      </c>
      <c r="L15" s="442">
        <v>3.7950664136622392E-3</v>
      </c>
      <c r="M15" s="442">
        <v>8.7209302325581398E-2</v>
      </c>
      <c r="N15" s="442">
        <v>4.9751243781094526E-3</v>
      </c>
      <c r="O15" s="442">
        <v>9.3556928508384818E-3</v>
      </c>
      <c r="P15" s="442">
        <v>3.544528134692069E-3</v>
      </c>
      <c r="Q15" s="442">
        <v>6.6265060240963854E-3</v>
      </c>
      <c r="R15" s="442">
        <v>4.1472265422498704E-3</v>
      </c>
      <c r="S15" s="442">
        <v>1.9047619047619049E-2</v>
      </c>
      <c r="T15" s="442">
        <v>3.6054081121682527E-2</v>
      </c>
      <c r="U15" s="442">
        <v>9.3370681605975722E-3</v>
      </c>
      <c r="V15" s="442">
        <v>0</v>
      </c>
      <c r="W15" s="442">
        <v>5.5286800276433999E-3</v>
      </c>
      <c r="X15" s="442">
        <v>6.369426751592357E-3</v>
      </c>
      <c r="Y15" s="442">
        <v>5.7073062402842552E-2</v>
      </c>
      <c r="Z15" s="442">
        <v>0</v>
      </c>
      <c r="AA15" s="442">
        <v>4.9200492004920051E-3</v>
      </c>
      <c r="AB15" s="442">
        <v>0</v>
      </c>
      <c r="AC15" s="442">
        <v>2.5753283543651818E-4</v>
      </c>
      <c r="AD15" s="442">
        <v>0</v>
      </c>
      <c r="AE15" s="442">
        <v>0</v>
      </c>
      <c r="AF15" s="442">
        <v>0</v>
      </c>
      <c r="AG15" s="442">
        <v>0</v>
      </c>
      <c r="AH15" s="442">
        <v>3.4770514603616132E-4</v>
      </c>
      <c r="AI15" s="442">
        <v>1.8345257750871399E-3</v>
      </c>
      <c r="AJ15" s="442">
        <v>9.5438060698606602E-4</v>
      </c>
      <c r="AK15" s="442">
        <v>8.5616438356164379E-4</v>
      </c>
      <c r="AL15" s="442">
        <v>5.3981106612685558E-4</v>
      </c>
      <c r="AM15" s="442">
        <v>1.2132241431604489E-3</v>
      </c>
      <c r="AN15" s="442">
        <v>5.5865921787709499E-3</v>
      </c>
      <c r="AO15" s="442">
        <v>3.8461538461538464E-3</v>
      </c>
      <c r="AP15" s="443">
        <v>7.457600966916539E-3</v>
      </c>
      <c r="AQ15" s="442">
        <v>9.5602294455066918E-4</v>
      </c>
      <c r="AR15" s="442">
        <v>5.0626165734079403E-4</v>
      </c>
      <c r="AS15" s="442">
        <v>0</v>
      </c>
      <c r="AT15" s="442">
        <v>0</v>
      </c>
      <c r="AU15" s="442">
        <v>0</v>
      </c>
      <c r="AV15" s="442">
        <v>-2.4390243902439025E-2</v>
      </c>
      <c r="AW15" s="443">
        <v>1.4499524737800261E-4</v>
      </c>
      <c r="AX15" s="442">
        <v>5.8094805988992563E-3</v>
      </c>
      <c r="AY15" s="443">
        <v>1.0700267506687667E-2</v>
      </c>
      <c r="AZ15" s="443">
        <v>4.2813755265993922E-3</v>
      </c>
      <c r="BA15" s="442">
        <v>7.193125154719383E-3</v>
      </c>
      <c r="BB15" s="443">
        <v>7.8758724768911523E-3</v>
      </c>
      <c r="BC15" s="442">
        <v>-1.6641531020853918E-3</v>
      </c>
      <c r="BD15" s="443">
        <v>6.6346932740154038E-3</v>
      </c>
    </row>
    <row r="16" spans="1:56" x14ac:dyDescent="0.2">
      <c r="A16" s="281" t="s">
        <v>456</v>
      </c>
      <c r="B16" s="283" t="s">
        <v>32</v>
      </c>
      <c r="C16" s="442">
        <v>0</v>
      </c>
      <c r="D16" s="442">
        <v>0</v>
      </c>
      <c r="E16" s="442">
        <v>0</v>
      </c>
      <c r="F16" s="442">
        <v>0</v>
      </c>
      <c r="G16" s="442">
        <v>0</v>
      </c>
      <c r="H16" s="442">
        <v>2.0652622883106156E-4</v>
      </c>
      <c r="I16" s="442">
        <v>2.359882005899705E-2</v>
      </c>
      <c r="J16" s="442">
        <v>0</v>
      </c>
      <c r="K16" s="442">
        <v>0</v>
      </c>
      <c r="L16" s="442">
        <v>1.4758591608686486E-3</v>
      </c>
      <c r="M16" s="442">
        <v>9.6899224806201549E-3</v>
      </c>
      <c r="N16" s="442">
        <v>0.53731343283582089</v>
      </c>
      <c r="O16" s="442">
        <v>1.2356575463371581E-3</v>
      </c>
      <c r="P16" s="442">
        <v>0.23615418697385909</v>
      </c>
      <c r="Q16" s="442">
        <v>0.11927710843373494</v>
      </c>
      <c r="R16" s="442">
        <v>9.5386210471747016E-2</v>
      </c>
      <c r="S16" s="442">
        <v>2.3809523809523808E-2</v>
      </c>
      <c r="T16" s="442">
        <v>6.0090135202804209E-3</v>
      </c>
      <c r="U16" s="442">
        <v>4.6218487394957986E-2</v>
      </c>
      <c r="V16" s="442">
        <v>0</v>
      </c>
      <c r="W16" s="442">
        <v>5.5286800276434005E-2</v>
      </c>
      <c r="X16" s="442">
        <v>6.369426751592357E-3</v>
      </c>
      <c r="Y16" s="442">
        <v>2.4872307350655119E-2</v>
      </c>
      <c r="Z16" s="442">
        <v>0</v>
      </c>
      <c r="AA16" s="442">
        <v>0</v>
      </c>
      <c r="AB16" s="442">
        <v>0</v>
      </c>
      <c r="AC16" s="442">
        <v>0</v>
      </c>
      <c r="AD16" s="442">
        <v>0</v>
      </c>
      <c r="AE16" s="442">
        <v>0</v>
      </c>
      <c r="AF16" s="442">
        <v>5.00751126690035E-4</v>
      </c>
      <c r="AG16" s="442">
        <v>0</v>
      </c>
      <c r="AH16" s="442">
        <v>0</v>
      </c>
      <c r="AI16" s="442">
        <v>0</v>
      </c>
      <c r="AJ16" s="442">
        <v>0</v>
      </c>
      <c r="AK16" s="442">
        <v>0</v>
      </c>
      <c r="AL16" s="442">
        <v>0</v>
      </c>
      <c r="AM16" s="442">
        <v>0</v>
      </c>
      <c r="AN16" s="442">
        <v>0</v>
      </c>
      <c r="AO16" s="442">
        <v>3.8461538461538464E-3</v>
      </c>
      <c r="AP16" s="443">
        <v>3.1849099301814253E-2</v>
      </c>
      <c r="AQ16" s="442">
        <v>0</v>
      </c>
      <c r="AR16" s="442">
        <v>-1.332267519317879E-4</v>
      </c>
      <c r="AS16" s="442">
        <v>0</v>
      </c>
      <c r="AT16" s="442">
        <v>-1.7833259028087382E-3</v>
      </c>
      <c r="AU16" s="442">
        <v>-1.4697236919459142E-3</v>
      </c>
      <c r="AV16" s="442">
        <v>-1.7738359201773836E-2</v>
      </c>
      <c r="AW16" s="443">
        <v>-4.8331749126000867E-4</v>
      </c>
      <c r="AX16" s="442">
        <v>2.4135482216479594E-2</v>
      </c>
      <c r="AY16" s="443">
        <v>2.3350583764594115E-2</v>
      </c>
      <c r="AZ16" s="443">
        <v>8.8566669932399339E-3</v>
      </c>
      <c r="BA16" s="442">
        <v>2.3913427874244084E-2</v>
      </c>
      <c r="BB16" s="443">
        <v>3.419166195057536E-2</v>
      </c>
      <c r="BC16" s="442">
        <v>-3.3049040511727079E-2</v>
      </c>
      <c r="BD16" s="443">
        <v>1.5506666838105769E-2</v>
      </c>
    </row>
    <row r="17" spans="1:56" x14ac:dyDescent="0.2">
      <c r="A17" s="281" t="s">
        <v>457</v>
      </c>
      <c r="B17" s="283" t="s">
        <v>33</v>
      </c>
      <c r="C17" s="442">
        <v>0</v>
      </c>
      <c r="D17" s="442">
        <v>0</v>
      </c>
      <c r="E17" s="442">
        <v>0</v>
      </c>
      <c r="F17" s="442">
        <v>0</v>
      </c>
      <c r="G17" s="442">
        <v>1.4341323499282934E-3</v>
      </c>
      <c r="H17" s="442">
        <v>0</v>
      </c>
      <c r="I17" s="442">
        <v>5.8997050147492625E-3</v>
      </c>
      <c r="J17" s="442">
        <v>7.246376811594203E-3</v>
      </c>
      <c r="K17" s="442">
        <v>0</v>
      </c>
      <c r="L17" s="442">
        <v>2.5300442757748261E-3</v>
      </c>
      <c r="M17" s="442">
        <v>1.1627906976744186E-2</v>
      </c>
      <c r="N17" s="442">
        <v>8.291873963515755E-3</v>
      </c>
      <c r="O17" s="442">
        <v>0.4183583406884378</v>
      </c>
      <c r="P17" s="442">
        <v>6.823216659282233E-2</v>
      </c>
      <c r="Q17" s="442">
        <v>3.9156626506024098E-2</v>
      </c>
      <c r="R17" s="442">
        <v>2.0217729393468119E-2</v>
      </c>
      <c r="S17" s="442">
        <v>3.8095238095238099E-2</v>
      </c>
      <c r="T17" s="442">
        <v>4.7571357035553333E-2</v>
      </c>
      <c r="U17" s="442">
        <v>6.6760037348272641E-2</v>
      </c>
      <c r="V17" s="442">
        <v>0.04</v>
      </c>
      <c r="W17" s="442">
        <v>2.4879060124395301E-2</v>
      </c>
      <c r="X17" s="442">
        <v>1.6985138004246284E-2</v>
      </c>
      <c r="Y17" s="442">
        <v>9.5491894292693766E-3</v>
      </c>
      <c r="Z17" s="442">
        <v>0</v>
      </c>
      <c r="AA17" s="442">
        <v>0</v>
      </c>
      <c r="AB17" s="442">
        <v>0</v>
      </c>
      <c r="AC17" s="442">
        <v>0</v>
      </c>
      <c r="AD17" s="442">
        <v>0</v>
      </c>
      <c r="AE17" s="442">
        <v>0</v>
      </c>
      <c r="AF17" s="442">
        <v>0</v>
      </c>
      <c r="AG17" s="442">
        <v>0</v>
      </c>
      <c r="AH17" s="442">
        <v>3.4770514603616132E-4</v>
      </c>
      <c r="AI17" s="442">
        <v>0</v>
      </c>
      <c r="AJ17" s="442">
        <v>1.3361328497804924E-3</v>
      </c>
      <c r="AK17" s="442">
        <v>0</v>
      </c>
      <c r="AL17" s="442">
        <v>0</v>
      </c>
      <c r="AM17" s="442">
        <v>0</v>
      </c>
      <c r="AN17" s="442">
        <v>5.5865921787709499E-3</v>
      </c>
      <c r="AO17" s="442">
        <v>3.8461538461538464E-3</v>
      </c>
      <c r="AP17" s="443">
        <v>4.0823936327517261E-2</v>
      </c>
      <c r="AQ17" s="442">
        <v>0</v>
      </c>
      <c r="AR17" s="442">
        <v>6.1284305888622431E-4</v>
      </c>
      <c r="AS17" s="442">
        <v>0</v>
      </c>
      <c r="AT17" s="442">
        <v>0</v>
      </c>
      <c r="AU17" s="442">
        <v>-1.7636684303350969E-3</v>
      </c>
      <c r="AV17" s="442">
        <v>-0.35033259423503327</v>
      </c>
      <c r="AW17" s="443">
        <v>-2.2715922089220409E-3</v>
      </c>
      <c r="AX17" s="442">
        <v>2.9925236225908904E-2</v>
      </c>
      <c r="AY17" s="443">
        <v>0.11242781069526739</v>
      </c>
      <c r="AZ17" s="443">
        <v>4.267659449397472E-2</v>
      </c>
      <c r="BA17" s="442">
        <v>5.326590515259752E-2</v>
      </c>
      <c r="BB17" s="443">
        <v>2.9334087907941897E-2</v>
      </c>
      <c r="BC17" s="442">
        <v>6.4745956628009776E-2</v>
      </c>
      <c r="BD17" s="443">
        <v>7.2840188754452057E-2</v>
      </c>
    </row>
    <row r="18" spans="1:56" x14ac:dyDescent="0.2">
      <c r="A18" s="281" t="s">
        <v>458</v>
      </c>
      <c r="B18" s="283" t="s">
        <v>34</v>
      </c>
      <c r="C18" s="442">
        <v>1.1727912431587178E-3</v>
      </c>
      <c r="D18" s="442">
        <v>0</v>
      </c>
      <c r="E18" s="442">
        <v>0</v>
      </c>
      <c r="F18" s="442">
        <v>0</v>
      </c>
      <c r="G18" s="442">
        <v>4.5072730997746365E-3</v>
      </c>
      <c r="H18" s="442">
        <v>2.4783147459727386E-3</v>
      </c>
      <c r="I18" s="442">
        <v>2.8515240904621434E-2</v>
      </c>
      <c r="J18" s="442">
        <v>1.4492753623188406E-2</v>
      </c>
      <c r="K18" s="442">
        <v>0</v>
      </c>
      <c r="L18" s="442">
        <v>2.1083702298123549E-3</v>
      </c>
      <c r="M18" s="442">
        <v>1.1627906976744186E-2</v>
      </c>
      <c r="N18" s="442">
        <v>8.2918739635157548E-4</v>
      </c>
      <c r="O18" s="442">
        <v>1.76522506619594E-3</v>
      </c>
      <c r="P18" s="442">
        <v>7.3327425786442177E-2</v>
      </c>
      <c r="Q18" s="442">
        <v>3.7349397590361447E-2</v>
      </c>
      <c r="R18" s="442">
        <v>3.3696215655780196E-2</v>
      </c>
      <c r="S18" s="442">
        <v>4.2857142857142858E-2</v>
      </c>
      <c r="T18" s="442">
        <v>2.1532298447671506E-2</v>
      </c>
      <c r="U18" s="442">
        <v>2.8478057889822595E-2</v>
      </c>
      <c r="V18" s="442">
        <v>0.04</v>
      </c>
      <c r="W18" s="442">
        <v>9.675190048375951E-3</v>
      </c>
      <c r="X18" s="442">
        <v>1.6985138004246284E-2</v>
      </c>
      <c r="Y18" s="442">
        <v>0.10215411947590496</v>
      </c>
      <c r="Z18" s="442">
        <v>0</v>
      </c>
      <c r="AA18" s="442">
        <v>1.2300123001230013E-3</v>
      </c>
      <c r="AB18" s="442">
        <v>0</v>
      </c>
      <c r="AC18" s="442">
        <v>3.090394025238218E-3</v>
      </c>
      <c r="AD18" s="442">
        <v>0</v>
      </c>
      <c r="AE18" s="442">
        <v>4.591368227731864E-4</v>
      </c>
      <c r="AF18" s="442">
        <v>1.00150225338007E-3</v>
      </c>
      <c r="AG18" s="442">
        <v>0</v>
      </c>
      <c r="AH18" s="442">
        <v>4.5201668984700977E-3</v>
      </c>
      <c r="AI18" s="442">
        <v>1.8345257750871399E-4</v>
      </c>
      <c r="AJ18" s="442">
        <v>3.817522427944264E-4</v>
      </c>
      <c r="AK18" s="442">
        <v>2.5684931506849314E-3</v>
      </c>
      <c r="AL18" s="442">
        <v>8.0971659919028337E-4</v>
      </c>
      <c r="AM18" s="442">
        <v>1.5165301789505611E-3</v>
      </c>
      <c r="AN18" s="442">
        <v>0</v>
      </c>
      <c r="AO18" s="442">
        <v>3.8461538461538464E-3</v>
      </c>
      <c r="AP18" s="443">
        <v>1.5725251694032633E-2</v>
      </c>
      <c r="AQ18" s="442">
        <v>1.9120458891013384E-3</v>
      </c>
      <c r="AR18" s="442">
        <v>1.0125233146815881E-3</v>
      </c>
      <c r="AS18" s="442">
        <v>0</v>
      </c>
      <c r="AT18" s="442">
        <v>1.0402734433050973E-3</v>
      </c>
      <c r="AU18" s="442">
        <v>4.9970605526161085E-3</v>
      </c>
      <c r="AV18" s="442">
        <v>-5.9866962305986697E-2</v>
      </c>
      <c r="AW18" s="443">
        <v>5.960915725540107E-4</v>
      </c>
      <c r="AX18" s="442">
        <v>1.242775136606632E-2</v>
      </c>
      <c r="AY18" s="443">
        <v>9.7652441311032775E-2</v>
      </c>
      <c r="AZ18" s="443">
        <v>3.8630351719408249E-2</v>
      </c>
      <c r="BA18" s="442">
        <v>3.6538529546981648E-2</v>
      </c>
      <c r="BB18" s="443">
        <v>1.0249638433000063E-2</v>
      </c>
      <c r="BC18" s="442">
        <v>8.557387279629726E-2</v>
      </c>
      <c r="BD18" s="443">
        <v>5.80407082149332E-2</v>
      </c>
    </row>
    <row r="19" spans="1:56" x14ac:dyDescent="0.2">
      <c r="A19" s="281" t="s">
        <v>459</v>
      </c>
      <c r="B19" s="285" t="s">
        <v>268</v>
      </c>
      <c r="C19" s="442">
        <v>0</v>
      </c>
      <c r="D19" s="442">
        <v>0</v>
      </c>
      <c r="E19" s="442">
        <v>0</v>
      </c>
      <c r="F19" s="442">
        <v>0</v>
      </c>
      <c r="G19" s="442">
        <v>0</v>
      </c>
      <c r="H19" s="442">
        <v>0</v>
      </c>
      <c r="I19" s="442">
        <v>2.9498525073746312E-3</v>
      </c>
      <c r="J19" s="442">
        <v>0</v>
      </c>
      <c r="K19" s="442">
        <v>0</v>
      </c>
      <c r="L19" s="442">
        <v>4.21674045962471E-4</v>
      </c>
      <c r="M19" s="442">
        <v>1.937984496124031E-3</v>
      </c>
      <c r="N19" s="442">
        <v>0</v>
      </c>
      <c r="O19" s="442">
        <v>0</v>
      </c>
      <c r="P19" s="442">
        <v>1.1076650420912715E-3</v>
      </c>
      <c r="Q19" s="442">
        <v>0.16325301204819276</v>
      </c>
      <c r="R19" s="442">
        <v>4.1472265422498704E-2</v>
      </c>
      <c r="S19" s="442">
        <v>1.4285714285714285E-2</v>
      </c>
      <c r="T19" s="442">
        <v>2.5037556334501754E-3</v>
      </c>
      <c r="U19" s="442">
        <v>1.353874883286648E-2</v>
      </c>
      <c r="V19" s="442">
        <v>0</v>
      </c>
      <c r="W19" s="442">
        <v>7.601935038009675E-3</v>
      </c>
      <c r="X19" s="442">
        <v>0</v>
      </c>
      <c r="Y19" s="442">
        <v>6.8842993559848987E-3</v>
      </c>
      <c r="Z19" s="442">
        <v>0</v>
      </c>
      <c r="AA19" s="442">
        <v>1.107011070110701E-2</v>
      </c>
      <c r="AB19" s="442">
        <v>0</v>
      </c>
      <c r="AC19" s="442">
        <v>0</v>
      </c>
      <c r="AD19" s="442">
        <v>0</v>
      </c>
      <c r="AE19" s="442">
        <v>0</v>
      </c>
      <c r="AF19" s="442">
        <v>0</v>
      </c>
      <c r="AG19" s="442">
        <v>0</v>
      </c>
      <c r="AH19" s="442">
        <v>3.4770514603616132E-4</v>
      </c>
      <c r="AI19" s="442">
        <v>0</v>
      </c>
      <c r="AJ19" s="442">
        <v>0</v>
      </c>
      <c r="AK19" s="442">
        <v>0</v>
      </c>
      <c r="AL19" s="442">
        <v>2.4291497975708503E-3</v>
      </c>
      <c r="AM19" s="442">
        <v>0</v>
      </c>
      <c r="AN19" s="442">
        <v>0</v>
      </c>
      <c r="AO19" s="442">
        <v>0</v>
      </c>
      <c r="AP19" s="443">
        <v>5.953222840831651E-3</v>
      </c>
      <c r="AQ19" s="442">
        <v>0</v>
      </c>
      <c r="AR19" s="442">
        <v>5.3290700772715159E-5</v>
      </c>
      <c r="AS19" s="442">
        <v>0</v>
      </c>
      <c r="AT19" s="442">
        <v>9.80829246544806E-3</v>
      </c>
      <c r="AU19" s="442">
        <v>5.4673721340388004E-2</v>
      </c>
      <c r="AV19" s="442">
        <v>6.8736141906873618E-2</v>
      </c>
      <c r="AW19" s="443">
        <v>4.5915161669700831E-3</v>
      </c>
      <c r="AX19" s="442">
        <v>7.3777444617600064E-3</v>
      </c>
      <c r="AY19" s="443">
        <v>3.9825995649891248E-2</v>
      </c>
      <c r="AZ19" s="443">
        <v>1.8399137846575878E-2</v>
      </c>
      <c r="BA19" s="442">
        <v>1.6557626339427804E-2</v>
      </c>
      <c r="BB19" s="443">
        <v>1.0705527259007735E-2</v>
      </c>
      <c r="BC19" s="442">
        <v>3.1124863487440844E-2</v>
      </c>
      <c r="BD19" s="443">
        <v>2.1344168284623197E-2</v>
      </c>
    </row>
    <row r="20" spans="1:56" x14ac:dyDescent="0.2">
      <c r="A20" s="281" t="s">
        <v>460</v>
      </c>
      <c r="B20" s="285" t="s">
        <v>269</v>
      </c>
      <c r="C20" s="442">
        <v>0</v>
      </c>
      <c r="D20" s="442">
        <v>0</v>
      </c>
      <c r="E20" s="442">
        <v>0</v>
      </c>
      <c r="F20" s="442">
        <v>0</v>
      </c>
      <c r="G20" s="442">
        <v>0</v>
      </c>
      <c r="H20" s="442">
        <v>0</v>
      </c>
      <c r="I20" s="442">
        <v>4.9164208456243857E-4</v>
      </c>
      <c r="J20" s="442">
        <v>0</v>
      </c>
      <c r="K20" s="442">
        <v>0</v>
      </c>
      <c r="L20" s="442">
        <v>3.373392367699768E-3</v>
      </c>
      <c r="M20" s="442">
        <v>1.937984496124031E-3</v>
      </c>
      <c r="N20" s="442">
        <v>0</v>
      </c>
      <c r="O20" s="442">
        <v>1.7652250661959399E-4</v>
      </c>
      <c r="P20" s="442">
        <v>4.4306601683650863E-4</v>
      </c>
      <c r="Q20" s="442">
        <v>4.8192771084337354E-3</v>
      </c>
      <c r="R20" s="442">
        <v>0.15241057542768274</v>
      </c>
      <c r="S20" s="442">
        <v>0</v>
      </c>
      <c r="T20" s="442">
        <v>3.0045067601402104E-3</v>
      </c>
      <c r="U20" s="442">
        <v>2.334267040149393E-3</v>
      </c>
      <c r="V20" s="442">
        <v>0</v>
      </c>
      <c r="W20" s="442">
        <v>6.9108500345542499E-4</v>
      </c>
      <c r="X20" s="442">
        <v>0</v>
      </c>
      <c r="Y20" s="442">
        <v>0</v>
      </c>
      <c r="Z20" s="442">
        <v>0</v>
      </c>
      <c r="AA20" s="442">
        <v>0</v>
      </c>
      <c r="AB20" s="442">
        <v>0</v>
      </c>
      <c r="AC20" s="442">
        <v>0</v>
      </c>
      <c r="AD20" s="442">
        <v>0</v>
      </c>
      <c r="AE20" s="442">
        <v>0</v>
      </c>
      <c r="AF20" s="442">
        <v>0</v>
      </c>
      <c r="AG20" s="442">
        <v>0</v>
      </c>
      <c r="AH20" s="442">
        <v>0</v>
      </c>
      <c r="AI20" s="442">
        <v>0</v>
      </c>
      <c r="AJ20" s="442">
        <v>0</v>
      </c>
      <c r="AK20" s="442">
        <v>0</v>
      </c>
      <c r="AL20" s="442">
        <v>4.3184885290148446E-3</v>
      </c>
      <c r="AM20" s="442">
        <v>0</v>
      </c>
      <c r="AN20" s="442">
        <v>0</v>
      </c>
      <c r="AO20" s="442">
        <v>0</v>
      </c>
      <c r="AP20" s="443">
        <v>4.5131343782546639E-3</v>
      </c>
      <c r="AQ20" s="442">
        <v>0</v>
      </c>
      <c r="AR20" s="442">
        <v>2.6645350386357579E-5</v>
      </c>
      <c r="AS20" s="442">
        <v>0</v>
      </c>
      <c r="AT20" s="442">
        <v>5.7958091841283999E-3</v>
      </c>
      <c r="AU20" s="442">
        <v>9.3180482069370962E-2</v>
      </c>
      <c r="AV20" s="442">
        <v>6.6518847006651885E-3</v>
      </c>
      <c r="AW20" s="443">
        <v>5.7998098951201043E-3</v>
      </c>
      <c r="AX20" s="442">
        <v>7.012802556565995E-3</v>
      </c>
      <c r="AY20" s="443">
        <v>4.822620565514138E-2</v>
      </c>
      <c r="AZ20" s="443">
        <v>2.2425786225139611E-2</v>
      </c>
      <c r="BA20" s="442">
        <v>1.8672419280687483E-2</v>
      </c>
      <c r="BB20" s="443">
        <v>1.1177136389360498E-2</v>
      </c>
      <c r="BC20" s="442">
        <v>4.1031774923292942E-2</v>
      </c>
      <c r="BD20" s="443">
        <v>2.4802952181348283E-2</v>
      </c>
    </row>
    <row r="21" spans="1:56" x14ac:dyDescent="0.2">
      <c r="A21" s="281" t="s">
        <v>461</v>
      </c>
      <c r="B21" s="285" t="s">
        <v>270</v>
      </c>
      <c r="C21" s="442">
        <v>3.9093041438623924E-4</v>
      </c>
      <c r="D21" s="442">
        <v>0</v>
      </c>
      <c r="E21" s="442">
        <v>0</v>
      </c>
      <c r="F21" s="442">
        <v>0</v>
      </c>
      <c r="G21" s="442">
        <v>0</v>
      </c>
      <c r="H21" s="442">
        <v>0</v>
      </c>
      <c r="I21" s="442">
        <v>0</v>
      </c>
      <c r="J21" s="442">
        <v>0</v>
      </c>
      <c r="K21" s="442">
        <v>0</v>
      </c>
      <c r="L21" s="442">
        <v>0</v>
      </c>
      <c r="M21" s="442">
        <v>0</v>
      </c>
      <c r="N21" s="442">
        <v>0</v>
      </c>
      <c r="O21" s="442">
        <v>0</v>
      </c>
      <c r="P21" s="442">
        <v>0</v>
      </c>
      <c r="Q21" s="442">
        <v>3.0120481927710845E-3</v>
      </c>
      <c r="R21" s="442">
        <v>5.7024364955935722E-3</v>
      </c>
      <c r="S21" s="442">
        <v>9.0476190476190474E-2</v>
      </c>
      <c r="T21" s="442">
        <v>0</v>
      </c>
      <c r="U21" s="442">
        <v>9.3370681605975728E-4</v>
      </c>
      <c r="V21" s="442">
        <v>0</v>
      </c>
      <c r="W21" s="442">
        <v>6.9108500345542499E-4</v>
      </c>
      <c r="X21" s="442">
        <v>0</v>
      </c>
      <c r="Y21" s="442">
        <v>2.2207417277370642E-4</v>
      </c>
      <c r="Z21" s="442">
        <v>0</v>
      </c>
      <c r="AA21" s="442">
        <v>0</v>
      </c>
      <c r="AB21" s="442">
        <v>0</v>
      </c>
      <c r="AC21" s="442">
        <v>1.2876641771825909E-3</v>
      </c>
      <c r="AD21" s="442">
        <v>0</v>
      </c>
      <c r="AE21" s="442">
        <v>0</v>
      </c>
      <c r="AF21" s="442">
        <v>0</v>
      </c>
      <c r="AG21" s="442">
        <v>0</v>
      </c>
      <c r="AH21" s="442">
        <v>3.1293463143254518E-3</v>
      </c>
      <c r="AI21" s="442">
        <v>0</v>
      </c>
      <c r="AJ21" s="442">
        <v>1.2025195648024432E-2</v>
      </c>
      <c r="AK21" s="442">
        <v>0</v>
      </c>
      <c r="AL21" s="442">
        <v>1.6194331983805667E-3</v>
      </c>
      <c r="AM21" s="442">
        <v>1.2132241431604489E-3</v>
      </c>
      <c r="AN21" s="442">
        <v>5.5865921787709499E-3</v>
      </c>
      <c r="AO21" s="442">
        <v>3.8461538461538464E-3</v>
      </c>
      <c r="AP21" s="443">
        <v>1.6586733185038509E-3</v>
      </c>
      <c r="AQ21" s="442">
        <v>1.9120458891013384E-3</v>
      </c>
      <c r="AR21" s="442">
        <v>3.996802557953637E-4</v>
      </c>
      <c r="AS21" s="442">
        <v>0</v>
      </c>
      <c r="AT21" s="442">
        <v>2.8384603953039083E-2</v>
      </c>
      <c r="AU21" s="442">
        <v>5.9670781893004114E-2</v>
      </c>
      <c r="AV21" s="442">
        <v>1.9955654101995565E-2</v>
      </c>
      <c r="AW21" s="443">
        <v>6.766444877640122E-3</v>
      </c>
      <c r="AX21" s="442">
        <v>5.4149488095003254E-3</v>
      </c>
      <c r="AY21" s="443">
        <v>2.100052501312533E-3</v>
      </c>
      <c r="AZ21" s="443">
        <v>4.9377877926912901E-3</v>
      </c>
      <c r="BA21" s="442">
        <v>4.4771368957102946E-3</v>
      </c>
      <c r="BB21" s="443">
        <v>6.6496887379739675E-3</v>
      </c>
      <c r="BC21" s="442">
        <v>2.1061937698268239E-3</v>
      </c>
      <c r="BD21" s="443">
        <v>2.7001658673318505E-3</v>
      </c>
    </row>
    <row r="22" spans="1:56" x14ac:dyDescent="0.2">
      <c r="A22" s="281" t="s">
        <v>462</v>
      </c>
      <c r="B22" s="285" t="s">
        <v>280</v>
      </c>
      <c r="C22" s="442">
        <v>0</v>
      </c>
      <c r="D22" s="442">
        <v>0</v>
      </c>
      <c r="E22" s="442">
        <v>0</v>
      </c>
      <c r="F22" s="442">
        <v>0</v>
      </c>
      <c r="G22" s="442">
        <v>0</v>
      </c>
      <c r="H22" s="442">
        <v>0</v>
      </c>
      <c r="I22" s="442">
        <v>0</v>
      </c>
      <c r="J22" s="442">
        <v>0</v>
      </c>
      <c r="K22" s="442">
        <v>0</v>
      </c>
      <c r="L22" s="442">
        <v>0</v>
      </c>
      <c r="M22" s="442">
        <v>0</v>
      </c>
      <c r="N22" s="442">
        <v>0</v>
      </c>
      <c r="O22" s="442">
        <v>1.7652250661959399E-4</v>
      </c>
      <c r="P22" s="442">
        <v>2.658396101019052E-3</v>
      </c>
      <c r="Q22" s="442">
        <v>7.8313253012048199E-3</v>
      </c>
      <c r="R22" s="442">
        <v>9.8496630378434417E-3</v>
      </c>
      <c r="S22" s="442">
        <v>0.14285714285714285</v>
      </c>
      <c r="T22" s="442">
        <v>0.28943415122684024</v>
      </c>
      <c r="U22" s="442">
        <v>0.15032679738562091</v>
      </c>
      <c r="V22" s="442">
        <v>0.34</v>
      </c>
      <c r="W22" s="442">
        <v>1.1748445058742226E-2</v>
      </c>
      <c r="X22" s="442">
        <v>8.4925690021231421E-3</v>
      </c>
      <c r="Y22" s="442">
        <v>2.2207417277370642E-4</v>
      </c>
      <c r="Z22" s="442">
        <v>0</v>
      </c>
      <c r="AA22" s="442">
        <v>0</v>
      </c>
      <c r="AB22" s="442">
        <v>0</v>
      </c>
      <c r="AC22" s="442">
        <v>0</v>
      </c>
      <c r="AD22" s="442">
        <v>0</v>
      </c>
      <c r="AE22" s="442">
        <v>0</v>
      </c>
      <c r="AF22" s="442">
        <v>0</v>
      </c>
      <c r="AG22" s="442">
        <v>0</v>
      </c>
      <c r="AH22" s="442">
        <v>2.086230876216968E-3</v>
      </c>
      <c r="AI22" s="442">
        <v>9.1726288754356996E-4</v>
      </c>
      <c r="AJ22" s="442">
        <v>0</v>
      </c>
      <c r="AK22" s="442">
        <v>0</v>
      </c>
      <c r="AL22" s="442">
        <v>4.3184885290148446E-3</v>
      </c>
      <c r="AM22" s="442">
        <v>0</v>
      </c>
      <c r="AN22" s="442">
        <v>7.8212290502793297E-2</v>
      </c>
      <c r="AO22" s="442">
        <v>7.6923076923076927E-3</v>
      </c>
      <c r="AP22" s="443">
        <v>1.3590834865570313E-2</v>
      </c>
      <c r="AQ22" s="442">
        <v>0</v>
      </c>
      <c r="AR22" s="442">
        <v>5.5955235811350917E-4</v>
      </c>
      <c r="AS22" s="442">
        <v>0</v>
      </c>
      <c r="AT22" s="442">
        <v>0</v>
      </c>
      <c r="AU22" s="442">
        <v>0</v>
      </c>
      <c r="AV22" s="442">
        <v>-0.25942350332594233</v>
      </c>
      <c r="AW22" s="443">
        <v>-1.5466159720320279E-3</v>
      </c>
      <c r="AX22" s="442">
        <v>9.4786262403093128E-3</v>
      </c>
      <c r="AY22" s="443">
        <v>4.6051151278781968E-2</v>
      </c>
      <c r="AZ22" s="443">
        <v>1.7105907710394826E-2</v>
      </c>
      <c r="BA22" s="442">
        <v>1.9825299713548114E-2</v>
      </c>
      <c r="BB22" s="443">
        <v>1.2670565302144249E-2</v>
      </c>
      <c r="BC22" s="442">
        <v>2.4442248686879192E-2</v>
      </c>
      <c r="BD22" s="443">
        <v>2.567729160505574E-2</v>
      </c>
    </row>
    <row r="23" spans="1:56" x14ac:dyDescent="0.2">
      <c r="A23" s="281" t="s">
        <v>463</v>
      </c>
      <c r="B23" s="283" t="s">
        <v>35</v>
      </c>
      <c r="C23" s="442">
        <v>0</v>
      </c>
      <c r="D23" s="442">
        <v>0</v>
      </c>
      <c r="E23" s="442">
        <v>0</v>
      </c>
      <c r="F23" s="442">
        <v>0</v>
      </c>
      <c r="G23" s="442">
        <v>0</v>
      </c>
      <c r="H23" s="442">
        <v>0</v>
      </c>
      <c r="I23" s="442">
        <v>4.9164208456243857E-4</v>
      </c>
      <c r="J23" s="442">
        <v>0</v>
      </c>
      <c r="K23" s="442">
        <v>0</v>
      </c>
      <c r="L23" s="442">
        <v>0</v>
      </c>
      <c r="M23" s="442">
        <v>0</v>
      </c>
      <c r="N23" s="442">
        <v>0</v>
      </c>
      <c r="O23" s="442">
        <v>0</v>
      </c>
      <c r="P23" s="442">
        <v>8.8613203367301726E-4</v>
      </c>
      <c r="Q23" s="442">
        <v>2.4698795180722891E-2</v>
      </c>
      <c r="R23" s="442">
        <v>2.3846552617936754E-2</v>
      </c>
      <c r="S23" s="442">
        <v>1.9047619047619049E-2</v>
      </c>
      <c r="T23" s="442">
        <v>2.1031547320981472E-2</v>
      </c>
      <c r="U23" s="442">
        <v>0.11904761904761904</v>
      </c>
      <c r="V23" s="442">
        <v>0.04</v>
      </c>
      <c r="W23" s="442">
        <v>3.3172080165860401E-2</v>
      </c>
      <c r="X23" s="442">
        <v>2.1231422505307855E-3</v>
      </c>
      <c r="Y23" s="442">
        <v>8.6608927381745509E-3</v>
      </c>
      <c r="Z23" s="442">
        <v>0</v>
      </c>
      <c r="AA23" s="442">
        <v>0</v>
      </c>
      <c r="AB23" s="442">
        <v>0</v>
      </c>
      <c r="AC23" s="442">
        <v>2.5753283543651818E-4</v>
      </c>
      <c r="AD23" s="442">
        <v>0</v>
      </c>
      <c r="AE23" s="442">
        <v>0</v>
      </c>
      <c r="AF23" s="442">
        <v>0</v>
      </c>
      <c r="AG23" s="442">
        <v>0</v>
      </c>
      <c r="AH23" s="442">
        <v>2.086230876216968E-3</v>
      </c>
      <c r="AI23" s="442">
        <v>5.5035773252614197E-4</v>
      </c>
      <c r="AJ23" s="442">
        <v>0</v>
      </c>
      <c r="AK23" s="442">
        <v>0</v>
      </c>
      <c r="AL23" s="442">
        <v>2.4291497975708503E-3</v>
      </c>
      <c r="AM23" s="442">
        <v>3.0330603579011223E-4</v>
      </c>
      <c r="AN23" s="442">
        <v>0</v>
      </c>
      <c r="AO23" s="442">
        <v>0</v>
      </c>
      <c r="AP23" s="443">
        <v>6.4675401488948608E-3</v>
      </c>
      <c r="AQ23" s="442">
        <v>5.7361376673040155E-3</v>
      </c>
      <c r="AR23" s="442">
        <v>1.2363442579269917E-2</v>
      </c>
      <c r="AS23" s="442">
        <v>0</v>
      </c>
      <c r="AT23" s="442">
        <v>1.8576311487591025E-2</v>
      </c>
      <c r="AU23" s="442">
        <v>6.0846560846560843E-2</v>
      </c>
      <c r="AV23" s="442">
        <v>4.2128603104212861E-2</v>
      </c>
      <c r="AW23" s="443">
        <v>1.3226788677482238E-2</v>
      </c>
      <c r="AX23" s="442">
        <v>1.305900222910461E-2</v>
      </c>
      <c r="AY23" s="443">
        <v>4.3976099402485064E-2</v>
      </c>
      <c r="AZ23" s="443">
        <v>2.5276770843538746E-2</v>
      </c>
      <c r="BA23" s="442">
        <v>2.1805707819075575E-2</v>
      </c>
      <c r="BB23" s="443">
        <v>1.4792806388731686E-2</v>
      </c>
      <c r="BC23" s="442">
        <v>4.2617920848718086E-2</v>
      </c>
      <c r="BD23" s="443">
        <v>2.7541691846784875E-2</v>
      </c>
    </row>
    <row r="24" spans="1:56" x14ac:dyDescent="0.2">
      <c r="A24" s="281" t="s">
        <v>464</v>
      </c>
      <c r="B24" s="283" t="s">
        <v>465</v>
      </c>
      <c r="C24" s="442">
        <v>0</v>
      </c>
      <c r="D24" s="442">
        <v>0</v>
      </c>
      <c r="E24" s="442">
        <v>0</v>
      </c>
      <c r="F24" s="442">
        <v>0</v>
      </c>
      <c r="G24" s="442">
        <v>0</v>
      </c>
      <c r="H24" s="442">
        <v>0</v>
      </c>
      <c r="I24" s="442">
        <v>0</v>
      </c>
      <c r="J24" s="442">
        <v>0</v>
      </c>
      <c r="K24" s="442">
        <v>0</v>
      </c>
      <c r="L24" s="442">
        <v>0</v>
      </c>
      <c r="M24" s="442">
        <v>0</v>
      </c>
      <c r="N24" s="442">
        <v>0</v>
      </c>
      <c r="O24" s="442">
        <v>0</v>
      </c>
      <c r="P24" s="442">
        <v>0</v>
      </c>
      <c r="Q24" s="442">
        <v>6.0240963855421692E-4</v>
      </c>
      <c r="R24" s="442">
        <v>0</v>
      </c>
      <c r="S24" s="442">
        <v>0</v>
      </c>
      <c r="T24" s="442">
        <v>0</v>
      </c>
      <c r="U24" s="442">
        <v>0</v>
      </c>
      <c r="V24" s="442">
        <v>0.04</v>
      </c>
      <c r="W24" s="442">
        <v>6.2197650310988253E-3</v>
      </c>
      <c r="X24" s="442">
        <v>0</v>
      </c>
      <c r="Y24" s="442">
        <v>1.7765933821896514E-3</v>
      </c>
      <c r="Z24" s="442">
        <v>0</v>
      </c>
      <c r="AA24" s="442">
        <v>0</v>
      </c>
      <c r="AB24" s="442">
        <v>0</v>
      </c>
      <c r="AC24" s="442">
        <v>2.5753283543651818E-4</v>
      </c>
      <c r="AD24" s="442">
        <v>0</v>
      </c>
      <c r="AE24" s="442">
        <v>0</v>
      </c>
      <c r="AF24" s="442">
        <v>0</v>
      </c>
      <c r="AG24" s="442">
        <v>0</v>
      </c>
      <c r="AH24" s="442">
        <v>1.7385257301808068E-3</v>
      </c>
      <c r="AI24" s="442">
        <v>0</v>
      </c>
      <c r="AJ24" s="442">
        <v>0</v>
      </c>
      <c r="AK24" s="442">
        <v>0</v>
      </c>
      <c r="AL24" s="442">
        <v>8.0971659919028337E-4</v>
      </c>
      <c r="AM24" s="442">
        <v>0</v>
      </c>
      <c r="AN24" s="442">
        <v>0</v>
      </c>
      <c r="AO24" s="442">
        <v>0</v>
      </c>
      <c r="AP24" s="443">
        <v>3.7288004834582698E-4</v>
      </c>
      <c r="AQ24" s="442">
        <v>9.5602294455066918E-4</v>
      </c>
      <c r="AR24" s="442">
        <v>1.2043698374633626E-2</v>
      </c>
      <c r="AS24" s="442">
        <v>0</v>
      </c>
      <c r="AT24" s="442">
        <v>5.4688661019467975E-2</v>
      </c>
      <c r="AU24" s="442">
        <v>2.7042915931804822E-2</v>
      </c>
      <c r="AV24" s="442">
        <v>0</v>
      </c>
      <c r="AW24" s="443">
        <v>1.4708962317346265E-2</v>
      </c>
      <c r="AX24" s="442">
        <v>9.2912236403448201E-3</v>
      </c>
      <c r="AY24" s="443">
        <v>8.0002000050001249E-4</v>
      </c>
      <c r="AZ24" s="443">
        <v>9.2583521112961694E-3</v>
      </c>
      <c r="BA24" s="442">
        <v>6.8889910527990946E-3</v>
      </c>
      <c r="BB24" s="443">
        <v>1.452556121486512E-2</v>
      </c>
      <c r="BC24" s="442">
        <v>5.4605023662176923E-4</v>
      </c>
      <c r="BD24" s="443">
        <v>6.4289663507901195E-4</v>
      </c>
    </row>
    <row r="25" spans="1:56" x14ac:dyDescent="0.2">
      <c r="A25" s="281" t="s">
        <v>466</v>
      </c>
      <c r="B25" s="283" t="s">
        <v>191</v>
      </c>
      <c r="C25" s="442">
        <v>0</v>
      </c>
      <c r="D25" s="442">
        <v>0</v>
      </c>
      <c r="E25" s="442">
        <v>0</v>
      </c>
      <c r="F25" s="442">
        <v>0</v>
      </c>
      <c r="G25" s="442">
        <v>0</v>
      </c>
      <c r="H25" s="442">
        <v>0</v>
      </c>
      <c r="I25" s="442">
        <v>0</v>
      </c>
      <c r="J25" s="442">
        <v>0</v>
      </c>
      <c r="K25" s="442">
        <v>0</v>
      </c>
      <c r="L25" s="442">
        <v>0</v>
      </c>
      <c r="M25" s="442">
        <v>0</v>
      </c>
      <c r="N25" s="442">
        <v>0</v>
      </c>
      <c r="O25" s="442">
        <v>0</v>
      </c>
      <c r="P25" s="442">
        <v>0</v>
      </c>
      <c r="Q25" s="442">
        <v>0</v>
      </c>
      <c r="R25" s="442">
        <v>5.184033177812338E-4</v>
      </c>
      <c r="S25" s="442">
        <v>0</v>
      </c>
      <c r="T25" s="442">
        <v>0</v>
      </c>
      <c r="U25" s="442">
        <v>0</v>
      </c>
      <c r="V25" s="442">
        <v>0</v>
      </c>
      <c r="W25" s="442">
        <v>0.46924671734623358</v>
      </c>
      <c r="X25" s="442">
        <v>0</v>
      </c>
      <c r="Y25" s="442">
        <v>0</v>
      </c>
      <c r="Z25" s="442">
        <v>0</v>
      </c>
      <c r="AA25" s="442">
        <v>0</v>
      </c>
      <c r="AB25" s="442">
        <v>0</v>
      </c>
      <c r="AC25" s="442">
        <v>0</v>
      </c>
      <c r="AD25" s="442">
        <v>0</v>
      </c>
      <c r="AE25" s="442">
        <v>0</v>
      </c>
      <c r="AF25" s="442">
        <v>5.00751126690035E-4</v>
      </c>
      <c r="AG25" s="442">
        <v>0</v>
      </c>
      <c r="AH25" s="442">
        <v>5.5632823365785811E-3</v>
      </c>
      <c r="AI25" s="442">
        <v>0</v>
      </c>
      <c r="AJ25" s="442">
        <v>0</v>
      </c>
      <c r="AK25" s="442">
        <v>0</v>
      </c>
      <c r="AL25" s="442">
        <v>1.0256410256410256E-2</v>
      </c>
      <c r="AM25" s="442">
        <v>0</v>
      </c>
      <c r="AN25" s="442">
        <v>0</v>
      </c>
      <c r="AO25" s="442">
        <v>0</v>
      </c>
      <c r="AP25" s="443">
        <v>9.4505805356614771E-3</v>
      </c>
      <c r="AQ25" s="442">
        <v>0</v>
      </c>
      <c r="AR25" s="442">
        <v>2.3767652544630962E-2</v>
      </c>
      <c r="AS25" s="442">
        <v>0</v>
      </c>
      <c r="AT25" s="442">
        <v>5.1567840689552683E-2</v>
      </c>
      <c r="AU25" s="442">
        <v>4.8794826572604352E-2</v>
      </c>
      <c r="AV25" s="442">
        <v>2.2172949002217297E-2</v>
      </c>
      <c r="AW25" s="443">
        <v>2.2796475004430411E-2</v>
      </c>
      <c r="AX25" s="442">
        <v>2.1206083680192531E-2</v>
      </c>
      <c r="AY25" s="443">
        <v>3.1075776894422362E-2</v>
      </c>
      <c r="AZ25" s="443">
        <v>2.6040952287645733E-2</v>
      </c>
      <c r="BA25" s="442">
        <v>2.3998302507338119E-2</v>
      </c>
      <c r="BB25" s="443">
        <v>3.0591712255549266E-2</v>
      </c>
      <c r="BC25" s="442">
        <v>1.8513703260699985E-2</v>
      </c>
      <c r="BD25" s="443">
        <v>1.8605428619186608E-2</v>
      </c>
    </row>
    <row r="26" spans="1:56" x14ac:dyDescent="0.2">
      <c r="A26" s="281" t="s">
        <v>467</v>
      </c>
      <c r="B26" s="283" t="s">
        <v>50</v>
      </c>
      <c r="C26" s="442">
        <v>1.1727912431587178E-3</v>
      </c>
      <c r="D26" s="442">
        <v>6.0120240480961923E-3</v>
      </c>
      <c r="E26" s="442">
        <v>0</v>
      </c>
      <c r="F26" s="442">
        <v>0</v>
      </c>
      <c r="G26" s="442">
        <v>1.024380249948781E-2</v>
      </c>
      <c r="H26" s="442">
        <v>1.6728624535315983E-2</v>
      </c>
      <c r="I26" s="442">
        <v>1.1307767944936086E-2</v>
      </c>
      <c r="J26" s="442">
        <v>0</v>
      </c>
      <c r="K26" s="442">
        <v>0</v>
      </c>
      <c r="L26" s="442">
        <v>2.3192072527935905E-3</v>
      </c>
      <c r="M26" s="442">
        <v>1.1627906976744186E-2</v>
      </c>
      <c r="N26" s="442">
        <v>7.462686567164179E-3</v>
      </c>
      <c r="O26" s="442">
        <v>3.3539276257722857E-2</v>
      </c>
      <c r="P26" s="442">
        <v>3.1014621178555605E-3</v>
      </c>
      <c r="Q26" s="442">
        <v>1.2048192771084338E-3</v>
      </c>
      <c r="R26" s="442">
        <v>3.6288232244686366E-3</v>
      </c>
      <c r="S26" s="442">
        <v>4.7619047619047623E-3</v>
      </c>
      <c r="T26" s="442">
        <v>6.0090135202804209E-3</v>
      </c>
      <c r="U26" s="442">
        <v>4.2016806722689074E-3</v>
      </c>
      <c r="V26" s="442">
        <v>0</v>
      </c>
      <c r="W26" s="442">
        <v>1.38217000691085E-3</v>
      </c>
      <c r="X26" s="442">
        <v>7.8556263269639062E-2</v>
      </c>
      <c r="Y26" s="442">
        <v>3.1090384188318899E-3</v>
      </c>
      <c r="Z26" s="442">
        <v>1.4925373134328358E-2</v>
      </c>
      <c r="AA26" s="442">
        <v>2.4600246002460025E-3</v>
      </c>
      <c r="AB26" s="442">
        <v>3.8167938931297708E-3</v>
      </c>
      <c r="AC26" s="442">
        <v>6.4383208859129541E-3</v>
      </c>
      <c r="AD26" s="442">
        <v>1.8461538461538463E-2</v>
      </c>
      <c r="AE26" s="442">
        <v>0</v>
      </c>
      <c r="AF26" s="442">
        <v>3.5052578868302454E-3</v>
      </c>
      <c r="AG26" s="442">
        <v>3.5087719298245612E-2</v>
      </c>
      <c r="AH26" s="442">
        <v>9.0403337969401955E-3</v>
      </c>
      <c r="AI26" s="442">
        <v>1.4492753623188406E-2</v>
      </c>
      <c r="AJ26" s="442">
        <v>4.0083985493414775E-3</v>
      </c>
      <c r="AK26" s="442">
        <v>5.0513698630136987E-2</v>
      </c>
      <c r="AL26" s="442">
        <v>6.2078272604588394E-3</v>
      </c>
      <c r="AM26" s="442">
        <v>6.9760388231725808E-3</v>
      </c>
      <c r="AN26" s="442">
        <v>1.6759776536312849E-2</v>
      </c>
      <c r="AO26" s="442">
        <v>3.4615384615384617E-2</v>
      </c>
      <c r="AP26" s="443">
        <v>9.7848867859025631E-3</v>
      </c>
      <c r="AQ26" s="442">
        <v>2.0076481835564052E-2</v>
      </c>
      <c r="AR26" s="442">
        <v>1.0897948308020251E-2</v>
      </c>
      <c r="AS26" s="442">
        <v>0</v>
      </c>
      <c r="AT26" s="442">
        <v>6.390251151731312E-3</v>
      </c>
      <c r="AU26" s="442">
        <v>1.0582010582010581E-2</v>
      </c>
      <c r="AV26" s="442">
        <v>-2.2172949002217295E-3</v>
      </c>
      <c r="AW26" s="443">
        <v>8.1841761853361471E-3</v>
      </c>
      <c r="AX26" s="442">
        <v>1.251652101868108E-2</v>
      </c>
      <c r="AY26" s="443">
        <v>8.5252131303282588E-3</v>
      </c>
      <c r="AZ26" s="443">
        <v>8.3178211031644956E-3</v>
      </c>
      <c r="BA26" s="442">
        <v>1.1387346606782898E-2</v>
      </c>
      <c r="BB26" s="443">
        <v>1.7905426649059926E-2</v>
      </c>
      <c r="BC26" s="442">
        <v>-7.540693743824432E-3</v>
      </c>
      <c r="BD26" s="443">
        <v>6.0560863024442932E-3</v>
      </c>
    </row>
    <row r="27" spans="1:56" x14ac:dyDescent="0.2">
      <c r="A27" s="281" t="s">
        <v>468</v>
      </c>
      <c r="B27" s="283" t="s">
        <v>36</v>
      </c>
      <c r="C27" s="442">
        <v>2.7365129007036748E-3</v>
      </c>
      <c r="D27" s="442">
        <v>0</v>
      </c>
      <c r="E27" s="442">
        <v>0</v>
      </c>
      <c r="F27" s="442">
        <v>0</v>
      </c>
      <c r="G27" s="442">
        <v>6.1462814996926854E-4</v>
      </c>
      <c r="H27" s="442">
        <v>2.271788517141677E-3</v>
      </c>
      <c r="I27" s="442">
        <v>1.4749262536873156E-3</v>
      </c>
      <c r="J27" s="442">
        <v>7.246376811594203E-3</v>
      </c>
      <c r="K27" s="442">
        <v>0</v>
      </c>
      <c r="L27" s="442">
        <v>3.373392367699768E-3</v>
      </c>
      <c r="M27" s="442">
        <v>5.8139534883720929E-3</v>
      </c>
      <c r="N27" s="442">
        <v>4.1459369817578775E-3</v>
      </c>
      <c r="O27" s="442">
        <v>3.177405119152692E-3</v>
      </c>
      <c r="P27" s="442">
        <v>3.7660611431103233E-3</v>
      </c>
      <c r="Q27" s="442">
        <v>1.8072289156626507E-3</v>
      </c>
      <c r="R27" s="442">
        <v>1.5552099533437014E-3</v>
      </c>
      <c r="S27" s="442">
        <v>0</v>
      </c>
      <c r="T27" s="442">
        <v>3.0045067601402104E-3</v>
      </c>
      <c r="U27" s="442">
        <v>1.4005602240896359E-3</v>
      </c>
      <c r="V27" s="442">
        <v>0</v>
      </c>
      <c r="W27" s="442">
        <v>6.9108500345542499E-4</v>
      </c>
      <c r="X27" s="442">
        <v>0</v>
      </c>
      <c r="Y27" s="442">
        <v>6.6622251832111927E-4</v>
      </c>
      <c r="Z27" s="442">
        <v>1.4925373134328358E-2</v>
      </c>
      <c r="AA27" s="442">
        <v>3.0750307503075031E-2</v>
      </c>
      <c r="AB27" s="442">
        <v>3.8167938931297708E-3</v>
      </c>
      <c r="AC27" s="442">
        <v>3.090394025238218E-3</v>
      </c>
      <c r="AD27" s="442">
        <v>3.0769230769230769E-3</v>
      </c>
      <c r="AE27" s="442">
        <v>1.0101010101010102E-2</v>
      </c>
      <c r="AF27" s="442">
        <v>2.5037556334501754E-3</v>
      </c>
      <c r="AG27" s="442">
        <v>0</v>
      </c>
      <c r="AH27" s="442">
        <v>8.3449235048678721E-3</v>
      </c>
      <c r="AI27" s="442">
        <v>6.2373876352962761E-3</v>
      </c>
      <c r="AJ27" s="442">
        <v>2.4813895781637717E-3</v>
      </c>
      <c r="AK27" s="442">
        <v>1.7123287671232876E-3</v>
      </c>
      <c r="AL27" s="442">
        <v>1.0796221322537112E-3</v>
      </c>
      <c r="AM27" s="442">
        <v>2.4264482863208979E-3</v>
      </c>
      <c r="AN27" s="442">
        <v>0</v>
      </c>
      <c r="AO27" s="442">
        <v>0</v>
      </c>
      <c r="AP27" s="443">
        <v>3.2787728389029611E-3</v>
      </c>
      <c r="AQ27" s="442">
        <v>0</v>
      </c>
      <c r="AR27" s="442">
        <v>0</v>
      </c>
      <c r="AS27" s="442">
        <v>0</v>
      </c>
      <c r="AT27" s="442">
        <v>0.5495615990488929</v>
      </c>
      <c r="AU27" s="442">
        <v>0.16166960611405057</v>
      </c>
      <c r="AV27" s="442">
        <v>0</v>
      </c>
      <c r="AW27" s="443">
        <v>6.8437756762417229E-2</v>
      </c>
      <c r="AX27" s="442">
        <v>4.4414416191584635E-2</v>
      </c>
      <c r="AY27" s="443">
        <v>0</v>
      </c>
      <c r="AZ27" s="443">
        <v>4.161849710982659E-2</v>
      </c>
      <c r="BA27" s="442">
        <v>3.1849206068536265E-2</v>
      </c>
      <c r="BB27" s="443">
        <v>0</v>
      </c>
      <c r="BC27" s="442">
        <v>0.11045816215091789</v>
      </c>
      <c r="BD27" s="443">
        <v>5.7899270955215819E-2</v>
      </c>
    </row>
    <row r="28" spans="1:56" x14ac:dyDescent="0.2">
      <c r="A28" s="281" t="s">
        <v>469</v>
      </c>
      <c r="B28" s="283" t="s">
        <v>192</v>
      </c>
      <c r="C28" s="442">
        <v>9.773260359655981E-3</v>
      </c>
      <c r="D28" s="442">
        <v>6.0120240480961923E-3</v>
      </c>
      <c r="E28" s="442">
        <v>0</v>
      </c>
      <c r="F28" s="442">
        <v>0</v>
      </c>
      <c r="G28" s="442">
        <v>1.4751075599262446E-2</v>
      </c>
      <c r="H28" s="442">
        <v>3.0565881866997109E-2</v>
      </c>
      <c r="I28" s="442">
        <v>2.0648967551622419E-2</v>
      </c>
      <c r="J28" s="442">
        <v>2.8985507246376812E-2</v>
      </c>
      <c r="K28" s="442">
        <v>0</v>
      </c>
      <c r="L28" s="442">
        <v>3.457727176892262E-2</v>
      </c>
      <c r="M28" s="442">
        <v>5.8139534883720929E-2</v>
      </c>
      <c r="N28" s="442">
        <v>4.4776119402985072E-2</v>
      </c>
      <c r="O28" s="442">
        <v>3.6716681376875553E-2</v>
      </c>
      <c r="P28" s="442">
        <v>2.4147097917589722E-2</v>
      </c>
      <c r="Q28" s="442">
        <v>1.4457831325301205E-2</v>
      </c>
      <c r="R28" s="442">
        <v>1.088646967340591E-2</v>
      </c>
      <c r="S28" s="442">
        <v>9.5238095238095247E-3</v>
      </c>
      <c r="T28" s="442">
        <v>2.9544316474712069E-2</v>
      </c>
      <c r="U28" s="442">
        <v>8.8702147525676935E-3</v>
      </c>
      <c r="V28" s="442">
        <v>0</v>
      </c>
      <c r="W28" s="442">
        <v>1.1748445058742226E-2</v>
      </c>
      <c r="X28" s="442">
        <v>1.4861995753715499E-2</v>
      </c>
      <c r="Y28" s="442">
        <v>3.3311125916055963E-3</v>
      </c>
      <c r="Z28" s="442">
        <v>0.1044776119402985</v>
      </c>
      <c r="AA28" s="442">
        <v>4.1820418204182044E-2</v>
      </c>
      <c r="AB28" s="442">
        <v>7.6335877862595422E-2</v>
      </c>
      <c r="AC28" s="442">
        <v>2.3435488024723151E-2</v>
      </c>
      <c r="AD28" s="442">
        <v>3.0769230769230769E-3</v>
      </c>
      <c r="AE28" s="442">
        <v>0</v>
      </c>
      <c r="AF28" s="442">
        <v>5.5082623935903859E-3</v>
      </c>
      <c r="AG28" s="442">
        <v>0</v>
      </c>
      <c r="AH28" s="442">
        <v>1.1821974965229486E-2</v>
      </c>
      <c r="AI28" s="442">
        <v>2.2931572188589249E-2</v>
      </c>
      <c r="AJ28" s="442">
        <v>1.2406947890818859E-2</v>
      </c>
      <c r="AK28" s="442">
        <v>4.2808219178082189E-3</v>
      </c>
      <c r="AL28" s="442">
        <v>5.1282051282051282E-3</v>
      </c>
      <c r="AM28" s="442">
        <v>4.0036396724294813E-2</v>
      </c>
      <c r="AN28" s="442">
        <v>0</v>
      </c>
      <c r="AO28" s="442">
        <v>3.8461538461538464E-3</v>
      </c>
      <c r="AP28" s="443">
        <v>2.0161238476077818E-2</v>
      </c>
      <c r="AQ28" s="442">
        <v>0</v>
      </c>
      <c r="AR28" s="442">
        <v>2.5153210764721556E-2</v>
      </c>
      <c r="AS28" s="442">
        <v>0</v>
      </c>
      <c r="AT28" s="442">
        <v>0</v>
      </c>
      <c r="AU28" s="442">
        <v>0</v>
      </c>
      <c r="AV28" s="442">
        <v>0</v>
      </c>
      <c r="AW28" s="443">
        <v>1.5208390391648273E-2</v>
      </c>
      <c r="AX28" s="442">
        <v>2.4776596374252856E-2</v>
      </c>
      <c r="AY28" s="443">
        <v>0</v>
      </c>
      <c r="AZ28" s="443">
        <v>9.2485549132947983E-3</v>
      </c>
      <c r="BA28" s="442">
        <v>1.7767089861017788E-2</v>
      </c>
      <c r="BB28" s="443">
        <v>3.8436144123750238E-2</v>
      </c>
      <c r="BC28" s="442">
        <v>-3.9029590722346456E-2</v>
      </c>
      <c r="BD28" s="443">
        <v>8.6148149100587603E-4</v>
      </c>
    </row>
    <row r="29" spans="1:56" x14ac:dyDescent="0.2">
      <c r="A29" s="281" t="s">
        <v>470</v>
      </c>
      <c r="B29" s="283" t="s">
        <v>285</v>
      </c>
      <c r="C29" s="442">
        <v>7.8186082877247849E-4</v>
      </c>
      <c r="D29" s="442">
        <v>0</v>
      </c>
      <c r="E29" s="442">
        <v>0</v>
      </c>
      <c r="F29" s="442">
        <v>0</v>
      </c>
      <c r="G29" s="442">
        <v>1.8438844499078057E-3</v>
      </c>
      <c r="H29" s="442">
        <v>1.6522098306484924E-3</v>
      </c>
      <c r="I29" s="442">
        <v>1.4749262536873156E-3</v>
      </c>
      <c r="J29" s="442">
        <v>0</v>
      </c>
      <c r="K29" s="442">
        <v>0</v>
      </c>
      <c r="L29" s="442">
        <v>1.0541851149061775E-3</v>
      </c>
      <c r="M29" s="442">
        <v>1.937984496124031E-3</v>
      </c>
      <c r="N29" s="442">
        <v>8.2918739635157548E-4</v>
      </c>
      <c r="O29" s="442">
        <v>7.0609002647837595E-4</v>
      </c>
      <c r="P29" s="442">
        <v>6.64599025254763E-4</v>
      </c>
      <c r="Q29" s="442">
        <v>6.0240963855421692E-4</v>
      </c>
      <c r="R29" s="442">
        <v>5.184033177812338E-4</v>
      </c>
      <c r="S29" s="442">
        <v>0</v>
      </c>
      <c r="T29" s="442">
        <v>2.00300450676014E-3</v>
      </c>
      <c r="U29" s="442">
        <v>4.6685340802987864E-4</v>
      </c>
      <c r="V29" s="442">
        <v>0</v>
      </c>
      <c r="W29" s="442">
        <v>6.9108500345542499E-4</v>
      </c>
      <c r="X29" s="442">
        <v>0</v>
      </c>
      <c r="Y29" s="442">
        <v>6.6622251832111927E-4</v>
      </c>
      <c r="Z29" s="442">
        <v>0</v>
      </c>
      <c r="AA29" s="442">
        <v>9.348093480934809E-2</v>
      </c>
      <c r="AB29" s="442">
        <v>1.1450381679389313E-2</v>
      </c>
      <c r="AC29" s="442">
        <v>2.3177955189286636E-3</v>
      </c>
      <c r="AD29" s="442">
        <v>0</v>
      </c>
      <c r="AE29" s="442">
        <v>0</v>
      </c>
      <c r="AF29" s="442">
        <v>1.00150225338007E-3</v>
      </c>
      <c r="AG29" s="442">
        <v>0</v>
      </c>
      <c r="AH29" s="442">
        <v>4.172461752433936E-3</v>
      </c>
      <c r="AI29" s="442">
        <v>9.3560814529444133E-3</v>
      </c>
      <c r="AJ29" s="442">
        <v>4.7719030349303304E-3</v>
      </c>
      <c r="AK29" s="442">
        <v>2.5684931506849314E-3</v>
      </c>
      <c r="AL29" s="442">
        <v>8.0971659919028337E-4</v>
      </c>
      <c r="AM29" s="442">
        <v>8.4925690021231421E-3</v>
      </c>
      <c r="AN29" s="442">
        <v>0</v>
      </c>
      <c r="AO29" s="442">
        <v>0</v>
      </c>
      <c r="AP29" s="443">
        <v>3.3302045697092822E-3</v>
      </c>
      <c r="AQ29" s="442">
        <v>0</v>
      </c>
      <c r="AR29" s="442">
        <v>7.3807620570210501E-3</v>
      </c>
      <c r="AS29" s="442">
        <v>-3.8720669093161928E-4</v>
      </c>
      <c r="AT29" s="442">
        <v>0</v>
      </c>
      <c r="AU29" s="442">
        <v>0</v>
      </c>
      <c r="AV29" s="442">
        <v>0</v>
      </c>
      <c r="AW29" s="443">
        <v>4.3820785874240792E-3</v>
      </c>
      <c r="AX29" s="442">
        <v>5.2374095042708067E-3</v>
      </c>
      <c r="AY29" s="443">
        <v>7.0501762544063606E-3</v>
      </c>
      <c r="AZ29" s="443">
        <v>5.427647692759871E-3</v>
      </c>
      <c r="BA29" s="442">
        <v>5.750256392120805E-3</v>
      </c>
      <c r="BB29" s="443">
        <v>0</v>
      </c>
      <c r="BC29" s="442">
        <v>1.4405325289926673E-2</v>
      </c>
      <c r="BD29" s="443">
        <v>1.0453499286384735E-2</v>
      </c>
    </row>
    <row r="30" spans="1:56" x14ac:dyDescent="0.2">
      <c r="A30" s="281" t="s">
        <v>471</v>
      </c>
      <c r="B30" s="283" t="s">
        <v>281</v>
      </c>
      <c r="C30" s="442">
        <v>3.9093041438623924E-4</v>
      </c>
      <c r="D30" s="442">
        <v>0</v>
      </c>
      <c r="E30" s="442">
        <v>0</v>
      </c>
      <c r="F30" s="442">
        <v>0</v>
      </c>
      <c r="G30" s="442">
        <v>1.0243802499487809E-3</v>
      </c>
      <c r="H30" s="442">
        <v>2.0652622883106156E-4</v>
      </c>
      <c r="I30" s="442">
        <v>0</v>
      </c>
      <c r="J30" s="442">
        <v>0</v>
      </c>
      <c r="K30" s="442">
        <v>0</v>
      </c>
      <c r="L30" s="442">
        <v>0</v>
      </c>
      <c r="M30" s="442">
        <v>1.937984496124031E-3</v>
      </c>
      <c r="N30" s="442">
        <v>0</v>
      </c>
      <c r="O30" s="442">
        <v>1.7652250661959399E-4</v>
      </c>
      <c r="P30" s="442">
        <v>0</v>
      </c>
      <c r="Q30" s="442">
        <v>0</v>
      </c>
      <c r="R30" s="442">
        <v>0</v>
      </c>
      <c r="S30" s="442">
        <v>0</v>
      </c>
      <c r="T30" s="442">
        <v>1.00150225338007E-3</v>
      </c>
      <c r="U30" s="442">
        <v>0</v>
      </c>
      <c r="V30" s="442">
        <v>0</v>
      </c>
      <c r="W30" s="442">
        <v>6.9108500345542499E-4</v>
      </c>
      <c r="X30" s="442">
        <v>0</v>
      </c>
      <c r="Y30" s="442">
        <v>1.9986675549633578E-3</v>
      </c>
      <c r="Z30" s="442">
        <v>1.4925373134328358E-2</v>
      </c>
      <c r="AA30" s="442">
        <v>2.4600246002460025E-3</v>
      </c>
      <c r="AB30" s="442">
        <v>0</v>
      </c>
      <c r="AC30" s="442">
        <v>1.545197012619109E-3</v>
      </c>
      <c r="AD30" s="442">
        <v>3.0769230769230769E-3</v>
      </c>
      <c r="AE30" s="442">
        <v>0</v>
      </c>
      <c r="AF30" s="442">
        <v>2.5037556334501754E-3</v>
      </c>
      <c r="AG30" s="442">
        <v>0</v>
      </c>
      <c r="AH30" s="442">
        <v>2.7468706536856746E-2</v>
      </c>
      <c r="AI30" s="442">
        <v>5.320124747752706E-3</v>
      </c>
      <c r="AJ30" s="442">
        <v>4.0083985493414775E-3</v>
      </c>
      <c r="AK30" s="442">
        <v>0</v>
      </c>
      <c r="AL30" s="442">
        <v>2.6990553306342779E-4</v>
      </c>
      <c r="AM30" s="442">
        <v>2.0624810433727631E-2</v>
      </c>
      <c r="AN30" s="442">
        <v>0</v>
      </c>
      <c r="AO30" s="442">
        <v>1.1538461538461539E-2</v>
      </c>
      <c r="AP30" s="443">
        <v>3.0473300502745168E-3</v>
      </c>
      <c r="AQ30" s="442">
        <v>0</v>
      </c>
      <c r="AR30" s="442">
        <v>1.0658140154543032E-3</v>
      </c>
      <c r="AS30" s="442">
        <v>9.1380779059862163E-3</v>
      </c>
      <c r="AT30" s="442">
        <v>0</v>
      </c>
      <c r="AU30" s="442">
        <v>0</v>
      </c>
      <c r="AV30" s="442">
        <v>0</v>
      </c>
      <c r="AW30" s="443">
        <v>2.5454721206360459E-3</v>
      </c>
      <c r="AX30" s="442">
        <v>3.8960014203144417E-3</v>
      </c>
      <c r="AY30" s="443">
        <v>0</v>
      </c>
      <c r="AZ30" s="443">
        <v>1.5479572842167139E-3</v>
      </c>
      <c r="BA30" s="442">
        <v>2.7937900060119531E-3</v>
      </c>
      <c r="BB30" s="443">
        <v>2.090800477897252E-3</v>
      </c>
      <c r="BC30" s="442">
        <v>6.5005980550210624E-4</v>
      </c>
      <c r="BD30" s="443">
        <v>3.368778367814023E-3</v>
      </c>
    </row>
    <row r="31" spans="1:56" x14ac:dyDescent="0.2">
      <c r="A31" s="281" t="s">
        <v>472</v>
      </c>
      <c r="B31" s="283" t="s">
        <v>384</v>
      </c>
      <c r="C31" s="442">
        <v>7.2713057075840498E-2</v>
      </c>
      <c r="D31" s="442">
        <v>2.4048096192384769E-2</v>
      </c>
      <c r="E31" s="442">
        <v>0</v>
      </c>
      <c r="F31" s="442">
        <v>0</v>
      </c>
      <c r="G31" s="442">
        <v>8.3384552345830767E-2</v>
      </c>
      <c r="H31" s="442">
        <v>7.6621230896323833E-2</v>
      </c>
      <c r="I31" s="442">
        <v>7.2271386430678472E-2</v>
      </c>
      <c r="J31" s="442">
        <v>4.3478260869565216E-2</v>
      </c>
      <c r="K31" s="442">
        <v>0</v>
      </c>
      <c r="L31" s="442">
        <v>6.0510225595614593E-2</v>
      </c>
      <c r="M31" s="442">
        <v>3.875968992248062E-2</v>
      </c>
      <c r="N31" s="442">
        <v>2.3217247097844111E-2</v>
      </c>
      <c r="O31" s="442">
        <v>3.9364518976169459E-2</v>
      </c>
      <c r="P31" s="442">
        <v>4.6300398759415155E-2</v>
      </c>
      <c r="Q31" s="442">
        <v>4.5180722891566265E-2</v>
      </c>
      <c r="R31" s="442">
        <v>4.1472265422498704E-2</v>
      </c>
      <c r="S31" s="442">
        <v>5.2380952380952382E-2</v>
      </c>
      <c r="T31" s="442">
        <v>4.3064596895343012E-2</v>
      </c>
      <c r="U31" s="442">
        <v>5.2287581699346407E-2</v>
      </c>
      <c r="V31" s="442">
        <v>0.04</v>
      </c>
      <c r="W31" s="442">
        <v>4.0082930200414653E-2</v>
      </c>
      <c r="X31" s="442">
        <v>8.0679405520169847E-2</v>
      </c>
      <c r="Y31" s="442">
        <v>5.88496557850322E-2</v>
      </c>
      <c r="Z31" s="442">
        <v>1.4925373134328358E-2</v>
      </c>
      <c r="AA31" s="442">
        <v>1.8450184501845018E-2</v>
      </c>
      <c r="AB31" s="442">
        <v>1.5267175572519083E-2</v>
      </c>
      <c r="AC31" s="442">
        <v>1.1331444759206799E-2</v>
      </c>
      <c r="AD31" s="442">
        <v>3.0769230769230769E-3</v>
      </c>
      <c r="AE31" s="442">
        <v>9.1827364554637281E-4</v>
      </c>
      <c r="AF31" s="442">
        <v>1.1517275913870806E-2</v>
      </c>
      <c r="AG31" s="442">
        <v>3.5087719298245612E-2</v>
      </c>
      <c r="AH31" s="442">
        <v>9.7357440890125171E-3</v>
      </c>
      <c r="AI31" s="442">
        <v>1.6143826820766833E-2</v>
      </c>
      <c r="AJ31" s="442">
        <v>5.5926703569383472E-2</v>
      </c>
      <c r="AK31" s="442">
        <v>4.1095890410958902E-2</v>
      </c>
      <c r="AL31" s="442">
        <v>1.4304993252361673E-2</v>
      </c>
      <c r="AM31" s="442">
        <v>7.1883530482256597E-2</v>
      </c>
      <c r="AN31" s="442">
        <v>8.9385474860335198E-2</v>
      </c>
      <c r="AO31" s="442">
        <v>6.5384615384615388E-2</v>
      </c>
      <c r="AP31" s="443">
        <v>4.4938474792022939E-2</v>
      </c>
      <c r="AQ31" s="442">
        <v>9.7514340344168254E-2</v>
      </c>
      <c r="AR31" s="442">
        <v>0.18094857447375434</v>
      </c>
      <c r="AS31" s="442">
        <v>7.7441338186323854E-5</v>
      </c>
      <c r="AT31" s="442">
        <v>3.4477634120968943E-2</v>
      </c>
      <c r="AU31" s="442">
        <v>0.10875955320399765</v>
      </c>
      <c r="AV31" s="442">
        <v>8.869179600886918E-3</v>
      </c>
      <c r="AW31" s="443">
        <v>0.12082937281500218</v>
      </c>
      <c r="AX31" s="442">
        <v>0.10844692561103111</v>
      </c>
      <c r="AY31" s="443">
        <v>3.800095002375059E-2</v>
      </c>
      <c r="AZ31" s="443">
        <v>8.8370725972371902E-2</v>
      </c>
      <c r="BA31" s="442">
        <v>8.8517169430986309E-2</v>
      </c>
      <c r="BB31" s="443">
        <v>0.1356976671068352</v>
      </c>
      <c r="BC31" s="442">
        <v>1.0088928181392688E-2</v>
      </c>
      <c r="BD31" s="443">
        <v>4.992735268023607E-2</v>
      </c>
    </row>
    <row r="32" spans="1:56" x14ac:dyDescent="0.2">
      <c r="A32" s="281" t="s">
        <v>473</v>
      </c>
      <c r="B32" s="283" t="s">
        <v>37</v>
      </c>
      <c r="C32" s="442">
        <v>4.6911649726348714E-3</v>
      </c>
      <c r="D32" s="442">
        <v>1.002004008016032E-2</v>
      </c>
      <c r="E32" s="442">
        <v>0</v>
      </c>
      <c r="F32" s="442">
        <v>0</v>
      </c>
      <c r="G32" s="442">
        <v>4.0975209997951238E-3</v>
      </c>
      <c r="H32" s="442">
        <v>1.8174308137133416E-2</v>
      </c>
      <c r="I32" s="442">
        <v>9.8328416912487702E-3</v>
      </c>
      <c r="J32" s="442">
        <v>7.246376811594203E-3</v>
      </c>
      <c r="K32" s="442">
        <v>0</v>
      </c>
      <c r="L32" s="442">
        <v>2.7408812987560617E-3</v>
      </c>
      <c r="M32" s="442">
        <v>1.1627906976744186E-2</v>
      </c>
      <c r="N32" s="442">
        <v>4.1459369817578775E-3</v>
      </c>
      <c r="O32" s="442">
        <v>7.590467784642542E-3</v>
      </c>
      <c r="P32" s="442">
        <v>1.129818342933097E-2</v>
      </c>
      <c r="Q32" s="442">
        <v>6.024096385542169E-3</v>
      </c>
      <c r="R32" s="442">
        <v>6.7392431311560398E-3</v>
      </c>
      <c r="S32" s="442">
        <v>9.5238095238095247E-3</v>
      </c>
      <c r="T32" s="442">
        <v>5.5082623935903859E-3</v>
      </c>
      <c r="U32" s="442">
        <v>5.6022408963585435E-3</v>
      </c>
      <c r="V32" s="442">
        <v>0</v>
      </c>
      <c r="W32" s="442">
        <v>3.4554250172771253E-3</v>
      </c>
      <c r="X32" s="442">
        <v>1.9108280254777069E-2</v>
      </c>
      <c r="Y32" s="442">
        <v>1.2658227848101266E-2</v>
      </c>
      <c r="Z32" s="442">
        <v>1.4925373134328358E-2</v>
      </c>
      <c r="AA32" s="442">
        <v>2.3370233702337023E-2</v>
      </c>
      <c r="AB32" s="442">
        <v>2.6717557251908396E-2</v>
      </c>
      <c r="AC32" s="442">
        <v>1.7769765645119753E-2</v>
      </c>
      <c r="AD32" s="442">
        <v>4.9230769230769231E-2</v>
      </c>
      <c r="AE32" s="442">
        <v>7.575757575757576E-2</v>
      </c>
      <c r="AF32" s="442">
        <v>1.1517275913870806E-2</v>
      </c>
      <c r="AG32" s="442">
        <v>0</v>
      </c>
      <c r="AH32" s="442">
        <v>2.121001390820584E-2</v>
      </c>
      <c r="AI32" s="442">
        <v>9.3560814529444133E-3</v>
      </c>
      <c r="AJ32" s="442">
        <v>9.1620538270662348E-3</v>
      </c>
      <c r="AK32" s="442">
        <v>2.6541095890410957E-2</v>
      </c>
      <c r="AL32" s="442">
        <v>5.6680161943319842E-3</v>
      </c>
      <c r="AM32" s="442">
        <v>8.4925690021231421E-3</v>
      </c>
      <c r="AN32" s="442">
        <v>0</v>
      </c>
      <c r="AO32" s="442">
        <v>3.8461538461538464E-3</v>
      </c>
      <c r="AP32" s="443">
        <v>1.1880729816260142E-2</v>
      </c>
      <c r="AQ32" s="442">
        <v>0</v>
      </c>
      <c r="AR32" s="442">
        <v>6.9118038902211562E-2</v>
      </c>
      <c r="AS32" s="442">
        <v>0</v>
      </c>
      <c r="AT32" s="442">
        <v>0</v>
      </c>
      <c r="AU32" s="442">
        <v>0</v>
      </c>
      <c r="AV32" s="442">
        <v>0</v>
      </c>
      <c r="AW32" s="443">
        <v>4.1790852410948751E-2</v>
      </c>
      <c r="AX32" s="442">
        <v>3.4699070877635962E-2</v>
      </c>
      <c r="AY32" s="443">
        <v>5.2501312532813324E-4</v>
      </c>
      <c r="AZ32" s="443">
        <v>2.5619672773586753E-2</v>
      </c>
      <c r="BA32" s="442">
        <v>2.5030943876648868E-2</v>
      </c>
      <c r="BB32" s="443">
        <v>5.0525058165126077E-2</v>
      </c>
      <c r="BC32" s="442">
        <v>-1.5575432939830464E-2</v>
      </c>
      <c r="BD32" s="443">
        <v>4.1788281280135779E-3</v>
      </c>
    </row>
    <row r="33" spans="1:56" x14ac:dyDescent="0.2">
      <c r="A33" s="281" t="s">
        <v>474</v>
      </c>
      <c r="B33" s="283" t="s">
        <v>38</v>
      </c>
      <c r="C33" s="442">
        <v>1.9546520719311961E-3</v>
      </c>
      <c r="D33" s="442">
        <v>0</v>
      </c>
      <c r="E33" s="442">
        <v>0</v>
      </c>
      <c r="F33" s="442">
        <v>0</v>
      </c>
      <c r="G33" s="442">
        <v>1.6390083999180496E-3</v>
      </c>
      <c r="H33" s="442">
        <v>2.6848409748038001E-3</v>
      </c>
      <c r="I33" s="442">
        <v>1.9665683382497543E-3</v>
      </c>
      <c r="J33" s="442">
        <v>0</v>
      </c>
      <c r="K33" s="442">
        <v>0</v>
      </c>
      <c r="L33" s="442">
        <v>4.21674045962471E-4</v>
      </c>
      <c r="M33" s="442">
        <v>1.937984496124031E-3</v>
      </c>
      <c r="N33" s="442">
        <v>8.2918739635157548E-4</v>
      </c>
      <c r="O33" s="442">
        <v>8.8261253309797002E-4</v>
      </c>
      <c r="P33" s="442">
        <v>3.1014621178555605E-3</v>
      </c>
      <c r="Q33" s="442">
        <v>1.8072289156626507E-3</v>
      </c>
      <c r="R33" s="442">
        <v>1.5552099533437014E-3</v>
      </c>
      <c r="S33" s="442">
        <v>0</v>
      </c>
      <c r="T33" s="442">
        <v>5.00751126690035E-4</v>
      </c>
      <c r="U33" s="442">
        <v>1.8674136321195146E-3</v>
      </c>
      <c r="V33" s="442">
        <v>0</v>
      </c>
      <c r="W33" s="442">
        <v>6.9108500345542499E-4</v>
      </c>
      <c r="X33" s="442">
        <v>0</v>
      </c>
      <c r="Y33" s="442">
        <v>3.3311125916055963E-3</v>
      </c>
      <c r="Z33" s="442">
        <v>0</v>
      </c>
      <c r="AA33" s="442">
        <v>0</v>
      </c>
      <c r="AB33" s="442">
        <v>0</v>
      </c>
      <c r="AC33" s="442">
        <v>2.7298480556270925E-2</v>
      </c>
      <c r="AD33" s="442">
        <v>1.2307692307692308E-2</v>
      </c>
      <c r="AE33" s="442">
        <v>8.7235996326905426E-3</v>
      </c>
      <c r="AF33" s="442">
        <v>1.7025538307461192E-2</v>
      </c>
      <c r="AG33" s="442">
        <v>1.7543859649122806E-2</v>
      </c>
      <c r="AH33" s="442">
        <v>1.7385257301808068E-3</v>
      </c>
      <c r="AI33" s="442">
        <v>4.0359567051917082E-3</v>
      </c>
      <c r="AJ33" s="442">
        <v>1.7178850925749188E-2</v>
      </c>
      <c r="AK33" s="442">
        <v>1.5410958904109588E-2</v>
      </c>
      <c r="AL33" s="442">
        <v>6.4777327935222669E-3</v>
      </c>
      <c r="AM33" s="442">
        <v>9.4024871094934796E-3</v>
      </c>
      <c r="AN33" s="442">
        <v>0</v>
      </c>
      <c r="AO33" s="442">
        <v>2.3076923076923078E-2</v>
      </c>
      <c r="AP33" s="443">
        <v>5.6574903886953054E-3</v>
      </c>
      <c r="AQ33" s="442">
        <v>0</v>
      </c>
      <c r="AR33" s="442">
        <v>9.1953104183320006E-2</v>
      </c>
      <c r="AS33" s="442">
        <v>1.5488267637264771E-4</v>
      </c>
      <c r="AT33" s="442">
        <v>0</v>
      </c>
      <c r="AU33" s="442">
        <v>4.0270429159318048E-2</v>
      </c>
      <c r="AV33" s="442">
        <v>0</v>
      </c>
      <c r="AW33" s="443">
        <v>5.7836993120781041E-2</v>
      </c>
      <c r="AX33" s="442">
        <v>3.9749077781942282E-2</v>
      </c>
      <c r="AY33" s="443">
        <v>5.0001250031250781E-5</v>
      </c>
      <c r="AZ33" s="443">
        <v>3.5191535220926815E-2</v>
      </c>
      <c r="BA33" s="442">
        <v>2.8517876719595429E-2</v>
      </c>
      <c r="BB33" s="443">
        <v>2.9145444255800793E-2</v>
      </c>
      <c r="BC33" s="442">
        <v>4.5192157678506421E-2</v>
      </c>
      <c r="BD33" s="443">
        <v>2.8004577424041763E-2</v>
      </c>
    </row>
    <row r="34" spans="1:56" x14ac:dyDescent="0.2">
      <c r="A34" s="281" t="s">
        <v>475</v>
      </c>
      <c r="B34" s="283" t="s">
        <v>476</v>
      </c>
      <c r="C34" s="442">
        <v>2.9319781078967943E-2</v>
      </c>
      <c r="D34" s="442">
        <v>3.0060120240480961E-2</v>
      </c>
      <c r="E34" s="442">
        <v>0</v>
      </c>
      <c r="F34" s="442">
        <v>0</v>
      </c>
      <c r="G34" s="442">
        <v>2.8068018848596599E-2</v>
      </c>
      <c r="H34" s="442">
        <v>1.7761255679471292E-2</v>
      </c>
      <c r="I34" s="442">
        <v>2.9498525073746312E-2</v>
      </c>
      <c r="J34" s="442">
        <v>1.4492753623188406E-2</v>
      </c>
      <c r="K34" s="442">
        <v>0</v>
      </c>
      <c r="L34" s="442">
        <v>1.686696183849884E-2</v>
      </c>
      <c r="M34" s="442">
        <v>4.0697674418604654E-2</v>
      </c>
      <c r="N34" s="442">
        <v>1.7412935323383085E-2</v>
      </c>
      <c r="O34" s="442">
        <v>2.7714033539276258E-2</v>
      </c>
      <c r="P34" s="442">
        <v>2.1045635799734161E-2</v>
      </c>
      <c r="Q34" s="442">
        <v>1.6265060240963854E-2</v>
      </c>
      <c r="R34" s="442">
        <v>1.347848626231208E-2</v>
      </c>
      <c r="S34" s="442">
        <v>1.4285714285714285E-2</v>
      </c>
      <c r="T34" s="442">
        <v>1.6524787180771158E-2</v>
      </c>
      <c r="U34" s="442">
        <v>1.8674136321195144E-2</v>
      </c>
      <c r="V34" s="442">
        <v>0</v>
      </c>
      <c r="W34" s="442">
        <v>1.3130615065653075E-2</v>
      </c>
      <c r="X34" s="442">
        <v>9.7664543524416142E-2</v>
      </c>
      <c r="Y34" s="442">
        <v>2.6870974905618475E-2</v>
      </c>
      <c r="Z34" s="442">
        <v>2.9850746268656716E-2</v>
      </c>
      <c r="AA34" s="442">
        <v>1.2300123001230012E-2</v>
      </c>
      <c r="AB34" s="442">
        <v>4.1984732824427481E-2</v>
      </c>
      <c r="AC34" s="442">
        <v>2.086015967035797E-2</v>
      </c>
      <c r="AD34" s="442">
        <v>2.4615384615384615E-2</v>
      </c>
      <c r="AE34" s="442">
        <v>0</v>
      </c>
      <c r="AF34" s="442">
        <v>5.2578868302453681E-2</v>
      </c>
      <c r="AG34" s="442">
        <v>0</v>
      </c>
      <c r="AH34" s="442">
        <v>2.3643949930458971E-2</v>
      </c>
      <c r="AI34" s="442">
        <v>1.6327279398275545E-2</v>
      </c>
      <c r="AJ34" s="442">
        <v>1.1643443405230006E-2</v>
      </c>
      <c r="AK34" s="442">
        <v>2.5684931506849314E-2</v>
      </c>
      <c r="AL34" s="442">
        <v>7.0175438596491229E-3</v>
      </c>
      <c r="AM34" s="442">
        <v>2.8814073400060661E-2</v>
      </c>
      <c r="AN34" s="442">
        <v>5.027932960893855E-2</v>
      </c>
      <c r="AO34" s="442">
        <v>6.9230769230769235E-2</v>
      </c>
      <c r="AP34" s="443">
        <v>2.1562753140550062E-2</v>
      </c>
      <c r="AQ34" s="442">
        <v>2.7724665391969407E-2</v>
      </c>
      <c r="AR34" s="442">
        <v>5.3477218225419662E-2</v>
      </c>
      <c r="AS34" s="442">
        <v>9.292960582358863E-4</v>
      </c>
      <c r="AT34" s="442">
        <v>3.4180413137167485E-3</v>
      </c>
      <c r="AU34" s="442">
        <v>6.7607289829512054E-3</v>
      </c>
      <c r="AV34" s="442">
        <v>4.434589800443459E-3</v>
      </c>
      <c r="AW34" s="443">
        <v>3.3767782056032605E-2</v>
      </c>
      <c r="AX34" s="442">
        <v>3.7214211035054151E-2</v>
      </c>
      <c r="AY34" s="443">
        <v>2.4175604390109753E-2</v>
      </c>
      <c r="AZ34" s="443">
        <v>3.0008817478201236E-2</v>
      </c>
      <c r="BA34" s="442">
        <v>3.352548007214344E-2</v>
      </c>
      <c r="BB34" s="443">
        <v>4.3120794818587688E-2</v>
      </c>
      <c r="BC34" s="442">
        <v>8.3207655104269584E-3</v>
      </c>
      <c r="BD34" s="443">
        <v>2.567729160505574E-2</v>
      </c>
    </row>
    <row r="35" spans="1:56" x14ac:dyDescent="0.2">
      <c r="A35" s="281" t="s">
        <v>477</v>
      </c>
      <c r="B35" s="283" t="s">
        <v>193</v>
      </c>
      <c r="C35" s="442">
        <v>3.1274433150899139E-3</v>
      </c>
      <c r="D35" s="442">
        <v>0</v>
      </c>
      <c r="E35" s="442">
        <v>0</v>
      </c>
      <c r="F35" s="442">
        <v>0</v>
      </c>
      <c r="G35" s="442">
        <v>3.2780167998360992E-3</v>
      </c>
      <c r="H35" s="442">
        <v>4.9566294919454771E-3</v>
      </c>
      <c r="I35" s="442">
        <v>4.9164208456243851E-3</v>
      </c>
      <c r="J35" s="442">
        <v>1.4492753623188406E-2</v>
      </c>
      <c r="K35" s="442">
        <v>0</v>
      </c>
      <c r="L35" s="442">
        <v>3.373392367699768E-3</v>
      </c>
      <c r="M35" s="442">
        <v>5.8139534883720929E-3</v>
      </c>
      <c r="N35" s="442">
        <v>8.2918739635157548E-4</v>
      </c>
      <c r="O35" s="442">
        <v>2.294792586054722E-3</v>
      </c>
      <c r="P35" s="442">
        <v>5.9813912272928668E-3</v>
      </c>
      <c r="Q35" s="442">
        <v>6.024096385542169E-3</v>
      </c>
      <c r="R35" s="442">
        <v>1.0368066355624676E-2</v>
      </c>
      <c r="S35" s="442">
        <v>4.7619047619047623E-3</v>
      </c>
      <c r="T35" s="442">
        <v>6.5097646469704559E-3</v>
      </c>
      <c r="U35" s="442">
        <v>1.2138188608776844E-2</v>
      </c>
      <c r="V35" s="442">
        <v>0</v>
      </c>
      <c r="W35" s="442">
        <v>2.0732550103662751E-3</v>
      </c>
      <c r="X35" s="442">
        <v>0</v>
      </c>
      <c r="Y35" s="442">
        <v>8.2167443926271372E-3</v>
      </c>
      <c r="Z35" s="442">
        <v>0</v>
      </c>
      <c r="AA35" s="442">
        <v>3.9360393603936041E-2</v>
      </c>
      <c r="AB35" s="442">
        <v>1.1450381679389313E-2</v>
      </c>
      <c r="AC35" s="442">
        <v>3.8629925315477723E-2</v>
      </c>
      <c r="AD35" s="442">
        <v>5.8461538461538461E-2</v>
      </c>
      <c r="AE35" s="442">
        <v>0</v>
      </c>
      <c r="AF35" s="442">
        <v>1.1016524787180772E-2</v>
      </c>
      <c r="AG35" s="442">
        <v>5.2631578947368418E-2</v>
      </c>
      <c r="AH35" s="442">
        <v>3.0598052851182198E-2</v>
      </c>
      <c r="AI35" s="442">
        <v>1.981287837094111E-2</v>
      </c>
      <c r="AJ35" s="442">
        <v>1.2025195648024432E-2</v>
      </c>
      <c r="AK35" s="442">
        <v>7.3630136986301373E-2</v>
      </c>
      <c r="AL35" s="442">
        <v>3.0229419703103912E-2</v>
      </c>
      <c r="AM35" s="442">
        <v>2.3051258720048529E-2</v>
      </c>
      <c r="AN35" s="442">
        <v>0</v>
      </c>
      <c r="AO35" s="442">
        <v>5.7692307692307696E-2</v>
      </c>
      <c r="AP35" s="443">
        <v>1.2947938230491302E-2</v>
      </c>
      <c r="AQ35" s="442">
        <v>1.24282982791587E-2</v>
      </c>
      <c r="AR35" s="442">
        <v>4.7135624833466561E-2</v>
      </c>
      <c r="AS35" s="442">
        <v>7.7441338186323854E-5</v>
      </c>
      <c r="AT35" s="442">
        <v>6.0781691187397832E-2</v>
      </c>
      <c r="AU35" s="442">
        <v>7.4955908289241618E-2</v>
      </c>
      <c r="AV35" s="442">
        <v>0</v>
      </c>
      <c r="AW35" s="443">
        <v>3.9422596703774709E-2</v>
      </c>
      <c r="AX35" s="442">
        <v>3.4067820014597676E-2</v>
      </c>
      <c r="AY35" s="443">
        <v>5.7501437535938398E-4</v>
      </c>
      <c r="AZ35" s="443">
        <v>2.419907906338787E-2</v>
      </c>
      <c r="BA35" s="442">
        <v>2.4592424938996358E-2</v>
      </c>
      <c r="BB35" s="443">
        <v>5.3763440860215055E-2</v>
      </c>
      <c r="BC35" s="442">
        <v>-2.4702272609080034E-2</v>
      </c>
      <c r="BD35" s="443">
        <v>7.329021639900737E-4</v>
      </c>
    </row>
    <row r="36" spans="1:56" x14ac:dyDescent="0.2">
      <c r="A36" s="281" t="s">
        <v>478</v>
      </c>
      <c r="B36" s="283" t="s">
        <v>39</v>
      </c>
      <c r="C36" s="442">
        <v>0</v>
      </c>
      <c r="D36" s="442">
        <v>0</v>
      </c>
      <c r="E36" s="442">
        <v>0</v>
      </c>
      <c r="F36" s="442">
        <v>0</v>
      </c>
      <c r="G36" s="442">
        <v>0</v>
      </c>
      <c r="H36" s="442">
        <v>0</v>
      </c>
      <c r="I36" s="442">
        <v>0</v>
      </c>
      <c r="J36" s="442">
        <v>0</v>
      </c>
      <c r="K36" s="442">
        <v>0</v>
      </c>
      <c r="L36" s="442">
        <v>0</v>
      </c>
      <c r="M36" s="442">
        <v>0</v>
      </c>
      <c r="N36" s="442">
        <v>0</v>
      </c>
      <c r="O36" s="442">
        <v>0</v>
      </c>
      <c r="P36" s="442">
        <v>0</v>
      </c>
      <c r="Q36" s="442">
        <v>0</v>
      </c>
      <c r="R36" s="442">
        <v>0</v>
      </c>
      <c r="S36" s="442">
        <v>0</v>
      </c>
      <c r="T36" s="442">
        <v>0</v>
      </c>
      <c r="U36" s="442">
        <v>0</v>
      </c>
      <c r="V36" s="442">
        <v>0</v>
      </c>
      <c r="W36" s="442">
        <v>0</v>
      </c>
      <c r="X36" s="442">
        <v>0</v>
      </c>
      <c r="Y36" s="442">
        <v>0</v>
      </c>
      <c r="Z36" s="442">
        <v>0</v>
      </c>
      <c r="AA36" s="442">
        <v>0</v>
      </c>
      <c r="AB36" s="442">
        <v>0</v>
      </c>
      <c r="AC36" s="442">
        <v>0</v>
      </c>
      <c r="AD36" s="442">
        <v>0</v>
      </c>
      <c r="AE36" s="442">
        <v>0</v>
      </c>
      <c r="AF36" s="442">
        <v>0</v>
      </c>
      <c r="AG36" s="442">
        <v>0</v>
      </c>
      <c r="AH36" s="442">
        <v>0</v>
      </c>
      <c r="AI36" s="442">
        <v>0</v>
      </c>
      <c r="AJ36" s="442">
        <v>0</v>
      </c>
      <c r="AK36" s="442">
        <v>0</v>
      </c>
      <c r="AL36" s="442">
        <v>0</v>
      </c>
      <c r="AM36" s="442">
        <v>0</v>
      </c>
      <c r="AN36" s="442">
        <v>0</v>
      </c>
      <c r="AO36" s="442">
        <v>0.19230769230769232</v>
      </c>
      <c r="AP36" s="443">
        <v>6.4289663507901195E-4</v>
      </c>
      <c r="AQ36" s="442">
        <v>0</v>
      </c>
      <c r="AR36" s="442">
        <v>4.2632560618172128E-3</v>
      </c>
      <c r="AS36" s="442">
        <v>0.20645860760473941</v>
      </c>
      <c r="AT36" s="442">
        <v>0</v>
      </c>
      <c r="AU36" s="442">
        <v>0</v>
      </c>
      <c r="AV36" s="442">
        <v>0</v>
      </c>
      <c r="AW36" s="443">
        <v>4.5528507676692823E-2</v>
      </c>
      <c r="AX36" s="442">
        <v>2.8366835657783127E-2</v>
      </c>
      <c r="AY36" s="443">
        <v>0</v>
      </c>
      <c r="AZ36" s="443">
        <v>2.7686881551876163E-2</v>
      </c>
      <c r="BA36" s="442">
        <v>2.0341620398203485E-2</v>
      </c>
      <c r="BB36" s="443">
        <v>0</v>
      </c>
      <c r="BC36" s="442">
        <v>7.3482760413958084E-2</v>
      </c>
      <c r="BD36" s="443">
        <v>3.6979414449744771E-2</v>
      </c>
    </row>
    <row r="37" spans="1:56" x14ac:dyDescent="0.2">
      <c r="A37" s="281" t="s">
        <v>479</v>
      </c>
      <c r="B37" s="283" t="s">
        <v>40</v>
      </c>
      <c r="C37" s="442">
        <v>0</v>
      </c>
      <c r="D37" s="442">
        <v>0</v>
      </c>
      <c r="E37" s="442">
        <v>0</v>
      </c>
      <c r="F37" s="442">
        <v>0</v>
      </c>
      <c r="G37" s="442">
        <v>0</v>
      </c>
      <c r="H37" s="442">
        <v>0</v>
      </c>
      <c r="I37" s="442">
        <v>0</v>
      </c>
      <c r="J37" s="442">
        <v>0</v>
      </c>
      <c r="K37" s="442">
        <v>0</v>
      </c>
      <c r="L37" s="442">
        <v>2.108370229812355E-4</v>
      </c>
      <c r="M37" s="442">
        <v>0</v>
      </c>
      <c r="N37" s="442">
        <v>0</v>
      </c>
      <c r="O37" s="442">
        <v>0</v>
      </c>
      <c r="P37" s="442">
        <v>2.2153300841825432E-4</v>
      </c>
      <c r="Q37" s="442">
        <v>0</v>
      </c>
      <c r="R37" s="442">
        <v>0</v>
      </c>
      <c r="S37" s="442">
        <v>0</v>
      </c>
      <c r="T37" s="442">
        <v>1.00150225338007E-3</v>
      </c>
      <c r="U37" s="442">
        <v>9.3370681605975728E-4</v>
      </c>
      <c r="V37" s="442">
        <v>0</v>
      </c>
      <c r="W37" s="442">
        <v>0</v>
      </c>
      <c r="X37" s="442">
        <v>0</v>
      </c>
      <c r="Y37" s="442">
        <v>2.2207417277370642E-4</v>
      </c>
      <c r="Z37" s="442">
        <v>0</v>
      </c>
      <c r="AA37" s="442">
        <v>0</v>
      </c>
      <c r="AB37" s="442">
        <v>0</v>
      </c>
      <c r="AC37" s="442">
        <v>0</v>
      </c>
      <c r="AD37" s="442">
        <v>0</v>
      </c>
      <c r="AE37" s="442">
        <v>0</v>
      </c>
      <c r="AF37" s="442">
        <v>0</v>
      </c>
      <c r="AG37" s="442">
        <v>0</v>
      </c>
      <c r="AH37" s="442">
        <v>0</v>
      </c>
      <c r="AI37" s="442">
        <v>0</v>
      </c>
      <c r="AJ37" s="442">
        <v>0</v>
      </c>
      <c r="AK37" s="442">
        <v>0</v>
      </c>
      <c r="AL37" s="442">
        <v>2.6990553306342779E-4</v>
      </c>
      <c r="AM37" s="442">
        <v>0</v>
      </c>
      <c r="AN37" s="442">
        <v>0</v>
      </c>
      <c r="AO37" s="442">
        <v>0</v>
      </c>
      <c r="AP37" s="443">
        <v>1.0286346161264192E-4</v>
      </c>
      <c r="AQ37" s="442">
        <v>0</v>
      </c>
      <c r="AR37" s="442">
        <v>3.4452438049560351E-2</v>
      </c>
      <c r="AS37" s="442">
        <v>0.19693332300782157</v>
      </c>
      <c r="AT37" s="442">
        <v>0.16644375092881558</v>
      </c>
      <c r="AU37" s="442">
        <v>0.22045855379188711</v>
      </c>
      <c r="AV37" s="442">
        <v>0</v>
      </c>
      <c r="AW37" s="443">
        <v>9.1926986837653657E-2</v>
      </c>
      <c r="AX37" s="442">
        <v>5.6358866115637264E-2</v>
      </c>
      <c r="AY37" s="443">
        <v>1.4500362509062727E-2</v>
      </c>
      <c r="AZ37" s="443">
        <v>6.1585186636621929E-2</v>
      </c>
      <c r="BA37" s="442">
        <v>4.4516745057820842E-2</v>
      </c>
      <c r="BB37" s="443">
        <v>1.3252216562912658E-2</v>
      </c>
      <c r="BC37" s="442">
        <v>0.14153102085391855</v>
      </c>
      <c r="BD37" s="443">
        <v>7.0088591156313884E-2</v>
      </c>
    </row>
    <row r="38" spans="1:56" x14ac:dyDescent="0.2">
      <c r="A38" s="281" t="s">
        <v>480</v>
      </c>
      <c r="B38" s="283" t="s">
        <v>481</v>
      </c>
      <c r="C38" s="442">
        <v>3.9093041438623924E-4</v>
      </c>
      <c r="D38" s="442">
        <v>0</v>
      </c>
      <c r="E38" s="442">
        <v>0</v>
      </c>
      <c r="F38" s="442">
        <v>0</v>
      </c>
      <c r="G38" s="442">
        <v>0</v>
      </c>
      <c r="H38" s="442">
        <v>0</v>
      </c>
      <c r="I38" s="442">
        <v>0</v>
      </c>
      <c r="J38" s="442">
        <v>0</v>
      </c>
      <c r="K38" s="442">
        <v>0</v>
      </c>
      <c r="L38" s="442">
        <v>0</v>
      </c>
      <c r="M38" s="442">
        <v>0</v>
      </c>
      <c r="N38" s="442">
        <v>0</v>
      </c>
      <c r="O38" s="442">
        <v>0</v>
      </c>
      <c r="P38" s="442">
        <v>0</v>
      </c>
      <c r="Q38" s="442">
        <v>0</v>
      </c>
      <c r="R38" s="442">
        <v>0</v>
      </c>
      <c r="S38" s="442">
        <v>0</v>
      </c>
      <c r="T38" s="442">
        <v>0</v>
      </c>
      <c r="U38" s="442">
        <v>0</v>
      </c>
      <c r="V38" s="442">
        <v>0</v>
      </c>
      <c r="W38" s="442">
        <v>0</v>
      </c>
      <c r="X38" s="442">
        <v>0</v>
      </c>
      <c r="Y38" s="442">
        <v>0</v>
      </c>
      <c r="Z38" s="442">
        <v>0</v>
      </c>
      <c r="AA38" s="442">
        <v>0</v>
      </c>
      <c r="AB38" s="442">
        <v>0</v>
      </c>
      <c r="AC38" s="442">
        <v>0</v>
      </c>
      <c r="AD38" s="442">
        <v>0</v>
      </c>
      <c r="AE38" s="442">
        <v>0</v>
      </c>
      <c r="AF38" s="442">
        <v>5.00751126690035E-4</v>
      </c>
      <c r="AG38" s="442">
        <v>0</v>
      </c>
      <c r="AH38" s="442">
        <v>0</v>
      </c>
      <c r="AI38" s="442">
        <v>0</v>
      </c>
      <c r="AJ38" s="442">
        <v>1.9660240503912959E-2</v>
      </c>
      <c r="AK38" s="442">
        <v>0</v>
      </c>
      <c r="AL38" s="442">
        <v>0</v>
      </c>
      <c r="AM38" s="442">
        <v>0</v>
      </c>
      <c r="AN38" s="442">
        <v>0</v>
      </c>
      <c r="AO38" s="442">
        <v>3.8461538461538464E-3</v>
      </c>
      <c r="AP38" s="443">
        <v>1.3629408663675055E-3</v>
      </c>
      <c r="AQ38" s="442">
        <v>3.6328871892925434E-2</v>
      </c>
      <c r="AR38" s="442">
        <v>5.4729549693578468E-2</v>
      </c>
      <c r="AS38" s="442">
        <v>0.58661813676140329</v>
      </c>
      <c r="AT38" s="442">
        <v>0</v>
      </c>
      <c r="AU38" s="442">
        <v>0</v>
      </c>
      <c r="AV38" s="442">
        <v>0</v>
      </c>
      <c r="AW38" s="443">
        <v>0.15574100626701681</v>
      </c>
      <c r="AX38" s="442">
        <v>9.6393979444893779E-2</v>
      </c>
      <c r="AY38" s="443">
        <v>3.4500862521563039E-3</v>
      </c>
      <c r="AZ38" s="443">
        <v>9.6061526403448616E-2</v>
      </c>
      <c r="BA38" s="442">
        <v>7.0099374049580929E-2</v>
      </c>
      <c r="BB38" s="443">
        <v>7.3445261900270384E-2</v>
      </c>
      <c r="BC38" s="442">
        <v>0.13347027926569244</v>
      </c>
      <c r="BD38" s="443">
        <v>6.7362709423578873E-2</v>
      </c>
    </row>
    <row r="39" spans="1:56" x14ac:dyDescent="0.2">
      <c r="A39" s="281" t="s">
        <v>482</v>
      </c>
      <c r="B39" s="283" t="s">
        <v>483</v>
      </c>
      <c r="C39" s="442">
        <v>0</v>
      </c>
      <c r="D39" s="442">
        <v>0</v>
      </c>
      <c r="E39" s="442">
        <v>0</v>
      </c>
      <c r="F39" s="442">
        <v>0</v>
      </c>
      <c r="G39" s="442">
        <v>4.097520999795124E-4</v>
      </c>
      <c r="H39" s="442">
        <v>4.1305245766212311E-4</v>
      </c>
      <c r="I39" s="442">
        <v>9.8328416912487715E-4</v>
      </c>
      <c r="J39" s="442">
        <v>0</v>
      </c>
      <c r="K39" s="442">
        <v>0</v>
      </c>
      <c r="L39" s="442">
        <v>4.21674045962471E-4</v>
      </c>
      <c r="M39" s="442">
        <v>0</v>
      </c>
      <c r="N39" s="442">
        <v>8.2918739635157548E-4</v>
      </c>
      <c r="O39" s="442">
        <v>1.7652250661959399E-4</v>
      </c>
      <c r="P39" s="442">
        <v>6.64599025254763E-4</v>
      </c>
      <c r="Q39" s="442">
        <v>2.4096385542168677E-3</v>
      </c>
      <c r="R39" s="442">
        <v>1.5552099533437014E-3</v>
      </c>
      <c r="S39" s="442">
        <v>0</v>
      </c>
      <c r="T39" s="442">
        <v>5.00751126690035E-4</v>
      </c>
      <c r="U39" s="442">
        <v>4.6685340802987864E-4</v>
      </c>
      <c r="V39" s="442">
        <v>0</v>
      </c>
      <c r="W39" s="442">
        <v>0</v>
      </c>
      <c r="X39" s="442">
        <v>0</v>
      </c>
      <c r="Y39" s="442">
        <v>6.6622251832111927E-4</v>
      </c>
      <c r="Z39" s="442">
        <v>0</v>
      </c>
      <c r="AA39" s="442">
        <v>9.8400984009840101E-3</v>
      </c>
      <c r="AB39" s="442">
        <v>0</v>
      </c>
      <c r="AC39" s="442">
        <v>2.5753283543651818E-4</v>
      </c>
      <c r="AD39" s="442">
        <v>3.0769230769230769E-3</v>
      </c>
      <c r="AE39" s="442">
        <v>0</v>
      </c>
      <c r="AF39" s="442">
        <v>2.00300450676014E-3</v>
      </c>
      <c r="AG39" s="442">
        <v>0</v>
      </c>
      <c r="AH39" s="442">
        <v>0</v>
      </c>
      <c r="AI39" s="442">
        <v>1.2841680425609979E-3</v>
      </c>
      <c r="AJ39" s="442">
        <v>7.6350448558885279E-4</v>
      </c>
      <c r="AK39" s="442">
        <v>0</v>
      </c>
      <c r="AL39" s="442">
        <v>1.6194331983805667E-3</v>
      </c>
      <c r="AM39" s="442">
        <v>3.3363663936912345E-3</v>
      </c>
      <c r="AN39" s="442">
        <v>0</v>
      </c>
      <c r="AO39" s="442">
        <v>3.8461538461538464E-3</v>
      </c>
      <c r="AP39" s="443">
        <v>8.7433942370745629E-4</v>
      </c>
      <c r="AQ39" s="442">
        <v>0</v>
      </c>
      <c r="AR39" s="442">
        <v>1.4948041566746603E-2</v>
      </c>
      <c r="AS39" s="442">
        <v>0</v>
      </c>
      <c r="AT39" s="442">
        <v>0</v>
      </c>
      <c r="AU39" s="442">
        <v>0</v>
      </c>
      <c r="AV39" s="442">
        <v>0</v>
      </c>
      <c r="AW39" s="443">
        <v>9.0380370865621625E-3</v>
      </c>
      <c r="AX39" s="442">
        <v>6.2040123882981871E-3</v>
      </c>
      <c r="AY39" s="443">
        <v>1.3475336883422085E-2</v>
      </c>
      <c r="AZ39" s="443">
        <v>1.0776917801508768E-2</v>
      </c>
      <c r="BA39" s="442">
        <v>8.2611309544859783E-3</v>
      </c>
      <c r="BB39" s="443">
        <v>0</v>
      </c>
      <c r="BC39" s="442">
        <v>2.8602631442092671E-2</v>
      </c>
      <c r="BD39" s="443">
        <v>1.501806539544572E-2</v>
      </c>
    </row>
    <row r="40" spans="1:56" x14ac:dyDescent="0.2">
      <c r="A40" s="281" t="s">
        <v>484</v>
      </c>
      <c r="B40" s="283" t="s">
        <v>41</v>
      </c>
      <c r="C40" s="442">
        <v>1.9546520719311962E-2</v>
      </c>
      <c r="D40" s="442">
        <v>2.2044088176352707E-2</v>
      </c>
      <c r="E40" s="442">
        <v>0</v>
      </c>
      <c r="F40" s="442">
        <v>0</v>
      </c>
      <c r="G40" s="442">
        <v>2.4994878098750256E-2</v>
      </c>
      <c r="H40" s="442">
        <v>3.0359355638166045E-2</v>
      </c>
      <c r="I40" s="442">
        <v>2.359882005899705E-2</v>
      </c>
      <c r="J40" s="442">
        <v>4.3478260869565216E-2</v>
      </c>
      <c r="K40" s="442">
        <v>0</v>
      </c>
      <c r="L40" s="442">
        <v>3.6263967952772508E-2</v>
      </c>
      <c r="M40" s="442">
        <v>5.4263565891472867E-2</v>
      </c>
      <c r="N40" s="442">
        <v>9.9502487562189053E-3</v>
      </c>
      <c r="O40" s="442">
        <v>1.3062665489849955E-2</v>
      </c>
      <c r="P40" s="442">
        <v>2.5697828976517501E-2</v>
      </c>
      <c r="Q40" s="442">
        <v>3.6746987951807232E-2</v>
      </c>
      <c r="R40" s="442">
        <v>3.0585795749092794E-2</v>
      </c>
      <c r="S40" s="442">
        <v>2.8571428571428571E-2</v>
      </c>
      <c r="T40" s="442">
        <v>4.3565348022033053E-2</v>
      </c>
      <c r="U40" s="442">
        <v>3.7348272642390289E-2</v>
      </c>
      <c r="V40" s="442">
        <v>0.04</v>
      </c>
      <c r="W40" s="442">
        <v>2.3496890117484452E-2</v>
      </c>
      <c r="X40" s="442">
        <v>3.1847133757961783E-2</v>
      </c>
      <c r="Y40" s="442">
        <v>9.5491894292693766E-2</v>
      </c>
      <c r="Z40" s="442">
        <v>7.4626865671641784E-2</v>
      </c>
      <c r="AA40" s="442">
        <v>0.13530135301353013</v>
      </c>
      <c r="AB40" s="442">
        <v>6.1068702290076333E-2</v>
      </c>
      <c r="AC40" s="442">
        <v>8.6015967035797058E-2</v>
      </c>
      <c r="AD40" s="442">
        <v>0.11692307692307692</v>
      </c>
      <c r="AE40" s="442">
        <v>2.7548209366391185E-3</v>
      </c>
      <c r="AF40" s="442">
        <v>7.0605908863294944E-2</v>
      </c>
      <c r="AG40" s="442">
        <v>0.21052631578947367</v>
      </c>
      <c r="AH40" s="442">
        <v>9.2141863699582757E-2</v>
      </c>
      <c r="AI40" s="442">
        <v>5.7787561915244909E-2</v>
      </c>
      <c r="AJ40" s="442">
        <v>4.7909906470700515E-2</v>
      </c>
      <c r="AK40" s="442">
        <v>7.9623287671232876E-2</v>
      </c>
      <c r="AL40" s="442">
        <v>0.15978407557354926</v>
      </c>
      <c r="AM40" s="442">
        <v>3.3666969972702458E-2</v>
      </c>
      <c r="AN40" s="442">
        <v>0</v>
      </c>
      <c r="AO40" s="442">
        <v>3.4615384615384617E-2</v>
      </c>
      <c r="AP40" s="443">
        <v>4.9605904362696567E-2</v>
      </c>
      <c r="AQ40" s="442">
        <v>3.9196940726577437E-2</v>
      </c>
      <c r="AR40" s="442">
        <v>4.0607513988808956E-2</v>
      </c>
      <c r="AS40" s="442">
        <v>0</v>
      </c>
      <c r="AT40" s="442">
        <v>1.0105513449249518E-2</v>
      </c>
      <c r="AU40" s="442">
        <v>2.0870076425631982E-2</v>
      </c>
      <c r="AV40" s="442">
        <v>0</v>
      </c>
      <c r="AW40" s="443">
        <v>2.7452433503568494E-2</v>
      </c>
      <c r="AX40" s="442">
        <v>5.4859645315921329E-2</v>
      </c>
      <c r="AY40" s="443">
        <v>5.8251456286407162E-3</v>
      </c>
      <c r="AZ40" s="443">
        <v>1.8977172528656803E-2</v>
      </c>
      <c r="BA40" s="442">
        <v>4.098737489832726E-2</v>
      </c>
      <c r="BB40" s="443">
        <v>3.2855436081242535E-2</v>
      </c>
      <c r="BC40" s="442">
        <v>-3.9783660096728898E-3</v>
      </c>
      <c r="BD40" s="443">
        <v>4.7638640659354789E-2</v>
      </c>
    </row>
    <row r="41" spans="1:56" x14ac:dyDescent="0.2">
      <c r="A41" s="286">
        <v>37</v>
      </c>
      <c r="B41" s="283" t="s">
        <v>42</v>
      </c>
      <c r="C41" s="442">
        <v>0</v>
      </c>
      <c r="D41" s="442">
        <v>0</v>
      </c>
      <c r="E41" s="442">
        <v>0</v>
      </c>
      <c r="F41" s="442">
        <v>0</v>
      </c>
      <c r="G41" s="442">
        <v>0</v>
      </c>
      <c r="H41" s="442">
        <v>2.0652622883106156E-4</v>
      </c>
      <c r="I41" s="442">
        <v>0</v>
      </c>
      <c r="J41" s="442">
        <v>0</v>
      </c>
      <c r="K41" s="442">
        <v>0</v>
      </c>
      <c r="L41" s="442">
        <v>0</v>
      </c>
      <c r="M41" s="442">
        <v>0</v>
      </c>
      <c r="N41" s="442">
        <v>0</v>
      </c>
      <c r="O41" s="442">
        <v>0</v>
      </c>
      <c r="P41" s="442">
        <v>0</v>
      </c>
      <c r="Q41" s="442">
        <v>0</v>
      </c>
      <c r="R41" s="442">
        <v>0</v>
      </c>
      <c r="S41" s="442">
        <v>0</v>
      </c>
      <c r="T41" s="442">
        <v>0</v>
      </c>
      <c r="U41" s="442">
        <v>0</v>
      </c>
      <c r="V41" s="442">
        <v>0</v>
      </c>
      <c r="W41" s="442">
        <v>0</v>
      </c>
      <c r="X41" s="442">
        <v>0</v>
      </c>
      <c r="Y41" s="442">
        <v>2.2207417277370642E-4</v>
      </c>
      <c r="Z41" s="442">
        <v>0</v>
      </c>
      <c r="AA41" s="442">
        <v>0</v>
      </c>
      <c r="AB41" s="442">
        <v>0</v>
      </c>
      <c r="AC41" s="442">
        <v>7.7259850630955449E-4</v>
      </c>
      <c r="AD41" s="442">
        <v>0</v>
      </c>
      <c r="AE41" s="442">
        <v>4.591368227731864E-4</v>
      </c>
      <c r="AF41" s="442">
        <v>0</v>
      </c>
      <c r="AG41" s="442">
        <v>1.7543859649122806E-2</v>
      </c>
      <c r="AH41" s="442">
        <v>3.4770514603616132E-4</v>
      </c>
      <c r="AI41" s="442">
        <v>2.9352412401394239E-3</v>
      </c>
      <c r="AJ41" s="442">
        <v>1.2788700133613285E-2</v>
      </c>
      <c r="AK41" s="442">
        <v>2.5684931506849314E-3</v>
      </c>
      <c r="AL41" s="442">
        <v>8.0971659919028337E-4</v>
      </c>
      <c r="AM41" s="442">
        <v>1.8804974218986959E-2</v>
      </c>
      <c r="AN41" s="442">
        <v>0</v>
      </c>
      <c r="AO41" s="442">
        <v>0</v>
      </c>
      <c r="AP41" s="443">
        <v>2.0444112995512582E-3</v>
      </c>
      <c r="AQ41" s="442">
        <v>0.66443594646271509</v>
      </c>
      <c r="AR41" s="442">
        <v>0.12190247801758593</v>
      </c>
      <c r="AS41" s="442">
        <v>0</v>
      </c>
      <c r="AT41" s="442">
        <v>0</v>
      </c>
      <c r="AU41" s="442">
        <v>0</v>
      </c>
      <c r="AV41" s="442">
        <v>0</v>
      </c>
      <c r="AW41" s="443">
        <v>8.4902772631341522E-2</v>
      </c>
      <c r="AX41" s="442">
        <v>5.3547827116169885E-2</v>
      </c>
      <c r="AY41" s="443">
        <v>2.9150728768219204E-2</v>
      </c>
      <c r="AZ41" s="443">
        <v>6.3054766336827661E-2</v>
      </c>
      <c r="BA41" s="442">
        <v>4.6645683771262866E-2</v>
      </c>
      <c r="BB41" s="443">
        <v>5.1845563730113814E-2</v>
      </c>
      <c r="BC41" s="442">
        <v>8.1595506786624375E-2</v>
      </c>
      <c r="BD41" s="443">
        <v>4.2392604117110051E-2</v>
      </c>
    </row>
    <row r="42" spans="1:56" x14ac:dyDescent="0.2">
      <c r="A42" s="287">
        <v>38</v>
      </c>
      <c r="B42" s="272" t="s">
        <v>282</v>
      </c>
      <c r="C42" s="442">
        <v>1.1727912431587178E-3</v>
      </c>
      <c r="D42" s="442">
        <v>6.0120240480961923E-3</v>
      </c>
      <c r="E42" s="442">
        <v>0</v>
      </c>
      <c r="F42" s="442">
        <v>0</v>
      </c>
      <c r="G42" s="442">
        <v>1.8438844499078057E-3</v>
      </c>
      <c r="H42" s="442">
        <v>1.8587360594795538E-3</v>
      </c>
      <c r="I42" s="442">
        <v>1.9665683382497543E-3</v>
      </c>
      <c r="J42" s="442">
        <v>0</v>
      </c>
      <c r="K42" s="442">
        <v>0</v>
      </c>
      <c r="L42" s="442">
        <v>4.21674045962471E-4</v>
      </c>
      <c r="M42" s="442">
        <v>3.875968992248062E-3</v>
      </c>
      <c r="N42" s="442">
        <v>0</v>
      </c>
      <c r="O42" s="442">
        <v>5.2956751985878199E-4</v>
      </c>
      <c r="P42" s="442">
        <v>6.64599025254763E-4</v>
      </c>
      <c r="Q42" s="442">
        <v>1.2048192771084338E-3</v>
      </c>
      <c r="R42" s="442">
        <v>1.5552099533437014E-3</v>
      </c>
      <c r="S42" s="442">
        <v>0</v>
      </c>
      <c r="T42" s="442">
        <v>1.5022533800701052E-3</v>
      </c>
      <c r="U42" s="442">
        <v>1.4005602240896359E-3</v>
      </c>
      <c r="V42" s="442">
        <v>0</v>
      </c>
      <c r="W42" s="442">
        <v>1.38217000691085E-3</v>
      </c>
      <c r="X42" s="442">
        <v>0</v>
      </c>
      <c r="Y42" s="442">
        <v>1.554519209415945E-3</v>
      </c>
      <c r="Z42" s="442">
        <v>0</v>
      </c>
      <c r="AA42" s="442">
        <v>2.4600246002460025E-3</v>
      </c>
      <c r="AB42" s="442">
        <v>7.6335877862595417E-3</v>
      </c>
      <c r="AC42" s="442">
        <v>3.8629925315477724E-3</v>
      </c>
      <c r="AD42" s="442">
        <v>6.1538461538461538E-3</v>
      </c>
      <c r="AE42" s="442">
        <v>0</v>
      </c>
      <c r="AF42" s="442">
        <v>3.5052578868302454E-3</v>
      </c>
      <c r="AG42" s="442">
        <v>0</v>
      </c>
      <c r="AH42" s="442">
        <v>4.5201668984700977E-3</v>
      </c>
      <c r="AI42" s="442">
        <v>5.1366721702439918E-3</v>
      </c>
      <c r="AJ42" s="442">
        <v>4.0083985493414775E-3</v>
      </c>
      <c r="AK42" s="442">
        <v>8.5616438356164379E-3</v>
      </c>
      <c r="AL42" s="442">
        <v>2.6990553306342779E-3</v>
      </c>
      <c r="AM42" s="442">
        <v>3.3363663936912345E-3</v>
      </c>
      <c r="AN42" s="442">
        <v>0</v>
      </c>
      <c r="AO42" s="442">
        <v>0</v>
      </c>
      <c r="AP42" s="443">
        <v>2.3015699535828631E-3</v>
      </c>
      <c r="AQ42" s="442">
        <v>0</v>
      </c>
      <c r="AR42" s="442">
        <v>0</v>
      </c>
      <c r="AS42" s="442">
        <v>0</v>
      </c>
      <c r="AT42" s="442">
        <v>0</v>
      </c>
      <c r="AU42" s="442">
        <v>0</v>
      </c>
      <c r="AV42" s="442">
        <v>0</v>
      </c>
      <c r="AW42" s="443">
        <v>0</v>
      </c>
      <c r="AX42" s="442">
        <v>1.7655297575602154E-3</v>
      </c>
      <c r="AY42" s="443">
        <v>0</v>
      </c>
      <c r="AZ42" s="443">
        <v>0</v>
      </c>
      <c r="BA42" s="442">
        <v>1.2660466103193409E-3</v>
      </c>
      <c r="BB42" s="443">
        <v>0</v>
      </c>
      <c r="BC42" s="442">
        <v>0</v>
      </c>
      <c r="BD42" s="443">
        <v>2.3015699535828631E-3</v>
      </c>
    </row>
    <row r="43" spans="1:56" x14ac:dyDescent="0.2">
      <c r="A43" s="287">
        <v>39</v>
      </c>
      <c r="B43" s="272" t="s">
        <v>283</v>
      </c>
      <c r="C43" s="442">
        <v>3.9093041438623922E-3</v>
      </c>
      <c r="D43" s="442">
        <v>6.0120240480961923E-3</v>
      </c>
      <c r="E43" s="442">
        <v>0</v>
      </c>
      <c r="F43" s="442">
        <v>0</v>
      </c>
      <c r="G43" s="442">
        <v>6.3511575496824424E-3</v>
      </c>
      <c r="H43" s="442">
        <v>3.7174721189591076E-3</v>
      </c>
      <c r="I43" s="442">
        <v>5.8997050147492625E-3</v>
      </c>
      <c r="J43" s="442">
        <v>0</v>
      </c>
      <c r="K43" s="442">
        <v>0</v>
      </c>
      <c r="L43" s="442">
        <v>1.4758591608686486E-3</v>
      </c>
      <c r="M43" s="442">
        <v>9.6899224806201549E-3</v>
      </c>
      <c r="N43" s="442">
        <v>4.1459369817578775E-3</v>
      </c>
      <c r="O43" s="442">
        <v>5.2956751985878204E-3</v>
      </c>
      <c r="P43" s="442">
        <v>4.2091271599468318E-3</v>
      </c>
      <c r="Q43" s="442">
        <v>8.4337349397590362E-3</v>
      </c>
      <c r="R43" s="442">
        <v>6.7392431311560398E-3</v>
      </c>
      <c r="S43" s="442">
        <v>4.7619047619047623E-3</v>
      </c>
      <c r="T43" s="442">
        <v>1.5022533800701052E-3</v>
      </c>
      <c r="U43" s="442">
        <v>3.2679738562091504E-3</v>
      </c>
      <c r="V43" s="442">
        <v>0</v>
      </c>
      <c r="W43" s="442">
        <v>2.0732550103662751E-3</v>
      </c>
      <c r="X43" s="442">
        <v>4.246284501061571E-3</v>
      </c>
      <c r="Y43" s="442">
        <v>1.5545192094159449E-2</v>
      </c>
      <c r="Z43" s="442">
        <v>0</v>
      </c>
      <c r="AA43" s="442">
        <v>1.107011070110701E-2</v>
      </c>
      <c r="AB43" s="442">
        <v>2.2900763358778626E-2</v>
      </c>
      <c r="AC43" s="442">
        <v>9.2711820757146544E-3</v>
      </c>
      <c r="AD43" s="442">
        <v>9.2307692307692316E-3</v>
      </c>
      <c r="AE43" s="442">
        <v>0</v>
      </c>
      <c r="AF43" s="442">
        <v>1.3019529293940912E-2</v>
      </c>
      <c r="AG43" s="442">
        <v>0</v>
      </c>
      <c r="AH43" s="442">
        <v>3.8247566063977748E-3</v>
      </c>
      <c r="AI43" s="442">
        <v>1.4309301045679693E-2</v>
      </c>
      <c r="AJ43" s="442">
        <v>6.1080358847108223E-3</v>
      </c>
      <c r="AK43" s="442">
        <v>9.4178082191780817E-3</v>
      </c>
      <c r="AL43" s="442">
        <v>5.1282051282051282E-3</v>
      </c>
      <c r="AM43" s="442">
        <v>4.246284501061571E-3</v>
      </c>
      <c r="AN43" s="442">
        <v>0</v>
      </c>
      <c r="AO43" s="442">
        <v>0</v>
      </c>
      <c r="AP43" s="443">
        <v>6.4032504853869599E-3</v>
      </c>
      <c r="AQ43" s="442">
        <v>0</v>
      </c>
      <c r="AR43" s="442">
        <v>2.4940047961630695E-2</v>
      </c>
      <c r="AS43" s="442">
        <v>0</v>
      </c>
      <c r="AT43" s="442">
        <v>0</v>
      </c>
      <c r="AU43" s="442">
        <v>0</v>
      </c>
      <c r="AV43" s="442">
        <v>0</v>
      </c>
      <c r="AW43" s="443">
        <v>1.5079505727312271E-2</v>
      </c>
      <c r="AX43" s="442">
        <v>1.4143964649951669E-2</v>
      </c>
      <c r="AY43" s="443">
        <v>2.500062501562539E-5</v>
      </c>
      <c r="AZ43" s="443">
        <v>9.1799745272851969E-3</v>
      </c>
      <c r="BA43" s="442">
        <v>1.0149591540828234E-2</v>
      </c>
      <c r="BB43" s="443">
        <v>1.8471357605483241E-2</v>
      </c>
      <c r="BC43" s="442">
        <v>-6.188569348380051E-3</v>
      </c>
      <c r="BD43" s="443">
        <v>3.3430625024108624E-3</v>
      </c>
    </row>
    <row r="44" spans="1:56" x14ac:dyDescent="0.2">
      <c r="A44" s="288">
        <v>40</v>
      </c>
      <c r="B44" s="292" t="s">
        <v>43</v>
      </c>
      <c r="C44" s="444">
        <v>0.5437842064112588</v>
      </c>
      <c r="D44" s="444">
        <v>0.31462925851703405</v>
      </c>
      <c r="E44" s="444">
        <v>0</v>
      </c>
      <c r="F44" s="444">
        <v>0</v>
      </c>
      <c r="G44" s="444">
        <v>0.70764187666461786</v>
      </c>
      <c r="H44" s="444">
        <v>0.60532837670384143</v>
      </c>
      <c r="I44" s="444">
        <v>0.60914454277286134</v>
      </c>
      <c r="J44" s="444">
        <v>0.68840579710144922</v>
      </c>
      <c r="K44" s="444">
        <v>0.7</v>
      </c>
      <c r="L44" s="444">
        <v>0.66076323002319204</v>
      </c>
      <c r="M44" s="444">
        <v>0.52713178294573648</v>
      </c>
      <c r="N44" s="444">
        <v>0.74958540630182424</v>
      </c>
      <c r="O44" s="444">
        <v>0.77122683142100623</v>
      </c>
      <c r="P44" s="444">
        <v>0.55914931324767392</v>
      </c>
      <c r="Q44" s="444">
        <v>0.57168674698795185</v>
      </c>
      <c r="R44" s="444">
        <v>0.54691550025920166</v>
      </c>
      <c r="S44" s="444">
        <v>0.58571428571428574</v>
      </c>
      <c r="T44" s="444">
        <v>0.63845768652979473</v>
      </c>
      <c r="U44" s="444">
        <v>0.65032679738562094</v>
      </c>
      <c r="V44" s="444">
        <v>0.62</v>
      </c>
      <c r="W44" s="444">
        <v>0.77954388389771945</v>
      </c>
      <c r="X44" s="444">
        <v>0.58811040339702758</v>
      </c>
      <c r="Y44" s="444">
        <v>0.53852986897623811</v>
      </c>
      <c r="Z44" s="444">
        <v>0.64179104477611937</v>
      </c>
      <c r="AA44" s="444">
        <v>0.50553505535055354</v>
      </c>
      <c r="AB44" s="444">
        <v>0.33587786259541985</v>
      </c>
      <c r="AC44" s="444">
        <v>0.27813546227143959</v>
      </c>
      <c r="AD44" s="444">
        <v>0.31692307692307692</v>
      </c>
      <c r="AE44" s="444">
        <v>9.9632690541781449E-2</v>
      </c>
      <c r="AF44" s="444">
        <v>0.26740110165247871</v>
      </c>
      <c r="AG44" s="444">
        <v>0.38596491228070173</v>
      </c>
      <c r="AH44" s="444">
        <v>0.2875521557719054</v>
      </c>
      <c r="AI44" s="444">
        <v>0.23573656209869748</v>
      </c>
      <c r="AJ44" s="444">
        <v>0.4143920595533499</v>
      </c>
      <c r="AK44" s="444">
        <v>0.4083904109589041</v>
      </c>
      <c r="AL44" s="444">
        <v>0.29257759784075571</v>
      </c>
      <c r="AM44" s="444">
        <v>0.45010615711252655</v>
      </c>
      <c r="AN44" s="444">
        <v>1</v>
      </c>
      <c r="AO44" s="444">
        <v>0.68076923076923079</v>
      </c>
      <c r="AP44" s="445">
        <v>0.50550962416262712</v>
      </c>
      <c r="AQ44" s="444">
        <v>1</v>
      </c>
      <c r="AR44" s="444">
        <v>1</v>
      </c>
      <c r="AS44" s="444">
        <v>1</v>
      </c>
      <c r="AT44" s="444">
        <v>1</v>
      </c>
      <c r="AU44" s="444">
        <v>1</v>
      </c>
      <c r="AV44" s="444">
        <v>1</v>
      </c>
      <c r="AW44" s="445">
        <v>1</v>
      </c>
      <c r="AX44" s="444">
        <v>1</v>
      </c>
      <c r="AY44" s="445">
        <v>1</v>
      </c>
      <c r="AZ44" s="445">
        <v>1</v>
      </c>
      <c r="BA44" s="444">
        <v>1</v>
      </c>
      <c r="BB44" s="445">
        <v>1</v>
      </c>
      <c r="BC44" s="444">
        <v>1</v>
      </c>
      <c r="BD44" s="445">
        <v>1</v>
      </c>
    </row>
    <row r="45" spans="1:56" x14ac:dyDescent="0.2">
      <c r="A45" s="300">
        <v>41</v>
      </c>
      <c r="B45" s="301" t="s">
        <v>52</v>
      </c>
      <c r="C45" s="442">
        <v>3.5183737294761531E-3</v>
      </c>
      <c r="D45" s="442">
        <v>1.002004008016032E-2</v>
      </c>
      <c r="E45" s="442">
        <v>0</v>
      </c>
      <c r="F45" s="442">
        <v>0</v>
      </c>
      <c r="G45" s="442">
        <v>8.8096701495595162E-3</v>
      </c>
      <c r="H45" s="442">
        <v>1.1978521272201569E-2</v>
      </c>
      <c r="I45" s="442">
        <v>1.2291052114060964E-2</v>
      </c>
      <c r="J45" s="442">
        <v>1.4492753623188406E-2</v>
      </c>
      <c r="K45" s="442">
        <v>0</v>
      </c>
      <c r="L45" s="442">
        <v>1.7710309930423784E-2</v>
      </c>
      <c r="M45" s="442">
        <v>1.7441860465116279E-2</v>
      </c>
      <c r="N45" s="442">
        <v>9.9502487562189053E-3</v>
      </c>
      <c r="O45" s="442">
        <v>6.1782877316857903E-3</v>
      </c>
      <c r="P45" s="442">
        <v>1.484271156402304E-2</v>
      </c>
      <c r="Q45" s="442">
        <v>1.566265060240964E-2</v>
      </c>
      <c r="R45" s="442">
        <v>1.1923276308968377E-2</v>
      </c>
      <c r="S45" s="442">
        <v>1.4285714285714285E-2</v>
      </c>
      <c r="T45" s="442">
        <v>1.1517275913870806E-2</v>
      </c>
      <c r="U45" s="442">
        <v>1.5406162464985995E-2</v>
      </c>
      <c r="V45" s="442">
        <v>0.04</v>
      </c>
      <c r="W45" s="442">
        <v>6.9108500345542506E-3</v>
      </c>
      <c r="X45" s="442">
        <v>1.9108280254777069E-2</v>
      </c>
      <c r="Y45" s="442">
        <v>2.1541194759049524E-2</v>
      </c>
      <c r="Z45" s="442">
        <v>1.4925373134328358E-2</v>
      </c>
      <c r="AA45" s="442">
        <v>1.3530135301353014E-2</v>
      </c>
      <c r="AB45" s="442">
        <v>2.6717557251908396E-2</v>
      </c>
      <c r="AC45" s="442">
        <v>2.3435488024723151E-2</v>
      </c>
      <c r="AD45" s="442">
        <v>3.0769230769230771E-2</v>
      </c>
      <c r="AE45" s="442">
        <v>0</v>
      </c>
      <c r="AF45" s="442">
        <v>2.0530796194291438E-2</v>
      </c>
      <c r="AG45" s="442">
        <v>3.5087719298245612E-2</v>
      </c>
      <c r="AH45" s="442">
        <v>1.0431154381084841E-2</v>
      </c>
      <c r="AI45" s="442">
        <v>8.0719134103834165E-3</v>
      </c>
      <c r="AJ45" s="442">
        <v>1.01164344340523E-2</v>
      </c>
      <c r="AK45" s="442">
        <v>3.6815068493150686E-2</v>
      </c>
      <c r="AL45" s="442">
        <v>1.6734143049932523E-2</v>
      </c>
      <c r="AM45" s="442">
        <v>2.2747952684258416E-2</v>
      </c>
      <c r="AN45" s="442">
        <v>0</v>
      </c>
      <c r="AO45" s="442">
        <v>3.8461538461538464E-3</v>
      </c>
      <c r="AP45" s="443">
        <v>1.344939760585293E-2</v>
      </c>
      <c r="AQ45" s="313"/>
      <c r="AR45" s="313"/>
      <c r="AS45" s="313"/>
      <c r="AT45" s="313"/>
      <c r="AU45" s="313"/>
      <c r="AV45" s="313"/>
      <c r="AW45" s="313"/>
      <c r="AX45" s="313"/>
      <c r="AY45" s="313"/>
      <c r="AZ45" s="313"/>
      <c r="BA45" s="313"/>
      <c r="BB45" s="313"/>
      <c r="BC45" s="313"/>
      <c r="BD45" s="313"/>
    </row>
    <row r="46" spans="1:56" x14ac:dyDescent="0.2">
      <c r="A46" s="286">
        <v>42</v>
      </c>
      <c r="B46" s="282" t="s">
        <v>53</v>
      </c>
      <c r="C46" s="442">
        <v>0.12001563721657545</v>
      </c>
      <c r="D46" s="442">
        <v>0.24649298597194388</v>
      </c>
      <c r="E46" s="442">
        <v>0</v>
      </c>
      <c r="F46" s="442">
        <v>1</v>
      </c>
      <c r="G46" s="442">
        <v>0.14484736734275763</v>
      </c>
      <c r="H46" s="442">
        <v>0.244940107393639</v>
      </c>
      <c r="I46" s="442">
        <v>0.19321533923303835</v>
      </c>
      <c r="J46" s="442">
        <v>9.420289855072464E-2</v>
      </c>
      <c r="K46" s="442">
        <v>0.1</v>
      </c>
      <c r="L46" s="442">
        <v>0.21189120809614168</v>
      </c>
      <c r="M46" s="442">
        <v>0.21511627906976744</v>
      </c>
      <c r="N46" s="442">
        <v>5.721393034825871E-2</v>
      </c>
      <c r="O46" s="442">
        <v>0.1000882612533098</v>
      </c>
      <c r="P46" s="442">
        <v>0.28533451484271155</v>
      </c>
      <c r="Q46" s="442">
        <v>0.19457831325301206</v>
      </c>
      <c r="R46" s="442">
        <v>0.21617418351477449</v>
      </c>
      <c r="S46" s="442">
        <v>0.20952380952380953</v>
      </c>
      <c r="T46" s="442">
        <v>0.19679519278918378</v>
      </c>
      <c r="U46" s="442">
        <v>0.19654528478057889</v>
      </c>
      <c r="V46" s="442">
        <v>0.18</v>
      </c>
      <c r="W46" s="442">
        <v>0.12508638562543192</v>
      </c>
      <c r="X46" s="442">
        <v>0.25477707006369427</v>
      </c>
      <c r="Y46" s="442">
        <v>0.34465911614479239</v>
      </c>
      <c r="Z46" s="442">
        <v>5.9701492537313432E-2</v>
      </c>
      <c r="AA46" s="442">
        <v>0.14022140221402213</v>
      </c>
      <c r="AB46" s="442">
        <v>0.50381679389312972</v>
      </c>
      <c r="AC46" s="442">
        <v>0.42492917847025496</v>
      </c>
      <c r="AD46" s="442">
        <v>0.31692307692307692</v>
      </c>
      <c r="AE46" s="442">
        <v>4.5913682277318639E-3</v>
      </c>
      <c r="AF46" s="442">
        <v>0.4742113169754632</v>
      </c>
      <c r="AG46" s="442">
        <v>0.36842105263157893</v>
      </c>
      <c r="AH46" s="442">
        <v>0.35118219749652296</v>
      </c>
      <c r="AI46" s="442">
        <v>0.56154833975417351</v>
      </c>
      <c r="AJ46" s="442">
        <v>0.47623592288604694</v>
      </c>
      <c r="AK46" s="442">
        <v>0.48544520547945208</v>
      </c>
      <c r="AL46" s="442">
        <v>0.42429149797570848</v>
      </c>
      <c r="AM46" s="442">
        <v>0.26417955717318775</v>
      </c>
      <c r="AN46" s="442">
        <v>0</v>
      </c>
      <c r="AO46" s="442">
        <v>1.1538461538461539E-2</v>
      </c>
      <c r="AP46" s="443">
        <v>0.28018721150013498</v>
      </c>
      <c r="AQ46" s="313"/>
      <c r="AR46" s="313"/>
      <c r="AS46" s="313"/>
      <c r="AT46" s="313"/>
      <c r="AU46" s="313"/>
      <c r="AV46" s="313"/>
      <c r="AW46" s="313"/>
      <c r="AX46" s="313"/>
      <c r="AY46" s="313"/>
      <c r="AZ46" s="313"/>
      <c r="BA46" s="313"/>
      <c r="BB46" s="313"/>
      <c r="BC46" s="313"/>
      <c r="BD46" s="313"/>
    </row>
    <row r="47" spans="1:56" x14ac:dyDescent="0.2">
      <c r="A47" s="286">
        <v>43</v>
      </c>
      <c r="B47" s="282" t="s">
        <v>54</v>
      </c>
      <c r="C47" s="442">
        <v>0.2021110242376857</v>
      </c>
      <c r="D47" s="442">
        <v>0.38476953907815631</v>
      </c>
      <c r="E47" s="442">
        <v>0</v>
      </c>
      <c r="F47" s="442">
        <v>0</v>
      </c>
      <c r="G47" s="442">
        <v>7.1091989346445394E-2</v>
      </c>
      <c r="H47" s="442">
        <v>-2.0033044196612969E-2</v>
      </c>
      <c r="I47" s="442">
        <v>9.4395280235988199E-2</v>
      </c>
      <c r="J47" s="442">
        <v>5.7971014492753624E-2</v>
      </c>
      <c r="K47" s="442">
        <v>0</v>
      </c>
      <c r="L47" s="442">
        <v>-6.957621758380772E-3</v>
      </c>
      <c r="M47" s="442">
        <v>9.4961240310077522E-2</v>
      </c>
      <c r="N47" s="442">
        <v>0.10945273631840796</v>
      </c>
      <c r="O47" s="442">
        <v>8.5436893203883493E-2</v>
      </c>
      <c r="P47" s="442">
        <v>2.968542312804608E-2</v>
      </c>
      <c r="Q47" s="442">
        <v>0.10602409638554217</v>
      </c>
      <c r="R47" s="442">
        <v>0.1119751166407465</v>
      </c>
      <c r="S47" s="442">
        <v>2.8571428571428571E-2</v>
      </c>
      <c r="T47" s="442">
        <v>-4.2563845768652978E-2</v>
      </c>
      <c r="U47" s="442">
        <v>-2.2408963585434174E-2</v>
      </c>
      <c r="V47" s="442">
        <v>-0.06</v>
      </c>
      <c r="W47" s="442">
        <v>1.2439530062197651E-2</v>
      </c>
      <c r="X47" s="442">
        <v>2.5477707006369428E-2</v>
      </c>
      <c r="Y47" s="442">
        <v>2.5982678214523651E-2</v>
      </c>
      <c r="Z47" s="442">
        <v>5.9701492537313432E-2</v>
      </c>
      <c r="AA47" s="442">
        <v>0.12792127921279212</v>
      </c>
      <c r="AB47" s="442">
        <v>3.4351145038167941E-2</v>
      </c>
      <c r="AC47" s="442">
        <v>0.13546227143960854</v>
      </c>
      <c r="AD47" s="442">
        <v>0.24923076923076923</v>
      </c>
      <c r="AE47" s="442">
        <v>0.48668503213957759</v>
      </c>
      <c r="AF47" s="442">
        <v>6.8602904356534808E-2</v>
      </c>
      <c r="AG47" s="442">
        <v>0.10526315789473684</v>
      </c>
      <c r="AH47" s="442">
        <v>0</v>
      </c>
      <c r="AI47" s="442">
        <v>1.0823702073014125E-2</v>
      </c>
      <c r="AJ47" s="442">
        <v>3.3785073487306735E-2</v>
      </c>
      <c r="AK47" s="442">
        <v>-8.5616438356164379E-3</v>
      </c>
      <c r="AL47" s="442">
        <v>0.10472334682860998</v>
      </c>
      <c r="AM47" s="442">
        <v>0.10342735820442826</v>
      </c>
      <c r="AN47" s="442">
        <v>0</v>
      </c>
      <c r="AO47" s="442">
        <v>0.25769230769230766</v>
      </c>
      <c r="AP47" s="443">
        <v>6.792845846244841E-2</v>
      </c>
      <c r="AQ47" s="313"/>
      <c r="AR47" s="313"/>
      <c r="AS47" s="313"/>
      <c r="AT47" s="313"/>
      <c r="AU47" s="313"/>
      <c r="AV47" s="313"/>
      <c r="AW47" s="313"/>
      <c r="AX47" s="313"/>
      <c r="AY47" s="313"/>
      <c r="AZ47" s="313"/>
      <c r="BA47" s="313"/>
      <c r="BB47" s="313"/>
      <c r="BC47" s="313"/>
      <c r="BD47" s="313"/>
    </row>
    <row r="48" spans="1:56" x14ac:dyDescent="0.2">
      <c r="A48" s="286">
        <v>44</v>
      </c>
      <c r="B48" s="282" t="s">
        <v>55</v>
      </c>
      <c r="C48" s="442">
        <v>0.16067240031274432</v>
      </c>
      <c r="D48" s="442">
        <v>6.2124248496993988E-2</v>
      </c>
      <c r="E48" s="442">
        <v>0</v>
      </c>
      <c r="F48" s="442">
        <v>0</v>
      </c>
      <c r="G48" s="442">
        <v>4.896537594755173E-2</v>
      </c>
      <c r="H48" s="442">
        <v>0.11358942585708386</v>
      </c>
      <c r="I48" s="442">
        <v>6.0963618485742381E-2</v>
      </c>
      <c r="J48" s="442">
        <v>0.13043478260869565</v>
      </c>
      <c r="K48" s="442">
        <v>0.1</v>
      </c>
      <c r="L48" s="442">
        <v>7.9907231709888255E-2</v>
      </c>
      <c r="M48" s="442">
        <v>0.11434108527131782</v>
      </c>
      <c r="N48" s="442">
        <v>5.5555555555555552E-2</v>
      </c>
      <c r="O48" s="442">
        <v>2.9832303618711385E-2</v>
      </c>
      <c r="P48" s="442">
        <v>8.3296411165263623E-2</v>
      </c>
      <c r="Q48" s="442">
        <v>0.10542168674698796</v>
      </c>
      <c r="R48" s="442">
        <v>0.10316226023846553</v>
      </c>
      <c r="S48" s="442">
        <v>0.14761904761904762</v>
      </c>
      <c r="T48" s="442">
        <v>0.18778167250876315</v>
      </c>
      <c r="U48" s="442">
        <v>0.15592903828197946</v>
      </c>
      <c r="V48" s="442">
        <v>0.22</v>
      </c>
      <c r="W48" s="442">
        <v>6.8417415342087076E-2</v>
      </c>
      <c r="X48" s="442">
        <v>8.7048832271762203E-2</v>
      </c>
      <c r="Y48" s="442">
        <v>3.6642238507661559E-2</v>
      </c>
      <c r="Z48" s="442">
        <v>0.19402985074626866</v>
      </c>
      <c r="AA48" s="442">
        <v>0.21525215252152521</v>
      </c>
      <c r="AB48" s="442">
        <v>8.0152671755725186E-2</v>
      </c>
      <c r="AC48" s="442">
        <v>9.5029616276075202E-2</v>
      </c>
      <c r="AD48" s="442">
        <v>7.6923076923076927E-2</v>
      </c>
      <c r="AE48" s="442">
        <v>0.36547291092745637</v>
      </c>
      <c r="AF48" s="442">
        <v>9.013520280420631E-2</v>
      </c>
      <c r="AG48" s="442">
        <v>8.771929824561403E-2</v>
      </c>
      <c r="AH48" s="442">
        <v>0.34909596662030595</v>
      </c>
      <c r="AI48" s="442">
        <v>0.17446340121078702</v>
      </c>
      <c r="AJ48" s="442">
        <v>6.2034739454094295E-2</v>
      </c>
      <c r="AK48" s="442">
        <v>6.0787671232876712E-2</v>
      </c>
      <c r="AL48" s="442">
        <v>0.10121457489878542</v>
      </c>
      <c r="AM48" s="442">
        <v>0.10312405216863815</v>
      </c>
      <c r="AN48" s="442">
        <v>0</v>
      </c>
      <c r="AO48" s="442">
        <v>3.8461538461538464E-2</v>
      </c>
      <c r="AP48" s="443">
        <v>0.10947243902125416</v>
      </c>
      <c r="AQ48" s="313"/>
      <c r="AR48" s="313"/>
      <c r="AS48" s="313"/>
      <c r="AT48" s="313"/>
      <c r="AU48" s="313"/>
      <c r="AV48" s="313"/>
      <c r="AW48" s="313"/>
      <c r="AX48" s="313"/>
      <c r="AY48" s="313"/>
      <c r="AZ48" s="313"/>
      <c r="BA48" s="313"/>
      <c r="BB48" s="313"/>
      <c r="BC48" s="313"/>
      <c r="BD48" s="313"/>
    </row>
    <row r="49" spans="1:56" x14ac:dyDescent="0.2">
      <c r="A49" s="286">
        <v>45</v>
      </c>
      <c r="B49" s="282" t="s">
        <v>56</v>
      </c>
      <c r="C49" s="442">
        <v>3.98749022673964E-2</v>
      </c>
      <c r="D49" s="442">
        <v>2.2044088176352707E-2</v>
      </c>
      <c r="E49" s="442">
        <v>0</v>
      </c>
      <c r="F49" s="442">
        <v>0</v>
      </c>
      <c r="G49" s="442">
        <v>2.3355869698832205E-2</v>
      </c>
      <c r="H49" s="442">
        <v>4.4196612969847171E-2</v>
      </c>
      <c r="I49" s="442">
        <v>2.999016715830875E-2</v>
      </c>
      <c r="J49" s="442">
        <v>1.4492753623188406E-2</v>
      </c>
      <c r="K49" s="442">
        <v>0.1</v>
      </c>
      <c r="L49" s="442">
        <v>3.6685641998734975E-2</v>
      </c>
      <c r="M49" s="442">
        <v>3.1007751937984496E-2</v>
      </c>
      <c r="N49" s="442">
        <v>1.824212271973466E-2</v>
      </c>
      <c r="O49" s="442">
        <v>7.2374227714033538E-3</v>
      </c>
      <c r="P49" s="442">
        <v>2.769162605228179E-2</v>
      </c>
      <c r="Q49" s="442">
        <v>6.6265060240963854E-3</v>
      </c>
      <c r="R49" s="442">
        <v>9.8496630378434417E-3</v>
      </c>
      <c r="S49" s="442">
        <v>1.4285714285714285E-2</v>
      </c>
      <c r="T49" s="442">
        <v>8.01201802704056E-3</v>
      </c>
      <c r="U49" s="442">
        <v>4.2016806722689074E-3</v>
      </c>
      <c r="V49" s="442">
        <v>0</v>
      </c>
      <c r="W49" s="442">
        <v>7.601935038009675E-3</v>
      </c>
      <c r="X49" s="442">
        <v>2.5477707006369428E-2</v>
      </c>
      <c r="Y49" s="442">
        <v>3.6864312680435267E-2</v>
      </c>
      <c r="Z49" s="442">
        <v>2.9850746268656716E-2</v>
      </c>
      <c r="AA49" s="442">
        <v>4.5510455104551047E-2</v>
      </c>
      <c r="AB49" s="442">
        <v>1.9083969465648856E-2</v>
      </c>
      <c r="AC49" s="442">
        <v>4.3523049188771569E-2</v>
      </c>
      <c r="AD49" s="442">
        <v>2.1538461538461538E-2</v>
      </c>
      <c r="AE49" s="442">
        <v>4.3617998163452708E-2</v>
      </c>
      <c r="AF49" s="442">
        <v>8.1622433650475709E-2</v>
      </c>
      <c r="AG49" s="442">
        <v>1.7543859649122806E-2</v>
      </c>
      <c r="AH49" s="442">
        <v>1.7385257301808068E-3</v>
      </c>
      <c r="AI49" s="442">
        <v>1.100715465052284E-2</v>
      </c>
      <c r="AJ49" s="442">
        <v>1.4697461347585417E-2</v>
      </c>
      <c r="AK49" s="442">
        <v>3.4246575342465752E-2</v>
      </c>
      <c r="AL49" s="442">
        <v>6.0458839406207825E-2</v>
      </c>
      <c r="AM49" s="442">
        <v>5.6414922656960874E-2</v>
      </c>
      <c r="AN49" s="442">
        <v>0</v>
      </c>
      <c r="AO49" s="442">
        <v>1.1538461538461539E-2</v>
      </c>
      <c r="AP49" s="443">
        <v>2.8338883674282851E-2</v>
      </c>
      <c r="AQ49" s="313"/>
      <c r="AR49" s="313"/>
      <c r="AS49" s="313"/>
      <c r="AT49" s="313"/>
      <c r="AU49" s="313"/>
      <c r="AV49" s="313"/>
      <c r="AW49" s="313"/>
      <c r="AX49" s="313"/>
      <c r="AY49" s="313"/>
      <c r="AZ49" s="313"/>
      <c r="BA49" s="313"/>
      <c r="BB49" s="313"/>
      <c r="BC49" s="313"/>
      <c r="BD49" s="313"/>
    </row>
    <row r="50" spans="1:56" x14ac:dyDescent="0.2">
      <c r="A50" s="286">
        <v>46</v>
      </c>
      <c r="B50" s="282" t="s">
        <v>204</v>
      </c>
      <c r="C50" s="442">
        <v>-6.9976544175136823E-2</v>
      </c>
      <c r="D50" s="442">
        <v>-4.0080160320641281E-2</v>
      </c>
      <c r="E50" s="442">
        <v>0</v>
      </c>
      <c r="F50" s="442">
        <v>0</v>
      </c>
      <c r="G50" s="442">
        <v>-4.7121491497643924E-3</v>
      </c>
      <c r="H50" s="442">
        <v>0</v>
      </c>
      <c r="I50" s="442">
        <v>0</v>
      </c>
      <c r="J50" s="442">
        <v>0</v>
      </c>
      <c r="K50" s="442">
        <v>0</v>
      </c>
      <c r="L50" s="442">
        <v>0</v>
      </c>
      <c r="M50" s="442">
        <v>0</v>
      </c>
      <c r="N50" s="442">
        <v>0</v>
      </c>
      <c r="O50" s="442">
        <v>0</v>
      </c>
      <c r="P50" s="442">
        <v>0</v>
      </c>
      <c r="Q50" s="442">
        <v>0</v>
      </c>
      <c r="R50" s="442">
        <v>0</v>
      </c>
      <c r="S50" s="442">
        <v>0</v>
      </c>
      <c r="T50" s="442">
        <v>0</v>
      </c>
      <c r="U50" s="442">
        <v>0</v>
      </c>
      <c r="V50" s="442">
        <v>0</v>
      </c>
      <c r="W50" s="442">
        <v>0</v>
      </c>
      <c r="X50" s="442">
        <v>0</v>
      </c>
      <c r="Y50" s="442">
        <v>-4.2194092827004216E-3</v>
      </c>
      <c r="Z50" s="442">
        <v>0</v>
      </c>
      <c r="AA50" s="442">
        <v>-4.797047970479705E-2</v>
      </c>
      <c r="AB50" s="442">
        <v>0</v>
      </c>
      <c r="AC50" s="442">
        <v>-5.1506567087303637E-4</v>
      </c>
      <c r="AD50" s="442">
        <v>-1.2307692307692308E-2</v>
      </c>
      <c r="AE50" s="442">
        <v>0</v>
      </c>
      <c r="AF50" s="442">
        <v>-2.5037556334501754E-3</v>
      </c>
      <c r="AG50" s="442">
        <v>0</v>
      </c>
      <c r="AH50" s="442">
        <v>0</v>
      </c>
      <c r="AI50" s="442">
        <v>-1.6510731975784259E-3</v>
      </c>
      <c r="AJ50" s="442">
        <v>-1.126169116243558E-2</v>
      </c>
      <c r="AK50" s="442">
        <v>-1.7123287671232876E-2</v>
      </c>
      <c r="AL50" s="442">
        <v>0</v>
      </c>
      <c r="AM50" s="442">
        <v>0</v>
      </c>
      <c r="AN50" s="442">
        <v>0</v>
      </c>
      <c r="AO50" s="442">
        <v>-3.8461538461538464E-3</v>
      </c>
      <c r="AP50" s="443">
        <v>-4.8860144266004912E-3</v>
      </c>
      <c r="AQ50" s="313"/>
      <c r="AR50" s="313"/>
      <c r="AS50" s="313"/>
      <c r="AT50" s="313"/>
      <c r="AU50" s="313"/>
      <c r="AV50" s="313"/>
      <c r="AW50" s="313"/>
      <c r="AX50" s="313"/>
      <c r="AY50" s="313"/>
      <c r="AZ50" s="313"/>
      <c r="BA50" s="313"/>
      <c r="BB50" s="313"/>
      <c r="BC50" s="313"/>
      <c r="BD50" s="313"/>
    </row>
    <row r="51" spans="1:56" x14ac:dyDescent="0.2">
      <c r="A51" s="288">
        <v>47</v>
      </c>
      <c r="B51" s="289" t="s">
        <v>58</v>
      </c>
      <c r="C51" s="444">
        <v>0.4562157935887412</v>
      </c>
      <c r="D51" s="444">
        <v>0.68537074148296595</v>
      </c>
      <c r="E51" s="444">
        <v>0</v>
      </c>
      <c r="F51" s="444">
        <v>1</v>
      </c>
      <c r="G51" s="444">
        <v>0.29235812333538208</v>
      </c>
      <c r="H51" s="444">
        <v>0.39467162329615862</v>
      </c>
      <c r="I51" s="444">
        <v>0.39085545722713866</v>
      </c>
      <c r="J51" s="444">
        <v>0.31159420289855072</v>
      </c>
      <c r="K51" s="444">
        <v>0.3</v>
      </c>
      <c r="L51" s="444">
        <v>0.33923676997680791</v>
      </c>
      <c r="M51" s="444">
        <v>0.47286821705426357</v>
      </c>
      <c r="N51" s="444">
        <v>0.25041459369817581</v>
      </c>
      <c r="O51" s="444">
        <v>0.22877316857899382</v>
      </c>
      <c r="P51" s="444">
        <v>0.44085068675232608</v>
      </c>
      <c r="Q51" s="444">
        <v>0.4283132530120482</v>
      </c>
      <c r="R51" s="444">
        <v>0.45308449974079834</v>
      </c>
      <c r="S51" s="444">
        <v>0.41428571428571431</v>
      </c>
      <c r="T51" s="444">
        <v>0.36154231347020532</v>
      </c>
      <c r="U51" s="444">
        <v>0.34967320261437906</v>
      </c>
      <c r="V51" s="444">
        <v>0.38</v>
      </c>
      <c r="W51" s="444">
        <v>0.22045611610228058</v>
      </c>
      <c r="X51" s="444">
        <v>0.41188959660297242</v>
      </c>
      <c r="Y51" s="444">
        <v>0.46147013102376194</v>
      </c>
      <c r="Z51" s="444">
        <v>0.35820895522388058</v>
      </c>
      <c r="AA51" s="444">
        <v>0.49446494464944651</v>
      </c>
      <c r="AB51" s="444">
        <v>0.66412213740458015</v>
      </c>
      <c r="AC51" s="444">
        <v>0.72186453772856041</v>
      </c>
      <c r="AD51" s="444">
        <v>0.68307692307692303</v>
      </c>
      <c r="AE51" s="444">
        <v>0.90036730945821852</v>
      </c>
      <c r="AF51" s="444">
        <v>0.73259889834752123</v>
      </c>
      <c r="AG51" s="444">
        <v>0.61403508771929827</v>
      </c>
      <c r="AH51" s="444">
        <v>0.7124478442280946</v>
      </c>
      <c r="AI51" s="444">
        <v>0.76426343790130247</v>
      </c>
      <c r="AJ51" s="444">
        <v>0.5856079404466501</v>
      </c>
      <c r="AK51" s="444">
        <v>0.59160958904109584</v>
      </c>
      <c r="AL51" s="444">
        <v>0.70742240215924423</v>
      </c>
      <c r="AM51" s="444">
        <v>0.54989384288747345</v>
      </c>
      <c r="AN51" s="444">
        <v>0</v>
      </c>
      <c r="AO51" s="444">
        <v>0.31923076923076921</v>
      </c>
      <c r="AP51" s="445">
        <v>0.49449037583737288</v>
      </c>
      <c r="AQ51" s="313"/>
      <c r="AR51" s="313"/>
      <c r="AS51" s="313"/>
      <c r="AT51" s="313"/>
      <c r="AU51" s="313"/>
      <c r="AV51" s="313"/>
      <c r="AW51" s="313"/>
      <c r="AX51" s="313"/>
      <c r="AY51" s="313"/>
      <c r="AZ51" s="313"/>
      <c r="BA51" s="313"/>
      <c r="BB51" s="313"/>
      <c r="BC51" s="313"/>
      <c r="BD51" s="313"/>
    </row>
    <row r="52" spans="1:56" x14ac:dyDescent="0.2">
      <c r="A52" s="304">
        <v>48</v>
      </c>
      <c r="B52" s="305" t="s">
        <v>439</v>
      </c>
      <c r="C52" s="444">
        <v>1</v>
      </c>
      <c r="D52" s="444">
        <v>1</v>
      </c>
      <c r="E52" s="444">
        <v>0</v>
      </c>
      <c r="F52" s="444">
        <v>1</v>
      </c>
      <c r="G52" s="444">
        <v>1</v>
      </c>
      <c r="H52" s="444">
        <v>1</v>
      </c>
      <c r="I52" s="444">
        <v>1</v>
      </c>
      <c r="J52" s="444">
        <v>1</v>
      </c>
      <c r="K52" s="444">
        <v>1</v>
      </c>
      <c r="L52" s="444">
        <v>1</v>
      </c>
      <c r="M52" s="444">
        <v>1</v>
      </c>
      <c r="N52" s="444">
        <v>1</v>
      </c>
      <c r="O52" s="444">
        <v>1</v>
      </c>
      <c r="P52" s="444">
        <v>1</v>
      </c>
      <c r="Q52" s="444">
        <v>1</v>
      </c>
      <c r="R52" s="444">
        <v>1</v>
      </c>
      <c r="S52" s="444">
        <v>1</v>
      </c>
      <c r="T52" s="444">
        <v>1</v>
      </c>
      <c r="U52" s="444">
        <v>1</v>
      </c>
      <c r="V52" s="444">
        <v>1</v>
      </c>
      <c r="W52" s="444">
        <v>1</v>
      </c>
      <c r="X52" s="444">
        <v>1</v>
      </c>
      <c r="Y52" s="444">
        <v>1</v>
      </c>
      <c r="Z52" s="444">
        <v>1</v>
      </c>
      <c r="AA52" s="444">
        <v>1</v>
      </c>
      <c r="AB52" s="444">
        <v>1</v>
      </c>
      <c r="AC52" s="444">
        <v>1</v>
      </c>
      <c r="AD52" s="444">
        <v>1</v>
      </c>
      <c r="AE52" s="444">
        <v>1</v>
      </c>
      <c r="AF52" s="444">
        <v>1</v>
      </c>
      <c r="AG52" s="444">
        <v>1</v>
      </c>
      <c r="AH52" s="444">
        <v>1</v>
      </c>
      <c r="AI52" s="444">
        <v>1</v>
      </c>
      <c r="AJ52" s="444">
        <v>1</v>
      </c>
      <c r="AK52" s="444">
        <v>1</v>
      </c>
      <c r="AL52" s="444">
        <v>1</v>
      </c>
      <c r="AM52" s="444">
        <v>1</v>
      </c>
      <c r="AN52" s="444">
        <v>1</v>
      </c>
      <c r="AO52" s="444">
        <v>1</v>
      </c>
      <c r="AP52" s="445">
        <v>1</v>
      </c>
      <c r="AQ52" s="313"/>
      <c r="AR52" s="313"/>
      <c r="AS52" s="313"/>
      <c r="AT52" s="313"/>
      <c r="AU52" s="313"/>
      <c r="AV52" s="313"/>
      <c r="AW52" s="313"/>
      <c r="AX52" s="313"/>
      <c r="AY52" s="313"/>
      <c r="AZ52" s="313"/>
      <c r="BA52" s="313"/>
      <c r="BB52" s="313"/>
      <c r="BC52" s="313"/>
      <c r="BD52" s="313"/>
    </row>
    <row r="53" spans="1:56" x14ac:dyDescent="0.2">
      <c r="A53" s="56" t="s">
        <v>485</v>
      </c>
      <c r="B53" s="56"/>
      <c r="C53"/>
      <c r="D53"/>
      <c r="E53"/>
      <c r="F53"/>
      <c r="G53"/>
      <c r="H53"/>
      <c r="I53"/>
      <c r="J53"/>
      <c r="K53"/>
      <c r="L53"/>
      <c r="M53"/>
      <c r="N53"/>
      <c r="O53"/>
      <c r="P53"/>
      <c r="Q53"/>
      <c r="R53"/>
      <c r="S53"/>
      <c r="T53"/>
      <c r="U53"/>
      <c r="V53"/>
      <c r="W53"/>
      <c r="X53"/>
      <c r="Y53"/>
      <c r="Z53"/>
      <c r="AA53"/>
      <c r="AB53"/>
      <c r="AC53"/>
      <c r="AD53"/>
      <c r="AE53"/>
      <c r="AF53"/>
      <c r="AG53"/>
      <c r="AH53"/>
      <c r="AI53"/>
      <c r="AJ53"/>
      <c r="AK53"/>
      <c r="AL53"/>
      <c r="AM53"/>
      <c r="AN53"/>
      <c r="AO53"/>
      <c r="AP53"/>
      <c r="AQ53"/>
      <c r="AR53"/>
      <c r="AS53"/>
      <c r="AT53"/>
      <c r="AU53"/>
      <c r="AV53"/>
      <c r="AW53"/>
      <c r="AX53"/>
      <c r="AY53"/>
      <c r="AZ53"/>
      <c r="BA53"/>
      <c r="BB53"/>
      <c r="BC53"/>
      <c r="BD53"/>
    </row>
    <row r="54" spans="1:56" x14ac:dyDescent="0.2">
      <c r="A54"/>
      <c r="B54"/>
      <c r="C54"/>
      <c r="D54"/>
      <c r="E54"/>
      <c r="F54"/>
      <c r="G54"/>
      <c r="H54"/>
      <c r="I54"/>
      <c r="J54"/>
      <c r="K54"/>
      <c r="L54"/>
      <c r="M54"/>
      <c r="N54"/>
      <c r="O54"/>
      <c r="P54"/>
      <c r="Q54"/>
      <c r="R54"/>
      <c r="S54"/>
      <c r="T54"/>
      <c r="U54"/>
      <c r="V54"/>
      <c r="W54"/>
      <c r="X54"/>
      <c r="Y54"/>
      <c r="Z54"/>
      <c r="AA54"/>
      <c r="AB54"/>
      <c r="AC54"/>
      <c r="AD54"/>
      <c r="AE54"/>
      <c r="AF54"/>
      <c r="AG54"/>
      <c r="AH54"/>
      <c r="AI54"/>
      <c r="AJ54"/>
      <c r="AK54"/>
      <c r="AL54"/>
      <c r="AM54"/>
      <c r="AN54"/>
      <c r="AO54"/>
      <c r="AP54"/>
      <c r="AQ54"/>
      <c r="AR54"/>
      <c r="AS54"/>
      <c r="AT54"/>
      <c r="AU54"/>
      <c r="AV54"/>
      <c r="AW54"/>
      <c r="AX54"/>
      <c r="AY54"/>
      <c r="AZ54"/>
      <c r="BA54"/>
      <c r="BB54"/>
      <c r="BC54"/>
      <c r="BD54"/>
    </row>
    <row r="55" spans="1:56" x14ac:dyDescent="0.2">
      <c r="A55"/>
      <c r="B55"/>
      <c r="C55"/>
      <c r="D55"/>
      <c r="E55"/>
      <c r="F55"/>
      <c r="G55"/>
      <c r="H55"/>
      <c r="I55"/>
      <c r="J55"/>
      <c r="K55"/>
      <c r="L55"/>
      <c r="M55"/>
      <c r="N55"/>
      <c r="O55"/>
      <c r="P55"/>
      <c r="Q55"/>
      <c r="R55"/>
      <c r="S55"/>
      <c r="T55"/>
      <c r="U55"/>
      <c r="V55"/>
      <c r="W55"/>
      <c r="X55"/>
      <c r="Y55"/>
      <c r="Z55"/>
      <c r="AA55"/>
      <c r="AB55"/>
      <c r="AC55"/>
      <c r="AD55"/>
      <c r="AE55"/>
      <c r="AF55"/>
      <c r="AG55"/>
      <c r="AH55"/>
      <c r="AI55"/>
      <c r="AJ55"/>
      <c r="AK55"/>
      <c r="AL55"/>
      <c r="AM55"/>
      <c r="AN55"/>
      <c r="AO55"/>
      <c r="AP55"/>
      <c r="AQ55"/>
      <c r="AR55"/>
      <c r="AS55"/>
      <c r="AT55"/>
      <c r="AU55"/>
      <c r="AV55"/>
      <c r="AW55"/>
      <c r="AX55"/>
      <c r="AY55"/>
      <c r="AZ55"/>
      <c r="BA55"/>
      <c r="BB55"/>
      <c r="BC55"/>
      <c r="BD55"/>
    </row>
    <row r="56" spans="1:56" x14ac:dyDescent="0.2">
      <c r="A56"/>
      <c r="B56"/>
      <c r="C56"/>
      <c r="D56"/>
      <c r="E56"/>
      <c r="F56"/>
      <c r="G56"/>
      <c r="H56"/>
      <c r="I56"/>
      <c r="J56"/>
      <c r="K56"/>
      <c r="L56"/>
      <c r="M56"/>
      <c r="N56"/>
      <c r="O56"/>
      <c r="P56"/>
      <c r="Q56"/>
      <c r="R56"/>
      <c r="S56"/>
      <c r="T56"/>
      <c r="U56"/>
      <c r="V56"/>
      <c r="W56"/>
      <c r="X56"/>
      <c r="Y56"/>
      <c r="Z56"/>
      <c r="AA56"/>
      <c r="AB56"/>
      <c r="AC56"/>
      <c r="AD56"/>
      <c r="AE56"/>
      <c r="AF56"/>
      <c r="AG56"/>
      <c r="AH56"/>
      <c r="AI56"/>
      <c r="AJ56"/>
      <c r="AK56"/>
      <c r="AL56"/>
      <c r="AM56"/>
      <c r="AN56"/>
      <c r="AO56"/>
      <c r="AP56"/>
      <c r="AQ56"/>
      <c r="AR56"/>
      <c r="AS56"/>
      <c r="AT56"/>
      <c r="AU56"/>
      <c r="AV56"/>
      <c r="AW56"/>
      <c r="AX56"/>
      <c r="AY56"/>
      <c r="AZ56"/>
      <c r="BA56"/>
      <c r="BB56"/>
      <c r="BC56"/>
      <c r="BD56"/>
    </row>
    <row r="57" spans="1:56" x14ac:dyDescent="0.2">
      <c r="A57"/>
      <c r="B57"/>
      <c r="C57"/>
      <c r="D57"/>
      <c r="E57"/>
      <c r="F57"/>
      <c r="G57"/>
      <c r="H57"/>
      <c r="I57"/>
      <c r="J57"/>
      <c r="K57"/>
      <c r="L57"/>
      <c r="M57"/>
      <c r="N57"/>
      <c r="O57"/>
      <c r="P57"/>
      <c r="Q57"/>
      <c r="R57"/>
      <c r="S57"/>
      <c r="T57"/>
      <c r="U57"/>
      <c r="V57"/>
      <c r="W57"/>
      <c r="X57"/>
      <c r="Y57"/>
      <c r="Z57"/>
      <c r="AA57"/>
      <c r="AB57"/>
      <c r="AC57"/>
      <c r="AD57"/>
      <c r="AE57"/>
      <c r="AF57"/>
      <c r="AG57"/>
      <c r="AH57"/>
      <c r="AI57"/>
      <c r="AJ57"/>
      <c r="AK57"/>
      <c r="AL57"/>
      <c r="AM57"/>
      <c r="AN57"/>
      <c r="AO57"/>
      <c r="AP57"/>
      <c r="AQ57"/>
      <c r="AR57"/>
      <c r="AS57"/>
      <c r="AT57"/>
      <c r="AU57"/>
      <c r="AV57"/>
      <c r="AW57"/>
      <c r="AX57"/>
      <c r="AY57"/>
      <c r="AZ57"/>
      <c r="BA57"/>
      <c r="BB57"/>
      <c r="BC57"/>
      <c r="BD57"/>
    </row>
    <row r="58" spans="1:56" x14ac:dyDescent="0.2">
      <c r="A58"/>
      <c r="B58"/>
      <c r="C58"/>
      <c r="D58"/>
      <c r="E58"/>
      <c r="F58"/>
      <c r="G58"/>
      <c r="H58"/>
      <c r="I58"/>
      <c r="J58"/>
      <c r="K58"/>
      <c r="L58"/>
      <c r="M58"/>
      <c r="N58"/>
      <c r="O58"/>
      <c r="P58"/>
      <c r="Q58"/>
      <c r="R58"/>
      <c r="S58"/>
      <c r="T58"/>
      <c r="U58"/>
      <c r="V58"/>
      <c r="W58"/>
      <c r="X58"/>
      <c r="Y58"/>
      <c r="Z58"/>
      <c r="AA58"/>
      <c r="AB58"/>
      <c r="AC58"/>
      <c r="AD58"/>
      <c r="AE58"/>
      <c r="AF58"/>
      <c r="AG58"/>
      <c r="AH58"/>
      <c r="AI58"/>
      <c r="AJ58"/>
      <c r="AK58"/>
      <c r="AL58"/>
      <c r="AM58"/>
      <c r="AN58"/>
      <c r="AO58"/>
      <c r="AP58"/>
      <c r="AQ58"/>
      <c r="AR58"/>
      <c r="AS58"/>
      <c r="AT58"/>
      <c r="AU58"/>
      <c r="AV58"/>
      <c r="AW58"/>
      <c r="AX58"/>
      <c r="AY58"/>
      <c r="AZ58"/>
      <c r="BA58"/>
      <c r="BB58"/>
      <c r="BC58"/>
      <c r="BD58"/>
    </row>
    <row r="59" spans="1:56" x14ac:dyDescent="0.2">
      <c r="A59"/>
      <c r="B59"/>
      <c r="C59"/>
      <c r="D59"/>
      <c r="E59"/>
      <c r="F59"/>
      <c r="G59"/>
      <c r="H59"/>
      <c r="I59"/>
      <c r="J59"/>
      <c r="K59"/>
      <c r="L59"/>
      <c r="M59"/>
      <c r="N59"/>
      <c r="O59"/>
      <c r="P59"/>
      <c r="Q59"/>
      <c r="R59"/>
      <c r="S59"/>
      <c r="T59"/>
      <c r="U59"/>
      <c r="V59"/>
      <c r="W59"/>
      <c r="X59"/>
      <c r="Y59"/>
      <c r="Z59"/>
      <c r="AA59"/>
      <c r="AB59"/>
      <c r="AC59"/>
      <c r="AD59"/>
      <c r="AE59"/>
      <c r="AF59"/>
      <c r="AG59"/>
      <c r="AH59"/>
      <c r="AI59"/>
      <c r="AJ59"/>
      <c r="AK59"/>
      <c r="AL59"/>
      <c r="AM59"/>
      <c r="AN59"/>
      <c r="AO59"/>
      <c r="AP59"/>
      <c r="AQ59"/>
      <c r="AR59"/>
      <c r="AS59"/>
      <c r="AT59"/>
      <c r="AU59"/>
      <c r="AV59"/>
      <c r="AW59"/>
      <c r="AX59"/>
      <c r="AY59"/>
      <c r="AZ59"/>
      <c r="BA59"/>
      <c r="BB59"/>
      <c r="BC59"/>
      <c r="BD59"/>
    </row>
    <row r="60" spans="1:56" x14ac:dyDescent="0.2">
      <c r="A60"/>
      <c r="B60"/>
      <c r="C60"/>
      <c r="D60"/>
      <c r="E60"/>
      <c r="F60"/>
      <c r="G60"/>
      <c r="H60"/>
      <c r="I60"/>
      <c r="J60"/>
      <c r="K60"/>
      <c r="L60"/>
      <c r="M60"/>
      <c r="N60"/>
      <c r="O60"/>
      <c r="P60"/>
      <c r="Q60"/>
      <c r="R60"/>
      <c r="S60"/>
      <c r="T60"/>
      <c r="U60"/>
      <c r="V60"/>
      <c r="W60"/>
      <c r="X60"/>
      <c r="Y60"/>
      <c r="Z60"/>
      <c r="AA60"/>
      <c r="AB60"/>
      <c r="AC60"/>
      <c r="AD60"/>
      <c r="AE60"/>
      <c r="AF60"/>
      <c r="AG60"/>
      <c r="AH60"/>
      <c r="AI60"/>
      <c r="AJ60"/>
      <c r="AK60"/>
      <c r="AL60"/>
      <c r="AM60"/>
      <c r="AN60"/>
      <c r="AO60"/>
      <c r="AP60"/>
      <c r="AQ60"/>
      <c r="AR60"/>
      <c r="AS60"/>
      <c r="AT60"/>
      <c r="AU60"/>
      <c r="AV60"/>
      <c r="AW60"/>
      <c r="AX60"/>
      <c r="AY60"/>
      <c r="AZ60"/>
      <c r="BA60"/>
      <c r="BB60"/>
      <c r="BC60"/>
      <c r="BD60"/>
    </row>
    <row r="61" spans="1:56" x14ac:dyDescent="0.2">
      <c r="A61"/>
      <c r="B61"/>
      <c r="C61"/>
      <c r="D61"/>
      <c r="E61"/>
      <c r="F61"/>
      <c r="G61"/>
      <c r="H61"/>
      <c r="I61"/>
      <c r="J61"/>
      <c r="K61"/>
      <c r="L61"/>
      <c r="M61"/>
      <c r="N61"/>
      <c r="O61"/>
      <c r="P61"/>
      <c r="Q61"/>
      <c r="R61"/>
      <c r="S61"/>
      <c r="T61"/>
      <c r="U61"/>
      <c r="V61"/>
      <c r="W61"/>
      <c r="X61"/>
      <c r="Y61"/>
      <c r="Z61"/>
      <c r="AA61"/>
      <c r="AB61"/>
      <c r="AC61"/>
      <c r="AD61"/>
      <c r="AE61"/>
      <c r="AF61"/>
      <c r="AG61"/>
      <c r="AH61"/>
      <c r="AI61"/>
      <c r="AJ61"/>
      <c r="AK61"/>
      <c r="AL61"/>
      <c r="AM61"/>
      <c r="AN61"/>
      <c r="AO61"/>
      <c r="AP61"/>
      <c r="AQ61"/>
      <c r="AR61"/>
      <c r="AS61"/>
      <c r="AT61"/>
      <c r="AU61"/>
      <c r="AV61"/>
      <c r="AW61"/>
      <c r="AX61"/>
      <c r="AY61"/>
      <c r="AZ61"/>
      <c r="BA61"/>
      <c r="BB61"/>
      <c r="BC61"/>
      <c r="BD61"/>
    </row>
    <row r="62" spans="1:56" x14ac:dyDescent="0.2">
      <c r="AU62" s="314"/>
      <c r="AV62" s="314"/>
      <c r="AW62" s="314"/>
      <c r="AX62" s="314"/>
      <c r="AY62" s="314"/>
      <c r="AZ62" s="314"/>
      <c r="BA62" s="314"/>
      <c r="BB62" s="314"/>
      <c r="BC62" s="314"/>
      <c r="BD62" s="314"/>
    </row>
    <row r="63" spans="1:56" x14ac:dyDescent="0.2">
      <c r="AU63" s="314"/>
      <c r="AV63" s="314"/>
      <c r="AW63" s="314"/>
      <c r="AX63" s="314"/>
      <c r="AY63" s="314"/>
      <c r="AZ63" s="314"/>
      <c r="BA63" s="314"/>
      <c r="BB63" s="314"/>
      <c r="BC63" s="314"/>
      <c r="BD63" s="314"/>
    </row>
    <row r="64" spans="1:56" x14ac:dyDescent="0.2">
      <c r="AU64" s="314"/>
      <c r="AV64" s="314"/>
      <c r="AW64" s="314"/>
      <c r="AX64" s="314"/>
      <c r="AY64" s="314"/>
      <c r="AZ64" s="314"/>
      <c r="BA64" s="314"/>
      <c r="BB64" s="314"/>
      <c r="BC64" s="314"/>
      <c r="BD64" s="314"/>
    </row>
    <row r="65" spans="47:56" x14ac:dyDescent="0.2">
      <c r="AU65" s="314"/>
      <c r="AV65" s="314"/>
      <c r="AW65" s="314"/>
      <c r="AX65" s="314"/>
      <c r="AY65" s="314"/>
      <c r="AZ65" s="314"/>
      <c r="BA65" s="314"/>
      <c r="BB65" s="314"/>
      <c r="BC65" s="314"/>
      <c r="BD65" s="314"/>
    </row>
    <row r="66" spans="47:56" x14ac:dyDescent="0.2">
      <c r="AU66" s="314"/>
      <c r="AV66" s="314"/>
      <c r="AW66" s="314"/>
      <c r="AX66" s="314"/>
      <c r="AY66" s="314"/>
      <c r="AZ66" s="314"/>
      <c r="BA66" s="314"/>
      <c r="BB66" s="314"/>
      <c r="BC66" s="314"/>
      <c r="BD66" s="314"/>
    </row>
    <row r="67" spans="47:56" x14ac:dyDescent="0.2">
      <c r="AU67" s="314"/>
      <c r="AV67" s="314"/>
      <c r="AW67" s="314"/>
      <c r="AX67" s="314"/>
      <c r="AY67" s="314"/>
      <c r="AZ67" s="314"/>
      <c r="BA67" s="314"/>
      <c r="BB67" s="314"/>
      <c r="BC67" s="314"/>
      <c r="BD67" s="314"/>
    </row>
    <row r="68" spans="47:56" x14ac:dyDescent="0.2">
      <c r="AU68" s="314"/>
      <c r="AV68" s="314"/>
      <c r="AW68" s="314"/>
      <c r="AX68" s="314"/>
      <c r="AY68" s="314"/>
      <c r="AZ68" s="314"/>
      <c r="BA68" s="314"/>
      <c r="BB68" s="314"/>
      <c r="BC68" s="314"/>
      <c r="BD68" s="314"/>
    </row>
    <row r="69" spans="47:56" x14ac:dyDescent="0.2">
      <c r="AU69" s="314"/>
      <c r="AV69" s="314"/>
      <c r="AW69" s="314"/>
      <c r="AX69" s="314"/>
      <c r="AY69" s="314"/>
      <c r="AZ69" s="314"/>
      <c r="BA69" s="314"/>
      <c r="BB69" s="314"/>
      <c r="BC69" s="314"/>
      <c r="BD69" s="314"/>
    </row>
    <row r="70" spans="47:56" x14ac:dyDescent="0.2">
      <c r="AU70" s="314"/>
      <c r="AV70" s="314"/>
      <c r="AW70" s="314"/>
      <c r="AX70" s="314"/>
      <c r="AY70" s="314"/>
      <c r="AZ70" s="314"/>
      <c r="BA70" s="314"/>
      <c r="BB70" s="314"/>
      <c r="BC70" s="314"/>
      <c r="BD70" s="314"/>
    </row>
    <row r="71" spans="47:56" x14ac:dyDescent="0.2">
      <c r="AU71" s="314"/>
      <c r="AV71" s="314"/>
      <c r="AW71" s="314"/>
      <c r="AX71" s="314"/>
      <c r="AY71" s="314"/>
      <c r="AZ71" s="314"/>
      <c r="BA71" s="314"/>
      <c r="BB71" s="314"/>
      <c r="BC71" s="314"/>
      <c r="BD71" s="314"/>
    </row>
    <row r="72" spans="47:56" x14ac:dyDescent="0.2">
      <c r="AU72" s="314"/>
      <c r="AV72" s="314"/>
      <c r="AW72" s="314"/>
      <c r="AX72" s="314"/>
      <c r="AY72" s="314"/>
      <c r="AZ72" s="314"/>
      <c r="BA72" s="314"/>
      <c r="BB72" s="314"/>
      <c r="BC72" s="314"/>
      <c r="BD72" s="314"/>
    </row>
    <row r="73" spans="47:56" x14ac:dyDescent="0.2">
      <c r="AU73" s="314"/>
      <c r="AV73" s="314"/>
      <c r="AW73" s="314"/>
      <c r="AX73" s="314"/>
      <c r="AY73" s="314"/>
      <c r="AZ73" s="314"/>
      <c r="BA73" s="314"/>
      <c r="BB73" s="314"/>
      <c r="BC73" s="314"/>
      <c r="BD73" s="314"/>
    </row>
    <row r="74" spans="47:56" x14ac:dyDescent="0.2">
      <c r="AU74" s="314"/>
      <c r="AV74" s="314"/>
      <c r="AW74" s="314"/>
      <c r="AX74" s="314"/>
      <c r="AY74" s="314"/>
      <c r="AZ74" s="314"/>
      <c r="BA74" s="314"/>
      <c r="BB74" s="314"/>
      <c r="BC74" s="314"/>
      <c r="BD74" s="314"/>
    </row>
    <row r="75" spans="47:56" x14ac:dyDescent="0.2">
      <c r="AU75" s="314"/>
      <c r="AV75" s="314"/>
      <c r="AW75" s="314"/>
      <c r="AX75" s="314"/>
      <c r="AY75" s="314"/>
      <c r="AZ75" s="314"/>
      <c r="BA75" s="314"/>
      <c r="BB75" s="314"/>
      <c r="BC75" s="314"/>
      <c r="BD75" s="314"/>
    </row>
    <row r="76" spans="47:56" x14ac:dyDescent="0.2">
      <c r="AU76" s="314"/>
      <c r="AV76" s="314"/>
      <c r="AW76" s="314"/>
      <c r="AX76" s="314"/>
      <c r="AY76" s="314"/>
      <c r="AZ76" s="314"/>
      <c r="BA76" s="314"/>
      <c r="BB76" s="314"/>
      <c r="BC76" s="314"/>
      <c r="BD76" s="314"/>
    </row>
    <row r="77" spans="47:56" x14ac:dyDescent="0.2">
      <c r="AU77" s="314"/>
      <c r="AV77" s="314"/>
      <c r="AW77" s="314"/>
      <c r="AX77" s="314"/>
      <c r="AY77" s="314"/>
      <c r="AZ77" s="314"/>
      <c r="BA77" s="314"/>
      <c r="BB77" s="314"/>
      <c r="BC77" s="314"/>
      <c r="BD77" s="314"/>
    </row>
    <row r="78" spans="47:56" x14ac:dyDescent="0.2">
      <c r="AU78" s="314"/>
      <c r="AV78" s="314"/>
      <c r="AW78" s="314"/>
      <c r="AX78" s="314"/>
      <c r="AY78" s="314"/>
      <c r="AZ78" s="314"/>
      <c r="BA78" s="314"/>
      <c r="BB78" s="314"/>
      <c r="BC78" s="314"/>
      <c r="BD78" s="314"/>
    </row>
    <row r="79" spans="47:56" x14ac:dyDescent="0.2">
      <c r="AU79" s="314"/>
      <c r="AV79" s="314"/>
      <c r="AW79" s="314"/>
      <c r="AX79" s="314"/>
      <c r="AY79" s="314"/>
      <c r="AZ79" s="314"/>
      <c r="BA79" s="314"/>
      <c r="BB79" s="314"/>
      <c r="BC79" s="314"/>
      <c r="BD79" s="314"/>
    </row>
    <row r="80" spans="47:56" x14ac:dyDescent="0.2">
      <c r="AU80" s="314"/>
      <c r="AV80" s="314"/>
      <c r="AW80" s="314"/>
      <c r="AX80" s="314"/>
      <c r="AY80" s="314"/>
      <c r="AZ80" s="314"/>
      <c r="BA80" s="314"/>
      <c r="BB80" s="314"/>
      <c r="BC80" s="314"/>
      <c r="BD80" s="314"/>
    </row>
    <row r="81" spans="47:56" x14ac:dyDescent="0.2">
      <c r="AU81" s="314"/>
      <c r="AV81" s="314"/>
      <c r="AW81" s="314"/>
      <c r="AX81" s="314"/>
      <c r="AY81" s="314"/>
      <c r="AZ81" s="314"/>
      <c r="BA81" s="314"/>
      <c r="BB81" s="314"/>
      <c r="BC81" s="314"/>
      <c r="BD81" s="314"/>
    </row>
    <row r="82" spans="47:56" x14ac:dyDescent="0.2">
      <c r="AU82" s="314"/>
      <c r="AV82" s="314"/>
      <c r="AW82" s="314"/>
      <c r="AX82" s="314"/>
      <c r="AY82" s="314"/>
      <c r="AZ82" s="314"/>
      <c r="BA82" s="314"/>
      <c r="BB82" s="314"/>
      <c r="BC82" s="314"/>
      <c r="BD82" s="314"/>
    </row>
    <row r="83" spans="47:56" x14ac:dyDescent="0.2">
      <c r="AU83" s="314"/>
      <c r="AV83" s="314"/>
      <c r="AW83" s="314"/>
      <c r="AX83" s="314"/>
      <c r="AY83" s="314"/>
      <c r="AZ83" s="314"/>
      <c r="BA83" s="314"/>
      <c r="BB83" s="314"/>
      <c r="BC83" s="314"/>
      <c r="BD83" s="314"/>
    </row>
    <row r="84" spans="47:56" x14ac:dyDescent="0.2">
      <c r="AU84" s="314"/>
      <c r="AV84" s="314"/>
      <c r="AW84" s="314"/>
      <c r="AX84" s="314"/>
      <c r="AY84" s="314"/>
      <c r="AZ84" s="314"/>
      <c r="BA84" s="314"/>
      <c r="BB84" s="314"/>
      <c r="BC84" s="314"/>
      <c r="BD84" s="314"/>
    </row>
    <row r="85" spans="47:56" x14ac:dyDescent="0.2">
      <c r="AU85" s="314"/>
      <c r="AV85" s="314"/>
      <c r="AW85" s="314"/>
      <c r="AX85" s="314"/>
      <c r="AY85" s="314"/>
      <c r="AZ85" s="314"/>
      <c r="BA85" s="314"/>
      <c r="BB85" s="314"/>
      <c r="BC85" s="314"/>
      <c r="BD85" s="314"/>
    </row>
    <row r="86" spans="47:56" x14ac:dyDescent="0.2">
      <c r="AU86" s="314"/>
      <c r="AV86" s="314"/>
      <c r="AW86" s="314"/>
      <c r="AX86" s="314"/>
      <c r="AY86" s="314"/>
      <c r="AZ86" s="314"/>
      <c r="BA86" s="314"/>
      <c r="BB86" s="314"/>
      <c r="BC86" s="314"/>
      <c r="BD86" s="314"/>
    </row>
    <row r="87" spans="47:56" x14ac:dyDescent="0.2">
      <c r="AU87" s="314"/>
      <c r="AV87" s="314"/>
      <c r="AW87" s="314"/>
      <c r="AX87" s="314"/>
      <c r="AY87" s="314"/>
      <c r="AZ87" s="314"/>
      <c r="BA87" s="314"/>
      <c r="BB87" s="314"/>
      <c r="BC87" s="314"/>
      <c r="BD87" s="314"/>
    </row>
    <row r="88" spans="47:56" x14ac:dyDescent="0.2">
      <c r="AU88" s="314"/>
      <c r="AV88" s="314"/>
      <c r="AW88" s="314"/>
      <c r="AX88" s="314"/>
      <c r="AY88" s="314"/>
      <c r="AZ88" s="314"/>
      <c r="BA88" s="314"/>
      <c r="BB88" s="314"/>
      <c r="BC88" s="314"/>
      <c r="BD88" s="314"/>
    </row>
    <row r="89" spans="47:56" x14ac:dyDescent="0.2">
      <c r="AU89" s="314"/>
      <c r="AV89" s="314"/>
      <c r="AW89" s="314"/>
      <c r="AX89" s="314"/>
      <c r="AY89" s="314"/>
      <c r="AZ89" s="314"/>
      <c r="BA89" s="314"/>
      <c r="BB89" s="314"/>
      <c r="BC89" s="314"/>
      <c r="BD89" s="314"/>
    </row>
    <row r="90" spans="47:56" x14ac:dyDescent="0.2">
      <c r="AU90" s="314"/>
      <c r="AV90" s="314"/>
      <c r="AW90" s="314"/>
      <c r="AX90" s="314"/>
      <c r="AY90" s="314"/>
      <c r="AZ90" s="314"/>
      <c r="BA90" s="314"/>
      <c r="BB90" s="314"/>
      <c r="BC90" s="314"/>
      <c r="BD90" s="314"/>
    </row>
    <row r="91" spans="47:56" x14ac:dyDescent="0.2">
      <c r="AU91" s="314"/>
      <c r="AV91" s="314"/>
      <c r="AW91" s="314"/>
      <c r="AX91" s="314"/>
      <c r="AY91" s="314"/>
      <c r="AZ91" s="314"/>
      <c r="BA91" s="314"/>
      <c r="BB91" s="314"/>
      <c r="BC91" s="314"/>
      <c r="BD91" s="314"/>
    </row>
    <row r="92" spans="47:56" x14ac:dyDescent="0.2">
      <c r="AU92" s="314"/>
      <c r="AV92" s="314"/>
      <c r="AW92" s="314"/>
      <c r="AX92" s="314"/>
      <c r="AY92" s="314"/>
      <c r="AZ92" s="314"/>
      <c r="BA92" s="314"/>
      <c r="BB92" s="314"/>
      <c r="BC92" s="314"/>
      <c r="BD92" s="314"/>
    </row>
    <row r="93" spans="47:56" x14ac:dyDescent="0.2">
      <c r="AU93" s="314"/>
      <c r="AV93" s="314"/>
      <c r="AW93" s="314"/>
      <c r="AX93" s="314"/>
      <c r="AY93" s="314"/>
      <c r="AZ93" s="314"/>
      <c r="BA93" s="314"/>
      <c r="BB93" s="314"/>
      <c r="BC93" s="314"/>
      <c r="BD93" s="314"/>
    </row>
    <row r="94" spans="47:56" x14ac:dyDescent="0.2">
      <c r="AU94" s="314"/>
      <c r="AV94" s="314"/>
      <c r="AW94" s="314"/>
      <c r="AX94" s="314"/>
      <c r="AY94" s="314"/>
      <c r="AZ94" s="314"/>
      <c r="BA94" s="314"/>
      <c r="BB94" s="314"/>
      <c r="BC94" s="314"/>
      <c r="BD94" s="314"/>
    </row>
    <row r="95" spans="47:56" x14ac:dyDescent="0.2">
      <c r="AU95" s="314"/>
      <c r="AV95" s="314"/>
      <c r="AW95" s="314"/>
      <c r="AX95" s="314"/>
      <c r="AY95" s="314"/>
      <c r="AZ95" s="314"/>
      <c r="BA95" s="314"/>
      <c r="BB95" s="314"/>
      <c r="BC95" s="314"/>
      <c r="BD95" s="314"/>
    </row>
    <row r="96" spans="47:56" x14ac:dyDescent="0.2">
      <c r="AU96" s="314"/>
      <c r="AV96" s="314"/>
      <c r="AW96" s="314"/>
      <c r="AX96" s="314"/>
      <c r="AY96" s="314"/>
      <c r="AZ96" s="314"/>
      <c r="BA96" s="314"/>
      <c r="BB96" s="314"/>
      <c r="BC96" s="314"/>
      <c r="BD96" s="314"/>
    </row>
    <row r="97" spans="47:56" x14ac:dyDescent="0.2">
      <c r="AU97" s="314"/>
      <c r="AV97" s="314"/>
      <c r="AW97" s="314"/>
      <c r="AX97" s="314"/>
      <c r="AY97" s="314"/>
      <c r="AZ97" s="314"/>
      <c r="BA97" s="314"/>
      <c r="BB97" s="314"/>
      <c r="BC97" s="314"/>
      <c r="BD97" s="314"/>
    </row>
    <row r="98" spans="47:56" x14ac:dyDescent="0.2">
      <c r="AU98" s="314"/>
      <c r="AV98" s="314"/>
      <c r="AW98" s="314"/>
      <c r="AX98" s="314"/>
      <c r="AY98" s="314"/>
      <c r="AZ98" s="314"/>
      <c r="BA98" s="314"/>
      <c r="BB98" s="314"/>
      <c r="BC98" s="314"/>
      <c r="BD98" s="314"/>
    </row>
  </sheetData>
  <phoneticPr fontId="5"/>
  <pageMargins left="0.78740157480314965" right="0.78740157480314965" top="0.78740157480314965" bottom="0.78740157480314965" header="0.51181102362204722" footer="0.27559055118110237"/>
  <pageSetup paperSize="9" scale="92" fitToWidth="5" orientation="landscape" verticalDpi="200" r:id="rId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E00-000000000000}">
  <dimension ref="A1:AP92"/>
  <sheetViews>
    <sheetView workbookViewId="0">
      <pane xSplit="2" ySplit="4" topLeftCell="C24" activePane="bottomRight" state="frozen"/>
      <selection activeCell="F63" sqref="F63"/>
      <selection pane="topRight" activeCell="F63" sqref="F63"/>
      <selection pane="bottomLeft" activeCell="F63" sqref="F63"/>
      <selection pane="bottomRight" activeCell="K2" sqref="K2"/>
    </sheetView>
  </sheetViews>
  <sheetFormatPr defaultColWidth="9" defaultRowHeight="12" x14ac:dyDescent="0.2"/>
  <cols>
    <col min="1" max="1" width="3.6328125" style="48" customWidth="1"/>
    <col min="2" max="2" width="25.6328125" style="48" customWidth="1"/>
    <col min="3" max="42" width="9.08984375" style="48" customWidth="1"/>
    <col min="43" max="256" width="9" style="48"/>
    <col min="257" max="257" width="3.6328125" style="48" customWidth="1"/>
    <col min="258" max="258" width="25.6328125" style="48" customWidth="1"/>
    <col min="259" max="298" width="9.08984375" style="48" customWidth="1"/>
    <col min="299" max="512" width="9" style="48"/>
    <col min="513" max="513" width="3.6328125" style="48" customWidth="1"/>
    <col min="514" max="514" width="25.6328125" style="48" customWidth="1"/>
    <col min="515" max="554" width="9.08984375" style="48" customWidth="1"/>
    <col min="555" max="768" width="9" style="48"/>
    <col min="769" max="769" width="3.6328125" style="48" customWidth="1"/>
    <col min="770" max="770" width="25.6328125" style="48" customWidth="1"/>
    <col min="771" max="810" width="9.08984375" style="48" customWidth="1"/>
    <col min="811" max="1024" width="9" style="48"/>
    <col min="1025" max="1025" width="3.6328125" style="48" customWidth="1"/>
    <col min="1026" max="1026" width="25.6328125" style="48" customWidth="1"/>
    <col min="1027" max="1066" width="9.08984375" style="48" customWidth="1"/>
    <col min="1067" max="1280" width="9" style="48"/>
    <col min="1281" max="1281" width="3.6328125" style="48" customWidth="1"/>
    <col min="1282" max="1282" width="25.6328125" style="48" customWidth="1"/>
    <col min="1283" max="1322" width="9.08984375" style="48" customWidth="1"/>
    <col min="1323" max="1536" width="9" style="48"/>
    <col min="1537" max="1537" width="3.6328125" style="48" customWidth="1"/>
    <col min="1538" max="1538" width="25.6328125" style="48" customWidth="1"/>
    <col min="1539" max="1578" width="9.08984375" style="48" customWidth="1"/>
    <col min="1579" max="1792" width="9" style="48"/>
    <col min="1793" max="1793" width="3.6328125" style="48" customWidth="1"/>
    <col min="1794" max="1794" width="25.6328125" style="48" customWidth="1"/>
    <col min="1795" max="1834" width="9.08984375" style="48" customWidth="1"/>
    <col min="1835" max="2048" width="9" style="48"/>
    <col min="2049" max="2049" width="3.6328125" style="48" customWidth="1"/>
    <col min="2050" max="2050" width="25.6328125" style="48" customWidth="1"/>
    <col min="2051" max="2090" width="9.08984375" style="48" customWidth="1"/>
    <col min="2091" max="2304" width="9" style="48"/>
    <col min="2305" max="2305" width="3.6328125" style="48" customWidth="1"/>
    <col min="2306" max="2306" width="25.6328125" style="48" customWidth="1"/>
    <col min="2307" max="2346" width="9.08984375" style="48" customWidth="1"/>
    <col min="2347" max="2560" width="9" style="48"/>
    <col min="2561" max="2561" width="3.6328125" style="48" customWidth="1"/>
    <col min="2562" max="2562" width="25.6328125" style="48" customWidth="1"/>
    <col min="2563" max="2602" width="9.08984375" style="48" customWidth="1"/>
    <col min="2603" max="2816" width="9" style="48"/>
    <col min="2817" max="2817" width="3.6328125" style="48" customWidth="1"/>
    <col min="2818" max="2818" width="25.6328125" style="48" customWidth="1"/>
    <col min="2819" max="2858" width="9.08984375" style="48" customWidth="1"/>
    <col min="2859" max="3072" width="9" style="48"/>
    <col min="3073" max="3073" width="3.6328125" style="48" customWidth="1"/>
    <col min="3074" max="3074" width="25.6328125" style="48" customWidth="1"/>
    <col min="3075" max="3114" width="9.08984375" style="48" customWidth="1"/>
    <col min="3115" max="3328" width="9" style="48"/>
    <col min="3329" max="3329" width="3.6328125" style="48" customWidth="1"/>
    <col min="3330" max="3330" width="25.6328125" style="48" customWidth="1"/>
    <col min="3331" max="3370" width="9.08984375" style="48" customWidth="1"/>
    <col min="3371" max="3584" width="9" style="48"/>
    <col min="3585" max="3585" width="3.6328125" style="48" customWidth="1"/>
    <col min="3586" max="3586" width="25.6328125" style="48" customWidth="1"/>
    <col min="3587" max="3626" width="9.08984375" style="48" customWidth="1"/>
    <col min="3627" max="3840" width="9" style="48"/>
    <col min="3841" max="3841" width="3.6328125" style="48" customWidth="1"/>
    <col min="3842" max="3842" width="25.6328125" style="48" customWidth="1"/>
    <col min="3843" max="3882" width="9.08984375" style="48" customWidth="1"/>
    <col min="3883" max="4096" width="9" style="48"/>
    <col min="4097" max="4097" width="3.6328125" style="48" customWidth="1"/>
    <col min="4098" max="4098" width="25.6328125" style="48" customWidth="1"/>
    <col min="4099" max="4138" width="9.08984375" style="48" customWidth="1"/>
    <col min="4139" max="4352" width="9" style="48"/>
    <col min="4353" max="4353" width="3.6328125" style="48" customWidth="1"/>
    <col min="4354" max="4354" width="25.6328125" style="48" customWidth="1"/>
    <col min="4355" max="4394" width="9.08984375" style="48" customWidth="1"/>
    <col min="4395" max="4608" width="9" style="48"/>
    <col min="4609" max="4609" width="3.6328125" style="48" customWidth="1"/>
    <col min="4610" max="4610" width="25.6328125" style="48" customWidth="1"/>
    <col min="4611" max="4650" width="9.08984375" style="48" customWidth="1"/>
    <col min="4651" max="4864" width="9" style="48"/>
    <col min="4865" max="4865" width="3.6328125" style="48" customWidth="1"/>
    <col min="4866" max="4866" width="25.6328125" style="48" customWidth="1"/>
    <col min="4867" max="4906" width="9.08984375" style="48" customWidth="1"/>
    <col min="4907" max="5120" width="9" style="48"/>
    <col min="5121" max="5121" width="3.6328125" style="48" customWidth="1"/>
    <col min="5122" max="5122" width="25.6328125" style="48" customWidth="1"/>
    <col min="5123" max="5162" width="9.08984375" style="48" customWidth="1"/>
    <col min="5163" max="5376" width="9" style="48"/>
    <col min="5377" max="5377" width="3.6328125" style="48" customWidth="1"/>
    <col min="5378" max="5378" width="25.6328125" style="48" customWidth="1"/>
    <col min="5379" max="5418" width="9.08984375" style="48" customWidth="1"/>
    <col min="5419" max="5632" width="9" style="48"/>
    <col min="5633" max="5633" width="3.6328125" style="48" customWidth="1"/>
    <col min="5634" max="5634" width="25.6328125" style="48" customWidth="1"/>
    <col min="5635" max="5674" width="9.08984375" style="48" customWidth="1"/>
    <col min="5675" max="5888" width="9" style="48"/>
    <col min="5889" max="5889" width="3.6328125" style="48" customWidth="1"/>
    <col min="5890" max="5890" width="25.6328125" style="48" customWidth="1"/>
    <col min="5891" max="5930" width="9.08984375" style="48" customWidth="1"/>
    <col min="5931" max="6144" width="9" style="48"/>
    <col min="6145" max="6145" width="3.6328125" style="48" customWidth="1"/>
    <col min="6146" max="6146" width="25.6328125" style="48" customWidth="1"/>
    <col min="6147" max="6186" width="9.08984375" style="48" customWidth="1"/>
    <col min="6187" max="6400" width="9" style="48"/>
    <col min="6401" max="6401" width="3.6328125" style="48" customWidth="1"/>
    <col min="6402" max="6402" width="25.6328125" style="48" customWidth="1"/>
    <col min="6403" max="6442" width="9.08984375" style="48" customWidth="1"/>
    <col min="6443" max="6656" width="9" style="48"/>
    <col min="6657" max="6657" width="3.6328125" style="48" customWidth="1"/>
    <col min="6658" max="6658" width="25.6328125" style="48" customWidth="1"/>
    <col min="6659" max="6698" width="9.08984375" style="48" customWidth="1"/>
    <col min="6699" max="6912" width="9" style="48"/>
    <col min="6913" max="6913" width="3.6328125" style="48" customWidth="1"/>
    <col min="6914" max="6914" width="25.6328125" style="48" customWidth="1"/>
    <col min="6915" max="6954" width="9.08984375" style="48" customWidth="1"/>
    <col min="6955" max="7168" width="9" style="48"/>
    <col min="7169" max="7169" width="3.6328125" style="48" customWidth="1"/>
    <col min="7170" max="7170" width="25.6328125" style="48" customWidth="1"/>
    <col min="7171" max="7210" width="9.08984375" style="48" customWidth="1"/>
    <col min="7211" max="7424" width="9" style="48"/>
    <col min="7425" max="7425" width="3.6328125" style="48" customWidth="1"/>
    <col min="7426" max="7426" width="25.6328125" style="48" customWidth="1"/>
    <col min="7427" max="7466" width="9.08984375" style="48" customWidth="1"/>
    <col min="7467" max="7680" width="9" style="48"/>
    <col min="7681" max="7681" width="3.6328125" style="48" customWidth="1"/>
    <col min="7682" max="7682" width="25.6328125" style="48" customWidth="1"/>
    <col min="7683" max="7722" width="9.08984375" style="48" customWidth="1"/>
    <col min="7723" max="7936" width="9" style="48"/>
    <col min="7937" max="7937" width="3.6328125" style="48" customWidth="1"/>
    <col min="7938" max="7938" width="25.6328125" style="48" customWidth="1"/>
    <col min="7939" max="7978" width="9.08984375" style="48" customWidth="1"/>
    <col min="7979" max="8192" width="9" style="48"/>
    <col min="8193" max="8193" width="3.6328125" style="48" customWidth="1"/>
    <col min="8194" max="8194" width="25.6328125" style="48" customWidth="1"/>
    <col min="8195" max="8234" width="9.08984375" style="48" customWidth="1"/>
    <col min="8235" max="8448" width="9" style="48"/>
    <col min="8449" max="8449" width="3.6328125" style="48" customWidth="1"/>
    <col min="8450" max="8450" width="25.6328125" style="48" customWidth="1"/>
    <col min="8451" max="8490" width="9.08984375" style="48" customWidth="1"/>
    <col min="8491" max="8704" width="9" style="48"/>
    <col min="8705" max="8705" width="3.6328125" style="48" customWidth="1"/>
    <col min="8706" max="8706" width="25.6328125" style="48" customWidth="1"/>
    <col min="8707" max="8746" width="9.08984375" style="48" customWidth="1"/>
    <col min="8747" max="8960" width="9" style="48"/>
    <col min="8961" max="8961" width="3.6328125" style="48" customWidth="1"/>
    <col min="8962" max="8962" width="25.6328125" style="48" customWidth="1"/>
    <col min="8963" max="9002" width="9.08984375" style="48" customWidth="1"/>
    <col min="9003" max="9216" width="9" style="48"/>
    <col min="9217" max="9217" width="3.6328125" style="48" customWidth="1"/>
    <col min="9218" max="9218" width="25.6328125" style="48" customWidth="1"/>
    <col min="9219" max="9258" width="9.08984375" style="48" customWidth="1"/>
    <col min="9259" max="9472" width="9" style="48"/>
    <col min="9473" max="9473" width="3.6328125" style="48" customWidth="1"/>
    <col min="9474" max="9474" width="25.6328125" style="48" customWidth="1"/>
    <col min="9475" max="9514" width="9.08984375" style="48" customWidth="1"/>
    <col min="9515" max="9728" width="9" style="48"/>
    <col min="9729" max="9729" width="3.6328125" style="48" customWidth="1"/>
    <col min="9730" max="9730" width="25.6328125" style="48" customWidth="1"/>
    <col min="9731" max="9770" width="9.08984375" style="48" customWidth="1"/>
    <col min="9771" max="9984" width="9" style="48"/>
    <col min="9985" max="9985" width="3.6328125" style="48" customWidth="1"/>
    <col min="9986" max="9986" width="25.6328125" style="48" customWidth="1"/>
    <col min="9987" max="10026" width="9.08984375" style="48" customWidth="1"/>
    <col min="10027" max="10240" width="9" style="48"/>
    <col min="10241" max="10241" width="3.6328125" style="48" customWidth="1"/>
    <col min="10242" max="10242" width="25.6328125" style="48" customWidth="1"/>
    <col min="10243" max="10282" width="9.08984375" style="48" customWidth="1"/>
    <col min="10283" max="10496" width="9" style="48"/>
    <col min="10497" max="10497" width="3.6328125" style="48" customWidth="1"/>
    <col min="10498" max="10498" width="25.6328125" style="48" customWidth="1"/>
    <col min="10499" max="10538" width="9.08984375" style="48" customWidth="1"/>
    <col min="10539" max="10752" width="9" style="48"/>
    <col min="10753" max="10753" width="3.6328125" style="48" customWidth="1"/>
    <col min="10754" max="10754" width="25.6328125" style="48" customWidth="1"/>
    <col min="10755" max="10794" width="9.08984375" style="48" customWidth="1"/>
    <col min="10795" max="11008" width="9" style="48"/>
    <col min="11009" max="11009" width="3.6328125" style="48" customWidth="1"/>
    <col min="11010" max="11010" width="25.6328125" style="48" customWidth="1"/>
    <col min="11011" max="11050" width="9.08984375" style="48" customWidth="1"/>
    <col min="11051" max="11264" width="9" style="48"/>
    <col min="11265" max="11265" width="3.6328125" style="48" customWidth="1"/>
    <col min="11266" max="11266" width="25.6328125" style="48" customWidth="1"/>
    <col min="11267" max="11306" width="9.08984375" style="48" customWidth="1"/>
    <col min="11307" max="11520" width="9" style="48"/>
    <col min="11521" max="11521" width="3.6328125" style="48" customWidth="1"/>
    <col min="11522" max="11522" width="25.6328125" style="48" customWidth="1"/>
    <col min="11523" max="11562" width="9.08984375" style="48" customWidth="1"/>
    <col min="11563" max="11776" width="9" style="48"/>
    <col min="11777" max="11777" width="3.6328125" style="48" customWidth="1"/>
    <col min="11778" max="11778" width="25.6328125" style="48" customWidth="1"/>
    <col min="11779" max="11818" width="9.08984375" style="48" customWidth="1"/>
    <col min="11819" max="12032" width="9" style="48"/>
    <col min="12033" max="12033" width="3.6328125" style="48" customWidth="1"/>
    <col min="12034" max="12034" width="25.6328125" style="48" customWidth="1"/>
    <col min="12035" max="12074" width="9.08984375" style="48" customWidth="1"/>
    <col min="12075" max="12288" width="9" style="48"/>
    <col min="12289" max="12289" width="3.6328125" style="48" customWidth="1"/>
    <col min="12290" max="12290" width="25.6328125" style="48" customWidth="1"/>
    <col min="12291" max="12330" width="9.08984375" style="48" customWidth="1"/>
    <col min="12331" max="12544" width="9" style="48"/>
    <col min="12545" max="12545" width="3.6328125" style="48" customWidth="1"/>
    <col min="12546" max="12546" width="25.6328125" style="48" customWidth="1"/>
    <col min="12547" max="12586" width="9.08984375" style="48" customWidth="1"/>
    <col min="12587" max="12800" width="9" style="48"/>
    <col min="12801" max="12801" width="3.6328125" style="48" customWidth="1"/>
    <col min="12802" max="12802" width="25.6328125" style="48" customWidth="1"/>
    <col min="12803" max="12842" width="9.08984375" style="48" customWidth="1"/>
    <col min="12843" max="13056" width="9" style="48"/>
    <col min="13057" max="13057" width="3.6328125" style="48" customWidth="1"/>
    <col min="13058" max="13058" width="25.6328125" style="48" customWidth="1"/>
    <col min="13059" max="13098" width="9.08984375" style="48" customWidth="1"/>
    <col min="13099" max="13312" width="9" style="48"/>
    <col min="13313" max="13313" width="3.6328125" style="48" customWidth="1"/>
    <col min="13314" max="13314" width="25.6328125" style="48" customWidth="1"/>
    <col min="13315" max="13354" width="9.08984375" style="48" customWidth="1"/>
    <col min="13355" max="13568" width="9" style="48"/>
    <col min="13569" max="13569" width="3.6328125" style="48" customWidth="1"/>
    <col min="13570" max="13570" width="25.6328125" style="48" customWidth="1"/>
    <col min="13571" max="13610" width="9.08984375" style="48" customWidth="1"/>
    <col min="13611" max="13824" width="9" style="48"/>
    <col min="13825" max="13825" width="3.6328125" style="48" customWidth="1"/>
    <col min="13826" max="13826" width="25.6328125" style="48" customWidth="1"/>
    <col min="13827" max="13866" width="9.08984375" style="48" customWidth="1"/>
    <col min="13867" max="14080" width="9" style="48"/>
    <col min="14081" max="14081" width="3.6328125" style="48" customWidth="1"/>
    <col min="14082" max="14082" width="25.6328125" style="48" customWidth="1"/>
    <col min="14083" max="14122" width="9.08984375" style="48" customWidth="1"/>
    <col min="14123" max="14336" width="9" style="48"/>
    <col min="14337" max="14337" width="3.6328125" style="48" customWidth="1"/>
    <col min="14338" max="14338" width="25.6328125" style="48" customWidth="1"/>
    <col min="14339" max="14378" width="9.08984375" style="48" customWidth="1"/>
    <col min="14379" max="14592" width="9" style="48"/>
    <col min="14593" max="14593" width="3.6328125" style="48" customWidth="1"/>
    <col min="14594" max="14594" width="25.6328125" style="48" customWidth="1"/>
    <col min="14595" max="14634" width="9.08984375" style="48" customWidth="1"/>
    <col min="14635" max="14848" width="9" style="48"/>
    <col min="14849" max="14849" width="3.6328125" style="48" customWidth="1"/>
    <col min="14850" max="14850" width="25.6328125" style="48" customWidth="1"/>
    <col min="14851" max="14890" width="9.08984375" style="48" customWidth="1"/>
    <col min="14891" max="15104" width="9" style="48"/>
    <col min="15105" max="15105" width="3.6328125" style="48" customWidth="1"/>
    <col min="15106" max="15106" width="25.6328125" style="48" customWidth="1"/>
    <col min="15107" max="15146" width="9.08984375" style="48" customWidth="1"/>
    <col min="15147" max="15360" width="9" style="48"/>
    <col min="15361" max="15361" width="3.6328125" style="48" customWidth="1"/>
    <col min="15362" max="15362" width="25.6328125" style="48" customWidth="1"/>
    <col min="15363" max="15402" width="9.08984375" style="48" customWidth="1"/>
    <col min="15403" max="15616" width="9" style="48"/>
    <col min="15617" max="15617" width="3.6328125" style="48" customWidth="1"/>
    <col min="15618" max="15618" width="25.6328125" style="48" customWidth="1"/>
    <col min="15619" max="15658" width="9.08984375" style="48" customWidth="1"/>
    <col min="15659" max="15872" width="9" style="48"/>
    <col min="15873" max="15873" width="3.6328125" style="48" customWidth="1"/>
    <col min="15874" max="15874" width="25.6328125" style="48" customWidth="1"/>
    <col min="15875" max="15914" width="9.08984375" style="48" customWidth="1"/>
    <col min="15915" max="16128" width="9" style="48"/>
    <col min="16129" max="16129" width="3.6328125" style="48" customWidth="1"/>
    <col min="16130" max="16130" width="25.6328125" style="48" customWidth="1"/>
    <col min="16131" max="16170" width="9.08984375" style="48" customWidth="1"/>
    <col min="16171" max="16384" width="9" style="48"/>
  </cols>
  <sheetData>
    <row r="1" spans="1:42" ht="13" x14ac:dyDescent="0.2">
      <c r="A1" s="236" t="s">
        <v>397</v>
      </c>
      <c r="E1" s="48" t="s">
        <v>611</v>
      </c>
    </row>
    <row r="2" spans="1:42" ht="14" x14ac:dyDescent="0.2">
      <c r="A2" s="48" t="s">
        <v>486</v>
      </c>
    </row>
    <row r="3" spans="1:42" ht="12.5" x14ac:dyDescent="0.2">
      <c r="A3" s="211" t="s">
        <v>1</v>
      </c>
      <c r="B3" s="233"/>
      <c r="C3" s="242" t="s">
        <v>403</v>
      </c>
      <c r="D3" s="242" t="s">
        <v>404</v>
      </c>
      <c r="E3" s="242" t="s">
        <v>405</v>
      </c>
      <c r="F3" s="242" t="s">
        <v>406</v>
      </c>
      <c r="G3" s="242" t="s">
        <v>407</v>
      </c>
      <c r="H3" s="243" t="s">
        <v>408</v>
      </c>
      <c r="I3" s="243" t="s">
        <v>409</v>
      </c>
      <c r="J3" s="243" t="s">
        <v>410</v>
      </c>
      <c r="K3" s="243" t="s">
        <v>411</v>
      </c>
      <c r="L3" s="243" t="s">
        <v>2</v>
      </c>
      <c r="M3" s="243" t="s">
        <v>3</v>
      </c>
      <c r="N3" s="243" t="s">
        <v>4</v>
      </c>
      <c r="O3" s="243" t="s">
        <v>5</v>
      </c>
      <c r="P3" s="243" t="s">
        <v>6</v>
      </c>
      <c r="Q3" s="243" t="s">
        <v>7</v>
      </c>
      <c r="R3" s="243" t="s">
        <v>8</v>
      </c>
      <c r="S3" s="243" t="s">
        <v>9</v>
      </c>
      <c r="T3" s="243" t="s">
        <v>10</v>
      </c>
      <c r="U3" s="243" t="s">
        <v>11</v>
      </c>
      <c r="V3" s="243" t="s">
        <v>12</v>
      </c>
      <c r="W3" s="243" t="s">
        <v>13</v>
      </c>
      <c r="X3" s="243" t="s">
        <v>14</v>
      </c>
      <c r="Y3" s="243" t="s">
        <v>15</v>
      </c>
      <c r="Z3" s="243" t="s">
        <v>16</v>
      </c>
      <c r="AA3" s="243" t="s">
        <v>17</v>
      </c>
      <c r="AB3" s="243" t="s">
        <v>18</v>
      </c>
      <c r="AC3" s="243" t="s">
        <v>19</v>
      </c>
      <c r="AD3" s="243" t="s">
        <v>20</v>
      </c>
      <c r="AE3" s="243" t="s">
        <v>21</v>
      </c>
      <c r="AF3" s="243" t="s">
        <v>22</v>
      </c>
      <c r="AG3" s="243" t="s">
        <v>23</v>
      </c>
      <c r="AH3" s="243" t="s">
        <v>24</v>
      </c>
      <c r="AI3" s="243" t="s">
        <v>25</v>
      </c>
      <c r="AJ3" s="243" t="s">
        <v>26</v>
      </c>
      <c r="AK3" s="243">
        <v>35</v>
      </c>
      <c r="AL3" s="242">
        <v>36</v>
      </c>
      <c r="AM3" s="242">
        <v>37</v>
      </c>
      <c r="AN3" s="242">
        <v>38</v>
      </c>
      <c r="AO3" s="242">
        <v>39</v>
      </c>
      <c r="AP3" s="315">
        <v>40</v>
      </c>
    </row>
    <row r="4" spans="1:42" ht="33" customHeight="1" x14ac:dyDescent="0.2">
      <c r="A4" s="234"/>
      <c r="B4" s="235" t="s">
        <v>416</v>
      </c>
      <c r="C4" s="255" t="s">
        <v>417</v>
      </c>
      <c r="D4" s="255" t="s">
        <v>418</v>
      </c>
      <c r="E4" s="255" t="s">
        <v>419</v>
      </c>
      <c r="F4" s="255" t="s">
        <v>27</v>
      </c>
      <c r="G4" s="255" t="s">
        <v>420</v>
      </c>
      <c r="H4" s="256" t="s">
        <v>28</v>
      </c>
      <c r="I4" s="256" t="s">
        <v>267</v>
      </c>
      <c r="J4" s="256" t="s">
        <v>29</v>
      </c>
      <c r="K4" s="256" t="s">
        <v>30</v>
      </c>
      <c r="L4" s="256" t="s">
        <v>421</v>
      </c>
      <c r="M4" s="256" t="s">
        <v>31</v>
      </c>
      <c r="N4" s="256" t="s">
        <v>32</v>
      </c>
      <c r="O4" s="256" t="s">
        <v>33</v>
      </c>
      <c r="P4" s="256" t="s">
        <v>34</v>
      </c>
      <c r="Q4" s="256" t="s">
        <v>268</v>
      </c>
      <c r="R4" s="256" t="s">
        <v>269</v>
      </c>
      <c r="S4" s="256" t="s">
        <v>270</v>
      </c>
      <c r="T4" s="256" t="s">
        <v>422</v>
      </c>
      <c r="U4" s="256" t="s">
        <v>35</v>
      </c>
      <c r="V4" s="256" t="s">
        <v>365</v>
      </c>
      <c r="W4" s="256" t="s">
        <v>423</v>
      </c>
      <c r="X4" s="256" t="s">
        <v>50</v>
      </c>
      <c r="Y4" s="256" t="s">
        <v>36</v>
      </c>
      <c r="Z4" s="256" t="s">
        <v>424</v>
      </c>
      <c r="AA4" s="256" t="s">
        <v>425</v>
      </c>
      <c r="AB4" s="256" t="s">
        <v>426</v>
      </c>
      <c r="AC4" s="256" t="s">
        <v>427</v>
      </c>
      <c r="AD4" s="256" t="s">
        <v>37</v>
      </c>
      <c r="AE4" s="256" t="s">
        <v>38</v>
      </c>
      <c r="AF4" s="256" t="s">
        <v>428</v>
      </c>
      <c r="AG4" s="256" t="s">
        <v>193</v>
      </c>
      <c r="AH4" s="256" t="s">
        <v>39</v>
      </c>
      <c r="AI4" s="256" t="s">
        <v>40</v>
      </c>
      <c r="AJ4" s="256" t="s">
        <v>429</v>
      </c>
      <c r="AK4" s="256" t="s">
        <v>430</v>
      </c>
      <c r="AL4" s="255" t="s">
        <v>41</v>
      </c>
      <c r="AM4" s="255" t="s">
        <v>42</v>
      </c>
      <c r="AN4" s="255" t="s">
        <v>431</v>
      </c>
      <c r="AO4" s="255" t="s">
        <v>432</v>
      </c>
      <c r="AP4" s="316" t="s">
        <v>43</v>
      </c>
    </row>
    <row r="5" spans="1:42" ht="12.5" x14ac:dyDescent="0.2">
      <c r="A5" s="267" t="s">
        <v>442</v>
      </c>
      <c r="B5" s="272" t="s">
        <v>443</v>
      </c>
      <c r="C5" s="442">
        <v>1.095297273829984</v>
      </c>
      <c r="D5" s="442">
        <v>3.6375312676049055E-3</v>
      </c>
      <c r="E5" s="442">
        <v>0</v>
      </c>
      <c r="F5" s="442">
        <v>0</v>
      </c>
      <c r="G5" s="442">
        <v>0.14296796921272262</v>
      </c>
      <c r="H5" s="442">
        <v>5.6108674424826099E-3</v>
      </c>
      <c r="I5" s="442">
        <v>3.8054321584966866E-4</v>
      </c>
      <c r="J5" s="442">
        <v>1.4412057320394337E-4</v>
      </c>
      <c r="K5" s="442">
        <v>0</v>
      </c>
      <c r="L5" s="442">
        <v>1.6104544524295501E-4</v>
      </c>
      <c r="M5" s="442">
        <v>1.5557550554163701E-5</v>
      </c>
      <c r="N5" s="442">
        <v>9.1024276369059011E-6</v>
      </c>
      <c r="O5" s="442">
        <v>2.3413626218753547E-5</v>
      </c>
      <c r="P5" s="442">
        <v>8.5178223475618707E-6</v>
      </c>
      <c r="Q5" s="442">
        <v>9.0125434992380985E-6</v>
      </c>
      <c r="R5" s="442">
        <v>8.358042308705066E-6</v>
      </c>
      <c r="S5" s="442">
        <v>7.3746965507281064E-6</v>
      </c>
      <c r="T5" s="442">
        <v>1.1840552506778913E-5</v>
      </c>
      <c r="U5" s="442">
        <v>1.1276014473061445E-5</v>
      </c>
      <c r="V5" s="442">
        <v>4.2539177950377026E-6</v>
      </c>
      <c r="W5" s="442">
        <v>5.081215532665245E-6</v>
      </c>
      <c r="X5" s="442">
        <v>4.5526085455639244E-3</v>
      </c>
      <c r="Y5" s="442">
        <v>7.4492142885379813E-4</v>
      </c>
      <c r="Z5" s="442">
        <v>1.9029840465072033E-5</v>
      </c>
      <c r="AA5" s="442">
        <v>5.069879546445322E-5</v>
      </c>
      <c r="AB5" s="442">
        <v>8.5874188100506293E-6</v>
      </c>
      <c r="AC5" s="442">
        <v>1.7844189468412958E-5</v>
      </c>
      <c r="AD5" s="442">
        <v>1.8777323488690384E-5</v>
      </c>
      <c r="AE5" s="442">
        <v>1.0100966294044514E-5</v>
      </c>
      <c r="AF5" s="442">
        <v>9.6669013806891274E-6</v>
      </c>
      <c r="AG5" s="442">
        <v>1.1128871742355326E-4</v>
      </c>
      <c r="AH5" s="442">
        <v>2.0668012323919757E-5</v>
      </c>
      <c r="AI5" s="442">
        <v>1.8424589190472766E-3</v>
      </c>
      <c r="AJ5" s="442">
        <v>1.6156960721370006E-3</v>
      </c>
      <c r="AK5" s="442">
        <v>1.7602173707005465E-3</v>
      </c>
      <c r="AL5" s="442">
        <v>1.4004681071306943E-5</v>
      </c>
      <c r="AM5" s="442">
        <v>1.3031060910463254E-2</v>
      </c>
      <c r="AN5" s="442">
        <v>3.2924485452431758E-5</v>
      </c>
      <c r="AO5" s="442">
        <v>1.2167634742842906E-4</v>
      </c>
      <c r="AP5" s="317">
        <f t="shared" ref="AP5:AP44" si="0">SUM(C5:AN5)</f>
        <v>1.2721736939749229</v>
      </c>
    </row>
    <row r="6" spans="1:42" ht="12.5" x14ac:dyDescent="0.2">
      <c r="A6" s="267" t="s">
        <v>444</v>
      </c>
      <c r="B6" s="272" t="s">
        <v>445</v>
      </c>
      <c r="C6" s="442">
        <v>1.5432857325499252E-3</v>
      </c>
      <c r="D6" s="442">
        <v>1.1530799721272145</v>
      </c>
      <c r="E6" s="442">
        <v>0</v>
      </c>
      <c r="F6" s="442">
        <v>0</v>
      </c>
      <c r="G6" s="442">
        <v>1.8080740887379209E-3</v>
      </c>
      <c r="H6" s="442">
        <v>3.7917070831939773E-4</v>
      </c>
      <c r="I6" s="442">
        <v>0.1106643366398284</v>
      </c>
      <c r="J6" s="442">
        <v>7.754728597377565E-4</v>
      </c>
      <c r="K6" s="442">
        <v>0</v>
      </c>
      <c r="L6" s="442">
        <v>4.489696979096698E-4</v>
      </c>
      <c r="M6" s="442">
        <v>1.1677841970183591E-3</v>
      </c>
      <c r="N6" s="442">
        <v>2.9070231200310247E-5</v>
      </c>
      <c r="O6" s="442">
        <v>1.9315792608408646E-4</v>
      </c>
      <c r="P6" s="442">
        <v>2.2662761581082803E-4</v>
      </c>
      <c r="Q6" s="442">
        <v>1.4358957586561023E-4</v>
      </c>
      <c r="R6" s="442">
        <v>1.0016548621542979E-4</v>
      </c>
      <c r="S6" s="442">
        <v>2.963818420007936E-4</v>
      </c>
      <c r="T6" s="442">
        <v>3.7620759680804112E-4</v>
      </c>
      <c r="U6" s="442">
        <v>4.5122279266044947E-4</v>
      </c>
      <c r="V6" s="442">
        <v>5.1604293839728749E-5</v>
      </c>
      <c r="W6" s="442">
        <v>1.4870298142718378E-4</v>
      </c>
      <c r="X6" s="442">
        <v>5.1268503843142988E-3</v>
      </c>
      <c r="Y6" s="442">
        <v>2.6142957119799303E-3</v>
      </c>
      <c r="Z6" s="442">
        <v>6.7587074592094886E-5</v>
      </c>
      <c r="AA6" s="442">
        <v>3.0493329931315479E-4</v>
      </c>
      <c r="AB6" s="442">
        <v>2.8817358357349158E-4</v>
      </c>
      <c r="AC6" s="442">
        <v>4.9302222096272497E-4</v>
      </c>
      <c r="AD6" s="442">
        <v>2.423104171407123E-4</v>
      </c>
      <c r="AE6" s="442">
        <v>2.9113401446659715E-5</v>
      </c>
      <c r="AF6" s="442">
        <v>2.6319267820201753E-4</v>
      </c>
      <c r="AG6" s="442">
        <v>9.6088233097527543E-4</v>
      </c>
      <c r="AH6" s="442">
        <v>1.5158876493079373E-4</v>
      </c>
      <c r="AI6" s="442">
        <v>4.0474951538968854E-4</v>
      </c>
      <c r="AJ6" s="442">
        <v>3.4010450161165286E-4</v>
      </c>
      <c r="AK6" s="442">
        <v>1.0660416722924029E-3</v>
      </c>
      <c r="AL6" s="442">
        <v>2.9298895966947751E-4</v>
      </c>
      <c r="AM6" s="442">
        <v>1.4063568247076861E-3</v>
      </c>
      <c r="AN6" s="442">
        <v>4.8669868841710092E-3</v>
      </c>
      <c r="AO6" s="442">
        <v>5.3459668207015846E-3</v>
      </c>
      <c r="AP6" s="318">
        <f t="shared" si="0"/>
        <v>1.2908029746185012</v>
      </c>
    </row>
    <row r="7" spans="1:42" ht="12.5" x14ac:dyDescent="0.2">
      <c r="A7" s="267" t="s">
        <v>446</v>
      </c>
      <c r="B7" s="272" t="s">
        <v>249</v>
      </c>
      <c r="C7" s="442">
        <v>0</v>
      </c>
      <c r="D7" s="442">
        <v>0</v>
      </c>
      <c r="E7" s="442">
        <v>1</v>
      </c>
      <c r="F7" s="442">
        <v>0</v>
      </c>
      <c r="G7" s="442">
        <v>0</v>
      </c>
      <c r="H7" s="442">
        <v>0</v>
      </c>
      <c r="I7" s="442">
        <v>0</v>
      </c>
      <c r="J7" s="442">
        <v>0</v>
      </c>
      <c r="K7" s="442">
        <v>0</v>
      </c>
      <c r="L7" s="442">
        <v>0</v>
      </c>
      <c r="M7" s="442">
        <v>0</v>
      </c>
      <c r="N7" s="442">
        <v>0</v>
      </c>
      <c r="O7" s="442">
        <v>0</v>
      </c>
      <c r="P7" s="442">
        <v>0</v>
      </c>
      <c r="Q7" s="442">
        <v>0</v>
      </c>
      <c r="R7" s="442">
        <v>0</v>
      </c>
      <c r="S7" s="442">
        <v>0</v>
      </c>
      <c r="T7" s="442">
        <v>0</v>
      </c>
      <c r="U7" s="442">
        <v>0</v>
      </c>
      <c r="V7" s="442">
        <v>0</v>
      </c>
      <c r="W7" s="442">
        <v>0</v>
      </c>
      <c r="X7" s="442">
        <v>0</v>
      </c>
      <c r="Y7" s="442">
        <v>0</v>
      </c>
      <c r="Z7" s="442">
        <v>0</v>
      </c>
      <c r="AA7" s="442">
        <v>0</v>
      </c>
      <c r="AB7" s="442">
        <v>0</v>
      </c>
      <c r="AC7" s="442">
        <v>0</v>
      </c>
      <c r="AD7" s="442">
        <v>0</v>
      </c>
      <c r="AE7" s="442">
        <v>0</v>
      </c>
      <c r="AF7" s="442">
        <v>0</v>
      </c>
      <c r="AG7" s="442">
        <v>0</v>
      </c>
      <c r="AH7" s="442">
        <v>0</v>
      </c>
      <c r="AI7" s="442">
        <v>0</v>
      </c>
      <c r="AJ7" s="442">
        <v>0</v>
      </c>
      <c r="AK7" s="442">
        <v>0</v>
      </c>
      <c r="AL7" s="442">
        <v>0</v>
      </c>
      <c r="AM7" s="442">
        <v>0</v>
      </c>
      <c r="AN7" s="442">
        <v>0</v>
      </c>
      <c r="AO7" s="442">
        <v>0</v>
      </c>
      <c r="AP7" s="318">
        <f t="shared" si="0"/>
        <v>1</v>
      </c>
    </row>
    <row r="8" spans="1:42" ht="12.5" x14ac:dyDescent="0.2">
      <c r="A8" s="267" t="s">
        <v>447</v>
      </c>
      <c r="B8" s="272" t="s">
        <v>27</v>
      </c>
      <c r="C8" s="442">
        <v>0</v>
      </c>
      <c r="D8" s="442">
        <v>0</v>
      </c>
      <c r="E8" s="442">
        <v>0</v>
      </c>
      <c r="F8" s="442">
        <v>1</v>
      </c>
      <c r="G8" s="442">
        <v>0</v>
      </c>
      <c r="H8" s="442">
        <v>0</v>
      </c>
      <c r="I8" s="442">
        <v>0</v>
      </c>
      <c r="J8" s="442">
        <v>0</v>
      </c>
      <c r="K8" s="442">
        <v>0</v>
      </c>
      <c r="L8" s="442">
        <v>0</v>
      </c>
      <c r="M8" s="442">
        <v>0</v>
      </c>
      <c r="N8" s="442">
        <v>0</v>
      </c>
      <c r="O8" s="442">
        <v>0</v>
      </c>
      <c r="P8" s="442">
        <v>0</v>
      </c>
      <c r="Q8" s="442">
        <v>0</v>
      </c>
      <c r="R8" s="442">
        <v>0</v>
      </c>
      <c r="S8" s="442">
        <v>0</v>
      </c>
      <c r="T8" s="442">
        <v>0</v>
      </c>
      <c r="U8" s="442">
        <v>0</v>
      </c>
      <c r="V8" s="442">
        <v>0</v>
      </c>
      <c r="W8" s="442">
        <v>0</v>
      </c>
      <c r="X8" s="442">
        <v>0</v>
      </c>
      <c r="Y8" s="442">
        <v>0</v>
      </c>
      <c r="Z8" s="442">
        <v>0</v>
      </c>
      <c r="AA8" s="442">
        <v>0</v>
      </c>
      <c r="AB8" s="442">
        <v>0</v>
      </c>
      <c r="AC8" s="442">
        <v>0</v>
      </c>
      <c r="AD8" s="442">
        <v>0</v>
      </c>
      <c r="AE8" s="442">
        <v>0</v>
      </c>
      <c r="AF8" s="442">
        <v>0</v>
      </c>
      <c r="AG8" s="442">
        <v>0</v>
      </c>
      <c r="AH8" s="442">
        <v>0</v>
      </c>
      <c r="AI8" s="442">
        <v>0</v>
      </c>
      <c r="AJ8" s="442">
        <v>0</v>
      </c>
      <c r="AK8" s="442">
        <v>0</v>
      </c>
      <c r="AL8" s="442">
        <v>0</v>
      </c>
      <c r="AM8" s="442">
        <v>0</v>
      </c>
      <c r="AN8" s="442">
        <v>0</v>
      </c>
      <c r="AO8" s="442">
        <v>0</v>
      </c>
      <c r="AP8" s="318">
        <f t="shared" si="0"/>
        <v>1</v>
      </c>
    </row>
    <row r="9" spans="1:42" ht="12.5" x14ac:dyDescent="0.2">
      <c r="A9" s="267" t="s">
        <v>448</v>
      </c>
      <c r="B9" s="272" t="s">
        <v>190</v>
      </c>
      <c r="C9" s="442">
        <v>1.9343946346545297E-2</v>
      </c>
      <c r="D9" s="442">
        <v>4.3896733887035305E-3</v>
      </c>
      <c r="E9" s="442">
        <v>0</v>
      </c>
      <c r="F9" s="442">
        <v>0</v>
      </c>
      <c r="G9" s="442">
        <v>1.0312196372911537</v>
      </c>
      <c r="H9" s="442">
        <v>4.1108756129431081E-4</v>
      </c>
      <c r="I9" s="442">
        <v>5.7158979129284912E-4</v>
      </c>
      <c r="J9" s="442">
        <v>9.7532584088587458E-4</v>
      </c>
      <c r="K9" s="442">
        <v>0</v>
      </c>
      <c r="L9" s="442">
        <v>7.1103335855315095E-6</v>
      </c>
      <c r="M9" s="442">
        <v>1.0804085957872775E-5</v>
      </c>
      <c r="N9" s="442">
        <v>3.2032584489505534E-6</v>
      </c>
      <c r="O9" s="442">
        <v>1.2029871412247648E-5</v>
      </c>
      <c r="P9" s="442">
        <v>3.8735736790897571E-6</v>
      </c>
      <c r="Q9" s="442">
        <v>3.6052772658622237E-6</v>
      </c>
      <c r="R9" s="442">
        <v>3.3760031263414992E-6</v>
      </c>
      <c r="S9" s="442">
        <v>4.300714965659007E-6</v>
      </c>
      <c r="T9" s="442">
        <v>5.7575849226642922E-6</v>
      </c>
      <c r="U9" s="442">
        <v>5.9707708224939218E-6</v>
      </c>
      <c r="V9" s="442">
        <v>1.4029663839110668E-6</v>
      </c>
      <c r="W9" s="442">
        <v>2.1668764810232516E-6</v>
      </c>
      <c r="X9" s="442">
        <v>2.392268532910205E-3</v>
      </c>
      <c r="Y9" s="442">
        <v>3.1807578657681222E-5</v>
      </c>
      <c r="Z9" s="442">
        <v>4.8825698554679544E-6</v>
      </c>
      <c r="AA9" s="442">
        <v>8.3946350891200142E-6</v>
      </c>
      <c r="AB9" s="442">
        <v>5.4232231406467873E-6</v>
      </c>
      <c r="AC9" s="442">
        <v>4.5240676179100946E-5</v>
      </c>
      <c r="AD9" s="442">
        <v>8.4402066505608318E-6</v>
      </c>
      <c r="AE9" s="442">
        <v>3.3039469494771216E-6</v>
      </c>
      <c r="AF9" s="442">
        <v>5.0498286344248461E-6</v>
      </c>
      <c r="AG9" s="442">
        <v>1.2515876644755334E-4</v>
      </c>
      <c r="AH9" s="442">
        <v>5.3065969953514704E-5</v>
      </c>
      <c r="AI9" s="442">
        <v>9.6528837182322837E-4</v>
      </c>
      <c r="AJ9" s="442">
        <v>1.1949352084426386E-3</v>
      </c>
      <c r="AK9" s="442">
        <v>2.9493014435139558E-4</v>
      </c>
      <c r="AL9" s="442">
        <v>1.0424127194585804E-5</v>
      </c>
      <c r="AM9" s="442">
        <v>1.5996414657032207E-2</v>
      </c>
      <c r="AN9" s="442">
        <v>3.0383897230928514E-5</v>
      </c>
      <c r="AO9" s="442">
        <v>5.6570014705699878E-4</v>
      </c>
      <c r="AP9" s="318">
        <f t="shared" si="0"/>
        <v>1.0781502738774695</v>
      </c>
    </row>
    <row r="10" spans="1:42" ht="12.5" x14ac:dyDescent="0.2">
      <c r="A10" s="281" t="s">
        <v>449</v>
      </c>
      <c r="B10" s="283" t="s">
        <v>28</v>
      </c>
      <c r="C10" s="442">
        <v>0</v>
      </c>
      <c r="D10" s="442">
        <v>0</v>
      </c>
      <c r="E10" s="442">
        <v>0</v>
      </c>
      <c r="F10" s="442">
        <v>0</v>
      </c>
      <c r="G10" s="442">
        <v>0</v>
      </c>
      <c r="H10" s="442">
        <v>1</v>
      </c>
      <c r="I10" s="442">
        <v>0</v>
      </c>
      <c r="J10" s="442">
        <v>0</v>
      </c>
      <c r="K10" s="442">
        <v>0</v>
      </c>
      <c r="L10" s="442">
        <v>0</v>
      </c>
      <c r="M10" s="442">
        <v>0</v>
      </c>
      <c r="N10" s="442">
        <v>0</v>
      </c>
      <c r="O10" s="442">
        <v>0</v>
      </c>
      <c r="P10" s="442">
        <v>0</v>
      </c>
      <c r="Q10" s="442">
        <v>0</v>
      </c>
      <c r="R10" s="442">
        <v>0</v>
      </c>
      <c r="S10" s="442">
        <v>0</v>
      </c>
      <c r="T10" s="442">
        <v>0</v>
      </c>
      <c r="U10" s="442">
        <v>0</v>
      </c>
      <c r="V10" s="442">
        <v>0</v>
      </c>
      <c r="W10" s="442">
        <v>0</v>
      </c>
      <c r="X10" s="442">
        <v>0</v>
      </c>
      <c r="Y10" s="442">
        <v>0</v>
      </c>
      <c r="Z10" s="442">
        <v>0</v>
      </c>
      <c r="AA10" s="442">
        <v>0</v>
      </c>
      <c r="AB10" s="442">
        <v>0</v>
      </c>
      <c r="AC10" s="442">
        <v>0</v>
      </c>
      <c r="AD10" s="442">
        <v>0</v>
      </c>
      <c r="AE10" s="442">
        <v>0</v>
      </c>
      <c r="AF10" s="442">
        <v>0</v>
      </c>
      <c r="AG10" s="442">
        <v>0</v>
      </c>
      <c r="AH10" s="442">
        <v>0</v>
      </c>
      <c r="AI10" s="442">
        <v>0</v>
      </c>
      <c r="AJ10" s="442">
        <v>0</v>
      </c>
      <c r="AK10" s="442">
        <v>0</v>
      </c>
      <c r="AL10" s="442">
        <v>0</v>
      </c>
      <c r="AM10" s="442">
        <v>0</v>
      </c>
      <c r="AN10" s="442">
        <v>0</v>
      </c>
      <c r="AO10" s="442">
        <v>0</v>
      </c>
      <c r="AP10" s="318">
        <f t="shared" si="0"/>
        <v>1</v>
      </c>
    </row>
    <row r="11" spans="1:42" ht="12.5" x14ac:dyDescent="0.2">
      <c r="A11" s="281" t="s">
        <v>450</v>
      </c>
      <c r="B11" s="283" t="s">
        <v>284</v>
      </c>
      <c r="C11" s="442">
        <v>1.5247121734890056E-2</v>
      </c>
      <c r="D11" s="442">
        <v>6.4817863998367659E-3</v>
      </c>
      <c r="E11" s="442">
        <v>0</v>
      </c>
      <c r="F11" s="442">
        <v>0</v>
      </c>
      <c r="G11" s="442">
        <v>1.0717036724175392E-2</v>
      </c>
      <c r="H11" s="442">
        <v>3.7336323157464244E-3</v>
      </c>
      <c r="I11" s="442">
        <v>1.1034617797755815</v>
      </c>
      <c r="J11" s="442">
        <v>7.7240873849963552E-3</v>
      </c>
      <c r="K11" s="442">
        <v>0</v>
      </c>
      <c r="L11" s="442">
        <v>4.4689583273013018E-3</v>
      </c>
      <c r="M11" s="442">
        <v>1.1612339447222583E-2</v>
      </c>
      <c r="N11" s="442">
        <v>2.6881933403740348E-4</v>
      </c>
      <c r="O11" s="442">
        <v>1.8242795165735017E-3</v>
      </c>
      <c r="P11" s="442">
        <v>2.247245826823605E-3</v>
      </c>
      <c r="Q11" s="442">
        <v>1.4249804272492368E-3</v>
      </c>
      <c r="R11" s="442">
        <v>9.8699121544971254E-4</v>
      </c>
      <c r="S11" s="442">
        <v>2.9395701925691285E-3</v>
      </c>
      <c r="T11" s="442">
        <v>3.7316609381944136E-3</v>
      </c>
      <c r="U11" s="442">
        <v>4.4834499237288742E-3</v>
      </c>
      <c r="V11" s="442">
        <v>5.1063711914332735E-4</v>
      </c>
      <c r="W11" s="442">
        <v>1.4768081852285415E-3</v>
      </c>
      <c r="X11" s="442">
        <v>2.6506633045126883E-2</v>
      </c>
      <c r="Y11" s="442">
        <v>2.6055304238445851E-2</v>
      </c>
      <c r="Z11" s="442">
        <v>6.3463460483670472E-4</v>
      </c>
      <c r="AA11" s="442">
        <v>3.0288197726441126E-3</v>
      </c>
      <c r="AB11" s="442">
        <v>2.8616021051732282E-3</v>
      </c>
      <c r="AC11" s="442">
        <v>4.8943524429654727E-3</v>
      </c>
      <c r="AD11" s="442">
        <v>2.3666292651659125E-3</v>
      </c>
      <c r="AE11" s="442">
        <v>2.8786671366396339E-4</v>
      </c>
      <c r="AF11" s="442">
        <v>2.6134842540500372E-3</v>
      </c>
      <c r="AG11" s="442">
        <v>9.4161095949308361E-3</v>
      </c>
      <c r="AH11" s="442">
        <v>1.4847003719024535E-3</v>
      </c>
      <c r="AI11" s="442">
        <v>3.9784308295907761E-3</v>
      </c>
      <c r="AJ11" s="442">
        <v>3.31739907516724E-3</v>
      </c>
      <c r="AK11" s="442">
        <v>1.0487544255575111E-2</v>
      </c>
      <c r="AL11" s="442">
        <v>2.8995230119929602E-3</v>
      </c>
      <c r="AM11" s="442">
        <v>3.3562028051611712E-3</v>
      </c>
      <c r="AN11" s="442">
        <v>4.8486221970219505E-2</v>
      </c>
      <c r="AO11" s="442">
        <v>5.3207675207497314E-2</v>
      </c>
      <c r="AP11" s="318">
        <f t="shared" si="0"/>
        <v>1.3360166431453602</v>
      </c>
    </row>
    <row r="12" spans="1:42" ht="12.5" x14ac:dyDescent="0.2">
      <c r="A12" s="281" t="s">
        <v>451</v>
      </c>
      <c r="B12" s="283" t="s">
        <v>29</v>
      </c>
      <c r="C12" s="442">
        <v>0</v>
      </c>
      <c r="D12" s="442">
        <v>0</v>
      </c>
      <c r="E12" s="442">
        <v>0</v>
      </c>
      <c r="F12" s="442">
        <v>0</v>
      </c>
      <c r="G12" s="442">
        <v>0</v>
      </c>
      <c r="H12" s="442">
        <v>0</v>
      </c>
      <c r="I12" s="442">
        <v>0</v>
      </c>
      <c r="J12" s="442">
        <v>1</v>
      </c>
      <c r="K12" s="442">
        <v>0</v>
      </c>
      <c r="L12" s="442">
        <v>0</v>
      </c>
      <c r="M12" s="442">
        <v>0</v>
      </c>
      <c r="N12" s="442">
        <v>0</v>
      </c>
      <c r="O12" s="442">
        <v>0</v>
      </c>
      <c r="P12" s="442">
        <v>0</v>
      </c>
      <c r="Q12" s="442">
        <v>0</v>
      </c>
      <c r="R12" s="442">
        <v>0</v>
      </c>
      <c r="S12" s="442">
        <v>0</v>
      </c>
      <c r="T12" s="442">
        <v>0</v>
      </c>
      <c r="U12" s="442">
        <v>0</v>
      </c>
      <c r="V12" s="442">
        <v>0</v>
      </c>
      <c r="W12" s="442">
        <v>0</v>
      </c>
      <c r="X12" s="442">
        <v>0</v>
      </c>
      <c r="Y12" s="442">
        <v>0</v>
      </c>
      <c r="Z12" s="442">
        <v>0</v>
      </c>
      <c r="AA12" s="442">
        <v>0</v>
      </c>
      <c r="AB12" s="442">
        <v>0</v>
      </c>
      <c r="AC12" s="442">
        <v>0</v>
      </c>
      <c r="AD12" s="442">
        <v>0</v>
      </c>
      <c r="AE12" s="442">
        <v>0</v>
      </c>
      <c r="AF12" s="442">
        <v>0</v>
      </c>
      <c r="AG12" s="442">
        <v>0</v>
      </c>
      <c r="AH12" s="442">
        <v>0</v>
      </c>
      <c r="AI12" s="442">
        <v>0</v>
      </c>
      <c r="AJ12" s="442">
        <v>0</v>
      </c>
      <c r="AK12" s="442">
        <v>0</v>
      </c>
      <c r="AL12" s="442">
        <v>0</v>
      </c>
      <c r="AM12" s="442">
        <v>0</v>
      </c>
      <c r="AN12" s="442">
        <v>0</v>
      </c>
      <c r="AO12" s="442">
        <v>0</v>
      </c>
      <c r="AP12" s="318">
        <f t="shared" si="0"/>
        <v>1</v>
      </c>
    </row>
    <row r="13" spans="1:42" ht="12.5" x14ac:dyDescent="0.2">
      <c r="A13" s="281" t="s">
        <v>452</v>
      </c>
      <c r="B13" s="283" t="s">
        <v>30</v>
      </c>
      <c r="C13" s="442">
        <v>3.8810051385837828E-5</v>
      </c>
      <c r="D13" s="442">
        <v>5.3107276222815872E-5</v>
      </c>
      <c r="E13" s="442">
        <v>0</v>
      </c>
      <c r="F13" s="442">
        <v>0</v>
      </c>
      <c r="G13" s="442">
        <v>2.8967625306398019E-5</v>
      </c>
      <c r="H13" s="442">
        <v>2.9280343152534082E-5</v>
      </c>
      <c r="I13" s="442">
        <v>1.8153741367782049E-5</v>
      </c>
      <c r="J13" s="442">
        <v>3.8060331714459219E-4</v>
      </c>
      <c r="K13" s="442">
        <v>1.0004349717268375</v>
      </c>
      <c r="L13" s="442">
        <v>7.4368518213114518E-6</v>
      </c>
      <c r="M13" s="442">
        <v>9.8531184405657528E-5</v>
      </c>
      <c r="N13" s="442">
        <v>1.0954363742541172E-4</v>
      </c>
      <c r="O13" s="442">
        <v>1.6936139508568057E-5</v>
      </c>
      <c r="P13" s="442">
        <v>1.8675650328436363E-5</v>
      </c>
      <c r="Q13" s="442">
        <v>9.3864174188903815E-6</v>
      </c>
      <c r="R13" s="442">
        <v>7.7925685497168523E-6</v>
      </c>
      <c r="S13" s="442">
        <v>3.0256749552218299E-6</v>
      </c>
      <c r="T13" s="442">
        <v>1.0265279102491899E-5</v>
      </c>
      <c r="U13" s="442">
        <v>7.9011841881755294E-6</v>
      </c>
      <c r="V13" s="442">
        <v>1.73203594058767E-6</v>
      </c>
      <c r="W13" s="442">
        <v>1.2047868530986343E-5</v>
      </c>
      <c r="X13" s="442">
        <v>1.7199585203342635E-5</v>
      </c>
      <c r="Y13" s="442">
        <v>6.145446917688602E-5</v>
      </c>
      <c r="Z13" s="442">
        <v>2.6420547622748442E-4</v>
      </c>
      <c r="AA13" s="442">
        <v>6.3976859556187212E-5</v>
      </c>
      <c r="AB13" s="442">
        <v>5.4728279509490831E-5</v>
      </c>
      <c r="AC13" s="442">
        <v>1.0535680872063415E-5</v>
      </c>
      <c r="AD13" s="442">
        <v>2.8496186572059658E-6</v>
      </c>
      <c r="AE13" s="442">
        <v>6.7238983211382384E-7</v>
      </c>
      <c r="AF13" s="442">
        <v>2.1992984421500392E-4</v>
      </c>
      <c r="AG13" s="442">
        <v>1.8091777918246272E-6</v>
      </c>
      <c r="AH13" s="442">
        <v>5.0955063307328166E-5</v>
      </c>
      <c r="AI13" s="442">
        <v>1.598309310244849E-5</v>
      </c>
      <c r="AJ13" s="442">
        <v>1.235018309422534E-5</v>
      </c>
      <c r="AK13" s="442">
        <v>1.7923745336102723E-5</v>
      </c>
      <c r="AL13" s="442">
        <v>1.008067397386858E-5</v>
      </c>
      <c r="AM13" s="442">
        <v>2.756971115470278E-5</v>
      </c>
      <c r="AN13" s="442">
        <v>4.6552089611735805E-6</v>
      </c>
      <c r="AO13" s="442">
        <v>8.2951674023737878E-5</v>
      </c>
      <c r="AP13" s="318">
        <f t="shared" si="0"/>
        <v>1.0021240476335649</v>
      </c>
    </row>
    <row r="14" spans="1:42" ht="12.5" x14ac:dyDescent="0.2">
      <c r="A14" s="281" t="s">
        <v>453</v>
      </c>
      <c r="B14" s="283" t="s">
        <v>454</v>
      </c>
      <c r="C14" s="442">
        <v>4.2937492102797532E-3</v>
      </c>
      <c r="D14" s="442">
        <v>8.3644493018022494E-3</v>
      </c>
      <c r="E14" s="442">
        <v>0</v>
      </c>
      <c r="F14" s="442">
        <v>0</v>
      </c>
      <c r="G14" s="442">
        <v>8.5803168112911013E-3</v>
      </c>
      <c r="H14" s="442">
        <v>4.8041924112725417E-3</v>
      </c>
      <c r="I14" s="442">
        <v>1.0529660273618015E-2</v>
      </c>
      <c r="J14" s="442">
        <v>6.357351014144E-3</v>
      </c>
      <c r="K14" s="442">
        <v>0</v>
      </c>
      <c r="L14" s="442">
        <v>1.1106868650002912</v>
      </c>
      <c r="M14" s="442">
        <v>3.918494023391483E-3</v>
      </c>
      <c r="N14" s="442">
        <v>5.0601820654980624E-4</v>
      </c>
      <c r="O14" s="442">
        <v>3.1372348741307713E-3</v>
      </c>
      <c r="P14" s="442">
        <v>2.4312602963408756E-3</v>
      </c>
      <c r="Q14" s="442">
        <v>6.397475143687179E-3</v>
      </c>
      <c r="R14" s="442">
        <v>9.4271096275259439E-3</v>
      </c>
      <c r="S14" s="442">
        <v>1.9007529673182481E-2</v>
      </c>
      <c r="T14" s="442">
        <v>9.6085808752195342E-3</v>
      </c>
      <c r="U14" s="442">
        <v>1.8147822308756317E-2</v>
      </c>
      <c r="V14" s="442">
        <v>1.7774868622228279E-2</v>
      </c>
      <c r="W14" s="442">
        <v>1.7202755046128174E-2</v>
      </c>
      <c r="X14" s="442">
        <v>3.1159401226836143E-2</v>
      </c>
      <c r="Y14" s="442">
        <v>6.8760700500863914E-3</v>
      </c>
      <c r="Z14" s="442">
        <v>3.6986497259794301E-4</v>
      </c>
      <c r="AA14" s="442">
        <v>1.9021622746408923E-2</v>
      </c>
      <c r="AB14" s="442">
        <v>8.8811185282251359E-3</v>
      </c>
      <c r="AC14" s="442">
        <v>2.6902215270713631E-3</v>
      </c>
      <c r="AD14" s="442">
        <v>1.9641479342295408E-3</v>
      </c>
      <c r="AE14" s="442">
        <v>2.8255414502344379E-4</v>
      </c>
      <c r="AF14" s="442">
        <v>1.2792094898352595E-3</v>
      </c>
      <c r="AG14" s="442">
        <v>5.4403577463032864E-4</v>
      </c>
      <c r="AH14" s="442">
        <v>1.6631039085460259E-3</v>
      </c>
      <c r="AI14" s="442">
        <v>1.8418391336224639E-3</v>
      </c>
      <c r="AJ14" s="442">
        <v>1.5746777596253379E-3</v>
      </c>
      <c r="AK14" s="442">
        <v>4.2117366817281546E-3</v>
      </c>
      <c r="AL14" s="442">
        <v>2.3409980075751427E-3</v>
      </c>
      <c r="AM14" s="442">
        <v>2.392784881143572E-3</v>
      </c>
      <c r="AN14" s="442">
        <v>5.4855884980129888E-2</v>
      </c>
      <c r="AO14" s="442">
        <v>7.6603086032517595E-3</v>
      </c>
      <c r="AP14" s="318">
        <f t="shared" si="0"/>
        <v>1.4031250044671548</v>
      </c>
    </row>
    <row r="15" spans="1:42" ht="12.5" x14ac:dyDescent="0.2">
      <c r="A15" s="281" t="s">
        <v>455</v>
      </c>
      <c r="B15" s="283" t="s">
        <v>31</v>
      </c>
      <c r="C15" s="442">
        <v>5.0821203385274869E-4</v>
      </c>
      <c r="D15" s="442">
        <v>2.4732887103493361E-5</v>
      </c>
      <c r="E15" s="442">
        <v>0</v>
      </c>
      <c r="F15" s="442">
        <v>0</v>
      </c>
      <c r="G15" s="442">
        <v>2.5728109319472195E-4</v>
      </c>
      <c r="H15" s="442">
        <v>1.3359464073459964E-4</v>
      </c>
      <c r="I15" s="442">
        <v>1.117132454449781E-3</v>
      </c>
      <c r="J15" s="442">
        <v>1.1857513615777583E-3</v>
      </c>
      <c r="K15" s="442">
        <v>0</v>
      </c>
      <c r="L15" s="442">
        <v>6.8502120009651657E-4</v>
      </c>
      <c r="M15" s="442">
        <v>1.0132935181674869</v>
      </c>
      <c r="N15" s="442">
        <v>8.5026774217158909E-4</v>
      </c>
      <c r="O15" s="442">
        <v>1.7349968789645228E-3</v>
      </c>
      <c r="P15" s="442">
        <v>6.7320351813071448E-4</v>
      </c>
      <c r="Q15" s="442">
        <v>1.1187139820065001E-3</v>
      </c>
      <c r="R15" s="442">
        <v>7.1742637430242083E-4</v>
      </c>
      <c r="S15" s="442">
        <v>3.1538936158415991E-3</v>
      </c>
      <c r="T15" s="442">
        <v>5.8244055519754302E-3</v>
      </c>
      <c r="U15" s="442">
        <v>1.7076978736453681E-3</v>
      </c>
      <c r="V15" s="442">
        <v>3.9335953425231619E-4</v>
      </c>
      <c r="W15" s="442">
        <v>9.5566066229014481E-4</v>
      </c>
      <c r="X15" s="442">
        <v>1.0523248294317868E-3</v>
      </c>
      <c r="Y15" s="442">
        <v>8.7369476900221489E-3</v>
      </c>
      <c r="Z15" s="442">
        <v>1.3939153324036958E-4</v>
      </c>
      <c r="AA15" s="442">
        <v>1.151152006477188E-3</v>
      </c>
      <c r="AB15" s="442">
        <v>7.0206882197907267E-5</v>
      </c>
      <c r="AC15" s="442">
        <v>9.0803281890247518E-5</v>
      </c>
      <c r="AD15" s="442">
        <v>4.9318508937981329E-5</v>
      </c>
      <c r="AE15" s="442">
        <v>8.9534018499483399E-5</v>
      </c>
      <c r="AF15" s="442">
        <v>3.9120571870381695E-5</v>
      </c>
      <c r="AG15" s="442">
        <v>3.1839917412125893E-5</v>
      </c>
      <c r="AH15" s="442">
        <v>1.5408555409005329E-4</v>
      </c>
      <c r="AI15" s="442">
        <v>3.6355492287174255E-4</v>
      </c>
      <c r="AJ15" s="442">
        <v>2.0021595868012086E-4</v>
      </c>
      <c r="AK15" s="442">
        <v>1.8436938163992163E-4</v>
      </c>
      <c r="AL15" s="442">
        <v>1.2070862696822221E-4</v>
      </c>
      <c r="AM15" s="442">
        <v>2.4143526073925657E-4</v>
      </c>
      <c r="AN15" s="442">
        <v>1.0131042513442507E-3</v>
      </c>
      <c r="AO15" s="442">
        <v>6.9456054654865572E-4</v>
      </c>
      <c r="AP15" s="318">
        <f t="shared" si="0"/>
        <v>1.0480629827683901</v>
      </c>
    </row>
    <row r="16" spans="1:42" ht="12.5" x14ac:dyDescent="0.2">
      <c r="A16" s="281" t="s">
        <v>456</v>
      </c>
      <c r="B16" s="283" t="s">
        <v>32</v>
      </c>
      <c r="C16" s="442">
        <v>8.6631407753043642E-5</v>
      </c>
      <c r="D16" s="442">
        <v>2.6533884815413908E-5</v>
      </c>
      <c r="E16" s="442">
        <v>0</v>
      </c>
      <c r="F16" s="442">
        <v>0</v>
      </c>
      <c r="G16" s="442">
        <v>1.1382932959333747E-4</v>
      </c>
      <c r="H16" s="442">
        <v>8.7360637262883363E-5</v>
      </c>
      <c r="I16" s="442">
        <v>3.5406910908864554E-3</v>
      </c>
      <c r="J16" s="442">
        <v>2.6506146631343603E-4</v>
      </c>
      <c r="K16" s="442">
        <v>0</v>
      </c>
      <c r="L16" s="442">
        <v>2.6228819452309648E-4</v>
      </c>
      <c r="M16" s="442">
        <v>1.3989386122580801E-3</v>
      </c>
      <c r="N16" s="442">
        <v>1.0635569330735175</v>
      </c>
      <c r="O16" s="442">
        <v>2.3604186879219605E-4</v>
      </c>
      <c r="P16" s="442">
        <v>2.8981118189784258E-2</v>
      </c>
      <c r="Q16" s="442">
        <v>1.4910982502705653E-2</v>
      </c>
      <c r="R16" s="442">
        <v>1.1870048259463306E-2</v>
      </c>
      <c r="S16" s="442">
        <v>3.5909162045634929E-3</v>
      </c>
      <c r="T16" s="442">
        <v>1.1473247087572924E-3</v>
      </c>
      <c r="U16" s="442">
        <v>6.155316052501106E-3</v>
      </c>
      <c r="V16" s="442">
        <v>7.0357631699503995E-4</v>
      </c>
      <c r="W16" s="442">
        <v>7.074753347568484E-3</v>
      </c>
      <c r="X16" s="442">
        <v>1.1037683720043392E-3</v>
      </c>
      <c r="Y16" s="442">
        <v>4.4999402877828549E-3</v>
      </c>
      <c r="Z16" s="442">
        <v>7.277087106918523E-5</v>
      </c>
      <c r="AA16" s="442">
        <v>2.066325513105426E-4</v>
      </c>
      <c r="AB16" s="442">
        <v>3.5966248188422905E-5</v>
      </c>
      <c r="AC16" s="442">
        <v>8.0476935752112901E-5</v>
      </c>
      <c r="AD16" s="442">
        <v>2.8716922549034278E-5</v>
      </c>
      <c r="AE16" s="442">
        <v>5.2464388101954123E-5</v>
      </c>
      <c r="AF16" s="442">
        <v>9.900425388553723E-5</v>
      </c>
      <c r="AG16" s="442">
        <v>4.0299085378875846E-5</v>
      </c>
      <c r="AH16" s="442">
        <v>1.2188587485410422E-4</v>
      </c>
      <c r="AI16" s="442">
        <v>5.21527059859325E-5</v>
      </c>
      <c r="AJ16" s="442">
        <v>4.3007520332349266E-5</v>
      </c>
      <c r="AK16" s="442">
        <v>8.8811570130236899E-5</v>
      </c>
      <c r="AL16" s="442">
        <v>4.849452150557304E-5</v>
      </c>
      <c r="AM16" s="442">
        <v>5.3093172052116282E-5</v>
      </c>
      <c r="AN16" s="442">
        <v>1.924430155161277E-4</v>
      </c>
      <c r="AO16" s="442">
        <v>7.1712783240589109E-4</v>
      </c>
      <c r="AP16" s="318">
        <f t="shared" si="0"/>
        <v>1.1508282734444537</v>
      </c>
    </row>
    <row r="17" spans="1:42" ht="12.5" x14ac:dyDescent="0.2">
      <c r="A17" s="281" t="s">
        <v>457</v>
      </c>
      <c r="B17" s="283" t="s">
        <v>33</v>
      </c>
      <c r="C17" s="442">
        <v>1.2276201889545061E-4</v>
      </c>
      <c r="D17" s="442">
        <v>6.6055209597228385E-5</v>
      </c>
      <c r="E17" s="442">
        <v>0</v>
      </c>
      <c r="F17" s="442">
        <v>0</v>
      </c>
      <c r="G17" s="442">
        <v>8.3042620996306321E-4</v>
      </c>
      <c r="H17" s="442">
        <v>9.787242995167035E-5</v>
      </c>
      <c r="I17" s="442">
        <v>3.5621339327338189E-3</v>
      </c>
      <c r="J17" s="442">
        <v>3.6422783003589279E-3</v>
      </c>
      <c r="K17" s="442">
        <v>0</v>
      </c>
      <c r="L17" s="442">
        <v>1.3783608525410663E-3</v>
      </c>
      <c r="M17" s="442">
        <v>5.7096864542407928E-3</v>
      </c>
      <c r="N17" s="442">
        <v>4.1044447376850984E-3</v>
      </c>
      <c r="O17" s="442">
        <v>1.1920919980941116</v>
      </c>
      <c r="P17" s="442">
        <v>3.2641798717769448E-2</v>
      </c>
      <c r="Q17" s="442">
        <v>1.9212227615716324E-2</v>
      </c>
      <c r="R17" s="442">
        <v>1.0255290759770696E-2</v>
      </c>
      <c r="S17" s="442">
        <v>1.9376035704768663E-2</v>
      </c>
      <c r="T17" s="442">
        <v>2.3564219127924436E-2</v>
      </c>
      <c r="U17" s="442">
        <v>3.2903280703777883E-2</v>
      </c>
      <c r="V17" s="442">
        <v>2.0700651722737069E-2</v>
      </c>
      <c r="W17" s="442">
        <v>1.2576122876021816E-2</v>
      </c>
      <c r="X17" s="442">
        <v>8.3217151774757601E-3</v>
      </c>
      <c r="Y17" s="442">
        <v>6.265224275542154E-3</v>
      </c>
      <c r="Z17" s="442">
        <v>1.1416099022822432E-4</v>
      </c>
      <c r="AA17" s="442">
        <v>3.1680807838783395E-4</v>
      </c>
      <c r="AB17" s="442">
        <v>8.6121123492873206E-5</v>
      </c>
      <c r="AC17" s="442">
        <v>1.2378058134272793E-4</v>
      </c>
      <c r="AD17" s="442">
        <v>7.5557411363342649E-5</v>
      </c>
      <c r="AE17" s="442">
        <v>7.1843446121050241E-5</v>
      </c>
      <c r="AF17" s="442">
        <v>6.7358116694452185E-5</v>
      </c>
      <c r="AG17" s="442">
        <v>7.7016192430176038E-5</v>
      </c>
      <c r="AH17" s="442">
        <v>3.7063974089318098E-4</v>
      </c>
      <c r="AI17" s="442">
        <v>1.0779290399936999E-4</v>
      </c>
      <c r="AJ17" s="442">
        <v>7.3437779605767348E-4</v>
      </c>
      <c r="AK17" s="442">
        <v>1.7002876956652579E-4</v>
      </c>
      <c r="AL17" s="442">
        <v>1.2261903034316296E-4</v>
      </c>
      <c r="AM17" s="442">
        <v>1.0093288549688269E-4</v>
      </c>
      <c r="AN17" s="442">
        <v>3.1304634802328513E-3</v>
      </c>
      <c r="AO17" s="442">
        <v>2.1652313865063114E-3</v>
      </c>
      <c r="AP17" s="318">
        <f t="shared" si="0"/>
        <v>1.4030920854682332</v>
      </c>
    </row>
    <row r="18" spans="1:42" ht="12.5" x14ac:dyDescent="0.2">
      <c r="A18" s="281" t="s">
        <v>458</v>
      </c>
      <c r="B18" s="283" t="s">
        <v>34</v>
      </c>
      <c r="C18" s="442">
        <v>1.1240551939891948E-3</v>
      </c>
      <c r="D18" s="442">
        <v>1.5523617877896464E-4</v>
      </c>
      <c r="E18" s="442">
        <v>0</v>
      </c>
      <c r="F18" s="442">
        <v>0</v>
      </c>
      <c r="G18" s="442">
        <v>2.7045065770111214E-3</v>
      </c>
      <c r="H18" s="442">
        <v>1.4905419277016856E-3</v>
      </c>
      <c r="I18" s="442">
        <v>1.5935528195699041E-2</v>
      </c>
      <c r="J18" s="442">
        <v>7.7924954846818597E-3</v>
      </c>
      <c r="K18" s="442">
        <v>0</v>
      </c>
      <c r="L18" s="442">
        <v>1.4869918652766433E-3</v>
      </c>
      <c r="M18" s="442">
        <v>6.4469931005154612E-3</v>
      </c>
      <c r="N18" s="442">
        <v>7.1263384701769378E-4</v>
      </c>
      <c r="O18" s="442">
        <v>1.3612390268421149E-3</v>
      </c>
      <c r="P18" s="442">
        <v>1.0370296871564919</v>
      </c>
      <c r="Q18" s="442">
        <v>1.9313225554277818E-2</v>
      </c>
      <c r="R18" s="442">
        <v>1.7255058550013934E-2</v>
      </c>
      <c r="S18" s="442">
        <v>2.2433574608554826E-2</v>
      </c>
      <c r="T18" s="442">
        <v>1.1745149767564722E-2</v>
      </c>
      <c r="U18" s="442">
        <v>1.5339214024571567E-2</v>
      </c>
      <c r="V18" s="442">
        <v>2.0928950238903621E-2</v>
      </c>
      <c r="W18" s="442">
        <v>5.3999923818341582E-3</v>
      </c>
      <c r="X18" s="442">
        <v>9.1047560039561829E-3</v>
      </c>
      <c r="Y18" s="442">
        <v>5.1726816266812282E-2</v>
      </c>
      <c r="Z18" s="442">
        <v>8.329151715366828E-4</v>
      </c>
      <c r="AA18" s="442">
        <v>2.6062160039146878E-3</v>
      </c>
      <c r="AB18" s="442">
        <v>3.3181973244136658E-4</v>
      </c>
      <c r="AC18" s="442">
        <v>1.8566486778902793E-3</v>
      </c>
      <c r="AD18" s="442">
        <v>2.7633567801110646E-4</v>
      </c>
      <c r="AE18" s="442">
        <v>7.5952972752241308E-4</v>
      </c>
      <c r="AF18" s="442">
        <v>7.3273836143502647E-4</v>
      </c>
      <c r="AG18" s="442">
        <v>2.7167135721698919E-4</v>
      </c>
      <c r="AH18" s="442">
        <v>2.8175011046163252E-3</v>
      </c>
      <c r="AI18" s="442">
        <v>5.6253766786646883E-4</v>
      </c>
      <c r="AJ18" s="442">
        <v>5.1520160227941955E-4</v>
      </c>
      <c r="AK18" s="442">
        <v>1.6480456919868705E-3</v>
      </c>
      <c r="AL18" s="442">
        <v>6.2387163028321561E-4</v>
      </c>
      <c r="AM18" s="442">
        <v>1.0881885984909646E-3</v>
      </c>
      <c r="AN18" s="442">
        <v>1.0126476479624166E-3</v>
      </c>
      <c r="AO18" s="442">
        <v>3.3807217465076389E-3</v>
      </c>
      <c r="AP18" s="318">
        <f t="shared" si="0"/>
        <v>1.2654225146039495</v>
      </c>
    </row>
    <row r="19" spans="1:42" ht="12.5" x14ac:dyDescent="0.2">
      <c r="A19" s="281" t="s">
        <v>459</v>
      </c>
      <c r="B19" s="285" t="s">
        <v>268</v>
      </c>
      <c r="C19" s="442">
        <v>1.1668131899168028E-5</v>
      </c>
      <c r="D19" s="442">
        <v>6.5646379051094963E-6</v>
      </c>
      <c r="E19" s="442">
        <v>0</v>
      </c>
      <c r="F19" s="442">
        <v>0</v>
      </c>
      <c r="G19" s="442">
        <v>1.1796696448439496E-5</v>
      </c>
      <c r="H19" s="442">
        <v>1.0088662589751712E-5</v>
      </c>
      <c r="I19" s="442">
        <v>3.0655384125815129E-4</v>
      </c>
      <c r="J19" s="442">
        <v>1.5263868023052991E-5</v>
      </c>
      <c r="K19" s="442">
        <v>0</v>
      </c>
      <c r="L19" s="442">
        <v>5.4564873809157926E-5</v>
      </c>
      <c r="M19" s="442">
        <v>1.9777133648733974E-4</v>
      </c>
      <c r="N19" s="442">
        <v>6.1255864108721109E-6</v>
      </c>
      <c r="O19" s="442">
        <v>7.418236307120421E-6</v>
      </c>
      <c r="P19" s="442">
        <v>1.1391428135397607E-4</v>
      </c>
      <c r="Q19" s="442">
        <v>1.0148618182615921</v>
      </c>
      <c r="R19" s="442">
        <v>3.7905978066759406E-3</v>
      </c>
      <c r="S19" s="442">
        <v>1.3492526694898399E-3</v>
      </c>
      <c r="T19" s="442">
        <v>2.6292428907673926E-4</v>
      </c>
      <c r="U19" s="442">
        <v>1.2936157336778113E-3</v>
      </c>
      <c r="V19" s="442">
        <v>3.8999863272484846E-5</v>
      </c>
      <c r="W19" s="442">
        <v>7.4444333055237021E-4</v>
      </c>
      <c r="X19" s="442">
        <v>1.7025535185023042E-5</v>
      </c>
      <c r="Y19" s="442">
        <v>6.6057401409009436E-4</v>
      </c>
      <c r="Z19" s="442">
        <v>2.2119601171950995E-5</v>
      </c>
      <c r="AA19" s="442">
        <v>1.1580280527905891E-3</v>
      </c>
      <c r="AB19" s="442">
        <v>2.6934998216284774E-5</v>
      </c>
      <c r="AC19" s="442">
        <v>2.0669181801786687E-5</v>
      </c>
      <c r="AD19" s="442">
        <v>2.146173721794776E-5</v>
      </c>
      <c r="AE19" s="442">
        <v>7.3212619751812781E-6</v>
      </c>
      <c r="AF19" s="442">
        <v>1.5187483329930483E-5</v>
      </c>
      <c r="AG19" s="442">
        <v>3.5877786875336369E-5</v>
      </c>
      <c r="AH19" s="442">
        <v>5.9951934138479151E-5</v>
      </c>
      <c r="AI19" s="442">
        <v>2.5837140480109455E-5</v>
      </c>
      <c r="AJ19" s="442">
        <v>2.0189768998905606E-5</v>
      </c>
      <c r="AK19" s="442">
        <v>2.035100685268311E-5</v>
      </c>
      <c r="AL19" s="442">
        <v>2.5090218044331286E-4</v>
      </c>
      <c r="AM19" s="442">
        <v>1.9592036192244624E-5</v>
      </c>
      <c r="AN19" s="442">
        <v>2.1864111645968748E-5</v>
      </c>
      <c r="AO19" s="442">
        <v>3.4804299725972287E-5</v>
      </c>
      <c r="AP19" s="318">
        <f t="shared" si="0"/>
        <v>1.0254872699382351</v>
      </c>
    </row>
    <row r="20" spans="1:42" ht="12.5" x14ac:dyDescent="0.2">
      <c r="A20" s="281" t="s">
        <v>460</v>
      </c>
      <c r="B20" s="285" t="s">
        <v>269</v>
      </c>
      <c r="C20" s="442">
        <v>0</v>
      </c>
      <c r="D20" s="442">
        <v>0</v>
      </c>
      <c r="E20" s="442">
        <v>0</v>
      </c>
      <c r="F20" s="442">
        <v>0</v>
      </c>
      <c r="G20" s="442">
        <v>0</v>
      </c>
      <c r="H20" s="442">
        <v>0</v>
      </c>
      <c r="I20" s="442">
        <v>0</v>
      </c>
      <c r="J20" s="442">
        <v>0</v>
      </c>
      <c r="K20" s="442">
        <v>0</v>
      </c>
      <c r="L20" s="442">
        <v>0</v>
      </c>
      <c r="M20" s="442">
        <v>0</v>
      </c>
      <c r="N20" s="442">
        <v>0</v>
      </c>
      <c r="O20" s="442">
        <v>0</v>
      </c>
      <c r="P20" s="442">
        <v>0</v>
      </c>
      <c r="Q20" s="442">
        <v>0</v>
      </c>
      <c r="R20" s="442">
        <v>1</v>
      </c>
      <c r="S20" s="442">
        <v>0</v>
      </c>
      <c r="T20" s="442">
        <v>0</v>
      </c>
      <c r="U20" s="442">
        <v>0</v>
      </c>
      <c r="V20" s="442">
        <v>0</v>
      </c>
      <c r="W20" s="442">
        <v>0</v>
      </c>
      <c r="X20" s="442">
        <v>0</v>
      </c>
      <c r="Y20" s="442">
        <v>0</v>
      </c>
      <c r="Z20" s="442">
        <v>0</v>
      </c>
      <c r="AA20" s="442">
        <v>0</v>
      </c>
      <c r="AB20" s="442">
        <v>0</v>
      </c>
      <c r="AC20" s="442">
        <v>0</v>
      </c>
      <c r="AD20" s="442">
        <v>0</v>
      </c>
      <c r="AE20" s="442">
        <v>0</v>
      </c>
      <c r="AF20" s="442">
        <v>0</v>
      </c>
      <c r="AG20" s="442">
        <v>0</v>
      </c>
      <c r="AH20" s="442">
        <v>0</v>
      </c>
      <c r="AI20" s="442">
        <v>0</v>
      </c>
      <c r="AJ20" s="442">
        <v>0</v>
      </c>
      <c r="AK20" s="442">
        <v>0</v>
      </c>
      <c r="AL20" s="442">
        <v>0</v>
      </c>
      <c r="AM20" s="442">
        <v>0</v>
      </c>
      <c r="AN20" s="442">
        <v>0</v>
      </c>
      <c r="AO20" s="442">
        <v>0</v>
      </c>
      <c r="AP20" s="318">
        <f t="shared" si="0"/>
        <v>1</v>
      </c>
    </row>
    <row r="21" spans="1:42" ht="12.5" x14ac:dyDescent="0.2">
      <c r="A21" s="281" t="s">
        <v>461</v>
      </c>
      <c r="B21" s="285" t="s">
        <v>270</v>
      </c>
      <c r="C21" s="442">
        <v>1.1624610960574463E-4</v>
      </c>
      <c r="D21" s="442">
        <v>2.0278721157614668E-5</v>
      </c>
      <c r="E21" s="442">
        <v>0</v>
      </c>
      <c r="F21" s="442">
        <v>0</v>
      </c>
      <c r="G21" s="442">
        <v>3.2762517961143732E-5</v>
      </c>
      <c r="H21" s="442">
        <v>1.8134572173728762E-5</v>
      </c>
      <c r="I21" s="442">
        <v>2.0029710063340036E-5</v>
      </c>
      <c r="J21" s="442">
        <v>1.59896753922527E-5</v>
      </c>
      <c r="K21" s="442">
        <v>0</v>
      </c>
      <c r="L21" s="442">
        <v>1.7311309113457206E-5</v>
      </c>
      <c r="M21" s="442">
        <v>2.6229984046160894E-5</v>
      </c>
      <c r="N21" s="442">
        <v>6.2080635108187267E-6</v>
      </c>
      <c r="O21" s="442">
        <v>1.050683008639706E-5</v>
      </c>
      <c r="P21" s="442">
        <v>1.3674918827381343E-5</v>
      </c>
      <c r="Q21" s="442">
        <v>7.3587887097251224E-4</v>
      </c>
      <c r="R21" s="442">
        <v>1.3564350132115619E-3</v>
      </c>
      <c r="S21" s="442">
        <v>1.0212218235109882</v>
      </c>
      <c r="T21" s="442">
        <v>2.0958474829706524E-5</v>
      </c>
      <c r="U21" s="442">
        <v>2.4618548443343998E-4</v>
      </c>
      <c r="V21" s="442">
        <v>1.8278289682579689E-5</v>
      </c>
      <c r="W21" s="442">
        <v>1.8525061810929736E-4</v>
      </c>
      <c r="X21" s="442">
        <v>1.8009068972016459E-5</v>
      </c>
      <c r="Y21" s="442">
        <v>9.002042789473929E-5</v>
      </c>
      <c r="Z21" s="442">
        <v>2.310780437147477E-5</v>
      </c>
      <c r="AA21" s="442">
        <v>5.2305109104720248E-5</v>
      </c>
      <c r="AB21" s="442">
        <v>3.3529122938778715E-5</v>
      </c>
      <c r="AC21" s="442">
        <v>3.3353005304334794E-4</v>
      </c>
      <c r="AD21" s="442">
        <v>4.2397804772416121E-5</v>
      </c>
      <c r="AE21" s="442">
        <v>2.061840710006127E-6</v>
      </c>
      <c r="AF21" s="442">
        <v>2.8587190216661134E-5</v>
      </c>
      <c r="AG21" s="442">
        <v>6.1295181688231126E-5</v>
      </c>
      <c r="AH21" s="442">
        <v>7.6778824910764059E-4</v>
      </c>
      <c r="AI21" s="442">
        <v>2.8297498030152695E-5</v>
      </c>
      <c r="AJ21" s="442">
        <v>2.8738105886428923E-3</v>
      </c>
      <c r="AK21" s="442">
        <v>3.8860041627208866E-5</v>
      </c>
      <c r="AL21" s="442">
        <v>4.2895672278562029E-4</v>
      </c>
      <c r="AM21" s="442">
        <v>3.0935527566528496E-4</v>
      </c>
      <c r="AN21" s="442">
        <v>1.3182333794973804E-3</v>
      </c>
      <c r="AO21" s="442">
        <v>1.0710758472878108E-3</v>
      </c>
      <c r="AP21" s="318">
        <f t="shared" si="0"/>
        <v>1.0305323280332337</v>
      </c>
    </row>
    <row r="22" spans="1:42" ht="12.5" x14ac:dyDescent="0.2">
      <c r="A22" s="281" t="s">
        <v>462</v>
      </c>
      <c r="B22" s="285" t="s">
        <v>280</v>
      </c>
      <c r="C22" s="442">
        <v>3.883987020585754E-5</v>
      </c>
      <c r="D22" s="442">
        <v>1.1171361613223856E-4</v>
      </c>
      <c r="E22" s="442">
        <v>0</v>
      </c>
      <c r="F22" s="442">
        <v>0</v>
      </c>
      <c r="G22" s="442">
        <v>5.3460476186073903E-5</v>
      </c>
      <c r="H22" s="442">
        <v>4.9761445244260088E-5</v>
      </c>
      <c r="I22" s="442">
        <v>7.4201645305503087E-5</v>
      </c>
      <c r="J22" s="442">
        <v>3.1901150045760679E-5</v>
      </c>
      <c r="K22" s="442">
        <v>0</v>
      </c>
      <c r="L22" s="442">
        <v>3.3849192590891173E-5</v>
      </c>
      <c r="M22" s="442">
        <v>9.5423070204835243E-5</v>
      </c>
      <c r="N22" s="442">
        <v>1.1225799254914734E-5</v>
      </c>
      <c r="O22" s="442">
        <v>6.4481854647682955E-5</v>
      </c>
      <c r="P22" s="442">
        <v>5.0453377409245598E-4</v>
      </c>
      <c r="Q22" s="442">
        <v>1.6072342267358713E-3</v>
      </c>
      <c r="R22" s="442">
        <v>1.9389817670432308E-3</v>
      </c>
      <c r="S22" s="442">
        <v>2.4871133229061284E-2</v>
      </c>
      <c r="T22" s="442">
        <v>1.049196454458087</v>
      </c>
      <c r="U22" s="442">
        <v>2.6408791547969903E-2</v>
      </c>
      <c r="V22" s="442">
        <v>5.792091406179832E-2</v>
      </c>
      <c r="W22" s="442">
        <v>2.3977991737079932E-3</v>
      </c>
      <c r="X22" s="442">
        <v>1.4968454271751654E-3</v>
      </c>
      <c r="Y22" s="442">
        <v>2.1709979825610987E-4</v>
      </c>
      <c r="Z22" s="442">
        <v>4.9960514199976878E-5</v>
      </c>
      <c r="AA22" s="442">
        <v>1.3630972130726832E-4</v>
      </c>
      <c r="AB22" s="442">
        <v>1.466307217558208E-4</v>
      </c>
      <c r="AC22" s="442">
        <v>1.1569062488276447E-4</v>
      </c>
      <c r="AD22" s="442">
        <v>1.5512319776659093E-4</v>
      </c>
      <c r="AE22" s="442">
        <v>4.9194903217056953E-6</v>
      </c>
      <c r="AF22" s="442">
        <v>9.3459006464285556E-5</v>
      </c>
      <c r="AG22" s="442">
        <v>1.2463495017507316E-4</v>
      </c>
      <c r="AH22" s="442">
        <v>5.111886155630081E-4</v>
      </c>
      <c r="AI22" s="442">
        <v>2.7066297046722364E-4</v>
      </c>
      <c r="AJ22" s="442">
        <v>1.5682133010293058E-4</v>
      </c>
      <c r="AK22" s="442">
        <v>1.7262251737679748E-4</v>
      </c>
      <c r="AL22" s="442">
        <v>8.9101935514729498E-4</v>
      </c>
      <c r="AM22" s="442">
        <v>8.3980210151133914E-5</v>
      </c>
      <c r="AN22" s="442">
        <v>1.3278554738975141E-2</v>
      </c>
      <c r="AO22" s="442">
        <v>1.4570825320492965E-3</v>
      </c>
      <c r="AP22" s="318">
        <f t="shared" si="0"/>
        <v>1.1833162235484018</v>
      </c>
    </row>
    <row r="23" spans="1:42" ht="12.5" x14ac:dyDescent="0.2">
      <c r="A23" s="281" t="s">
        <v>463</v>
      </c>
      <c r="B23" s="283" t="s">
        <v>35</v>
      </c>
      <c r="C23" s="442">
        <v>2.6508977797747261E-5</v>
      </c>
      <c r="D23" s="442">
        <v>1.750336233935993E-5</v>
      </c>
      <c r="E23" s="442">
        <v>0</v>
      </c>
      <c r="F23" s="442">
        <v>0</v>
      </c>
      <c r="G23" s="442">
        <v>2.5518302791326299E-5</v>
      </c>
      <c r="H23" s="442">
        <v>2.7668779275796009E-5</v>
      </c>
      <c r="I23" s="442">
        <v>1.9392023015200231E-4</v>
      </c>
      <c r="J23" s="442">
        <v>4.7439602310805165E-5</v>
      </c>
      <c r="K23" s="442">
        <v>0</v>
      </c>
      <c r="L23" s="442">
        <v>3.5378703170926508E-5</v>
      </c>
      <c r="M23" s="442">
        <v>5.3582445664347551E-5</v>
      </c>
      <c r="N23" s="442">
        <v>1.960566893784092E-5</v>
      </c>
      <c r="O23" s="442">
        <v>2.4427670674223411E-5</v>
      </c>
      <c r="P23" s="442">
        <v>3.0749618753853536E-4</v>
      </c>
      <c r="Q23" s="442">
        <v>7.5572385804096118E-3</v>
      </c>
      <c r="R23" s="442">
        <v>7.2209706813593146E-3</v>
      </c>
      <c r="S23" s="442">
        <v>6.0207805630602121E-3</v>
      </c>
      <c r="T23" s="442">
        <v>6.6527795853674552E-3</v>
      </c>
      <c r="U23" s="442">
        <v>1.0358769278188533</v>
      </c>
      <c r="V23" s="442">
        <v>1.2389310562264571E-2</v>
      </c>
      <c r="W23" s="442">
        <v>1.0443796033524745E-2</v>
      </c>
      <c r="X23" s="442">
        <v>6.7975843096925771E-4</v>
      </c>
      <c r="Y23" s="442">
        <v>2.6762840238743527E-3</v>
      </c>
      <c r="Z23" s="442">
        <v>8.1525025180753888E-5</v>
      </c>
      <c r="AA23" s="442">
        <v>1.8062309430105162E-4</v>
      </c>
      <c r="AB23" s="442">
        <v>4.7910473712035026E-5</v>
      </c>
      <c r="AC23" s="442">
        <v>1.3635834964989608E-4</v>
      </c>
      <c r="AD23" s="442">
        <v>7.3035908200713956E-5</v>
      </c>
      <c r="AE23" s="442">
        <v>2.9209407676496007E-5</v>
      </c>
      <c r="AF23" s="442">
        <v>4.7376162326339086E-5</v>
      </c>
      <c r="AG23" s="442">
        <v>1.1602988656625452E-4</v>
      </c>
      <c r="AH23" s="442">
        <v>7.1278313686697233E-4</v>
      </c>
      <c r="AI23" s="442">
        <v>2.1841517422879308E-4</v>
      </c>
      <c r="AJ23" s="442">
        <v>5.4171880635486002E-5</v>
      </c>
      <c r="AK23" s="442">
        <v>5.5695888468376426E-5</v>
      </c>
      <c r="AL23" s="442">
        <v>8.3550889267200272E-4</v>
      </c>
      <c r="AM23" s="442">
        <v>1.2507043320215722E-4</v>
      </c>
      <c r="AN23" s="442">
        <v>1.0634214480860202E-4</v>
      </c>
      <c r="AO23" s="442">
        <v>1.8516468965137816E-4</v>
      </c>
      <c r="AP23" s="318">
        <f t="shared" si="0"/>
        <v>1.0931169520688317</v>
      </c>
    </row>
    <row r="24" spans="1:42" ht="12.5" x14ac:dyDescent="0.2">
      <c r="A24" s="281" t="s">
        <v>464</v>
      </c>
      <c r="B24" s="283" t="s">
        <v>465</v>
      </c>
      <c r="C24" s="442">
        <v>4.7842059910408269E-7</v>
      </c>
      <c r="D24" s="442">
        <v>3.4427816256912071E-7</v>
      </c>
      <c r="E24" s="442">
        <v>0</v>
      </c>
      <c r="F24" s="442">
        <v>0</v>
      </c>
      <c r="G24" s="442">
        <v>5.1056105430067912E-7</v>
      </c>
      <c r="H24" s="442">
        <v>5.3694720039288491E-7</v>
      </c>
      <c r="I24" s="442">
        <v>5.2303600546075857E-7</v>
      </c>
      <c r="J24" s="442">
        <v>8.0368355161439807E-7</v>
      </c>
      <c r="K24" s="442">
        <v>0</v>
      </c>
      <c r="L24" s="442">
        <v>6.7418207272619609E-7</v>
      </c>
      <c r="M24" s="442">
        <v>9.0632746519958214E-7</v>
      </c>
      <c r="N24" s="442">
        <v>3.2160596671385725E-7</v>
      </c>
      <c r="O24" s="442">
        <v>3.925700458257968E-7</v>
      </c>
      <c r="P24" s="442">
        <v>5.3077208906719972E-7</v>
      </c>
      <c r="Q24" s="442">
        <v>1.2272769743897481E-5</v>
      </c>
      <c r="R24" s="442">
        <v>5.3779506273750221E-7</v>
      </c>
      <c r="S24" s="442">
        <v>4.6786605355328038E-7</v>
      </c>
      <c r="T24" s="442">
        <v>7.1633260417768065E-7</v>
      </c>
      <c r="U24" s="442">
        <v>6.2311087153184379E-7</v>
      </c>
      <c r="V24" s="442">
        <v>1.0007654761337266</v>
      </c>
      <c r="W24" s="442">
        <v>1.2487653247850278E-4</v>
      </c>
      <c r="X24" s="442">
        <v>5.318327005317484E-7</v>
      </c>
      <c r="Y24" s="442">
        <v>3.5207345416543252E-5</v>
      </c>
      <c r="Z24" s="442">
        <v>1.3794322795529704E-6</v>
      </c>
      <c r="AA24" s="442">
        <v>2.9088206322743551E-6</v>
      </c>
      <c r="AB24" s="442">
        <v>9.0584525580178309E-7</v>
      </c>
      <c r="AC24" s="442">
        <v>6.0245062376942606E-6</v>
      </c>
      <c r="AD24" s="442">
        <v>1.4210922668253569E-6</v>
      </c>
      <c r="AE24" s="442">
        <v>3.9830729557413371E-7</v>
      </c>
      <c r="AF24" s="442">
        <v>9.2190480624190528E-7</v>
      </c>
      <c r="AG24" s="442">
        <v>2.3505568272993836E-6</v>
      </c>
      <c r="AH24" s="442">
        <v>3.4668776045427241E-5</v>
      </c>
      <c r="AI24" s="442">
        <v>9.3313188791178624E-7</v>
      </c>
      <c r="AJ24" s="442">
        <v>7.3070830370368712E-7</v>
      </c>
      <c r="AK24" s="442">
        <v>1.0272777304001837E-6</v>
      </c>
      <c r="AL24" s="442">
        <v>1.7423170726888334E-5</v>
      </c>
      <c r="AM24" s="442">
        <v>6.2427902602447506E-7</v>
      </c>
      <c r="AN24" s="442">
        <v>1.9615257548186266E-7</v>
      </c>
      <c r="AO24" s="442">
        <v>7.1993916622649262E-6</v>
      </c>
      <c r="AP24" s="318">
        <f t="shared" si="0"/>
        <v>1.0010186460647685</v>
      </c>
    </row>
    <row r="25" spans="1:42" ht="12.5" x14ac:dyDescent="0.2">
      <c r="A25" s="281" t="s">
        <v>466</v>
      </c>
      <c r="B25" s="283" t="s">
        <v>191</v>
      </c>
      <c r="C25" s="442">
        <v>1.848617930469857E-5</v>
      </c>
      <c r="D25" s="442">
        <v>2.0136221312888539E-5</v>
      </c>
      <c r="E25" s="442">
        <v>0</v>
      </c>
      <c r="F25" s="442">
        <v>0</v>
      </c>
      <c r="G25" s="442">
        <v>2.361499638028426E-5</v>
      </c>
      <c r="H25" s="442">
        <v>2.4049872515962596E-5</v>
      </c>
      <c r="I25" s="442">
        <v>2.37264511102722E-5</v>
      </c>
      <c r="J25" s="442">
        <v>3.2955981874395671E-5</v>
      </c>
      <c r="K25" s="442">
        <v>0</v>
      </c>
      <c r="L25" s="442">
        <v>3.0639537468632157E-5</v>
      </c>
      <c r="M25" s="442">
        <v>4.2292500582522544E-5</v>
      </c>
      <c r="N25" s="442">
        <v>9.1480547998345847E-6</v>
      </c>
      <c r="O25" s="442">
        <v>1.3582998660711352E-5</v>
      </c>
      <c r="P25" s="442">
        <v>2.1537772744373739E-5</v>
      </c>
      <c r="Q25" s="442">
        <v>2.935276332662658E-5</v>
      </c>
      <c r="R25" s="442">
        <v>7.5840086088509252E-5</v>
      </c>
      <c r="S25" s="442">
        <v>2.4412760820994109E-5</v>
      </c>
      <c r="T25" s="442">
        <v>3.5404625220025087E-5</v>
      </c>
      <c r="U25" s="442">
        <v>3.1310298655178526E-5</v>
      </c>
      <c r="V25" s="442">
        <v>3.2239858017759334E-5</v>
      </c>
      <c r="W25" s="442">
        <v>1.0466184754058279</v>
      </c>
      <c r="X25" s="442">
        <v>2.878230656628612E-5</v>
      </c>
      <c r="Y25" s="442">
        <v>7.2170201182124801E-5</v>
      </c>
      <c r="Z25" s="442">
        <v>5.5654031491994301E-5</v>
      </c>
      <c r="AA25" s="442">
        <v>1.1064533927301053E-4</v>
      </c>
      <c r="AB25" s="442">
        <v>4.7360429945826256E-5</v>
      </c>
      <c r="AC25" s="442">
        <v>6.286173795991264E-5</v>
      </c>
      <c r="AD25" s="442">
        <v>8.4779503850644362E-5</v>
      </c>
      <c r="AE25" s="442">
        <v>3.2748673970610999E-6</v>
      </c>
      <c r="AF25" s="442">
        <v>1.0236981598603187E-4</v>
      </c>
      <c r="AG25" s="442">
        <v>1.4992424223467067E-4</v>
      </c>
      <c r="AH25" s="442">
        <v>6.2086207793318076E-4</v>
      </c>
      <c r="AI25" s="442">
        <v>4.4060809888081595E-5</v>
      </c>
      <c r="AJ25" s="442">
        <v>3.6905990532510865E-5</v>
      </c>
      <c r="AK25" s="442">
        <v>5.9154564071161934E-5</v>
      </c>
      <c r="AL25" s="442">
        <v>1.1326386419742102E-3</v>
      </c>
      <c r="AM25" s="442">
        <v>2.8765503533350395E-5</v>
      </c>
      <c r="AN25" s="442">
        <v>5.7302103123757039E-6</v>
      </c>
      <c r="AO25" s="442">
        <v>1.4908836936178993E-4</v>
      </c>
      <c r="AP25" s="318">
        <f t="shared" si="0"/>
        <v>1.0497531466388439</v>
      </c>
    </row>
    <row r="26" spans="1:42" ht="12.5" x14ac:dyDescent="0.2">
      <c r="A26" s="281" t="s">
        <v>467</v>
      </c>
      <c r="B26" s="283" t="s">
        <v>50</v>
      </c>
      <c r="C26" s="442">
        <v>2.1094167914233444E-4</v>
      </c>
      <c r="D26" s="442">
        <v>7.7135486685818368E-4</v>
      </c>
      <c r="E26" s="442">
        <v>0</v>
      </c>
      <c r="F26" s="442">
        <v>0</v>
      </c>
      <c r="G26" s="442">
        <v>1.175611662289444E-3</v>
      </c>
      <c r="H26" s="442">
        <v>1.7788984803963717E-3</v>
      </c>
      <c r="I26" s="442">
        <v>1.4341891509838931E-3</v>
      </c>
      <c r="J26" s="442">
        <v>6.4464282852242494E-5</v>
      </c>
      <c r="K26" s="442">
        <v>0</v>
      </c>
      <c r="L26" s="442">
        <v>3.1868136195610714E-4</v>
      </c>
      <c r="M26" s="442">
        <v>1.3149865477966351E-3</v>
      </c>
      <c r="N26" s="442">
        <v>8.5954947408998963E-4</v>
      </c>
      <c r="O26" s="442">
        <v>4.1659799398832921E-3</v>
      </c>
      <c r="P26" s="442">
        <v>5.0980458880457019E-4</v>
      </c>
      <c r="Q26" s="442">
        <v>2.7233571167954197E-4</v>
      </c>
      <c r="R26" s="442">
        <v>4.7767627810910531E-4</v>
      </c>
      <c r="S26" s="442">
        <v>6.4242934316460505E-4</v>
      </c>
      <c r="T26" s="442">
        <v>7.9978400682074969E-4</v>
      </c>
      <c r="U26" s="442">
        <v>6.4544444129179023E-4</v>
      </c>
      <c r="V26" s="442">
        <v>1.5524844198753232E-4</v>
      </c>
      <c r="W26" s="442">
        <v>2.4108529132497346E-4</v>
      </c>
      <c r="X26" s="442">
        <v>1.0082421819446337</v>
      </c>
      <c r="Y26" s="442">
        <v>4.9047456314597296E-4</v>
      </c>
      <c r="Z26" s="442">
        <v>1.6014035159177241E-3</v>
      </c>
      <c r="AA26" s="442">
        <v>4.6019388100504823E-4</v>
      </c>
      <c r="AB26" s="442">
        <v>4.8069214898642618E-4</v>
      </c>
      <c r="AC26" s="442">
        <v>7.4081710736584804E-4</v>
      </c>
      <c r="AD26" s="442">
        <v>2.0148006810765326E-3</v>
      </c>
      <c r="AE26" s="442">
        <v>1.9983045917833041E-5</v>
      </c>
      <c r="AF26" s="442">
        <v>4.3797145651497285E-4</v>
      </c>
      <c r="AG26" s="442">
        <v>3.7469823946052927E-3</v>
      </c>
      <c r="AH26" s="442">
        <v>1.0165081549013838E-3</v>
      </c>
      <c r="AI26" s="442">
        <v>1.5745561201740501E-3</v>
      </c>
      <c r="AJ26" s="442">
        <v>4.8846667387097986E-4</v>
      </c>
      <c r="AK26" s="442">
        <v>5.3118117753784598E-3</v>
      </c>
      <c r="AL26" s="442">
        <v>7.4525333171608047E-4</v>
      </c>
      <c r="AM26" s="442">
        <v>8.2501141397713594E-4</v>
      </c>
      <c r="AN26" s="442">
        <v>1.8502354540523252E-3</v>
      </c>
      <c r="AO26" s="442">
        <v>3.9144005736547445E-3</v>
      </c>
      <c r="AP26" s="318">
        <f t="shared" si="0"/>
        <v>1.0458858092126715</v>
      </c>
    </row>
    <row r="27" spans="1:42" ht="12.5" x14ac:dyDescent="0.2">
      <c r="A27" s="281" t="s">
        <v>468</v>
      </c>
      <c r="B27" s="283" t="s">
        <v>36</v>
      </c>
      <c r="C27" s="442">
        <v>3.2151111318864068E-3</v>
      </c>
      <c r="D27" s="442">
        <v>1.3231753624467856E-4</v>
      </c>
      <c r="E27" s="442">
        <v>0</v>
      </c>
      <c r="F27" s="442">
        <v>0</v>
      </c>
      <c r="G27" s="442">
        <v>1.3037534057376483E-3</v>
      </c>
      <c r="H27" s="442">
        <v>2.5078048532865081E-3</v>
      </c>
      <c r="I27" s="442">
        <v>1.9611131447112911E-3</v>
      </c>
      <c r="J27" s="442">
        <v>7.4321066351189903E-3</v>
      </c>
      <c r="K27" s="442">
        <v>0</v>
      </c>
      <c r="L27" s="442">
        <v>3.9322340165169993E-3</v>
      </c>
      <c r="M27" s="442">
        <v>6.1997024315649536E-3</v>
      </c>
      <c r="N27" s="442">
        <v>4.5367845947058352E-3</v>
      </c>
      <c r="O27" s="442">
        <v>3.9533423418209156E-3</v>
      </c>
      <c r="P27" s="442">
        <v>4.2906574575972811E-3</v>
      </c>
      <c r="Q27" s="442">
        <v>2.2092545610125098E-3</v>
      </c>
      <c r="R27" s="442">
        <v>1.8758113052168121E-3</v>
      </c>
      <c r="S27" s="442">
        <v>4.3097324361357741E-4</v>
      </c>
      <c r="T27" s="442">
        <v>3.5524958051255124E-3</v>
      </c>
      <c r="U27" s="442">
        <v>1.9409953057197998E-3</v>
      </c>
      <c r="V27" s="442">
        <v>4.8386452466157772E-4</v>
      </c>
      <c r="W27" s="442">
        <v>1.0092364373429359E-3</v>
      </c>
      <c r="X27" s="442">
        <v>4.2198303709852159E-4</v>
      </c>
      <c r="Y27" s="442">
        <v>1.001238282104802</v>
      </c>
      <c r="Z27" s="442">
        <v>1.5129831248691801E-2</v>
      </c>
      <c r="AA27" s="442">
        <v>3.4252054027586798E-2</v>
      </c>
      <c r="AB27" s="442">
        <v>4.390101177035856E-3</v>
      </c>
      <c r="AC27" s="442">
        <v>3.4675943117082504E-3</v>
      </c>
      <c r="AD27" s="442">
        <v>3.3113016534577853E-3</v>
      </c>
      <c r="AE27" s="442">
        <v>1.0188332796823543E-2</v>
      </c>
      <c r="AF27" s="442">
        <v>2.7750185448125277E-3</v>
      </c>
      <c r="AG27" s="442">
        <v>3.352031590809619E-4</v>
      </c>
      <c r="AH27" s="442">
        <v>8.7222085610182652E-3</v>
      </c>
      <c r="AI27" s="442">
        <v>6.7204495704799392E-3</v>
      </c>
      <c r="AJ27" s="442">
        <v>2.921551562407634E-3</v>
      </c>
      <c r="AK27" s="442">
        <v>2.0651093673672793E-3</v>
      </c>
      <c r="AL27" s="442">
        <v>1.3244905716223135E-3</v>
      </c>
      <c r="AM27" s="442">
        <v>3.0526733558357798E-3</v>
      </c>
      <c r="AN27" s="442">
        <v>4.4143167403099036E-4</v>
      </c>
      <c r="AO27" s="442">
        <v>2.1268710033359268E-3</v>
      </c>
      <c r="AP27" s="318">
        <f t="shared" si="0"/>
        <v>1.1517251754557447</v>
      </c>
    </row>
    <row r="28" spans="1:42" ht="12.5" x14ac:dyDescent="0.2">
      <c r="A28" s="281" t="s">
        <v>469</v>
      </c>
      <c r="B28" s="283" t="s">
        <v>192</v>
      </c>
      <c r="C28" s="442">
        <v>3.2611103904691438E-4</v>
      </c>
      <c r="D28" s="442">
        <v>2.0881614903430569E-4</v>
      </c>
      <c r="E28" s="442">
        <v>0</v>
      </c>
      <c r="F28" s="442">
        <v>0</v>
      </c>
      <c r="G28" s="442">
        <v>4.8463972094264221E-4</v>
      </c>
      <c r="H28" s="442">
        <v>8.4567320469114751E-4</v>
      </c>
      <c r="I28" s="442">
        <v>6.7697765020850894E-4</v>
      </c>
      <c r="J28" s="442">
        <v>8.0906541681155292E-4</v>
      </c>
      <c r="K28" s="442">
        <v>0</v>
      </c>
      <c r="L28" s="442">
        <v>1.0501260659799578E-3</v>
      </c>
      <c r="M28" s="442">
        <v>1.6176329114214519E-3</v>
      </c>
      <c r="N28" s="442">
        <v>1.2878803792100682E-3</v>
      </c>
      <c r="O28" s="442">
        <v>1.1921097650210311E-3</v>
      </c>
      <c r="P28" s="442">
        <v>7.5454543654868318E-4</v>
      </c>
      <c r="Q28" s="442">
        <v>4.667499263725882E-4</v>
      </c>
      <c r="R28" s="442">
        <v>3.5376995444309019E-4</v>
      </c>
      <c r="S28" s="442">
        <v>3.5655794456378821E-4</v>
      </c>
      <c r="T28" s="442">
        <v>9.0085713234827212E-4</v>
      </c>
      <c r="U28" s="442">
        <v>3.5417127160333349E-4</v>
      </c>
      <c r="V28" s="442">
        <v>1.1213933498129455E-4</v>
      </c>
      <c r="W28" s="442">
        <v>3.8793301932484546E-4</v>
      </c>
      <c r="X28" s="442">
        <v>4.8604239016297062E-4</v>
      </c>
      <c r="Y28" s="442">
        <v>1.9522972156699213E-4</v>
      </c>
      <c r="Z28" s="442">
        <v>1.002829993878158</v>
      </c>
      <c r="AA28" s="442">
        <v>1.2864039545101515E-3</v>
      </c>
      <c r="AB28" s="442">
        <v>2.0787249957592261E-3</v>
      </c>
      <c r="AC28" s="442">
        <v>6.5174203040400296E-4</v>
      </c>
      <c r="AD28" s="442">
        <v>1.0586262792325503E-4</v>
      </c>
      <c r="AE28" s="442">
        <v>3.6505995666148576E-6</v>
      </c>
      <c r="AF28" s="442">
        <v>1.6802805230975589E-4</v>
      </c>
      <c r="AG28" s="442">
        <v>4.166599624217584E-5</v>
      </c>
      <c r="AH28" s="442">
        <v>3.7864265317987873E-4</v>
      </c>
      <c r="AI28" s="442">
        <v>6.5104696867066241E-4</v>
      </c>
      <c r="AJ28" s="442">
        <v>3.7350935047834606E-4</v>
      </c>
      <c r="AK28" s="442">
        <v>1.4927279044204693E-4</v>
      </c>
      <c r="AL28" s="442">
        <v>1.6423856168554444E-4</v>
      </c>
      <c r="AM28" s="442">
        <v>1.1502492684858931E-3</v>
      </c>
      <c r="AN28" s="442">
        <v>1.1203050330370158E-4</v>
      </c>
      <c r="AO28" s="442">
        <v>2.5530033453718091E-4</v>
      </c>
      <c r="AP28" s="318">
        <f t="shared" si="0"/>
        <v>1.0230120906654026</v>
      </c>
    </row>
    <row r="29" spans="1:42" ht="12.5" x14ac:dyDescent="0.2">
      <c r="A29" s="281" t="s">
        <v>470</v>
      </c>
      <c r="B29" s="283" t="s">
        <v>285</v>
      </c>
      <c r="C29" s="442">
        <v>1.0975348641925047E-3</v>
      </c>
      <c r="D29" s="442">
        <v>8.0110268620552251E-5</v>
      </c>
      <c r="E29" s="442">
        <v>0</v>
      </c>
      <c r="F29" s="442">
        <v>0</v>
      </c>
      <c r="G29" s="442">
        <v>2.3512867557957864E-3</v>
      </c>
      <c r="H29" s="442">
        <v>1.9190664926647895E-3</v>
      </c>
      <c r="I29" s="442">
        <v>1.9157060145415963E-3</v>
      </c>
      <c r="J29" s="442">
        <v>9.9150943148737045E-5</v>
      </c>
      <c r="K29" s="442">
        <v>0</v>
      </c>
      <c r="L29" s="442">
        <v>1.381302386776356E-3</v>
      </c>
      <c r="M29" s="442">
        <v>2.2983662408206222E-3</v>
      </c>
      <c r="N29" s="442">
        <v>1.0146066755662249E-3</v>
      </c>
      <c r="O29" s="442">
        <v>9.9635729657926507E-4</v>
      </c>
      <c r="P29" s="442">
        <v>8.8481839467540097E-4</v>
      </c>
      <c r="Q29" s="442">
        <v>8.0688905505187374E-4</v>
      </c>
      <c r="R29" s="442">
        <v>6.8696264168891842E-4</v>
      </c>
      <c r="S29" s="442">
        <v>1.8919431998164953E-4</v>
      </c>
      <c r="T29" s="442">
        <v>2.4676266864260988E-3</v>
      </c>
      <c r="U29" s="442">
        <v>7.4812087087460291E-4</v>
      </c>
      <c r="V29" s="442">
        <v>2.4621470531992711E-4</v>
      </c>
      <c r="W29" s="442">
        <v>9.0890046255725934E-4</v>
      </c>
      <c r="X29" s="442">
        <v>2.1467867395437039E-4</v>
      </c>
      <c r="Y29" s="442">
        <v>9.9008903592453135E-4</v>
      </c>
      <c r="Z29" s="442">
        <v>2.0835371699770276E-4</v>
      </c>
      <c r="AA29" s="442">
        <v>1.103354383788816</v>
      </c>
      <c r="AB29" s="442">
        <v>1.2720985023366795E-2</v>
      </c>
      <c r="AC29" s="442">
        <v>2.6616799191067769E-3</v>
      </c>
      <c r="AD29" s="442">
        <v>1.3263981197923083E-4</v>
      </c>
      <c r="AE29" s="442">
        <v>1.5438656625600427E-5</v>
      </c>
      <c r="AF29" s="442">
        <v>1.2148890575467888E-3</v>
      </c>
      <c r="AG29" s="442">
        <v>2.3946439177086626E-4</v>
      </c>
      <c r="AH29" s="442">
        <v>4.927045863829034E-3</v>
      </c>
      <c r="AI29" s="442">
        <v>1.0458064483802048E-2</v>
      </c>
      <c r="AJ29" s="442">
        <v>5.4897886898088192E-3</v>
      </c>
      <c r="AK29" s="442">
        <v>2.9590976376101118E-3</v>
      </c>
      <c r="AL29" s="442">
        <v>1.0330040019353188E-3</v>
      </c>
      <c r="AM29" s="442">
        <v>9.7573820204201883E-3</v>
      </c>
      <c r="AN29" s="442">
        <v>2.5429552123757489E-4</v>
      </c>
      <c r="AO29" s="442">
        <v>1.2596150544547276E-3</v>
      </c>
      <c r="AP29" s="318">
        <f t="shared" si="0"/>
        <v>1.1767234953700141</v>
      </c>
    </row>
    <row r="30" spans="1:42" ht="12.5" x14ac:dyDescent="0.2">
      <c r="A30" s="281" t="s">
        <v>471</v>
      </c>
      <c r="B30" s="283" t="s">
        <v>281</v>
      </c>
      <c r="C30" s="442">
        <v>3.5636087168936485E-4</v>
      </c>
      <c r="D30" s="442">
        <v>5.026113945404787E-5</v>
      </c>
      <c r="E30" s="442">
        <v>0</v>
      </c>
      <c r="F30" s="442">
        <v>0</v>
      </c>
      <c r="G30" s="442">
        <v>8.0745024852220165E-4</v>
      </c>
      <c r="H30" s="442">
        <v>1.9739521047467521E-4</v>
      </c>
      <c r="I30" s="442">
        <v>7.3400394034706091E-5</v>
      </c>
      <c r="J30" s="442">
        <v>4.6786093740487665E-5</v>
      </c>
      <c r="K30" s="442">
        <v>0</v>
      </c>
      <c r="L30" s="442">
        <v>5.4514069246937862E-5</v>
      </c>
      <c r="M30" s="442">
        <v>1.3918630978528483E-3</v>
      </c>
      <c r="N30" s="442">
        <v>4.8521946174263794E-5</v>
      </c>
      <c r="O30" s="442">
        <v>2.0475755963904373E-4</v>
      </c>
      <c r="P30" s="442">
        <v>5.9166998868111896E-5</v>
      </c>
      <c r="Q30" s="442">
        <v>5.8673509510024197E-5</v>
      </c>
      <c r="R30" s="442">
        <v>4.8325420066931837E-5</v>
      </c>
      <c r="S30" s="442">
        <v>6.5929897553326284E-5</v>
      </c>
      <c r="T30" s="442">
        <v>7.604761978953125E-4</v>
      </c>
      <c r="U30" s="442">
        <v>7.2937476713833213E-5</v>
      </c>
      <c r="V30" s="442">
        <v>6.2906389299085763E-5</v>
      </c>
      <c r="W30" s="442">
        <v>5.1767435681949494E-4</v>
      </c>
      <c r="X30" s="442">
        <v>9.7404311730813747E-5</v>
      </c>
      <c r="Y30" s="442">
        <v>1.4235269801238185E-3</v>
      </c>
      <c r="Z30" s="442">
        <v>9.9815665583163297E-3</v>
      </c>
      <c r="AA30" s="442">
        <v>1.9264670432361378E-3</v>
      </c>
      <c r="AB30" s="442">
        <v>1.0001325405334249</v>
      </c>
      <c r="AC30" s="442">
        <v>1.0928490844415856E-3</v>
      </c>
      <c r="AD30" s="442">
        <v>2.1046576510414749E-3</v>
      </c>
      <c r="AE30" s="442">
        <v>3.1443506101525289E-5</v>
      </c>
      <c r="AF30" s="442">
        <v>1.7359633647461863E-3</v>
      </c>
      <c r="AG30" s="442">
        <v>1.3561093223298675E-4</v>
      </c>
      <c r="AH30" s="442">
        <v>1.8287004212192377E-2</v>
      </c>
      <c r="AI30" s="442">
        <v>3.6316044562578406E-3</v>
      </c>
      <c r="AJ30" s="442">
        <v>2.816007743507105E-3</v>
      </c>
      <c r="AK30" s="442">
        <v>8.298727747404092E-5</v>
      </c>
      <c r="AL30" s="442">
        <v>2.3204563997199844E-4</v>
      </c>
      <c r="AM30" s="442">
        <v>1.3877677440238245E-2</v>
      </c>
      <c r="AN30" s="442">
        <v>6.2119859037646849E-5</v>
      </c>
      <c r="AO30" s="442">
        <v>1.123924492188339E-2</v>
      </c>
      <c r="AP30" s="318">
        <f t="shared" si="0"/>
        <v>1.0625288774716299</v>
      </c>
    </row>
    <row r="31" spans="1:42" ht="12.5" x14ac:dyDescent="0.2">
      <c r="A31" s="281" t="s">
        <v>472</v>
      </c>
      <c r="B31" s="283" t="s">
        <v>384</v>
      </c>
      <c r="C31" s="442">
        <v>1.8002338907548609E-2</v>
      </c>
      <c r="D31" s="442">
        <v>6.5813310716880524E-3</v>
      </c>
      <c r="E31" s="442">
        <v>0</v>
      </c>
      <c r="F31" s="442">
        <v>0</v>
      </c>
      <c r="G31" s="442">
        <v>2.1306382463879777E-2</v>
      </c>
      <c r="H31" s="442">
        <v>1.6961044354883759E-2</v>
      </c>
      <c r="I31" s="442">
        <v>1.837781860521915E-2</v>
      </c>
      <c r="J31" s="442">
        <v>9.9317190924603227E-3</v>
      </c>
      <c r="K31" s="442">
        <v>0</v>
      </c>
      <c r="L31" s="442">
        <v>1.4783913250242172E-2</v>
      </c>
      <c r="M31" s="442">
        <v>9.2110712094570554E-3</v>
      </c>
      <c r="N31" s="442">
        <v>5.5241292686122627E-3</v>
      </c>
      <c r="O31" s="442">
        <v>1.0441160845599014E-2</v>
      </c>
      <c r="P31" s="442">
        <v>1.1038893263927617E-2</v>
      </c>
      <c r="Q31" s="442">
        <v>1.074757467736176E-2</v>
      </c>
      <c r="R31" s="442">
        <v>9.7391818227322482E-3</v>
      </c>
      <c r="S31" s="442">
        <v>1.2689282937840621E-2</v>
      </c>
      <c r="T31" s="442">
        <v>1.0615017768127026E-2</v>
      </c>
      <c r="U31" s="442">
        <v>1.2919582376785782E-2</v>
      </c>
      <c r="V31" s="442">
        <v>1.0051786576824016E-2</v>
      </c>
      <c r="W31" s="442">
        <v>9.7734305150535394E-3</v>
      </c>
      <c r="X31" s="442">
        <v>1.8867640483837392E-2</v>
      </c>
      <c r="Y31" s="442">
        <v>1.4271231476612758E-2</v>
      </c>
      <c r="Z31" s="442">
        <v>3.70617733423796E-3</v>
      </c>
      <c r="AA31" s="442">
        <v>5.7394547896748253E-3</v>
      </c>
      <c r="AB31" s="442">
        <v>3.9700319580098144E-3</v>
      </c>
      <c r="AC31" s="442">
        <v>1.0029824595316235</v>
      </c>
      <c r="AD31" s="442">
        <v>1.2820330983117838E-3</v>
      </c>
      <c r="AE31" s="442">
        <v>3.6656477544841674E-4</v>
      </c>
      <c r="AF31" s="442">
        <v>2.9333975927084972E-3</v>
      </c>
      <c r="AG31" s="442">
        <v>8.385793066984535E-3</v>
      </c>
      <c r="AH31" s="442">
        <v>2.7540215305832463E-3</v>
      </c>
      <c r="AI31" s="442">
        <v>4.1179689033512303E-3</v>
      </c>
      <c r="AJ31" s="442">
        <v>1.2732409138059318E-2</v>
      </c>
      <c r="AK31" s="442">
        <v>9.6849036491780914E-3</v>
      </c>
      <c r="AL31" s="442">
        <v>3.6894154115034643E-3</v>
      </c>
      <c r="AM31" s="442">
        <v>1.6574752019633175E-2</v>
      </c>
      <c r="AN31" s="442">
        <v>2.1040891203979367E-2</v>
      </c>
      <c r="AO31" s="442">
        <v>1.5968628165771055E-2</v>
      </c>
      <c r="AP31" s="318">
        <f t="shared" si="0"/>
        <v>1.3517948049719803</v>
      </c>
    </row>
    <row r="32" spans="1:42" ht="12.5" x14ac:dyDescent="0.2">
      <c r="A32" s="281" t="s">
        <v>473</v>
      </c>
      <c r="B32" s="283" t="s">
        <v>37</v>
      </c>
      <c r="C32" s="442">
        <v>5.350398123212134E-4</v>
      </c>
      <c r="D32" s="442">
        <v>1.0481395895814366E-3</v>
      </c>
      <c r="E32" s="442">
        <v>0</v>
      </c>
      <c r="F32" s="442">
        <v>0</v>
      </c>
      <c r="G32" s="442">
        <v>5.1822854724399364E-4</v>
      </c>
      <c r="H32" s="442">
        <v>1.6542614825724178E-3</v>
      </c>
      <c r="I32" s="442">
        <v>1.1356917780823337E-3</v>
      </c>
      <c r="J32" s="442">
        <v>6.9718528885767954E-4</v>
      </c>
      <c r="K32" s="442">
        <v>0</v>
      </c>
      <c r="L32" s="442">
        <v>3.298023149035663E-4</v>
      </c>
      <c r="M32" s="442">
        <v>1.1221122829477249E-3</v>
      </c>
      <c r="N32" s="442">
        <v>4.2282608048752128E-4</v>
      </c>
      <c r="O32" s="442">
        <v>8.4549695752436367E-4</v>
      </c>
      <c r="P32" s="442">
        <v>1.1114300597204606E-3</v>
      </c>
      <c r="Q32" s="442">
        <v>6.3396650790196638E-4</v>
      </c>
      <c r="R32" s="442">
        <v>6.7266950419660925E-4</v>
      </c>
      <c r="S32" s="442">
        <v>9.4831648533618849E-4</v>
      </c>
      <c r="T32" s="442">
        <v>6.0310277335310681E-4</v>
      </c>
      <c r="U32" s="442">
        <v>6.2521799231425265E-4</v>
      </c>
      <c r="V32" s="442">
        <v>1.094751587501932E-4</v>
      </c>
      <c r="W32" s="442">
        <v>3.8216834771476221E-4</v>
      </c>
      <c r="X32" s="442">
        <v>1.803998963440313E-3</v>
      </c>
      <c r="Y32" s="442">
        <v>1.2860042975981444E-3</v>
      </c>
      <c r="Z32" s="442">
        <v>1.3875782055982916E-3</v>
      </c>
      <c r="AA32" s="442">
        <v>2.3933124864439041E-3</v>
      </c>
      <c r="AB32" s="442">
        <v>2.4053689807257807E-3</v>
      </c>
      <c r="AC32" s="442">
        <v>1.7067967205476394E-3</v>
      </c>
      <c r="AD32" s="442">
        <v>1.0043936120480914</v>
      </c>
      <c r="AE32" s="442">
        <v>6.6211930886887231E-3</v>
      </c>
      <c r="AF32" s="442">
        <v>1.1284977468538936E-3</v>
      </c>
      <c r="AG32" s="442">
        <v>1.761928030283504E-4</v>
      </c>
      <c r="AH32" s="442">
        <v>1.9655017296580208E-3</v>
      </c>
      <c r="AI32" s="442">
        <v>9.1421049277950616E-4</v>
      </c>
      <c r="AJ32" s="442">
        <v>9.4625054450196851E-4</v>
      </c>
      <c r="AK32" s="442">
        <v>2.4462149971280207E-3</v>
      </c>
      <c r="AL32" s="442">
        <v>5.9818537804692373E-4</v>
      </c>
      <c r="AM32" s="442">
        <v>9.1213487879996649E-4</v>
      </c>
      <c r="AN32" s="442">
        <v>1.2845541230558735E-4</v>
      </c>
      <c r="AO32" s="442">
        <v>9.5085419149129992E-4</v>
      </c>
      <c r="AP32" s="318">
        <f t="shared" si="0"/>
        <v>1.0446086397380465</v>
      </c>
    </row>
    <row r="33" spans="1:42" ht="12.5" x14ac:dyDescent="0.2">
      <c r="A33" s="281" t="s">
        <v>474</v>
      </c>
      <c r="B33" s="283" t="s">
        <v>38</v>
      </c>
      <c r="C33" s="442">
        <v>1.6384412434707484E-3</v>
      </c>
      <c r="D33" s="442">
        <v>2.9891778659198631E-4</v>
      </c>
      <c r="E33" s="442">
        <v>0</v>
      </c>
      <c r="F33" s="442">
        <v>0</v>
      </c>
      <c r="G33" s="442">
        <v>1.600160424940803E-3</v>
      </c>
      <c r="H33" s="442">
        <v>1.8834902873649179E-3</v>
      </c>
      <c r="I33" s="442">
        <v>1.7005430908072152E-3</v>
      </c>
      <c r="J33" s="442">
        <v>3.4947932620018419E-4</v>
      </c>
      <c r="K33" s="442">
        <v>0</v>
      </c>
      <c r="L33" s="442">
        <v>6.5726588561543199E-4</v>
      </c>
      <c r="M33" s="442">
        <v>1.5286850345086771E-3</v>
      </c>
      <c r="N33" s="442">
        <v>6.7409878927744411E-4</v>
      </c>
      <c r="O33" s="442">
        <v>8.959574679834201E-4</v>
      </c>
      <c r="P33" s="442">
        <v>2.1105341195481343E-3</v>
      </c>
      <c r="Q33" s="442">
        <v>1.4147452639857745E-3</v>
      </c>
      <c r="R33" s="442">
        <v>1.2052360093626493E-3</v>
      </c>
      <c r="S33" s="442">
        <v>4.1065133852039574E-4</v>
      </c>
      <c r="T33" s="442">
        <v>6.8906444579535145E-4</v>
      </c>
      <c r="U33" s="442">
        <v>1.4942966389980398E-3</v>
      </c>
      <c r="V33" s="442">
        <v>3.5104259547395268E-4</v>
      </c>
      <c r="W33" s="442">
        <v>6.9281430870376983E-4</v>
      </c>
      <c r="X33" s="442">
        <v>7.2428823650481054E-4</v>
      </c>
      <c r="Y33" s="442">
        <v>2.5381253166621314E-3</v>
      </c>
      <c r="Z33" s="442">
        <v>3.6864634698763083E-4</v>
      </c>
      <c r="AA33" s="442">
        <v>7.2988469217561043E-4</v>
      </c>
      <c r="AB33" s="442">
        <v>4.1842028099846372E-4</v>
      </c>
      <c r="AC33" s="442">
        <v>1.5184809622282193E-2</v>
      </c>
      <c r="AD33" s="442">
        <v>7.1492627133143728E-3</v>
      </c>
      <c r="AE33" s="442">
        <v>1.0048169699097431</v>
      </c>
      <c r="AF33" s="442">
        <v>9.6660302130708742E-3</v>
      </c>
      <c r="AG33" s="442">
        <v>1.0223222581864909E-2</v>
      </c>
      <c r="AH33" s="442">
        <v>1.3389164006319101E-3</v>
      </c>
      <c r="AI33" s="442">
        <v>2.5298523969702396E-3</v>
      </c>
      <c r="AJ33" s="442">
        <v>9.8361164794239214E-3</v>
      </c>
      <c r="AK33" s="442">
        <v>8.8527830502111091E-3</v>
      </c>
      <c r="AL33" s="442">
        <v>4.0311273555861168E-3</v>
      </c>
      <c r="AM33" s="442">
        <v>5.6540406603328265E-3</v>
      </c>
      <c r="AN33" s="442">
        <v>5.4408837766500601E-4</v>
      </c>
      <c r="AO33" s="442">
        <v>1.3422046237389292E-2</v>
      </c>
      <c r="AP33" s="318">
        <f t="shared" si="0"/>
        <v>1.1042020086915745</v>
      </c>
    </row>
    <row r="34" spans="1:42" ht="12.5" x14ac:dyDescent="0.2">
      <c r="A34" s="281" t="s">
        <v>475</v>
      </c>
      <c r="B34" s="283" t="s">
        <v>476</v>
      </c>
      <c r="C34" s="442">
        <v>9.4402285358104292E-3</v>
      </c>
      <c r="D34" s="442">
        <v>9.9916366040472201E-3</v>
      </c>
      <c r="E34" s="442">
        <v>0</v>
      </c>
      <c r="F34" s="442">
        <v>0</v>
      </c>
      <c r="G34" s="442">
        <v>9.6447027703849188E-3</v>
      </c>
      <c r="H34" s="442">
        <v>5.3217535704717239E-3</v>
      </c>
      <c r="I34" s="442">
        <v>1.0450676160383221E-2</v>
      </c>
      <c r="J34" s="442">
        <v>4.4055451946858658E-3</v>
      </c>
      <c r="K34" s="442">
        <v>0</v>
      </c>
      <c r="L34" s="442">
        <v>5.4788655226513192E-3</v>
      </c>
      <c r="M34" s="442">
        <v>1.1992787589731695E-2</v>
      </c>
      <c r="N34" s="442">
        <v>5.3283168147092771E-3</v>
      </c>
      <c r="O34" s="442">
        <v>9.4973263947260769E-3</v>
      </c>
      <c r="P34" s="442">
        <v>6.6837201388852173E-3</v>
      </c>
      <c r="Q34" s="442">
        <v>5.2340394921557591E-3</v>
      </c>
      <c r="R34" s="442">
        <v>4.3024189715763278E-3</v>
      </c>
      <c r="S34" s="442">
        <v>4.8150580468334907E-3</v>
      </c>
      <c r="T34" s="442">
        <v>5.4851662373952576E-3</v>
      </c>
      <c r="U34" s="442">
        <v>6.2256578600219199E-3</v>
      </c>
      <c r="V34" s="442">
        <v>8.4392649582606027E-4</v>
      </c>
      <c r="W34" s="442">
        <v>4.2977858104761178E-3</v>
      </c>
      <c r="X34" s="442">
        <v>2.8086918330882282E-2</v>
      </c>
      <c r="Y34" s="442">
        <v>8.573540068708101E-3</v>
      </c>
      <c r="Z34" s="442">
        <v>8.7251570780073028E-3</v>
      </c>
      <c r="AA34" s="442">
        <v>4.6498083648089626E-3</v>
      </c>
      <c r="AB34" s="442">
        <v>1.2135160805923599E-2</v>
      </c>
      <c r="AC34" s="442">
        <v>6.1711676115165899E-3</v>
      </c>
      <c r="AD34" s="442">
        <v>7.3067487968731413E-3</v>
      </c>
      <c r="AE34" s="442">
        <v>1.4442538370280166E-4</v>
      </c>
      <c r="AF34" s="442">
        <v>1.0148998324449474</v>
      </c>
      <c r="AG34" s="442">
        <v>6.0474845959782974E-4</v>
      </c>
      <c r="AH34" s="442">
        <v>7.177161867013118E-3</v>
      </c>
      <c r="AI34" s="442">
        <v>5.0398708247870053E-3</v>
      </c>
      <c r="AJ34" s="442">
        <v>3.7135053572081239E-3</v>
      </c>
      <c r="AK34" s="442">
        <v>7.7856331744251299E-3</v>
      </c>
      <c r="AL34" s="442">
        <v>2.3642119724636614E-3</v>
      </c>
      <c r="AM34" s="442">
        <v>8.8357567426819526E-3</v>
      </c>
      <c r="AN34" s="442">
        <v>1.4924793644022039E-2</v>
      </c>
      <c r="AO34" s="442">
        <v>2.1515280575760385E-2</v>
      </c>
      <c r="AP34" s="318">
        <f t="shared" si="0"/>
        <v>1.2605780531383408</v>
      </c>
    </row>
    <row r="35" spans="1:42" ht="12.5" x14ac:dyDescent="0.2">
      <c r="A35" s="281" t="s">
        <v>477</v>
      </c>
      <c r="B35" s="283" t="s">
        <v>193</v>
      </c>
      <c r="C35" s="442">
        <v>5.0163249229556169E-5</v>
      </c>
      <c r="D35" s="442">
        <v>1.1694256070201212E-5</v>
      </c>
      <c r="E35" s="442">
        <v>0</v>
      </c>
      <c r="F35" s="442">
        <v>0</v>
      </c>
      <c r="G35" s="442">
        <v>5.7250203235694403E-5</v>
      </c>
      <c r="H35" s="442">
        <v>6.6195786956108025E-5</v>
      </c>
      <c r="I35" s="442">
        <v>7.3156712159500739E-5</v>
      </c>
      <c r="J35" s="442">
        <v>1.5898243254048024E-4</v>
      </c>
      <c r="K35" s="442">
        <v>0</v>
      </c>
      <c r="L35" s="442">
        <v>5.4117490423623983E-5</v>
      </c>
      <c r="M35" s="442">
        <v>7.9705085156015496E-5</v>
      </c>
      <c r="N35" s="442">
        <v>1.6369871209859333E-5</v>
      </c>
      <c r="O35" s="442">
        <v>3.830621380801295E-5</v>
      </c>
      <c r="P35" s="442">
        <v>7.5993995508353597E-5</v>
      </c>
      <c r="Q35" s="442">
        <v>8.0175875925096938E-5</v>
      </c>
      <c r="R35" s="442">
        <v>1.191794862573726E-4</v>
      </c>
      <c r="S35" s="442">
        <v>6.6797981586958407E-5</v>
      </c>
      <c r="T35" s="442">
        <v>8.7634620415023685E-5</v>
      </c>
      <c r="U35" s="442">
        <v>1.4476863108921155E-4</v>
      </c>
      <c r="V35" s="442">
        <v>2.1249139288935508E-5</v>
      </c>
      <c r="W35" s="442">
        <v>3.517408486894763E-5</v>
      </c>
      <c r="X35" s="442">
        <v>2.3611253677606249E-5</v>
      </c>
      <c r="Y35" s="442">
        <v>1.1778620680188985E-4</v>
      </c>
      <c r="Z35" s="442">
        <v>2.2046197354188159E-5</v>
      </c>
      <c r="AA35" s="442">
        <v>4.776977305646227E-4</v>
      </c>
      <c r="AB35" s="442">
        <v>1.3916458300577354E-4</v>
      </c>
      <c r="AC35" s="442">
        <v>4.0489781129267007E-4</v>
      </c>
      <c r="AD35" s="442">
        <v>6.0848519060044447E-4</v>
      </c>
      <c r="AE35" s="442">
        <v>5.9312640412510942E-6</v>
      </c>
      <c r="AF35" s="442">
        <v>1.3124219041913435E-4</v>
      </c>
      <c r="AG35" s="442">
        <v>1.0005680962816634</v>
      </c>
      <c r="AH35" s="442">
        <v>3.3007619938782E-4</v>
      </c>
      <c r="AI35" s="442">
        <v>2.1900141499021008E-4</v>
      </c>
      <c r="AJ35" s="442">
        <v>1.4195121482703609E-4</v>
      </c>
      <c r="AK35" s="442">
        <v>7.5190502901792194E-4</v>
      </c>
      <c r="AL35" s="442">
        <v>3.3615863386523756E-4</v>
      </c>
      <c r="AM35" s="442">
        <v>2.5481406268166099E-4</v>
      </c>
      <c r="AN35" s="442">
        <v>1.6781340989721418E-5</v>
      </c>
      <c r="AO35" s="442">
        <v>6.559845155882536E-4</v>
      </c>
      <c r="AP35" s="318">
        <f t="shared" si="0"/>
        <v>1.0057865617209099</v>
      </c>
    </row>
    <row r="36" spans="1:42" ht="12.5" x14ac:dyDescent="0.2">
      <c r="A36" s="281" t="s">
        <v>478</v>
      </c>
      <c r="B36" s="283" t="s">
        <v>39</v>
      </c>
      <c r="C36" s="442">
        <v>1.7300888698168002E-4</v>
      </c>
      <c r="D36" s="442">
        <v>2.5476789910425696E-4</v>
      </c>
      <c r="E36" s="442">
        <v>0</v>
      </c>
      <c r="F36" s="442">
        <v>0</v>
      </c>
      <c r="G36" s="442">
        <v>2.6863303890541567E-4</v>
      </c>
      <c r="H36" s="442">
        <v>1.4662800213563793E-4</v>
      </c>
      <c r="I36" s="442">
        <v>2.7147737448439288E-4</v>
      </c>
      <c r="J36" s="442">
        <v>1.9843117660796653E-5</v>
      </c>
      <c r="K36" s="442">
        <v>0</v>
      </c>
      <c r="L36" s="442">
        <v>7.4424645296565197E-5</v>
      </c>
      <c r="M36" s="442">
        <v>3.6778351690857936E-4</v>
      </c>
      <c r="N36" s="442">
        <v>1.6359036064693893E-4</v>
      </c>
      <c r="O36" s="442">
        <v>2.3429790705318266E-4</v>
      </c>
      <c r="P36" s="442">
        <v>1.7653747431812535E-4</v>
      </c>
      <c r="Q36" s="442">
        <v>3.2145493404298287E-4</v>
      </c>
      <c r="R36" s="442">
        <v>2.548763808449327E-4</v>
      </c>
      <c r="S36" s="442">
        <v>1.9266118542664225E-4</v>
      </c>
      <c r="T36" s="442">
        <v>8.1597793918006408E-5</v>
      </c>
      <c r="U36" s="442">
        <v>1.4580499100689029E-4</v>
      </c>
      <c r="V36" s="442">
        <v>2.2366032960729065E-5</v>
      </c>
      <c r="W36" s="442">
        <v>9.261819301853788E-5</v>
      </c>
      <c r="X36" s="442">
        <v>1.8609468950227454E-4</v>
      </c>
      <c r="Y36" s="442">
        <v>5.832435780982019E-4</v>
      </c>
      <c r="Z36" s="442">
        <v>3.2112444533161272E-5</v>
      </c>
      <c r="AA36" s="442">
        <v>4.7494734416299843E-4</v>
      </c>
      <c r="AB36" s="442">
        <v>8.1992653044714715E-4</v>
      </c>
      <c r="AC36" s="442">
        <v>3.4301923666946058E-4</v>
      </c>
      <c r="AD36" s="442">
        <v>3.46159540218482E-4</v>
      </c>
      <c r="AE36" s="442">
        <v>8.7028591111839507E-6</v>
      </c>
      <c r="AF36" s="442">
        <v>4.7436368860217409E-4</v>
      </c>
      <c r="AG36" s="442">
        <v>3.3641037649499815E-5</v>
      </c>
      <c r="AH36" s="442">
        <v>1.0001721939413855</v>
      </c>
      <c r="AI36" s="442">
        <v>5.2177416210985649E-4</v>
      </c>
      <c r="AJ36" s="442">
        <v>2.3602750951070013E-4</v>
      </c>
      <c r="AK36" s="442">
        <v>3.5141872531432427E-4</v>
      </c>
      <c r="AL36" s="442">
        <v>2.0401020667258865E-4</v>
      </c>
      <c r="AM36" s="442">
        <v>1.8764512456232336E-4</v>
      </c>
      <c r="AN36" s="442">
        <v>3.0949900747152381E-5</v>
      </c>
      <c r="AO36" s="442">
        <v>0.19238272239612153</v>
      </c>
      <c r="AP36" s="318">
        <f t="shared" si="0"/>
        <v>1.0082686022540115</v>
      </c>
    </row>
    <row r="37" spans="1:42" ht="12.5" x14ac:dyDescent="0.2">
      <c r="A37" s="281" t="s">
        <v>479</v>
      </c>
      <c r="B37" s="283" t="s">
        <v>40</v>
      </c>
      <c r="C37" s="442">
        <v>5.6953643366803631E-6</v>
      </c>
      <c r="D37" s="442">
        <v>6.0718298062503922E-6</v>
      </c>
      <c r="E37" s="442">
        <v>0</v>
      </c>
      <c r="F37" s="442">
        <v>0</v>
      </c>
      <c r="G37" s="442">
        <v>7.5585021846056032E-6</v>
      </c>
      <c r="H37" s="442">
        <v>7.0390782923466174E-6</v>
      </c>
      <c r="I37" s="442">
        <v>1.0699498356393189E-5</v>
      </c>
      <c r="J37" s="442">
        <v>1.147909973967567E-5</v>
      </c>
      <c r="K37" s="442">
        <v>0</v>
      </c>
      <c r="L37" s="442">
        <v>2.0755870501471804E-4</v>
      </c>
      <c r="M37" s="442">
        <v>1.2592969546982926E-5</v>
      </c>
      <c r="N37" s="442">
        <v>3.0958835681715995E-6</v>
      </c>
      <c r="O37" s="442">
        <v>4.5763498135029248E-6</v>
      </c>
      <c r="P37" s="442">
        <v>2.0253584261214501E-4</v>
      </c>
      <c r="Q37" s="442">
        <v>1.9134725293587207E-5</v>
      </c>
      <c r="R37" s="442">
        <v>1.8133896039977622E-5</v>
      </c>
      <c r="S37" s="442">
        <v>3.9197160820181083E-5</v>
      </c>
      <c r="T37" s="442">
        <v>9.1358872385171349E-4</v>
      </c>
      <c r="U37" s="442">
        <v>8.605686659421683E-4</v>
      </c>
      <c r="V37" s="442">
        <v>7.3820761830091234E-5</v>
      </c>
      <c r="W37" s="442">
        <v>1.9086851340990329E-5</v>
      </c>
      <c r="X37" s="442">
        <v>1.5381911508244159E-5</v>
      </c>
      <c r="Y37" s="442">
        <v>2.1899983455415039E-4</v>
      </c>
      <c r="Z37" s="442">
        <v>1.5665963433832689E-5</v>
      </c>
      <c r="AA37" s="442">
        <v>3.5539036694707412E-5</v>
      </c>
      <c r="AB37" s="442">
        <v>1.3113521588165531E-5</v>
      </c>
      <c r="AC37" s="442">
        <v>1.5786440826417996E-5</v>
      </c>
      <c r="AD37" s="442">
        <v>2.0249321931409243E-5</v>
      </c>
      <c r="AE37" s="442">
        <v>2.8875287501314673E-6</v>
      </c>
      <c r="AF37" s="442">
        <v>1.2676695534173135E-5</v>
      </c>
      <c r="AG37" s="442">
        <v>3.4268682351897409E-5</v>
      </c>
      <c r="AH37" s="442">
        <v>1.8835499554413039E-5</v>
      </c>
      <c r="AI37" s="442">
        <v>1.00001194619842</v>
      </c>
      <c r="AJ37" s="442">
        <v>9.376411030874272E-6</v>
      </c>
      <c r="AK37" s="442">
        <v>1.4882759750085819E-5</v>
      </c>
      <c r="AL37" s="442">
        <v>2.5802974522722819E-4</v>
      </c>
      <c r="AM37" s="442">
        <v>7.7602611976584036E-6</v>
      </c>
      <c r="AN37" s="442">
        <v>2.2678288132397724E-5</v>
      </c>
      <c r="AO37" s="442">
        <v>1.3237142712227068E-5</v>
      </c>
      <c r="AP37" s="318">
        <f t="shared" si="0"/>
        <v>1.0031505120088759</v>
      </c>
    </row>
    <row r="38" spans="1:42" ht="12.5" x14ac:dyDescent="0.2">
      <c r="A38" s="281" t="s">
        <v>480</v>
      </c>
      <c r="B38" s="283" t="s">
        <v>481</v>
      </c>
      <c r="C38" s="442">
        <v>2.3012525917963963E-4</v>
      </c>
      <c r="D38" s="442">
        <v>6.075555501006026E-6</v>
      </c>
      <c r="E38" s="442">
        <v>0</v>
      </c>
      <c r="F38" s="442">
        <v>0</v>
      </c>
      <c r="G38" s="442">
        <v>3.4854676993480056E-5</v>
      </c>
      <c r="H38" s="442">
        <v>4.10860366501242E-6</v>
      </c>
      <c r="I38" s="442">
        <v>5.7015510877319075E-6</v>
      </c>
      <c r="J38" s="442">
        <v>1.4024000906488766E-6</v>
      </c>
      <c r="K38" s="442">
        <v>0</v>
      </c>
      <c r="L38" s="442">
        <v>2.2650095539389158E-6</v>
      </c>
      <c r="M38" s="442">
        <v>7.0492996690432512E-6</v>
      </c>
      <c r="N38" s="442">
        <v>3.1343767963109633E-6</v>
      </c>
      <c r="O38" s="442">
        <v>4.9840289708851714E-6</v>
      </c>
      <c r="P38" s="442">
        <v>3.6287415211521752E-6</v>
      </c>
      <c r="Q38" s="442">
        <v>4.7744904662345448E-6</v>
      </c>
      <c r="R38" s="442">
        <v>3.8261198598151445E-6</v>
      </c>
      <c r="S38" s="442">
        <v>3.3050969610512957E-6</v>
      </c>
      <c r="T38" s="442">
        <v>2.3115697978643523E-6</v>
      </c>
      <c r="U38" s="442">
        <v>3.1842053715359343E-6</v>
      </c>
      <c r="V38" s="442">
        <v>4.5963666564682896E-7</v>
      </c>
      <c r="W38" s="442">
        <v>2.1128519073970177E-6</v>
      </c>
      <c r="X38" s="442">
        <v>1.0318428759560823E-5</v>
      </c>
      <c r="Y38" s="442">
        <v>8.5692242682169095E-6</v>
      </c>
      <c r="Z38" s="442">
        <v>2.6467241326443023E-6</v>
      </c>
      <c r="AA38" s="442">
        <v>6.2477176364204895E-6</v>
      </c>
      <c r="AB38" s="442">
        <v>1.185430098531006E-5</v>
      </c>
      <c r="AC38" s="442">
        <v>5.2512271869232362E-6</v>
      </c>
      <c r="AD38" s="442">
        <v>5.5844207093586387E-6</v>
      </c>
      <c r="AE38" s="442">
        <v>1.3201246425262966E-7</v>
      </c>
      <c r="AF38" s="442">
        <v>2.7301589929204013E-4</v>
      </c>
      <c r="AG38" s="442">
        <v>5.3746156648185689E-7</v>
      </c>
      <c r="AH38" s="442">
        <v>3.7157404469281014E-6</v>
      </c>
      <c r="AI38" s="442">
        <v>7.2140064252258162E-6</v>
      </c>
      <c r="AJ38" s="442">
        <v>1.010371823562269</v>
      </c>
      <c r="AK38" s="442">
        <v>6.125369233066783E-6</v>
      </c>
      <c r="AL38" s="442">
        <v>2.7789544998310831E-6</v>
      </c>
      <c r="AM38" s="442">
        <v>6.9989376109659156E-6</v>
      </c>
      <c r="AN38" s="442">
        <v>4.2745023850474719E-6</v>
      </c>
      <c r="AO38" s="442">
        <v>2.0348050135024676E-3</v>
      </c>
      <c r="AP38" s="318">
        <f t="shared" si="0"/>
        <v>1.0110503919639298</v>
      </c>
    </row>
    <row r="39" spans="1:42" ht="12.5" x14ac:dyDescent="0.2">
      <c r="A39" s="281" t="s">
        <v>482</v>
      </c>
      <c r="B39" s="283" t="s">
        <v>483</v>
      </c>
      <c r="C39" s="442">
        <v>9.5944955614104315E-5</v>
      </c>
      <c r="D39" s="442">
        <v>7.3864282961681832E-5</v>
      </c>
      <c r="E39" s="442">
        <v>0</v>
      </c>
      <c r="F39" s="442">
        <v>0</v>
      </c>
      <c r="G39" s="442">
        <v>5.3122062084482195E-4</v>
      </c>
      <c r="H39" s="442">
        <v>5.0168676283809737E-4</v>
      </c>
      <c r="I39" s="442">
        <v>1.1961882988437006E-3</v>
      </c>
      <c r="J39" s="442">
        <v>8.8743869999774005E-5</v>
      </c>
      <c r="K39" s="442">
        <v>0</v>
      </c>
      <c r="L39" s="442">
        <v>5.5639455054031081E-4</v>
      </c>
      <c r="M39" s="442">
        <v>1.5007896818199773E-4</v>
      </c>
      <c r="N39" s="442">
        <v>9.2727612457807983E-4</v>
      </c>
      <c r="O39" s="442">
        <v>2.7683016989523763E-4</v>
      </c>
      <c r="P39" s="442">
        <v>7.9152061785123381E-4</v>
      </c>
      <c r="Q39" s="442">
        <v>2.559573866304034E-3</v>
      </c>
      <c r="R39" s="442">
        <v>1.6612956017360478E-3</v>
      </c>
      <c r="S39" s="442">
        <v>1.1092292051857554E-4</v>
      </c>
      <c r="T39" s="442">
        <v>6.50642175686552E-4</v>
      </c>
      <c r="U39" s="442">
        <v>6.1273218682574189E-4</v>
      </c>
      <c r="V39" s="442">
        <v>1.2015060887279658E-4</v>
      </c>
      <c r="W39" s="442">
        <v>8.3220055575592257E-5</v>
      </c>
      <c r="X39" s="442">
        <v>1.6596655658208704E-4</v>
      </c>
      <c r="Y39" s="442">
        <v>8.9819622829088303E-4</v>
      </c>
      <c r="Z39" s="442">
        <v>1.2486627416303034E-4</v>
      </c>
      <c r="AA39" s="442">
        <v>1.1098866888135894E-2</v>
      </c>
      <c r="AB39" s="442">
        <v>2.5792447107488671E-4</v>
      </c>
      <c r="AC39" s="442">
        <v>4.1902859683507913E-4</v>
      </c>
      <c r="AD39" s="442">
        <v>3.2534528583779785E-3</v>
      </c>
      <c r="AE39" s="442">
        <v>3.4676018522127528E-5</v>
      </c>
      <c r="AF39" s="442">
        <v>2.1465756333351933E-3</v>
      </c>
      <c r="AG39" s="442">
        <v>2.7881392441733466E-4</v>
      </c>
      <c r="AH39" s="442">
        <v>1.9243303125932514E-4</v>
      </c>
      <c r="AI39" s="442">
        <v>1.4949345438863013E-3</v>
      </c>
      <c r="AJ39" s="442">
        <v>9.261186525895079E-4</v>
      </c>
      <c r="AK39" s="442">
        <v>1.0001733464305562</v>
      </c>
      <c r="AL39" s="442">
        <v>1.8304801747876394E-3</v>
      </c>
      <c r="AM39" s="442">
        <v>3.5445040629295882E-3</v>
      </c>
      <c r="AN39" s="442">
        <v>1.2604429439976389E-4</v>
      </c>
      <c r="AO39" s="442">
        <v>4.0396514011978987E-3</v>
      </c>
      <c r="AP39" s="318">
        <f t="shared" si="0"/>
        <v>1.0379545152778114</v>
      </c>
    </row>
    <row r="40" spans="1:42" ht="12.5" x14ac:dyDescent="0.2">
      <c r="A40" s="281" t="s">
        <v>484</v>
      </c>
      <c r="B40" s="283" t="s">
        <v>41</v>
      </c>
      <c r="C40" s="442">
        <v>1.7595391085202826E-2</v>
      </c>
      <c r="D40" s="442">
        <v>1.9144169336398446E-2</v>
      </c>
      <c r="E40" s="442">
        <v>0</v>
      </c>
      <c r="F40" s="442">
        <v>0</v>
      </c>
      <c r="G40" s="442">
        <v>2.2569124844330157E-2</v>
      </c>
      <c r="H40" s="442">
        <v>2.3273334129992197E-2</v>
      </c>
      <c r="I40" s="442">
        <v>2.2637660494702554E-2</v>
      </c>
      <c r="J40" s="442">
        <v>3.2131050922407388E-2</v>
      </c>
      <c r="K40" s="442">
        <v>0</v>
      </c>
      <c r="L40" s="442">
        <v>2.9774705818007053E-2</v>
      </c>
      <c r="M40" s="442">
        <v>4.073868659672842E-2</v>
      </c>
      <c r="N40" s="442">
        <v>8.6328808749534837E-3</v>
      </c>
      <c r="O40" s="442">
        <v>1.2745308489990302E-2</v>
      </c>
      <c r="P40" s="442">
        <v>2.0724180261820119E-2</v>
      </c>
      <c r="Q40" s="442">
        <v>2.8389281711897054E-2</v>
      </c>
      <c r="R40" s="442">
        <v>2.3568831518293268E-2</v>
      </c>
      <c r="S40" s="442">
        <v>2.3629395036138506E-2</v>
      </c>
      <c r="T40" s="442">
        <v>3.4448975201854436E-2</v>
      </c>
      <c r="U40" s="442">
        <v>3.0358094943801123E-2</v>
      </c>
      <c r="V40" s="442">
        <v>3.1600466049920797E-2</v>
      </c>
      <c r="W40" s="442">
        <v>1.9228558728016373E-2</v>
      </c>
      <c r="X40" s="442">
        <v>2.6786865366124731E-2</v>
      </c>
      <c r="Y40" s="442">
        <v>7.0123338464421758E-2</v>
      </c>
      <c r="Z40" s="442">
        <v>5.4198942260514117E-2</v>
      </c>
      <c r="AA40" s="442">
        <v>0.10814938583354095</v>
      </c>
      <c r="AB40" s="442">
        <v>4.5462288463732924E-2</v>
      </c>
      <c r="AC40" s="442">
        <v>6.1231678812943377E-2</v>
      </c>
      <c r="AD40" s="442">
        <v>8.2693876885319026E-2</v>
      </c>
      <c r="AE40" s="442">
        <v>3.2035648544032954E-3</v>
      </c>
      <c r="AF40" s="442">
        <v>5.0700937621423907E-2</v>
      </c>
      <c r="AG40" s="442">
        <v>0.14715114218319181</v>
      </c>
      <c r="AH40" s="442">
        <v>6.6712189711923553E-2</v>
      </c>
      <c r="AI40" s="442">
        <v>4.2730787808656669E-2</v>
      </c>
      <c r="AJ40" s="442">
        <v>3.5925781101965246E-2</v>
      </c>
      <c r="AK40" s="442">
        <v>5.7508514543581461E-2</v>
      </c>
      <c r="AL40" s="442">
        <v>1.1118234201263619</v>
      </c>
      <c r="AM40" s="442">
        <v>2.7709430775522157E-2</v>
      </c>
      <c r="AN40" s="442">
        <v>4.8805818517999068E-3</v>
      </c>
      <c r="AO40" s="442">
        <v>4.0975549947416548E-2</v>
      </c>
      <c r="AP40" s="318">
        <f t="shared" si="0"/>
        <v>2.4381828227098814</v>
      </c>
    </row>
    <row r="41" spans="1:42" ht="12.5" x14ac:dyDescent="0.2">
      <c r="A41" s="286">
        <v>37</v>
      </c>
      <c r="B41" s="283" t="s">
        <v>42</v>
      </c>
      <c r="C41" s="442">
        <v>1.3353429434683186E-5</v>
      </c>
      <c r="D41" s="442">
        <v>8.435416361949336E-6</v>
      </c>
      <c r="E41" s="442">
        <v>0</v>
      </c>
      <c r="F41" s="442">
        <v>0</v>
      </c>
      <c r="G41" s="442">
        <v>1.5299696986560545E-5</v>
      </c>
      <c r="H41" s="442">
        <v>9.5882824298956418E-5</v>
      </c>
      <c r="I41" s="442">
        <v>1.514522481089009E-5</v>
      </c>
      <c r="J41" s="442">
        <v>1.5254848588009072E-5</v>
      </c>
      <c r="K41" s="442">
        <v>0</v>
      </c>
      <c r="L41" s="442">
        <v>1.5718258885372759E-5</v>
      </c>
      <c r="M41" s="442">
        <v>1.7486667653714773E-5</v>
      </c>
      <c r="N41" s="442">
        <v>6.0700411495243079E-6</v>
      </c>
      <c r="O41" s="442">
        <v>8.3904291965050771E-6</v>
      </c>
      <c r="P41" s="442">
        <v>1.2377185058875473E-5</v>
      </c>
      <c r="Q41" s="442">
        <v>1.6071039792931061E-5</v>
      </c>
      <c r="R41" s="442">
        <v>1.3495263779394512E-5</v>
      </c>
      <c r="S41" s="442">
        <v>1.2219981247655898E-5</v>
      </c>
      <c r="T41" s="442">
        <v>1.7062666985623176E-5</v>
      </c>
      <c r="U41" s="442">
        <v>1.6771119176298054E-5</v>
      </c>
      <c r="V41" s="442">
        <v>1.3656057199622152E-5</v>
      </c>
      <c r="W41" s="442">
        <v>9.7313688468973429E-6</v>
      </c>
      <c r="X41" s="442">
        <v>1.4937952256244743E-5</v>
      </c>
      <c r="Y41" s="442">
        <v>1.1730708266964382E-4</v>
      </c>
      <c r="Z41" s="442">
        <v>2.0197862621095346E-5</v>
      </c>
      <c r="AA41" s="442">
        <v>5.4247972963730001E-5</v>
      </c>
      <c r="AB41" s="442">
        <v>1.7646532496102066E-5</v>
      </c>
      <c r="AC41" s="442">
        <v>3.3242215206893272E-4</v>
      </c>
      <c r="AD41" s="442">
        <v>3.6083874060814402E-5</v>
      </c>
      <c r="AE41" s="442">
        <v>1.8454993542731595E-4</v>
      </c>
      <c r="AF41" s="442">
        <v>2.3680420592068084E-5</v>
      </c>
      <c r="AG41" s="442">
        <v>6.9933892967898688E-3</v>
      </c>
      <c r="AH41" s="442">
        <v>1.6325775867267699E-4</v>
      </c>
      <c r="AI41" s="442">
        <v>1.1798629428696852E-3</v>
      </c>
      <c r="AJ41" s="442">
        <v>5.1290268678696148E-3</v>
      </c>
      <c r="AK41" s="442">
        <v>1.0443368149227364E-3</v>
      </c>
      <c r="AL41" s="442">
        <v>3.625083389259556E-4</v>
      </c>
      <c r="AM41" s="442">
        <v>1.0074569180082684</v>
      </c>
      <c r="AN41" s="442">
        <v>8.4252706990892698E-6</v>
      </c>
      <c r="AO41" s="442">
        <v>6.6034197268767116E-5</v>
      </c>
      <c r="AP41" s="318">
        <f t="shared" si="0"/>
        <v>1.0234612206036275</v>
      </c>
    </row>
    <row r="42" spans="1:42" ht="12.5" x14ac:dyDescent="0.2">
      <c r="A42" s="287">
        <v>38</v>
      </c>
      <c r="B42" s="272" t="s">
        <v>282</v>
      </c>
      <c r="C42" s="442">
        <v>1.5306481146327208E-3</v>
      </c>
      <c r="D42" s="442">
        <v>7.082662949242334E-3</v>
      </c>
      <c r="E42" s="442">
        <v>0</v>
      </c>
      <c r="F42" s="442">
        <v>0</v>
      </c>
      <c r="G42" s="442">
        <v>2.3082674274347236E-3</v>
      </c>
      <c r="H42" s="442">
        <v>2.0520687988200377E-3</v>
      </c>
      <c r="I42" s="442">
        <v>3.054515526975143E-3</v>
      </c>
      <c r="J42" s="442">
        <v>1.9432417306652848E-4</v>
      </c>
      <c r="K42" s="442">
        <v>0</v>
      </c>
      <c r="L42" s="442">
        <v>6.5948210446571849E-4</v>
      </c>
      <c r="M42" s="442">
        <v>4.1903619568963418E-3</v>
      </c>
      <c r="N42" s="442">
        <v>9.1506013099900018E-5</v>
      </c>
      <c r="O42" s="442">
        <v>7.7209120541564416E-4</v>
      </c>
      <c r="P42" s="442">
        <v>8.640998173303075E-4</v>
      </c>
      <c r="Q42" s="442">
        <v>1.4392862229164758E-3</v>
      </c>
      <c r="R42" s="442">
        <v>1.7400820731555439E-3</v>
      </c>
      <c r="S42" s="442">
        <v>2.3966751319580629E-4</v>
      </c>
      <c r="T42" s="442">
        <v>1.8273988093871975E-3</v>
      </c>
      <c r="U42" s="442">
        <v>1.7188521393905203E-3</v>
      </c>
      <c r="V42" s="442">
        <v>2.7081675148851855E-4</v>
      </c>
      <c r="W42" s="442">
        <v>1.6068427824202217E-3</v>
      </c>
      <c r="X42" s="442">
        <v>3.8273515529752613E-4</v>
      </c>
      <c r="Y42" s="442">
        <v>2.0113043711647021E-3</v>
      </c>
      <c r="Z42" s="442">
        <v>3.0461452884823716E-4</v>
      </c>
      <c r="AA42" s="442">
        <v>3.2491428228131496E-3</v>
      </c>
      <c r="AB42" s="442">
        <v>7.8862353620359447E-3</v>
      </c>
      <c r="AC42" s="442">
        <v>4.114502109491042E-3</v>
      </c>
      <c r="AD42" s="442">
        <v>6.493719812220855E-3</v>
      </c>
      <c r="AE42" s="442">
        <v>7.0227693687830028E-5</v>
      </c>
      <c r="AF42" s="442">
        <v>3.7632443710637195E-3</v>
      </c>
      <c r="AG42" s="442">
        <v>4.8679252708351306E-4</v>
      </c>
      <c r="AH42" s="442">
        <v>4.9264930330954956E-3</v>
      </c>
      <c r="AI42" s="442">
        <v>5.391904431132544E-3</v>
      </c>
      <c r="AJ42" s="442">
        <v>4.2958879557729607E-3</v>
      </c>
      <c r="AK42" s="442">
        <v>8.8481618359680866E-3</v>
      </c>
      <c r="AL42" s="442">
        <v>3.0664153031084536E-3</v>
      </c>
      <c r="AM42" s="442">
        <v>3.7655154016646153E-3</v>
      </c>
      <c r="AN42" s="442">
        <v>1.0003249526397686</v>
      </c>
      <c r="AO42" s="442">
        <v>1.408357728575151E-3</v>
      </c>
      <c r="AP42" s="318">
        <f t="shared" si="0"/>
        <v>1.0910248237335509</v>
      </c>
    </row>
    <row r="43" spans="1:42" ht="12.5" x14ac:dyDescent="0.2">
      <c r="A43" s="287">
        <v>39</v>
      </c>
      <c r="B43" s="272" t="s">
        <v>283</v>
      </c>
      <c r="C43" s="442">
        <v>8.9964621230473601E-4</v>
      </c>
      <c r="D43" s="442">
        <v>1.3247930753421361E-3</v>
      </c>
      <c r="E43" s="442">
        <v>0</v>
      </c>
      <c r="F43" s="442">
        <v>0</v>
      </c>
      <c r="G43" s="442">
        <v>1.3968918023081615E-3</v>
      </c>
      <c r="H43" s="442">
        <v>7.6246561110531721E-4</v>
      </c>
      <c r="I43" s="442">
        <v>1.4116823473188428E-3</v>
      </c>
      <c r="J43" s="442">
        <v>1.0318421183614259E-4</v>
      </c>
      <c r="K43" s="442">
        <v>0</v>
      </c>
      <c r="L43" s="442">
        <v>3.87008155542139E-4</v>
      </c>
      <c r="M43" s="442">
        <v>1.9124742879246127E-3</v>
      </c>
      <c r="N43" s="442">
        <v>8.506698753640823E-4</v>
      </c>
      <c r="O43" s="442">
        <v>1.2183491166765498E-3</v>
      </c>
      <c r="P43" s="442">
        <v>9.1799486645425176E-4</v>
      </c>
      <c r="Q43" s="442">
        <v>1.6715656570235108E-3</v>
      </c>
      <c r="R43" s="442">
        <v>1.32535718039365E-3</v>
      </c>
      <c r="S43" s="442">
        <v>1.0018381642185397E-3</v>
      </c>
      <c r="T43" s="442">
        <v>4.2430852837363329E-4</v>
      </c>
      <c r="U43" s="442">
        <v>7.5818595323582944E-4</v>
      </c>
      <c r="V43" s="442">
        <v>1.1630337139579112E-4</v>
      </c>
      <c r="W43" s="442">
        <v>4.8161460369639696E-4</v>
      </c>
      <c r="X43" s="442">
        <v>9.6769238541182748E-4</v>
      </c>
      <c r="Y43" s="442">
        <v>3.0328666061106499E-3</v>
      </c>
      <c r="Z43" s="442">
        <v>1.6698471157243863E-4</v>
      </c>
      <c r="AA43" s="442">
        <v>2.4697261896475917E-3</v>
      </c>
      <c r="AB43" s="442">
        <v>4.2636179583251648E-3</v>
      </c>
      <c r="AC43" s="442">
        <v>1.7837000306811946E-3</v>
      </c>
      <c r="AD43" s="442">
        <v>1.8000296091361067E-3</v>
      </c>
      <c r="AE43" s="442">
        <v>4.5254867378156534E-5</v>
      </c>
      <c r="AF43" s="442">
        <v>2.4666911807313054E-3</v>
      </c>
      <c r="AG43" s="442">
        <v>1.7493339577739903E-4</v>
      </c>
      <c r="AH43" s="442">
        <v>8.9540849520406134E-4</v>
      </c>
      <c r="AI43" s="442">
        <v>2.7132256429712536E-3</v>
      </c>
      <c r="AJ43" s="442">
        <v>1.2273430494556406E-3</v>
      </c>
      <c r="AK43" s="442">
        <v>1.827377371634486E-3</v>
      </c>
      <c r="AL43" s="442">
        <v>1.0608530746974609E-3</v>
      </c>
      <c r="AM43" s="442">
        <v>9.757546477240813E-4</v>
      </c>
      <c r="AN43" s="442">
        <v>1.6093948388519236E-4</v>
      </c>
      <c r="AO43" s="442">
        <v>1.0003901564598319</v>
      </c>
      <c r="AP43" s="318">
        <f t="shared" si="0"/>
        <v>4.2996731720858321E-2</v>
      </c>
    </row>
    <row r="44" spans="1:42" ht="12.5" x14ac:dyDescent="0.2">
      <c r="A44" s="319">
        <v>40</v>
      </c>
      <c r="B44" s="320" t="s">
        <v>43</v>
      </c>
      <c r="C44" s="321">
        <f t="shared" ref="C44:AO44" si="1">SUM(C5:C42)</f>
        <v>1.1923345136792571</v>
      </c>
      <c r="D44" s="322">
        <f t="shared" si="1"/>
        <v>1.2222062452962554</v>
      </c>
      <c r="E44" s="322">
        <f t="shared" si="1"/>
        <v>1</v>
      </c>
      <c r="F44" s="322">
        <f t="shared" si="1"/>
        <v>1</v>
      </c>
      <c r="G44" s="322">
        <f t="shared" si="1"/>
        <v>1.2643601335246233</v>
      </c>
      <c r="H44" s="322">
        <f t="shared" si="1"/>
        <v>1.0761241726207229</v>
      </c>
      <c r="I44" s="322">
        <f t="shared" si="1"/>
        <v>1.3153911646955943</v>
      </c>
      <c r="J44" s="322">
        <f t="shared" si="1"/>
        <v>1.0858434847022118</v>
      </c>
      <c r="K44" s="322">
        <f t="shared" si="1"/>
        <v>1.0004349717268375</v>
      </c>
      <c r="L44" s="322">
        <f t="shared" si="1"/>
        <v>1.1790968370228914</v>
      </c>
      <c r="M44" s="322">
        <f t="shared" si="1"/>
        <v>1.1263298048943449</v>
      </c>
      <c r="N44" s="322">
        <f t="shared" si="1"/>
        <v>1.0997433088434065</v>
      </c>
      <c r="O44" s="322">
        <f t="shared" si="1"/>
        <v>1.2470294113459797</v>
      </c>
      <c r="P44" s="322">
        <f t="shared" si="1"/>
        <v>1.1555181404687485</v>
      </c>
      <c r="Q44" s="322">
        <f t="shared" si="1"/>
        <v>1.1420209760841435</v>
      </c>
      <c r="R44" s="322">
        <f t="shared" si="1"/>
        <v>1.1117567522835266</v>
      </c>
      <c r="S44" s="322">
        <f t="shared" si="1"/>
        <v>1.1691430339607294</v>
      </c>
      <c r="T44" s="322">
        <f t="shared" si="1"/>
        <v>1.1760974523633434</v>
      </c>
      <c r="U44" s="322">
        <f t="shared" si="1"/>
        <v>1.2019578067605134</v>
      </c>
      <c r="V44" s="322">
        <f t="shared" si="1"/>
        <v>1.1767758447983321</v>
      </c>
      <c r="W44" s="322">
        <f t="shared" si="1"/>
        <v>1.1446571060005568</v>
      </c>
      <c r="X44" s="322">
        <f t="shared" si="1"/>
        <v>1.1781095259903449</v>
      </c>
      <c r="Y44" s="322">
        <f t="shared" si="1"/>
        <v>1.2164493863634873</v>
      </c>
      <c r="Z44" s="322">
        <f t="shared" si="1"/>
        <v>1.1014129896518581</v>
      </c>
      <c r="AA44" s="322">
        <f t="shared" si="1"/>
        <v>1.3067381132607452</v>
      </c>
      <c r="AB44" s="322">
        <f t="shared" si="1"/>
        <v>1.1062671983861745</v>
      </c>
      <c r="AC44" s="322">
        <f t="shared" si="1"/>
        <v>1.11250456299428</v>
      </c>
      <c r="AD44" s="322">
        <f t="shared" si="1"/>
        <v>1.1266698335157768</v>
      </c>
      <c r="AE44" s="322">
        <f t="shared" si="1"/>
        <v>1.0273528422478564</v>
      </c>
      <c r="AF44" s="322">
        <f t="shared" si="1"/>
        <v>1.0981020208571055</v>
      </c>
      <c r="AG44" s="322">
        <f t="shared" si="1"/>
        <v>1.1915057886991263</v>
      </c>
      <c r="AH44" s="322">
        <f t="shared" si="1"/>
        <v>1.1286816430438054</v>
      </c>
      <c r="AI44" s="322">
        <f t="shared" si="1"/>
        <v>1.0979180445140446</v>
      </c>
      <c r="AJ44" s="322">
        <f t="shared" si="1"/>
        <v>1.1090441947597454</v>
      </c>
      <c r="AK44" s="322">
        <f t="shared" si="1"/>
        <v>1.128313865806992</v>
      </c>
      <c r="AL44" s="322">
        <f t="shared" si="1"/>
        <v>1.1421059359423071</v>
      </c>
      <c r="AM44" s="322">
        <f t="shared" si="1"/>
        <v>1.1418346918790545</v>
      </c>
      <c r="AN44" s="322">
        <f t="shared" si="1"/>
        <v>1.1731296662975914</v>
      </c>
      <c r="AO44" s="322">
        <f t="shared" si="1"/>
        <v>0.38907491884232764</v>
      </c>
      <c r="AP44" s="323">
        <f t="shared" si="0"/>
        <v>43.472961465282317</v>
      </c>
    </row>
    <row r="45" spans="1:42" ht="13" x14ac:dyDescent="0.2">
      <c r="A45" s="56" t="s">
        <v>485</v>
      </c>
    </row>
    <row r="61" spans="3:41" x14ac:dyDescent="0.2">
      <c r="C61" s="324"/>
      <c r="D61" s="324"/>
      <c r="E61" s="324"/>
      <c r="F61" s="324"/>
      <c r="G61" s="324"/>
      <c r="H61" s="324"/>
      <c r="I61" s="324"/>
      <c r="J61" s="324"/>
      <c r="K61" s="324"/>
      <c r="L61" s="324"/>
      <c r="M61" s="324"/>
      <c r="N61" s="324"/>
      <c r="O61" s="324"/>
      <c r="P61" s="324"/>
      <c r="Q61" s="324"/>
      <c r="R61" s="324"/>
      <c r="S61" s="324"/>
      <c r="T61" s="324"/>
      <c r="U61" s="324"/>
      <c r="V61" s="324"/>
      <c r="W61" s="324"/>
      <c r="X61" s="324"/>
      <c r="Y61" s="324"/>
      <c r="Z61" s="324"/>
      <c r="AA61" s="324"/>
      <c r="AB61" s="324"/>
      <c r="AC61" s="324"/>
      <c r="AD61" s="324"/>
      <c r="AE61" s="324"/>
      <c r="AF61" s="324"/>
      <c r="AG61" s="324"/>
      <c r="AH61" s="324"/>
      <c r="AI61" s="324"/>
      <c r="AJ61" s="324"/>
      <c r="AK61" s="324"/>
      <c r="AL61" s="324"/>
      <c r="AM61" s="324"/>
      <c r="AN61" s="324"/>
      <c r="AO61" s="324"/>
    </row>
    <row r="62" spans="3:41" x14ac:dyDescent="0.2">
      <c r="C62" s="324"/>
      <c r="D62" s="324"/>
      <c r="E62" s="324"/>
      <c r="F62" s="324"/>
      <c r="G62" s="324"/>
      <c r="H62" s="324"/>
      <c r="I62" s="324"/>
      <c r="J62" s="324"/>
      <c r="K62" s="324"/>
      <c r="L62" s="324"/>
      <c r="M62" s="324"/>
      <c r="N62" s="324"/>
      <c r="O62" s="324"/>
      <c r="P62" s="324"/>
      <c r="Q62" s="324"/>
      <c r="R62" s="324"/>
      <c r="S62" s="324"/>
      <c r="T62" s="324"/>
      <c r="U62" s="324"/>
      <c r="V62" s="324"/>
      <c r="W62" s="324"/>
      <c r="X62" s="324"/>
      <c r="Y62" s="324"/>
      <c r="Z62" s="324"/>
      <c r="AA62" s="324"/>
      <c r="AB62" s="324"/>
      <c r="AC62" s="324"/>
      <c r="AD62" s="324"/>
      <c r="AE62" s="324"/>
      <c r="AF62" s="324"/>
      <c r="AG62" s="324"/>
      <c r="AH62" s="324"/>
      <c r="AI62" s="324"/>
      <c r="AJ62" s="324"/>
      <c r="AK62" s="324"/>
      <c r="AL62" s="324"/>
      <c r="AM62" s="324"/>
      <c r="AN62" s="324"/>
      <c r="AO62" s="324"/>
    </row>
    <row r="63" spans="3:41" x14ac:dyDescent="0.2">
      <c r="C63" s="324"/>
      <c r="D63" s="324"/>
      <c r="E63" s="324"/>
      <c r="F63" s="324"/>
      <c r="G63" s="324"/>
      <c r="H63" s="324"/>
      <c r="I63" s="324"/>
      <c r="J63" s="324"/>
      <c r="K63" s="324"/>
      <c r="L63" s="324"/>
      <c r="M63" s="324"/>
      <c r="N63" s="324"/>
      <c r="O63" s="324"/>
      <c r="P63" s="324"/>
      <c r="Q63" s="324"/>
      <c r="R63" s="324"/>
      <c r="S63" s="324"/>
      <c r="T63" s="324"/>
      <c r="U63" s="324"/>
      <c r="V63" s="324"/>
      <c r="W63" s="324"/>
      <c r="X63" s="324"/>
      <c r="Y63" s="324"/>
      <c r="Z63" s="324"/>
      <c r="AA63" s="324"/>
      <c r="AB63" s="324"/>
      <c r="AC63" s="324"/>
      <c r="AD63" s="324"/>
      <c r="AE63" s="324"/>
      <c r="AF63" s="324"/>
      <c r="AG63" s="324"/>
      <c r="AH63" s="324"/>
      <c r="AI63" s="324"/>
      <c r="AJ63" s="324"/>
      <c r="AK63" s="324"/>
      <c r="AL63" s="324"/>
      <c r="AM63" s="324"/>
      <c r="AN63" s="324"/>
      <c r="AO63" s="324"/>
    </row>
    <row r="64" spans="3:41" x14ac:dyDescent="0.2">
      <c r="C64" s="324"/>
      <c r="D64" s="324"/>
      <c r="E64" s="324"/>
      <c r="F64" s="324"/>
      <c r="G64" s="324"/>
      <c r="H64" s="324"/>
      <c r="I64" s="324"/>
      <c r="J64" s="324"/>
      <c r="K64" s="324"/>
      <c r="L64" s="324"/>
      <c r="M64" s="324"/>
      <c r="N64" s="324"/>
      <c r="O64" s="324"/>
      <c r="P64" s="324"/>
      <c r="Q64" s="324"/>
      <c r="R64" s="324"/>
      <c r="S64" s="324"/>
      <c r="T64" s="324"/>
      <c r="U64" s="324"/>
      <c r="V64" s="324"/>
      <c r="W64" s="324"/>
      <c r="X64" s="324"/>
      <c r="Y64" s="324"/>
      <c r="Z64" s="324"/>
      <c r="AA64" s="324"/>
      <c r="AB64" s="324"/>
      <c r="AC64" s="324"/>
      <c r="AD64" s="324"/>
      <c r="AE64" s="324"/>
      <c r="AF64" s="324"/>
      <c r="AG64" s="324"/>
      <c r="AH64" s="324"/>
      <c r="AI64" s="324"/>
      <c r="AJ64" s="324"/>
      <c r="AK64" s="324"/>
      <c r="AL64" s="324"/>
      <c r="AM64" s="324"/>
      <c r="AN64" s="324"/>
      <c r="AO64" s="324"/>
    </row>
    <row r="65" spans="3:41" x14ac:dyDescent="0.2">
      <c r="C65" s="324"/>
      <c r="D65" s="324"/>
      <c r="E65" s="324"/>
      <c r="F65" s="324"/>
      <c r="G65" s="324"/>
      <c r="H65" s="324"/>
      <c r="I65" s="324"/>
      <c r="J65" s="324"/>
      <c r="K65" s="324"/>
      <c r="L65" s="324"/>
      <c r="M65" s="324"/>
      <c r="N65" s="324"/>
      <c r="O65" s="324"/>
      <c r="P65" s="324"/>
      <c r="Q65" s="324"/>
      <c r="R65" s="324"/>
      <c r="S65" s="324"/>
      <c r="T65" s="324"/>
      <c r="U65" s="324"/>
      <c r="V65" s="324"/>
      <c r="W65" s="324"/>
      <c r="X65" s="324"/>
      <c r="Y65" s="324"/>
      <c r="Z65" s="324"/>
      <c r="AA65" s="324"/>
      <c r="AB65" s="324"/>
      <c r="AC65" s="324"/>
      <c r="AD65" s="324"/>
      <c r="AE65" s="324"/>
      <c r="AF65" s="324"/>
      <c r="AG65" s="324"/>
      <c r="AH65" s="324"/>
      <c r="AI65" s="324"/>
      <c r="AJ65" s="324"/>
      <c r="AK65" s="324"/>
      <c r="AL65" s="324"/>
      <c r="AM65" s="324"/>
      <c r="AN65" s="324"/>
      <c r="AO65" s="324"/>
    </row>
    <row r="66" spans="3:41" x14ac:dyDescent="0.2">
      <c r="C66" s="324"/>
      <c r="D66" s="324"/>
      <c r="E66" s="324"/>
      <c r="F66" s="324"/>
      <c r="G66" s="324"/>
      <c r="H66" s="324"/>
      <c r="I66" s="324"/>
      <c r="J66" s="324"/>
      <c r="K66" s="324"/>
      <c r="L66" s="324"/>
      <c r="M66" s="324"/>
      <c r="N66" s="324"/>
      <c r="O66" s="324"/>
      <c r="P66" s="324"/>
      <c r="Q66" s="324"/>
      <c r="R66" s="324"/>
      <c r="S66" s="324"/>
      <c r="T66" s="324"/>
      <c r="U66" s="324"/>
      <c r="V66" s="324"/>
      <c r="W66" s="324"/>
      <c r="X66" s="324"/>
      <c r="Y66" s="324"/>
      <c r="Z66" s="324"/>
      <c r="AA66" s="324"/>
      <c r="AB66" s="324"/>
      <c r="AC66" s="324"/>
      <c r="AD66" s="324"/>
      <c r="AE66" s="324"/>
      <c r="AF66" s="324"/>
      <c r="AG66" s="324"/>
      <c r="AH66" s="324"/>
      <c r="AI66" s="324"/>
      <c r="AJ66" s="324"/>
      <c r="AK66" s="324"/>
      <c r="AL66" s="324"/>
      <c r="AM66" s="324"/>
      <c r="AN66" s="324"/>
      <c r="AO66" s="324"/>
    </row>
    <row r="67" spans="3:41" x14ac:dyDescent="0.2">
      <c r="C67" s="324"/>
      <c r="D67" s="324"/>
      <c r="E67" s="324"/>
      <c r="F67" s="324"/>
      <c r="G67" s="324"/>
      <c r="H67" s="324"/>
      <c r="I67" s="324"/>
      <c r="J67" s="324"/>
      <c r="K67" s="324"/>
      <c r="L67" s="324"/>
      <c r="M67" s="324"/>
      <c r="N67" s="324"/>
      <c r="O67" s="324"/>
      <c r="P67" s="324"/>
      <c r="Q67" s="324"/>
      <c r="R67" s="324"/>
      <c r="S67" s="324"/>
      <c r="T67" s="324"/>
      <c r="U67" s="324"/>
      <c r="V67" s="324"/>
      <c r="W67" s="324"/>
      <c r="X67" s="324"/>
      <c r="Y67" s="324"/>
      <c r="Z67" s="324"/>
      <c r="AA67" s="324"/>
      <c r="AB67" s="324"/>
      <c r="AC67" s="324"/>
      <c r="AD67" s="324"/>
      <c r="AE67" s="324"/>
      <c r="AF67" s="324"/>
      <c r="AG67" s="324"/>
      <c r="AH67" s="324"/>
      <c r="AI67" s="324"/>
      <c r="AJ67" s="324"/>
      <c r="AK67" s="324"/>
      <c r="AL67" s="324"/>
      <c r="AM67" s="324"/>
      <c r="AN67" s="324"/>
      <c r="AO67" s="324"/>
    </row>
    <row r="68" spans="3:41" x14ac:dyDescent="0.2">
      <c r="C68" s="324"/>
      <c r="D68" s="324"/>
      <c r="E68" s="324"/>
      <c r="F68" s="324"/>
      <c r="G68" s="324"/>
      <c r="H68" s="324"/>
      <c r="I68" s="324"/>
      <c r="J68" s="324"/>
      <c r="K68" s="324"/>
      <c r="L68" s="324"/>
      <c r="M68" s="324"/>
      <c r="N68" s="324"/>
      <c r="O68" s="324"/>
      <c r="P68" s="324"/>
      <c r="Q68" s="324"/>
      <c r="R68" s="324"/>
      <c r="S68" s="324"/>
      <c r="T68" s="324"/>
      <c r="U68" s="324"/>
      <c r="V68" s="324"/>
      <c r="W68" s="324"/>
      <c r="X68" s="324"/>
      <c r="Y68" s="324"/>
      <c r="Z68" s="324"/>
      <c r="AA68" s="324"/>
      <c r="AB68" s="324"/>
      <c r="AC68" s="324"/>
      <c r="AD68" s="324"/>
      <c r="AE68" s="324"/>
      <c r="AF68" s="324"/>
      <c r="AG68" s="324"/>
      <c r="AH68" s="324"/>
      <c r="AI68" s="324"/>
      <c r="AJ68" s="324"/>
      <c r="AK68" s="324"/>
      <c r="AL68" s="324"/>
      <c r="AM68" s="324"/>
      <c r="AN68" s="324"/>
      <c r="AO68" s="324"/>
    </row>
    <row r="69" spans="3:41" x14ac:dyDescent="0.2">
      <c r="C69" s="324"/>
      <c r="D69" s="324"/>
      <c r="E69" s="324"/>
      <c r="F69" s="324"/>
      <c r="G69" s="324"/>
      <c r="H69" s="324"/>
      <c r="I69" s="324"/>
      <c r="J69" s="324"/>
      <c r="K69" s="324"/>
      <c r="L69" s="324"/>
      <c r="M69" s="324"/>
      <c r="N69" s="324"/>
      <c r="O69" s="324"/>
      <c r="P69" s="324"/>
      <c r="Q69" s="324"/>
      <c r="R69" s="324"/>
      <c r="S69" s="324"/>
      <c r="T69" s="324"/>
      <c r="U69" s="324"/>
      <c r="V69" s="324"/>
      <c r="W69" s="324"/>
      <c r="X69" s="324"/>
      <c r="Y69" s="324"/>
      <c r="Z69" s="324"/>
      <c r="AA69" s="324"/>
      <c r="AB69" s="324"/>
      <c r="AC69" s="324"/>
      <c r="AD69" s="324"/>
      <c r="AE69" s="324"/>
      <c r="AF69" s="324"/>
      <c r="AG69" s="324"/>
      <c r="AH69" s="324"/>
      <c r="AI69" s="324"/>
      <c r="AJ69" s="324"/>
      <c r="AK69" s="324"/>
      <c r="AL69" s="324"/>
      <c r="AM69" s="324"/>
      <c r="AN69" s="324"/>
      <c r="AO69" s="324"/>
    </row>
    <row r="70" spans="3:41" x14ac:dyDescent="0.2">
      <c r="C70" s="324"/>
      <c r="D70" s="324"/>
      <c r="E70" s="324"/>
      <c r="F70" s="324"/>
      <c r="G70" s="324"/>
      <c r="H70" s="324"/>
      <c r="I70" s="324"/>
      <c r="J70" s="324"/>
      <c r="K70" s="324"/>
      <c r="L70" s="324"/>
      <c r="M70" s="324"/>
      <c r="N70" s="324"/>
      <c r="O70" s="324"/>
      <c r="P70" s="324"/>
      <c r="Q70" s="324"/>
      <c r="R70" s="324"/>
      <c r="S70" s="324"/>
      <c r="T70" s="324"/>
      <c r="U70" s="324"/>
      <c r="V70" s="324"/>
      <c r="W70" s="324"/>
      <c r="X70" s="324"/>
      <c r="Y70" s="324"/>
      <c r="Z70" s="324"/>
      <c r="AA70" s="324"/>
      <c r="AB70" s="324"/>
      <c r="AC70" s="324"/>
      <c r="AD70" s="324"/>
      <c r="AE70" s="324"/>
      <c r="AF70" s="324"/>
      <c r="AG70" s="324"/>
      <c r="AH70" s="324"/>
      <c r="AI70" s="324"/>
      <c r="AJ70" s="324"/>
      <c r="AK70" s="324"/>
      <c r="AL70" s="324"/>
      <c r="AM70" s="324"/>
      <c r="AN70" s="324"/>
      <c r="AO70" s="324"/>
    </row>
    <row r="71" spans="3:41" x14ac:dyDescent="0.2">
      <c r="C71" s="324"/>
      <c r="D71" s="324"/>
      <c r="E71" s="324"/>
      <c r="F71" s="324"/>
      <c r="G71" s="324"/>
      <c r="H71" s="324"/>
      <c r="I71" s="324"/>
      <c r="J71" s="324"/>
      <c r="K71" s="324"/>
      <c r="L71" s="324"/>
      <c r="M71" s="324"/>
      <c r="N71" s="324"/>
      <c r="O71" s="324"/>
      <c r="P71" s="324"/>
      <c r="Q71" s="324"/>
      <c r="R71" s="324"/>
      <c r="S71" s="324"/>
      <c r="T71" s="324"/>
      <c r="U71" s="324"/>
      <c r="V71" s="324"/>
      <c r="W71" s="324"/>
      <c r="X71" s="324"/>
      <c r="Y71" s="324"/>
      <c r="Z71" s="324"/>
      <c r="AA71" s="324"/>
      <c r="AB71" s="324"/>
      <c r="AC71" s="324"/>
      <c r="AD71" s="324"/>
      <c r="AE71" s="324"/>
      <c r="AF71" s="324"/>
      <c r="AG71" s="324"/>
      <c r="AH71" s="324"/>
      <c r="AI71" s="324"/>
      <c r="AJ71" s="324"/>
      <c r="AK71" s="324"/>
      <c r="AL71" s="324"/>
      <c r="AM71" s="324"/>
      <c r="AN71" s="324"/>
      <c r="AO71" s="324"/>
    </row>
    <row r="72" spans="3:41" x14ac:dyDescent="0.2">
      <c r="C72" s="324"/>
      <c r="D72" s="324"/>
      <c r="E72" s="324"/>
      <c r="F72" s="324"/>
      <c r="G72" s="324"/>
      <c r="H72" s="324"/>
      <c r="I72" s="324"/>
      <c r="J72" s="324"/>
      <c r="K72" s="324"/>
      <c r="L72" s="324"/>
      <c r="M72" s="324"/>
      <c r="N72" s="324"/>
      <c r="O72" s="324"/>
      <c r="P72" s="324"/>
      <c r="Q72" s="324"/>
      <c r="R72" s="324"/>
      <c r="S72" s="324"/>
      <c r="T72" s="324"/>
      <c r="U72" s="324"/>
      <c r="V72" s="324"/>
      <c r="W72" s="324"/>
      <c r="X72" s="324"/>
      <c r="Y72" s="324"/>
      <c r="Z72" s="324"/>
      <c r="AA72" s="324"/>
      <c r="AB72" s="324"/>
      <c r="AC72" s="324"/>
      <c r="AD72" s="324"/>
      <c r="AE72" s="324"/>
      <c r="AF72" s="324"/>
      <c r="AG72" s="324"/>
      <c r="AH72" s="324"/>
      <c r="AI72" s="324"/>
      <c r="AJ72" s="324"/>
      <c r="AK72" s="324"/>
      <c r="AL72" s="324"/>
      <c r="AM72" s="324"/>
      <c r="AN72" s="324"/>
      <c r="AO72" s="324"/>
    </row>
    <row r="73" spans="3:41" x14ac:dyDescent="0.2">
      <c r="C73" s="324"/>
      <c r="D73" s="324"/>
      <c r="E73" s="324"/>
      <c r="F73" s="324"/>
      <c r="G73" s="324"/>
      <c r="H73" s="324"/>
      <c r="I73" s="324"/>
      <c r="J73" s="324"/>
      <c r="K73" s="324"/>
      <c r="L73" s="324"/>
      <c r="M73" s="324"/>
      <c r="N73" s="324"/>
      <c r="O73" s="324"/>
      <c r="P73" s="324"/>
      <c r="Q73" s="324"/>
      <c r="R73" s="324"/>
      <c r="S73" s="324"/>
      <c r="T73" s="324"/>
      <c r="U73" s="324"/>
      <c r="V73" s="324"/>
      <c r="W73" s="324"/>
      <c r="X73" s="324"/>
      <c r="Y73" s="324"/>
      <c r="Z73" s="324"/>
      <c r="AA73" s="324"/>
      <c r="AB73" s="324"/>
      <c r="AC73" s="324"/>
      <c r="AD73" s="324"/>
      <c r="AE73" s="324"/>
      <c r="AF73" s="324"/>
      <c r="AG73" s="324"/>
      <c r="AH73" s="324"/>
      <c r="AI73" s="324"/>
      <c r="AJ73" s="324"/>
      <c r="AK73" s="324"/>
      <c r="AL73" s="324"/>
      <c r="AM73" s="324"/>
      <c r="AN73" s="324"/>
      <c r="AO73" s="324"/>
    </row>
    <row r="74" spans="3:41" x14ac:dyDescent="0.2">
      <c r="C74" s="324"/>
      <c r="D74" s="324"/>
      <c r="E74" s="324"/>
      <c r="F74" s="324"/>
      <c r="G74" s="324"/>
      <c r="H74" s="324"/>
      <c r="I74" s="324"/>
      <c r="J74" s="324"/>
      <c r="K74" s="324"/>
      <c r="L74" s="324"/>
      <c r="M74" s="324"/>
      <c r="N74" s="324"/>
      <c r="O74" s="324"/>
      <c r="P74" s="324"/>
      <c r="Q74" s="324"/>
      <c r="R74" s="324"/>
      <c r="S74" s="324"/>
      <c r="T74" s="324"/>
      <c r="U74" s="324"/>
      <c r="V74" s="324"/>
      <c r="W74" s="324"/>
      <c r="X74" s="324"/>
      <c r="Y74" s="324"/>
      <c r="Z74" s="324"/>
      <c r="AA74" s="324"/>
      <c r="AB74" s="324"/>
      <c r="AC74" s="324"/>
      <c r="AD74" s="324"/>
      <c r="AE74" s="324"/>
      <c r="AF74" s="324"/>
      <c r="AG74" s="324"/>
      <c r="AH74" s="324"/>
      <c r="AI74" s="324"/>
      <c r="AJ74" s="324"/>
      <c r="AK74" s="324"/>
      <c r="AL74" s="324"/>
      <c r="AM74" s="324"/>
      <c r="AN74" s="324"/>
      <c r="AO74" s="324"/>
    </row>
    <row r="75" spans="3:41" x14ac:dyDescent="0.2">
      <c r="C75" s="324"/>
      <c r="D75" s="324"/>
      <c r="E75" s="324"/>
      <c r="F75" s="324"/>
      <c r="G75" s="324"/>
      <c r="H75" s="324"/>
      <c r="I75" s="324"/>
      <c r="J75" s="324"/>
      <c r="K75" s="324"/>
      <c r="L75" s="324"/>
      <c r="M75" s="324"/>
      <c r="N75" s="324"/>
      <c r="O75" s="324"/>
      <c r="P75" s="324"/>
      <c r="Q75" s="324"/>
      <c r="R75" s="324"/>
      <c r="S75" s="324"/>
      <c r="T75" s="324"/>
      <c r="U75" s="324"/>
      <c r="V75" s="324"/>
      <c r="W75" s="324"/>
      <c r="X75" s="324"/>
      <c r="Y75" s="324"/>
      <c r="Z75" s="324"/>
      <c r="AA75" s="324"/>
      <c r="AB75" s="324"/>
      <c r="AC75" s="324"/>
      <c r="AD75" s="324"/>
      <c r="AE75" s="324"/>
      <c r="AF75" s="324"/>
      <c r="AG75" s="324"/>
      <c r="AH75" s="324"/>
      <c r="AI75" s="324"/>
      <c r="AJ75" s="324"/>
      <c r="AK75" s="324"/>
      <c r="AL75" s="324"/>
      <c r="AM75" s="324"/>
      <c r="AN75" s="324"/>
      <c r="AO75" s="324"/>
    </row>
    <row r="76" spans="3:41" x14ac:dyDescent="0.2">
      <c r="C76" s="324"/>
      <c r="D76" s="324"/>
      <c r="E76" s="324"/>
      <c r="F76" s="324"/>
      <c r="G76" s="324"/>
      <c r="H76" s="324"/>
      <c r="I76" s="324"/>
      <c r="J76" s="324"/>
      <c r="K76" s="324"/>
      <c r="L76" s="324"/>
      <c r="M76" s="324"/>
      <c r="N76" s="324"/>
      <c r="O76" s="324"/>
      <c r="P76" s="324"/>
      <c r="Q76" s="324"/>
      <c r="R76" s="324"/>
      <c r="S76" s="324"/>
      <c r="T76" s="324"/>
      <c r="U76" s="324"/>
      <c r="V76" s="324"/>
      <c r="W76" s="324"/>
      <c r="X76" s="324"/>
      <c r="Y76" s="324"/>
      <c r="Z76" s="324"/>
      <c r="AA76" s="324"/>
      <c r="AB76" s="324"/>
      <c r="AC76" s="324"/>
      <c r="AD76" s="324"/>
      <c r="AE76" s="324"/>
      <c r="AF76" s="324"/>
      <c r="AG76" s="324"/>
      <c r="AH76" s="324"/>
      <c r="AI76" s="324"/>
      <c r="AJ76" s="324"/>
      <c r="AK76" s="324"/>
      <c r="AL76" s="324"/>
      <c r="AM76" s="324"/>
      <c r="AN76" s="324"/>
      <c r="AO76" s="324"/>
    </row>
    <row r="77" spans="3:41" x14ac:dyDescent="0.2">
      <c r="C77" s="324"/>
      <c r="D77" s="324"/>
      <c r="E77" s="324"/>
      <c r="F77" s="324"/>
      <c r="G77" s="324"/>
      <c r="H77" s="324"/>
      <c r="I77" s="324"/>
      <c r="J77" s="324"/>
      <c r="K77" s="324"/>
      <c r="L77" s="324"/>
      <c r="M77" s="324"/>
      <c r="N77" s="324"/>
      <c r="O77" s="324"/>
      <c r="P77" s="324"/>
      <c r="Q77" s="324"/>
      <c r="R77" s="324"/>
      <c r="S77" s="324"/>
      <c r="T77" s="324"/>
      <c r="U77" s="324"/>
      <c r="V77" s="324"/>
      <c r="W77" s="324"/>
      <c r="X77" s="324"/>
      <c r="Y77" s="324"/>
      <c r="Z77" s="324"/>
      <c r="AA77" s="324"/>
      <c r="AB77" s="324"/>
      <c r="AC77" s="324"/>
      <c r="AD77" s="324"/>
      <c r="AE77" s="324"/>
      <c r="AF77" s="324"/>
      <c r="AG77" s="324"/>
      <c r="AH77" s="324"/>
      <c r="AI77" s="324"/>
      <c r="AJ77" s="324"/>
      <c r="AK77" s="324"/>
      <c r="AL77" s="324"/>
      <c r="AM77" s="324"/>
      <c r="AN77" s="324"/>
      <c r="AO77" s="324"/>
    </row>
    <row r="78" spans="3:41" x14ac:dyDescent="0.2">
      <c r="C78" s="324"/>
      <c r="D78" s="324"/>
      <c r="E78" s="324"/>
      <c r="F78" s="324"/>
      <c r="G78" s="324"/>
      <c r="H78" s="324"/>
      <c r="I78" s="324"/>
      <c r="J78" s="324"/>
      <c r="K78" s="324"/>
      <c r="L78" s="324"/>
      <c r="M78" s="324"/>
      <c r="N78" s="324"/>
      <c r="O78" s="324"/>
      <c r="P78" s="324"/>
      <c r="Q78" s="324"/>
      <c r="R78" s="324"/>
      <c r="S78" s="324"/>
      <c r="T78" s="324"/>
      <c r="U78" s="324"/>
      <c r="V78" s="324"/>
      <c r="W78" s="324"/>
      <c r="X78" s="324"/>
      <c r="Y78" s="324"/>
      <c r="Z78" s="324"/>
      <c r="AA78" s="324"/>
      <c r="AB78" s="324"/>
      <c r="AC78" s="324"/>
      <c r="AD78" s="324"/>
      <c r="AE78" s="324"/>
      <c r="AF78" s="324"/>
      <c r="AG78" s="324"/>
      <c r="AH78" s="324"/>
      <c r="AI78" s="324"/>
      <c r="AJ78" s="324"/>
      <c r="AK78" s="324"/>
      <c r="AL78" s="324"/>
      <c r="AM78" s="324"/>
      <c r="AN78" s="324"/>
      <c r="AO78" s="324"/>
    </row>
    <row r="79" spans="3:41" x14ac:dyDescent="0.2">
      <c r="C79" s="324"/>
      <c r="D79" s="324"/>
      <c r="E79" s="324"/>
      <c r="F79" s="324"/>
      <c r="G79" s="324"/>
      <c r="H79" s="324"/>
      <c r="I79" s="324"/>
      <c r="J79" s="324"/>
      <c r="K79" s="324"/>
      <c r="L79" s="324"/>
      <c r="M79" s="324"/>
      <c r="N79" s="324"/>
      <c r="O79" s="324"/>
      <c r="P79" s="324"/>
      <c r="Q79" s="324"/>
      <c r="R79" s="324"/>
      <c r="S79" s="324"/>
      <c r="T79" s="324"/>
      <c r="U79" s="324"/>
      <c r="V79" s="324"/>
      <c r="W79" s="324"/>
      <c r="X79" s="324"/>
      <c r="Y79" s="324"/>
      <c r="Z79" s="324"/>
      <c r="AA79" s="324"/>
      <c r="AB79" s="324"/>
      <c r="AC79" s="324"/>
      <c r="AD79" s="324"/>
      <c r="AE79" s="324"/>
      <c r="AF79" s="324"/>
      <c r="AG79" s="324"/>
      <c r="AH79" s="324"/>
      <c r="AI79" s="324"/>
      <c r="AJ79" s="324"/>
      <c r="AK79" s="324"/>
      <c r="AL79" s="324"/>
      <c r="AM79" s="324"/>
      <c r="AN79" s="324"/>
      <c r="AO79" s="324"/>
    </row>
    <row r="80" spans="3:41" x14ac:dyDescent="0.2">
      <c r="C80" s="324"/>
      <c r="D80" s="324"/>
      <c r="E80" s="324"/>
      <c r="F80" s="324"/>
      <c r="G80" s="324"/>
      <c r="H80" s="324"/>
      <c r="I80" s="324"/>
      <c r="J80" s="324"/>
      <c r="K80" s="324"/>
      <c r="L80" s="324"/>
      <c r="M80" s="324"/>
      <c r="N80" s="324"/>
      <c r="O80" s="324"/>
      <c r="P80" s="324"/>
      <c r="Q80" s="324"/>
      <c r="R80" s="324"/>
      <c r="S80" s="324"/>
      <c r="T80" s="324"/>
      <c r="U80" s="324"/>
      <c r="V80" s="324"/>
      <c r="W80" s="324"/>
      <c r="X80" s="324"/>
      <c r="Y80" s="324"/>
      <c r="Z80" s="324"/>
      <c r="AA80" s="324"/>
      <c r="AB80" s="324"/>
      <c r="AC80" s="324"/>
      <c r="AD80" s="324"/>
      <c r="AE80" s="324"/>
      <c r="AF80" s="324"/>
      <c r="AG80" s="324"/>
      <c r="AH80" s="324"/>
      <c r="AI80" s="324"/>
      <c r="AJ80" s="324"/>
      <c r="AK80" s="324"/>
      <c r="AL80" s="324"/>
      <c r="AM80" s="324"/>
      <c r="AN80" s="324"/>
      <c r="AO80" s="324"/>
    </row>
    <row r="81" spans="3:41" x14ac:dyDescent="0.2">
      <c r="C81" s="324"/>
      <c r="D81" s="324"/>
      <c r="E81" s="324"/>
      <c r="F81" s="324"/>
      <c r="G81" s="324"/>
      <c r="H81" s="324"/>
      <c r="I81" s="324"/>
      <c r="J81" s="324"/>
      <c r="K81" s="324"/>
      <c r="L81" s="324"/>
      <c r="M81" s="324"/>
      <c r="N81" s="324"/>
      <c r="O81" s="324"/>
      <c r="P81" s="324"/>
      <c r="Q81" s="324"/>
      <c r="R81" s="324"/>
      <c r="S81" s="324"/>
      <c r="T81" s="324"/>
      <c r="U81" s="324"/>
      <c r="V81" s="324"/>
      <c r="W81" s="324"/>
      <c r="X81" s="324"/>
      <c r="Y81" s="324"/>
      <c r="Z81" s="324"/>
      <c r="AA81" s="324"/>
      <c r="AB81" s="324"/>
      <c r="AC81" s="324"/>
      <c r="AD81" s="324"/>
      <c r="AE81" s="324"/>
      <c r="AF81" s="324"/>
      <c r="AG81" s="324"/>
      <c r="AH81" s="324"/>
      <c r="AI81" s="324"/>
      <c r="AJ81" s="324"/>
      <c r="AK81" s="324"/>
      <c r="AL81" s="324"/>
      <c r="AM81" s="324"/>
      <c r="AN81" s="324"/>
      <c r="AO81" s="324"/>
    </row>
    <row r="82" spans="3:41" x14ac:dyDescent="0.2">
      <c r="C82" s="324"/>
      <c r="D82" s="324"/>
      <c r="E82" s="324"/>
      <c r="F82" s="324"/>
      <c r="G82" s="324"/>
      <c r="H82" s="324"/>
      <c r="I82" s="324"/>
      <c r="J82" s="324"/>
      <c r="K82" s="324"/>
      <c r="L82" s="324"/>
      <c r="M82" s="324"/>
      <c r="N82" s="324"/>
      <c r="O82" s="324"/>
      <c r="P82" s="324"/>
      <c r="Q82" s="324"/>
      <c r="R82" s="324"/>
      <c r="S82" s="324"/>
      <c r="T82" s="324"/>
      <c r="U82" s="324"/>
      <c r="V82" s="324"/>
      <c r="W82" s="324"/>
      <c r="X82" s="324"/>
      <c r="Y82" s="324"/>
      <c r="Z82" s="324"/>
      <c r="AA82" s="324"/>
      <c r="AB82" s="324"/>
      <c r="AC82" s="324"/>
      <c r="AD82" s="324"/>
      <c r="AE82" s="324"/>
      <c r="AF82" s="324"/>
      <c r="AG82" s="324"/>
      <c r="AH82" s="324"/>
      <c r="AI82" s="324"/>
      <c r="AJ82" s="324"/>
      <c r="AK82" s="324"/>
      <c r="AL82" s="324"/>
      <c r="AM82" s="324"/>
      <c r="AN82" s="324"/>
      <c r="AO82" s="324"/>
    </row>
    <row r="83" spans="3:41" x14ac:dyDescent="0.2">
      <c r="C83" s="324"/>
      <c r="D83" s="324"/>
      <c r="E83" s="324"/>
      <c r="F83" s="324"/>
      <c r="G83" s="324"/>
      <c r="H83" s="324"/>
      <c r="I83" s="324"/>
      <c r="J83" s="324"/>
      <c r="K83" s="324"/>
      <c r="L83" s="324"/>
      <c r="M83" s="324"/>
      <c r="N83" s="324"/>
      <c r="O83" s="324"/>
      <c r="P83" s="324"/>
      <c r="Q83" s="324"/>
      <c r="R83" s="324"/>
      <c r="S83" s="324"/>
      <c r="T83" s="324"/>
      <c r="U83" s="324"/>
      <c r="V83" s="324"/>
      <c r="W83" s="324"/>
      <c r="X83" s="324"/>
      <c r="Y83" s="324"/>
      <c r="Z83" s="324"/>
      <c r="AA83" s="324"/>
      <c r="AB83" s="324"/>
      <c r="AC83" s="324"/>
      <c r="AD83" s="324"/>
      <c r="AE83" s="324"/>
      <c r="AF83" s="324"/>
      <c r="AG83" s="324"/>
      <c r="AH83" s="324"/>
      <c r="AI83" s="324"/>
      <c r="AJ83" s="324"/>
      <c r="AK83" s="324"/>
      <c r="AL83" s="324"/>
      <c r="AM83" s="324"/>
      <c r="AN83" s="324"/>
      <c r="AO83" s="324"/>
    </row>
    <row r="84" spans="3:41" x14ac:dyDescent="0.2">
      <c r="C84" s="324"/>
      <c r="D84" s="324"/>
      <c r="E84" s="324"/>
      <c r="F84" s="324"/>
      <c r="G84" s="324"/>
      <c r="H84" s="324"/>
      <c r="I84" s="324"/>
      <c r="J84" s="324"/>
      <c r="K84" s="324"/>
      <c r="L84" s="324"/>
      <c r="M84" s="324"/>
      <c r="N84" s="324"/>
      <c r="O84" s="324"/>
      <c r="P84" s="324"/>
      <c r="Q84" s="324"/>
      <c r="R84" s="324"/>
      <c r="S84" s="324"/>
      <c r="T84" s="324"/>
      <c r="U84" s="324"/>
      <c r="V84" s="324"/>
      <c r="W84" s="324"/>
      <c r="X84" s="324"/>
      <c r="Y84" s="324"/>
      <c r="Z84" s="324"/>
      <c r="AA84" s="324"/>
      <c r="AB84" s="324"/>
      <c r="AC84" s="324"/>
      <c r="AD84" s="324"/>
      <c r="AE84" s="324"/>
      <c r="AF84" s="324"/>
      <c r="AG84" s="324"/>
      <c r="AH84" s="324"/>
      <c r="AI84" s="324"/>
      <c r="AJ84" s="324"/>
      <c r="AK84" s="324"/>
      <c r="AL84" s="324"/>
      <c r="AM84" s="324"/>
      <c r="AN84" s="324"/>
      <c r="AO84" s="324"/>
    </row>
    <row r="85" spans="3:41" x14ac:dyDescent="0.2">
      <c r="C85" s="324"/>
      <c r="D85" s="324"/>
      <c r="E85" s="324"/>
      <c r="F85" s="324"/>
      <c r="G85" s="324"/>
      <c r="H85" s="324"/>
      <c r="I85" s="324"/>
      <c r="J85" s="324"/>
      <c r="K85" s="324"/>
      <c r="L85" s="324"/>
      <c r="M85" s="324"/>
      <c r="N85" s="324"/>
      <c r="O85" s="324"/>
      <c r="P85" s="324"/>
      <c r="Q85" s="324"/>
      <c r="R85" s="324"/>
      <c r="S85" s="324"/>
      <c r="T85" s="324"/>
      <c r="U85" s="324"/>
      <c r="V85" s="324"/>
      <c r="W85" s="324"/>
      <c r="X85" s="324"/>
      <c r="Y85" s="324"/>
      <c r="Z85" s="324"/>
      <c r="AA85" s="324"/>
      <c r="AB85" s="324"/>
      <c r="AC85" s="324"/>
      <c r="AD85" s="324"/>
      <c r="AE85" s="324"/>
      <c r="AF85" s="324"/>
      <c r="AG85" s="324"/>
      <c r="AH85" s="324"/>
      <c r="AI85" s="324"/>
      <c r="AJ85" s="324"/>
      <c r="AK85" s="324"/>
      <c r="AL85" s="324"/>
      <c r="AM85" s="324"/>
      <c r="AN85" s="324"/>
      <c r="AO85" s="324"/>
    </row>
    <row r="86" spans="3:41" x14ac:dyDescent="0.2">
      <c r="C86" s="324"/>
      <c r="D86" s="324"/>
      <c r="E86" s="324"/>
      <c r="F86" s="324"/>
      <c r="G86" s="324"/>
      <c r="H86" s="324"/>
      <c r="I86" s="324"/>
      <c r="J86" s="324"/>
      <c r="K86" s="324"/>
      <c r="L86" s="324"/>
      <c r="M86" s="324"/>
      <c r="N86" s="324"/>
      <c r="O86" s="324"/>
      <c r="P86" s="324"/>
      <c r="Q86" s="324"/>
      <c r="R86" s="324"/>
      <c r="S86" s="324"/>
      <c r="T86" s="324"/>
      <c r="U86" s="324"/>
      <c r="V86" s="324"/>
      <c r="W86" s="324"/>
      <c r="X86" s="324"/>
      <c r="Y86" s="324"/>
      <c r="Z86" s="324"/>
      <c r="AA86" s="324"/>
      <c r="AB86" s="324"/>
      <c r="AC86" s="324"/>
      <c r="AD86" s="324"/>
      <c r="AE86" s="324"/>
      <c r="AF86" s="324"/>
      <c r="AG86" s="324"/>
      <c r="AH86" s="324"/>
      <c r="AI86" s="324"/>
      <c r="AJ86" s="324"/>
      <c r="AK86" s="324"/>
      <c r="AL86" s="324"/>
      <c r="AM86" s="324"/>
      <c r="AN86" s="324"/>
      <c r="AO86" s="324"/>
    </row>
    <row r="87" spans="3:41" x14ac:dyDescent="0.2">
      <c r="C87" s="324"/>
      <c r="D87" s="324"/>
      <c r="E87" s="324"/>
      <c r="F87" s="324"/>
      <c r="G87" s="324"/>
      <c r="H87" s="324"/>
      <c r="I87" s="324"/>
      <c r="J87" s="324"/>
      <c r="K87" s="324"/>
      <c r="L87" s="324"/>
      <c r="M87" s="324"/>
      <c r="N87" s="324"/>
      <c r="O87" s="324"/>
      <c r="P87" s="324"/>
      <c r="Q87" s="324"/>
      <c r="R87" s="324"/>
      <c r="S87" s="324"/>
      <c r="T87" s="324"/>
      <c r="U87" s="324"/>
      <c r="V87" s="324"/>
      <c r="W87" s="324"/>
      <c r="X87" s="324"/>
      <c r="Y87" s="324"/>
      <c r="Z87" s="324"/>
      <c r="AA87" s="324"/>
      <c r="AB87" s="324"/>
      <c r="AC87" s="324"/>
      <c r="AD87" s="324"/>
      <c r="AE87" s="324"/>
      <c r="AF87" s="324"/>
      <c r="AG87" s="324"/>
      <c r="AH87" s="324"/>
      <c r="AI87" s="324"/>
      <c r="AJ87" s="324"/>
      <c r="AK87" s="324"/>
      <c r="AL87" s="324"/>
      <c r="AM87" s="324"/>
      <c r="AN87" s="324"/>
      <c r="AO87" s="324"/>
    </row>
    <row r="88" spans="3:41" x14ac:dyDescent="0.2">
      <c r="C88" s="324"/>
      <c r="D88" s="324"/>
      <c r="E88" s="324"/>
      <c r="F88" s="324"/>
      <c r="G88" s="324"/>
      <c r="H88" s="324"/>
      <c r="I88" s="324"/>
      <c r="J88" s="324"/>
      <c r="K88" s="324"/>
      <c r="L88" s="324"/>
      <c r="M88" s="324"/>
      <c r="N88" s="324"/>
      <c r="O88" s="324"/>
      <c r="P88" s="324"/>
      <c r="Q88" s="324"/>
      <c r="R88" s="324"/>
      <c r="S88" s="324"/>
      <c r="T88" s="324"/>
      <c r="U88" s="324"/>
      <c r="V88" s="324"/>
      <c r="W88" s="324"/>
      <c r="X88" s="324"/>
      <c r="Y88" s="324"/>
      <c r="Z88" s="324"/>
      <c r="AA88" s="324"/>
      <c r="AB88" s="324"/>
      <c r="AC88" s="324"/>
      <c r="AD88" s="324"/>
      <c r="AE88" s="324"/>
      <c r="AF88" s="324"/>
      <c r="AG88" s="324"/>
      <c r="AH88" s="324"/>
      <c r="AI88" s="324"/>
      <c r="AJ88" s="324"/>
      <c r="AK88" s="324"/>
      <c r="AL88" s="324"/>
      <c r="AM88" s="324"/>
      <c r="AN88" s="324"/>
      <c r="AO88" s="324"/>
    </row>
    <row r="89" spans="3:41" x14ac:dyDescent="0.2">
      <c r="C89" s="324"/>
      <c r="D89" s="324"/>
      <c r="E89" s="324"/>
      <c r="F89" s="324"/>
      <c r="G89" s="324"/>
      <c r="H89" s="324"/>
      <c r="I89" s="324"/>
      <c r="J89" s="324"/>
      <c r="K89" s="324"/>
      <c r="L89" s="324"/>
      <c r="M89" s="324"/>
      <c r="N89" s="324"/>
      <c r="O89" s="324"/>
      <c r="P89" s="324"/>
      <c r="Q89" s="324"/>
      <c r="R89" s="324"/>
      <c r="S89" s="324"/>
      <c r="T89" s="324"/>
      <c r="U89" s="324"/>
      <c r="V89" s="324"/>
      <c r="W89" s="324"/>
      <c r="X89" s="324"/>
      <c r="Y89" s="324"/>
      <c r="Z89" s="324"/>
      <c r="AA89" s="324"/>
      <c r="AB89" s="324"/>
      <c r="AC89" s="324"/>
      <c r="AD89" s="324"/>
      <c r="AE89" s="324"/>
      <c r="AF89" s="324"/>
      <c r="AG89" s="324"/>
      <c r="AH89" s="324"/>
      <c r="AI89" s="324"/>
      <c r="AJ89" s="324"/>
      <c r="AK89" s="324"/>
      <c r="AL89" s="324"/>
      <c r="AM89" s="324"/>
      <c r="AN89" s="324"/>
      <c r="AO89" s="324"/>
    </row>
    <row r="90" spans="3:41" x14ac:dyDescent="0.2">
      <c r="C90" s="324"/>
      <c r="D90" s="324"/>
      <c r="E90" s="324"/>
      <c r="F90" s="324"/>
      <c r="G90" s="324"/>
      <c r="H90" s="324"/>
      <c r="I90" s="324"/>
      <c r="J90" s="324"/>
      <c r="K90" s="324"/>
      <c r="L90" s="324"/>
      <c r="M90" s="324"/>
      <c r="N90" s="324"/>
      <c r="O90" s="324"/>
      <c r="P90" s="324"/>
      <c r="Q90" s="324"/>
      <c r="R90" s="324"/>
      <c r="S90" s="324"/>
      <c r="T90" s="324"/>
      <c r="U90" s="324"/>
      <c r="V90" s="324"/>
      <c r="W90" s="324"/>
      <c r="X90" s="324"/>
      <c r="Y90" s="324"/>
      <c r="Z90" s="324"/>
      <c r="AA90" s="324"/>
      <c r="AB90" s="324"/>
      <c r="AC90" s="324"/>
      <c r="AD90" s="324"/>
      <c r="AE90" s="324"/>
      <c r="AF90" s="324"/>
      <c r="AG90" s="324"/>
      <c r="AH90" s="324"/>
      <c r="AI90" s="324"/>
      <c r="AJ90" s="324"/>
      <c r="AK90" s="324"/>
      <c r="AL90" s="324"/>
      <c r="AM90" s="324"/>
      <c r="AN90" s="324"/>
      <c r="AO90" s="324"/>
    </row>
    <row r="91" spans="3:41" x14ac:dyDescent="0.2">
      <c r="C91" s="324"/>
      <c r="D91" s="324"/>
      <c r="E91" s="324"/>
      <c r="F91" s="324"/>
      <c r="G91" s="324"/>
      <c r="H91" s="324"/>
      <c r="I91" s="324"/>
      <c r="J91" s="324"/>
      <c r="K91" s="324"/>
      <c r="L91" s="324"/>
      <c r="M91" s="324"/>
      <c r="N91" s="324"/>
      <c r="O91" s="324"/>
      <c r="P91" s="324"/>
      <c r="Q91" s="324"/>
      <c r="R91" s="324"/>
      <c r="S91" s="324"/>
      <c r="T91" s="324"/>
      <c r="U91" s="324"/>
      <c r="V91" s="324"/>
      <c r="W91" s="324"/>
      <c r="X91" s="324"/>
      <c r="Y91" s="324"/>
      <c r="Z91" s="324"/>
      <c r="AA91" s="324"/>
      <c r="AB91" s="324"/>
      <c r="AC91" s="324"/>
      <c r="AD91" s="324"/>
      <c r="AE91" s="324"/>
      <c r="AF91" s="324"/>
      <c r="AG91" s="324"/>
      <c r="AH91" s="324"/>
      <c r="AI91" s="324"/>
      <c r="AJ91" s="324"/>
      <c r="AK91" s="324"/>
      <c r="AL91" s="324"/>
      <c r="AM91" s="324"/>
      <c r="AN91" s="324"/>
      <c r="AO91" s="324"/>
    </row>
    <row r="92" spans="3:41" x14ac:dyDescent="0.2">
      <c r="C92" s="324"/>
      <c r="D92" s="324"/>
      <c r="E92" s="324"/>
      <c r="F92" s="324"/>
      <c r="G92" s="324"/>
      <c r="H92" s="324"/>
      <c r="I92" s="324"/>
      <c r="J92" s="324"/>
      <c r="K92" s="324"/>
      <c r="L92" s="324"/>
      <c r="M92" s="324"/>
      <c r="N92" s="324"/>
      <c r="O92" s="324"/>
      <c r="P92" s="324"/>
      <c r="Q92" s="324"/>
      <c r="R92" s="324"/>
      <c r="S92" s="324"/>
      <c r="T92" s="324"/>
      <c r="U92" s="324"/>
      <c r="V92" s="324"/>
      <c r="W92" s="324"/>
      <c r="X92" s="324"/>
      <c r="Y92" s="324"/>
      <c r="Z92" s="324"/>
      <c r="AA92" s="324"/>
      <c r="AB92" s="324"/>
      <c r="AC92" s="324"/>
      <c r="AD92" s="324"/>
      <c r="AE92" s="324"/>
      <c r="AF92" s="324"/>
      <c r="AG92" s="324"/>
      <c r="AH92" s="324"/>
      <c r="AI92" s="324"/>
      <c r="AJ92" s="324"/>
      <c r="AK92" s="324"/>
      <c r="AL92" s="324"/>
      <c r="AM92" s="324"/>
      <c r="AN92" s="324"/>
      <c r="AO92" s="324"/>
    </row>
  </sheetData>
  <phoneticPr fontId="5"/>
  <pageMargins left="0.78740157480314965" right="0.59055118110236227" top="0.98425196850393704" bottom="0.98425196850393704" header="0.51181102362204722" footer="0.51181102362204722"/>
  <pageSetup paperSize="9" scale="95" orientation="landscape" verticalDpi="20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508C01-E7E6-40A6-9BF8-35D0AF9D6623}">
  <dimension ref="A1:AS91"/>
  <sheetViews>
    <sheetView workbookViewId="0">
      <pane xSplit="2" ySplit="4" topLeftCell="AE42" activePane="bottomRight" state="frozen"/>
      <selection pane="topRight" activeCell="C1" sqref="C1"/>
      <selection pane="bottomLeft" activeCell="A5" sqref="A5"/>
      <selection pane="bottomRight" activeCell="I49" sqref="I49"/>
    </sheetView>
  </sheetViews>
  <sheetFormatPr defaultRowHeight="13" x14ac:dyDescent="0.2"/>
  <cols>
    <col min="1" max="1" width="3.36328125" style="329" customWidth="1"/>
    <col min="2" max="2" width="21.36328125" style="329" customWidth="1"/>
    <col min="3" max="44" width="9.36328125" style="329" customWidth="1"/>
    <col min="45" max="233" width="9" style="329"/>
    <col min="234" max="234" width="3.36328125" style="329" customWidth="1"/>
    <col min="235" max="235" width="21.36328125" style="329" customWidth="1"/>
    <col min="236" max="237" width="0" style="329" hidden="1" customWidth="1"/>
    <col min="238" max="239" width="9.08984375" style="329" bestFit="1" customWidth="1"/>
    <col min="240" max="248" width="9" style="329"/>
    <col min="249" max="288" width="9.08984375" style="329" bestFit="1" customWidth="1"/>
    <col min="289" max="489" width="9" style="329"/>
    <col min="490" max="490" width="3.36328125" style="329" customWidth="1"/>
    <col min="491" max="491" width="21.36328125" style="329" customWidth="1"/>
    <col min="492" max="493" width="0" style="329" hidden="1" customWidth="1"/>
    <col min="494" max="495" width="9.08984375" style="329" bestFit="1" customWidth="1"/>
    <col min="496" max="504" width="9" style="329"/>
    <col min="505" max="544" width="9.08984375" style="329" bestFit="1" customWidth="1"/>
    <col min="545" max="745" width="9" style="329"/>
    <col min="746" max="746" width="3.36328125" style="329" customWidth="1"/>
    <col min="747" max="747" width="21.36328125" style="329" customWidth="1"/>
    <col min="748" max="749" width="0" style="329" hidden="1" customWidth="1"/>
    <col min="750" max="751" width="9.08984375" style="329" bestFit="1" customWidth="1"/>
    <col min="752" max="760" width="9" style="329"/>
    <col min="761" max="800" width="9.08984375" style="329" bestFit="1" customWidth="1"/>
    <col min="801" max="1001" width="9" style="329"/>
    <col min="1002" max="1002" width="3.36328125" style="329" customWidth="1"/>
    <col min="1003" max="1003" width="21.36328125" style="329" customWidth="1"/>
    <col min="1004" max="1005" width="0" style="329" hidden="1" customWidth="1"/>
    <col min="1006" max="1007" width="9.08984375" style="329" bestFit="1" customWidth="1"/>
    <col min="1008" max="1016" width="9" style="329"/>
    <col min="1017" max="1056" width="9.08984375" style="329" bestFit="1" customWidth="1"/>
    <col min="1057" max="1257" width="9" style="329"/>
    <col min="1258" max="1258" width="3.36328125" style="329" customWidth="1"/>
    <col min="1259" max="1259" width="21.36328125" style="329" customWidth="1"/>
    <col min="1260" max="1261" width="0" style="329" hidden="1" customWidth="1"/>
    <col min="1262" max="1263" width="9.08984375" style="329" bestFit="1" customWidth="1"/>
    <col min="1264" max="1272" width="9" style="329"/>
    <col min="1273" max="1312" width="9.08984375" style="329" bestFit="1" customWidth="1"/>
    <col min="1313" max="1513" width="9" style="329"/>
    <col min="1514" max="1514" width="3.36328125" style="329" customWidth="1"/>
    <col min="1515" max="1515" width="21.36328125" style="329" customWidth="1"/>
    <col min="1516" max="1517" width="0" style="329" hidden="1" customWidth="1"/>
    <col min="1518" max="1519" width="9.08984375" style="329" bestFit="1" customWidth="1"/>
    <col min="1520" max="1528" width="9" style="329"/>
    <col min="1529" max="1568" width="9.08984375" style="329" bestFit="1" customWidth="1"/>
    <col min="1569" max="1769" width="9" style="329"/>
    <col min="1770" max="1770" width="3.36328125" style="329" customWidth="1"/>
    <col min="1771" max="1771" width="21.36328125" style="329" customWidth="1"/>
    <col min="1772" max="1773" width="0" style="329" hidden="1" customWidth="1"/>
    <col min="1774" max="1775" width="9.08984375" style="329" bestFit="1" customWidth="1"/>
    <col min="1776" max="1784" width="9" style="329"/>
    <col min="1785" max="1824" width="9.08984375" style="329" bestFit="1" customWidth="1"/>
    <col min="1825" max="2025" width="9" style="329"/>
    <col min="2026" max="2026" width="3.36328125" style="329" customWidth="1"/>
    <col min="2027" max="2027" width="21.36328125" style="329" customWidth="1"/>
    <col min="2028" max="2029" width="0" style="329" hidden="1" customWidth="1"/>
    <col min="2030" max="2031" width="9.08984375" style="329" bestFit="1" customWidth="1"/>
    <col min="2032" max="2040" width="9" style="329"/>
    <col min="2041" max="2080" width="9.08984375" style="329" bestFit="1" customWidth="1"/>
    <col min="2081" max="2281" width="9" style="329"/>
    <col min="2282" max="2282" width="3.36328125" style="329" customWidth="1"/>
    <col min="2283" max="2283" width="21.36328125" style="329" customWidth="1"/>
    <col min="2284" max="2285" width="0" style="329" hidden="1" customWidth="1"/>
    <col min="2286" max="2287" width="9.08984375" style="329" bestFit="1" customWidth="1"/>
    <col min="2288" max="2296" width="9" style="329"/>
    <col min="2297" max="2336" width="9.08984375" style="329" bestFit="1" customWidth="1"/>
    <col min="2337" max="2537" width="9" style="329"/>
    <col min="2538" max="2538" width="3.36328125" style="329" customWidth="1"/>
    <col min="2539" max="2539" width="21.36328125" style="329" customWidth="1"/>
    <col min="2540" max="2541" width="0" style="329" hidden="1" customWidth="1"/>
    <col min="2542" max="2543" width="9.08984375" style="329" bestFit="1" customWidth="1"/>
    <col min="2544" max="2552" width="9" style="329"/>
    <col min="2553" max="2592" width="9.08984375" style="329" bestFit="1" customWidth="1"/>
    <col min="2593" max="2793" width="9" style="329"/>
    <col min="2794" max="2794" width="3.36328125" style="329" customWidth="1"/>
    <col min="2795" max="2795" width="21.36328125" style="329" customWidth="1"/>
    <col min="2796" max="2797" width="0" style="329" hidden="1" customWidth="1"/>
    <col min="2798" max="2799" width="9.08984375" style="329" bestFit="1" customWidth="1"/>
    <col min="2800" max="2808" width="9" style="329"/>
    <col min="2809" max="2848" width="9.08984375" style="329" bestFit="1" customWidth="1"/>
    <col min="2849" max="3049" width="9" style="329"/>
    <col min="3050" max="3050" width="3.36328125" style="329" customWidth="1"/>
    <col min="3051" max="3051" width="21.36328125" style="329" customWidth="1"/>
    <col min="3052" max="3053" width="0" style="329" hidden="1" customWidth="1"/>
    <col min="3054" max="3055" width="9.08984375" style="329" bestFit="1" customWidth="1"/>
    <col min="3056" max="3064" width="9" style="329"/>
    <col min="3065" max="3104" width="9.08984375" style="329" bestFit="1" customWidth="1"/>
    <col min="3105" max="3305" width="9" style="329"/>
    <col min="3306" max="3306" width="3.36328125" style="329" customWidth="1"/>
    <col min="3307" max="3307" width="21.36328125" style="329" customWidth="1"/>
    <col min="3308" max="3309" width="0" style="329" hidden="1" customWidth="1"/>
    <col min="3310" max="3311" width="9.08984375" style="329" bestFit="1" customWidth="1"/>
    <col min="3312" max="3320" width="9" style="329"/>
    <col min="3321" max="3360" width="9.08984375" style="329" bestFit="1" customWidth="1"/>
    <col min="3361" max="3561" width="9" style="329"/>
    <col min="3562" max="3562" width="3.36328125" style="329" customWidth="1"/>
    <col min="3563" max="3563" width="21.36328125" style="329" customWidth="1"/>
    <col min="3564" max="3565" width="0" style="329" hidden="1" customWidth="1"/>
    <col min="3566" max="3567" width="9.08984375" style="329" bestFit="1" customWidth="1"/>
    <col min="3568" max="3576" width="9" style="329"/>
    <col min="3577" max="3616" width="9.08984375" style="329" bestFit="1" customWidth="1"/>
    <col min="3617" max="3817" width="9" style="329"/>
    <col min="3818" max="3818" width="3.36328125" style="329" customWidth="1"/>
    <col min="3819" max="3819" width="21.36328125" style="329" customWidth="1"/>
    <col min="3820" max="3821" width="0" style="329" hidden="1" customWidth="1"/>
    <col min="3822" max="3823" width="9.08984375" style="329" bestFit="1" customWidth="1"/>
    <col min="3824" max="3832" width="9" style="329"/>
    <col min="3833" max="3872" width="9.08984375" style="329" bestFit="1" customWidth="1"/>
    <col min="3873" max="4073" width="9" style="329"/>
    <col min="4074" max="4074" width="3.36328125" style="329" customWidth="1"/>
    <col min="4075" max="4075" width="21.36328125" style="329" customWidth="1"/>
    <col min="4076" max="4077" width="0" style="329" hidden="1" customWidth="1"/>
    <col min="4078" max="4079" width="9.08984375" style="329" bestFit="1" customWidth="1"/>
    <col min="4080" max="4088" width="9" style="329"/>
    <col min="4089" max="4128" width="9.08984375" style="329" bestFit="1" customWidth="1"/>
    <col min="4129" max="4329" width="9" style="329"/>
    <col min="4330" max="4330" width="3.36328125" style="329" customWidth="1"/>
    <col min="4331" max="4331" width="21.36328125" style="329" customWidth="1"/>
    <col min="4332" max="4333" width="0" style="329" hidden="1" customWidth="1"/>
    <col min="4334" max="4335" width="9.08984375" style="329" bestFit="1" customWidth="1"/>
    <col min="4336" max="4344" width="9" style="329"/>
    <col min="4345" max="4384" width="9.08984375" style="329" bestFit="1" customWidth="1"/>
    <col min="4385" max="4585" width="9" style="329"/>
    <col min="4586" max="4586" width="3.36328125" style="329" customWidth="1"/>
    <col min="4587" max="4587" width="21.36328125" style="329" customWidth="1"/>
    <col min="4588" max="4589" width="0" style="329" hidden="1" customWidth="1"/>
    <col min="4590" max="4591" width="9.08984375" style="329" bestFit="1" customWidth="1"/>
    <col min="4592" max="4600" width="9" style="329"/>
    <col min="4601" max="4640" width="9.08984375" style="329" bestFit="1" customWidth="1"/>
    <col min="4641" max="4841" width="9" style="329"/>
    <col min="4842" max="4842" width="3.36328125" style="329" customWidth="1"/>
    <col min="4843" max="4843" width="21.36328125" style="329" customWidth="1"/>
    <col min="4844" max="4845" width="0" style="329" hidden="1" customWidth="1"/>
    <col min="4846" max="4847" width="9.08984375" style="329" bestFit="1" customWidth="1"/>
    <col min="4848" max="4856" width="9" style="329"/>
    <col min="4857" max="4896" width="9.08984375" style="329" bestFit="1" customWidth="1"/>
    <col min="4897" max="5097" width="9" style="329"/>
    <col min="5098" max="5098" width="3.36328125" style="329" customWidth="1"/>
    <col min="5099" max="5099" width="21.36328125" style="329" customWidth="1"/>
    <col min="5100" max="5101" width="0" style="329" hidden="1" customWidth="1"/>
    <col min="5102" max="5103" width="9.08984375" style="329" bestFit="1" customWidth="1"/>
    <col min="5104" max="5112" width="9" style="329"/>
    <col min="5113" max="5152" width="9.08984375" style="329" bestFit="1" customWidth="1"/>
    <col min="5153" max="5353" width="9" style="329"/>
    <col min="5354" max="5354" width="3.36328125" style="329" customWidth="1"/>
    <col min="5355" max="5355" width="21.36328125" style="329" customWidth="1"/>
    <col min="5356" max="5357" width="0" style="329" hidden="1" customWidth="1"/>
    <col min="5358" max="5359" width="9.08984375" style="329" bestFit="1" customWidth="1"/>
    <col min="5360" max="5368" width="9" style="329"/>
    <col min="5369" max="5408" width="9.08984375" style="329" bestFit="1" customWidth="1"/>
    <col min="5409" max="5609" width="9" style="329"/>
    <col min="5610" max="5610" width="3.36328125" style="329" customWidth="1"/>
    <col min="5611" max="5611" width="21.36328125" style="329" customWidth="1"/>
    <col min="5612" max="5613" width="0" style="329" hidden="1" customWidth="1"/>
    <col min="5614" max="5615" width="9.08984375" style="329" bestFit="1" customWidth="1"/>
    <col min="5616" max="5624" width="9" style="329"/>
    <col min="5625" max="5664" width="9.08984375" style="329" bestFit="1" customWidth="1"/>
    <col min="5665" max="5865" width="9" style="329"/>
    <col min="5866" max="5866" width="3.36328125" style="329" customWidth="1"/>
    <col min="5867" max="5867" width="21.36328125" style="329" customWidth="1"/>
    <col min="5868" max="5869" width="0" style="329" hidden="1" customWidth="1"/>
    <col min="5870" max="5871" width="9.08984375" style="329" bestFit="1" customWidth="1"/>
    <col min="5872" max="5880" width="9" style="329"/>
    <col min="5881" max="5920" width="9.08984375" style="329" bestFit="1" customWidth="1"/>
    <col min="5921" max="6121" width="9" style="329"/>
    <col min="6122" max="6122" width="3.36328125" style="329" customWidth="1"/>
    <col min="6123" max="6123" width="21.36328125" style="329" customWidth="1"/>
    <col min="6124" max="6125" width="0" style="329" hidden="1" customWidth="1"/>
    <col min="6126" max="6127" width="9.08984375" style="329" bestFit="1" customWidth="1"/>
    <col min="6128" max="6136" width="9" style="329"/>
    <col min="6137" max="6176" width="9.08984375" style="329" bestFit="1" customWidth="1"/>
    <col min="6177" max="6377" width="9" style="329"/>
    <col min="6378" max="6378" width="3.36328125" style="329" customWidth="1"/>
    <col min="6379" max="6379" width="21.36328125" style="329" customWidth="1"/>
    <col min="6380" max="6381" width="0" style="329" hidden="1" customWidth="1"/>
    <col min="6382" max="6383" width="9.08984375" style="329" bestFit="1" customWidth="1"/>
    <col min="6384" max="6392" width="9" style="329"/>
    <col min="6393" max="6432" width="9.08984375" style="329" bestFit="1" customWidth="1"/>
    <col min="6433" max="6633" width="9" style="329"/>
    <col min="6634" max="6634" width="3.36328125" style="329" customWidth="1"/>
    <col min="6635" max="6635" width="21.36328125" style="329" customWidth="1"/>
    <col min="6636" max="6637" width="0" style="329" hidden="1" customWidth="1"/>
    <col min="6638" max="6639" width="9.08984375" style="329" bestFit="1" customWidth="1"/>
    <col min="6640" max="6648" width="9" style="329"/>
    <col min="6649" max="6688" width="9.08984375" style="329" bestFit="1" customWidth="1"/>
    <col min="6689" max="6889" width="9" style="329"/>
    <col min="6890" max="6890" width="3.36328125" style="329" customWidth="1"/>
    <col min="6891" max="6891" width="21.36328125" style="329" customWidth="1"/>
    <col min="6892" max="6893" width="0" style="329" hidden="1" customWidth="1"/>
    <col min="6894" max="6895" width="9.08984375" style="329" bestFit="1" customWidth="1"/>
    <col min="6896" max="6904" width="9" style="329"/>
    <col min="6905" max="6944" width="9.08984375" style="329" bestFit="1" customWidth="1"/>
    <col min="6945" max="7145" width="9" style="329"/>
    <col min="7146" max="7146" width="3.36328125" style="329" customWidth="1"/>
    <col min="7147" max="7147" width="21.36328125" style="329" customWidth="1"/>
    <col min="7148" max="7149" width="0" style="329" hidden="1" customWidth="1"/>
    <col min="7150" max="7151" width="9.08984375" style="329" bestFit="1" customWidth="1"/>
    <col min="7152" max="7160" width="9" style="329"/>
    <col min="7161" max="7200" width="9.08984375" style="329" bestFit="1" customWidth="1"/>
    <col min="7201" max="7401" width="9" style="329"/>
    <col min="7402" max="7402" width="3.36328125" style="329" customWidth="1"/>
    <col min="7403" max="7403" width="21.36328125" style="329" customWidth="1"/>
    <col min="7404" max="7405" width="0" style="329" hidden="1" customWidth="1"/>
    <col min="7406" max="7407" width="9.08984375" style="329" bestFit="1" customWidth="1"/>
    <col min="7408" max="7416" width="9" style="329"/>
    <col min="7417" max="7456" width="9.08984375" style="329" bestFit="1" customWidth="1"/>
    <col min="7457" max="7657" width="9" style="329"/>
    <col min="7658" max="7658" width="3.36328125" style="329" customWidth="1"/>
    <col min="7659" max="7659" width="21.36328125" style="329" customWidth="1"/>
    <col min="7660" max="7661" width="0" style="329" hidden="1" customWidth="1"/>
    <col min="7662" max="7663" width="9.08984375" style="329" bestFit="1" customWidth="1"/>
    <col min="7664" max="7672" width="9" style="329"/>
    <col min="7673" max="7712" width="9.08984375" style="329" bestFit="1" customWidth="1"/>
    <col min="7713" max="7913" width="9" style="329"/>
    <col min="7914" max="7914" width="3.36328125" style="329" customWidth="1"/>
    <col min="7915" max="7915" width="21.36328125" style="329" customWidth="1"/>
    <col min="7916" max="7917" width="0" style="329" hidden="1" customWidth="1"/>
    <col min="7918" max="7919" width="9.08984375" style="329" bestFit="1" customWidth="1"/>
    <col min="7920" max="7928" width="9" style="329"/>
    <col min="7929" max="7968" width="9.08984375" style="329" bestFit="1" customWidth="1"/>
    <col min="7969" max="8169" width="9" style="329"/>
    <col min="8170" max="8170" width="3.36328125" style="329" customWidth="1"/>
    <col min="8171" max="8171" width="21.36328125" style="329" customWidth="1"/>
    <col min="8172" max="8173" width="0" style="329" hidden="1" customWidth="1"/>
    <col min="8174" max="8175" width="9.08984375" style="329" bestFit="1" customWidth="1"/>
    <col min="8176" max="8184" width="9" style="329"/>
    <col min="8185" max="8224" width="9.08984375" style="329" bestFit="1" customWidth="1"/>
    <col min="8225" max="8425" width="9" style="329"/>
    <col min="8426" max="8426" width="3.36328125" style="329" customWidth="1"/>
    <col min="8427" max="8427" width="21.36328125" style="329" customWidth="1"/>
    <col min="8428" max="8429" width="0" style="329" hidden="1" customWidth="1"/>
    <col min="8430" max="8431" width="9.08984375" style="329" bestFit="1" customWidth="1"/>
    <col min="8432" max="8440" width="9" style="329"/>
    <col min="8441" max="8480" width="9.08984375" style="329" bestFit="1" customWidth="1"/>
    <col min="8481" max="8681" width="9" style="329"/>
    <col min="8682" max="8682" width="3.36328125" style="329" customWidth="1"/>
    <col min="8683" max="8683" width="21.36328125" style="329" customWidth="1"/>
    <col min="8684" max="8685" width="0" style="329" hidden="1" customWidth="1"/>
    <col min="8686" max="8687" width="9.08984375" style="329" bestFit="1" customWidth="1"/>
    <col min="8688" max="8696" width="9" style="329"/>
    <col min="8697" max="8736" width="9.08984375" style="329" bestFit="1" customWidth="1"/>
    <col min="8737" max="8937" width="9" style="329"/>
    <col min="8938" max="8938" width="3.36328125" style="329" customWidth="1"/>
    <col min="8939" max="8939" width="21.36328125" style="329" customWidth="1"/>
    <col min="8940" max="8941" width="0" style="329" hidden="1" customWidth="1"/>
    <col min="8942" max="8943" width="9.08984375" style="329" bestFit="1" customWidth="1"/>
    <col min="8944" max="8952" width="9" style="329"/>
    <col min="8953" max="8992" width="9.08984375" style="329" bestFit="1" customWidth="1"/>
    <col min="8993" max="9193" width="9" style="329"/>
    <col min="9194" max="9194" width="3.36328125" style="329" customWidth="1"/>
    <col min="9195" max="9195" width="21.36328125" style="329" customWidth="1"/>
    <col min="9196" max="9197" width="0" style="329" hidden="1" customWidth="1"/>
    <col min="9198" max="9199" width="9.08984375" style="329" bestFit="1" customWidth="1"/>
    <col min="9200" max="9208" width="9" style="329"/>
    <col min="9209" max="9248" width="9.08984375" style="329" bestFit="1" customWidth="1"/>
    <col min="9249" max="9449" width="9" style="329"/>
    <col min="9450" max="9450" width="3.36328125" style="329" customWidth="1"/>
    <col min="9451" max="9451" width="21.36328125" style="329" customWidth="1"/>
    <col min="9452" max="9453" width="0" style="329" hidden="1" customWidth="1"/>
    <col min="9454" max="9455" width="9.08984375" style="329" bestFit="1" customWidth="1"/>
    <col min="9456" max="9464" width="9" style="329"/>
    <col min="9465" max="9504" width="9.08984375" style="329" bestFit="1" customWidth="1"/>
    <col min="9505" max="9705" width="9" style="329"/>
    <col min="9706" max="9706" width="3.36328125" style="329" customWidth="1"/>
    <col min="9707" max="9707" width="21.36328125" style="329" customWidth="1"/>
    <col min="9708" max="9709" width="0" style="329" hidden="1" customWidth="1"/>
    <col min="9710" max="9711" width="9.08984375" style="329" bestFit="1" customWidth="1"/>
    <col min="9712" max="9720" width="9" style="329"/>
    <col min="9721" max="9760" width="9.08984375" style="329" bestFit="1" customWidth="1"/>
    <col min="9761" max="9961" width="9" style="329"/>
    <col min="9962" max="9962" width="3.36328125" style="329" customWidth="1"/>
    <col min="9963" max="9963" width="21.36328125" style="329" customWidth="1"/>
    <col min="9964" max="9965" width="0" style="329" hidden="1" customWidth="1"/>
    <col min="9966" max="9967" width="9.08984375" style="329" bestFit="1" customWidth="1"/>
    <col min="9968" max="9976" width="9" style="329"/>
    <col min="9977" max="10016" width="9.08984375" style="329" bestFit="1" customWidth="1"/>
    <col min="10017" max="10217" width="9" style="329"/>
    <col min="10218" max="10218" width="3.36328125" style="329" customWidth="1"/>
    <col min="10219" max="10219" width="21.36328125" style="329" customWidth="1"/>
    <col min="10220" max="10221" width="0" style="329" hidden="1" customWidth="1"/>
    <col min="10222" max="10223" width="9.08984375" style="329" bestFit="1" customWidth="1"/>
    <col min="10224" max="10232" width="9" style="329"/>
    <col min="10233" max="10272" width="9.08984375" style="329" bestFit="1" customWidth="1"/>
    <col min="10273" max="10473" width="9" style="329"/>
    <col min="10474" max="10474" width="3.36328125" style="329" customWidth="1"/>
    <col min="10475" max="10475" width="21.36328125" style="329" customWidth="1"/>
    <col min="10476" max="10477" width="0" style="329" hidden="1" customWidth="1"/>
    <col min="10478" max="10479" width="9.08984375" style="329" bestFit="1" customWidth="1"/>
    <col min="10480" max="10488" width="9" style="329"/>
    <col min="10489" max="10528" width="9.08984375" style="329" bestFit="1" customWidth="1"/>
    <col min="10529" max="10729" width="9" style="329"/>
    <col min="10730" max="10730" width="3.36328125" style="329" customWidth="1"/>
    <col min="10731" max="10731" width="21.36328125" style="329" customWidth="1"/>
    <col min="10732" max="10733" width="0" style="329" hidden="1" customWidth="1"/>
    <col min="10734" max="10735" width="9.08984375" style="329" bestFit="1" customWidth="1"/>
    <col min="10736" max="10744" width="9" style="329"/>
    <col min="10745" max="10784" width="9.08984375" style="329" bestFit="1" customWidth="1"/>
    <col min="10785" max="10985" width="9" style="329"/>
    <col min="10986" max="10986" width="3.36328125" style="329" customWidth="1"/>
    <col min="10987" max="10987" width="21.36328125" style="329" customWidth="1"/>
    <col min="10988" max="10989" width="0" style="329" hidden="1" customWidth="1"/>
    <col min="10990" max="10991" width="9.08984375" style="329" bestFit="1" customWidth="1"/>
    <col min="10992" max="11000" width="9" style="329"/>
    <col min="11001" max="11040" width="9.08984375" style="329" bestFit="1" customWidth="1"/>
    <col min="11041" max="11241" width="9" style="329"/>
    <col min="11242" max="11242" width="3.36328125" style="329" customWidth="1"/>
    <col min="11243" max="11243" width="21.36328125" style="329" customWidth="1"/>
    <col min="11244" max="11245" width="0" style="329" hidden="1" customWidth="1"/>
    <col min="11246" max="11247" width="9.08984375" style="329" bestFit="1" customWidth="1"/>
    <col min="11248" max="11256" width="9" style="329"/>
    <col min="11257" max="11296" width="9.08984375" style="329" bestFit="1" customWidth="1"/>
    <col min="11297" max="11497" width="9" style="329"/>
    <col min="11498" max="11498" width="3.36328125" style="329" customWidth="1"/>
    <col min="11499" max="11499" width="21.36328125" style="329" customWidth="1"/>
    <col min="11500" max="11501" width="0" style="329" hidden="1" customWidth="1"/>
    <col min="11502" max="11503" width="9.08984375" style="329" bestFit="1" customWidth="1"/>
    <col min="11504" max="11512" width="9" style="329"/>
    <col min="11513" max="11552" width="9.08984375" style="329" bestFit="1" customWidth="1"/>
    <col min="11553" max="11753" width="9" style="329"/>
    <col min="11754" max="11754" width="3.36328125" style="329" customWidth="1"/>
    <col min="11755" max="11755" width="21.36328125" style="329" customWidth="1"/>
    <col min="11756" max="11757" width="0" style="329" hidden="1" customWidth="1"/>
    <col min="11758" max="11759" width="9.08984375" style="329" bestFit="1" customWidth="1"/>
    <col min="11760" max="11768" width="9" style="329"/>
    <col min="11769" max="11808" width="9.08984375" style="329" bestFit="1" customWidth="1"/>
    <col min="11809" max="12009" width="9" style="329"/>
    <col min="12010" max="12010" width="3.36328125" style="329" customWidth="1"/>
    <col min="12011" max="12011" width="21.36328125" style="329" customWidth="1"/>
    <col min="12012" max="12013" width="0" style="329" hidden="1" customWidth="1"/>
    <col min="12014" max="12015" width="9.08984375" style="329" bestFit="1" customWidth="1"/>
    <col min="12016" max="12024" width="9" style="329"/>
    <col min="12025" max="12064" width="9.08984375" style="329" bestFit="1" customWidth="1"/>
    <col min="12065" max="12265" width="9" style="329"/>
    <col min="12266" max="12266" width="3.36328125" style="329" customWidth="1"/>
    <col min="12267" max="12267" width="21.36328125" style="329" customWidth="1"/>
    <col min="12268" max="12269" width="0" style="329" hidden="1" customWidth="1"/>
    <col min="12270" max="12271" width="9.08984375" style="329" bestFit="1" customWidth="1"/>
    <col min="12272" max="12280" width="9" style="329"/>
    <col min="12281" max="12320" width="9.08984375" style="329" bestFit="1" customWidth="1"/>
    <col min="12321" max="12521" width="9" style="329"/>
    <col min="12522" max="12522" width="3.36328125" style="329" customWidth="1"/>
    <col min="12523" max="12523" width="21.36328125" style="329" customWidth="1"/>
    <col min="12524" max="12525" width="0" style="329" hidden="1" customWidth="1"/>
    <col min="12526" max="12527" width="9.08984375" style="329" bestFit="1" customWidth="1"/>
    <col min="12528" max="12536" width="9" style="329"/>
    <col min="12537" max="12576" width="9.08984375" style="329" bestFit="1" customWidth="1"/>
    <col min="12577" max="12777" width="9" style="329"/>
    <col min="12778" max="12778" width="3.36328125" style="329" customWidth="1"/>
    <col min="12779" max="12779" width="21.36328125" style="329" customWidth="1"/>
    <col min="12780" max="12781" width="0" style="329" hidden="1" customWidth="1"/>
    <col min="12782" max="12783" width="9.08984375" style="329" bestFit="1" customWidth="1"/>
    <col min="12784" max="12792" width="9" style="329"/>
    <col min="12793" max="12832" width="9.08984375" style="329" bestFit="1" customWidth="1"/>
    <col min="12833" max="13033" width="9" style="329"/>
    <col min="13034" max="13034" width="3.36328125" style="329" customWidth="1"/>
    <col min="13035" max="13035" width="21.36328125" style="329" customWidth="1"/>
    <col min="13036" max="13037" width="0" style="329" hidden="1" customWidth="1"/>
    <col min="13038" max="13039" width="9.08984375" style="329" bestFit="1" customWidth="1"/>
    <col min="13040" max="13048" width="9" style="329"/>
    <col min="13049" max="13088" width="9.08984375" style="329" bestFit="1" customWidth="1"/>
    <col min="13089" max="13289" width="9" style="329"/>
    <col min="13290" max="13290" width="3.36328125" style="329" customWidth="1"/>
    <col min="13291" max="13291" width="21.36328125" style="329" customWidth="1"/>
    <col min="13292" max="13293" width="0" style="329" hidden="1" customWidth="1"/>
    <col min="13294" max="13295" width="9.08984375" style="329" bestFit="1" customWidth="1"/>
    <col min="13296" max="13304" width="9" style="329"/>
    <col min="13305" max="13344" width="9.08984375" style="329" bestFit="1" customWidth="1"/>
    <col min="13345" max="13545" width="9" style="329"/>
    <col min="13546" max="13546" width="3.36328125" style="329" customWidth="1"/>
    <col min="13547" max="13547" width="21.36328125" style="329" customWidth="1"/>
    <col min="13548" max="13549" width="0" style="329" hidden="1" customWidth="1"/>
    <col min="13550" max="13551" width="9.08984375" style="329" bestFit="1" customWidth="1"/>
    <col min="13552" max="13560" width="9" style="329"/>
    <col min="13561" max="13600" width="9.08984375" style="329" bestFit="1" customWidth="1"/>
    <col min="13601" max="13801" width="9" style="329"/>
    <col min="13802" max="13802" width="3.36328125" style="329" customWidth="1"/>
    <col min="13803" max="13803" width="21.36328125" style="329" customWidth="1"/>
    <col min="13804" max="13805" width="0" style="329" hidden="1" customWidth="1"/>
    <col min="13806" max="13807" width="9.08984375" style="329" bestFit="1" customWidth="1"/>
    <col min="13808" max="13816" width="9" style="329"/>
    <col min="13817" max="13856" width="9.08984375" style="329" bestFit="1" customWidth="1"/>
    <col min="13857" max="14057" width="9" style="329"/>
    <col min="14058" max="14058" width="3.36328125" style="329" customWidth="1"/>
    <col min="14059" max="14059" width="21.36328125" style="329" customWidth="1"/>
    <col min="14060" max="14061" width="0" style="329" hidden="1" customWidth="1"/>
    <col min="14062" max="14063" width="9.08984375" style="329" bestFit="1" customWidth="1"/>
    <col min="14064" max="14072" width="9" style="329"/>
    <col min="14073" max="14112" width="9.08984375" style="329" bestFit="1" customWidth="1"/>
    <col min="14113" max="14313" width="9" style="329"/>
    <col min="14314" max="14314" width="3.36328125" style="329" customWidth="1"/>
    <col min="14315" max="14315" width="21.36328125" style="329" customWidth="1"/>
    <col min="14316" max="14317" width="0" style="329" hidden="1" customWidth="1"/>
    <col min="14318" max="14319" width="9.08984375" style="329" bestFit="1" customWidth="1"/>
    <col min="14320" max="14328" width="9" style="329"/>
    <col min="14329" max="14368" width="9.08984375" style="329" bestFit="1" customWidth="1"/>
    <col min="14369" max="14569" width="9" style="329"/>
    <col min="14570" max="14570" width="3.36328125" style="329" customWidth="1"/>
    <col min="14571" max="14571" width="21.36328125" style="329" customWidth="1"/>
    <col min="14572" max="14573" width="0" style="329" hidden="1" customWidth="1"/>
    <col min="14574" max="14575" width="9.08984375" style="329" bestFit="1" customWidth="1"/>
    <col min="14576" max="14584" width="9" style="329"/>
    <col min="14585" max="14624" width="9.08984375" style="329" bestFit="1" customWidth="1"/>
    <col min="14625" max="14825" width="9" style="329"/>
    <col min="14826" max="14826" width="3.36328125" style="329" customWidth="1"/>
    <col min="14827" max="14827" width="21.36328125" style="329" customWidth="1"/>
    <col min="14828" max="14829" width="0" style="329" hidden="1" customWidth="1"/>
    <col min="14830" max="14831" width="9.08984375" style="329" bestFit="1" customWidth="1"/>
    <col min="14832" max="14840" width="9" style="329"/>
    <col min="14841" max="14880" width="9.08984375" style="329" bestFit="1" customWidth="1"/>
    <col min="14881" max="15081" width="9" style="329"/>
    <col min="15082" max="15082" width="3.36328125" style="329" customWidth="1"/>
    <col min="15083" max="15083" width="21.36328125" style="329" customWidth="1"/>
    <col min="15084" max="15085" width="0" style="329" hidden="1" customWidth="1"/>
    <col min="15086" max="15087" width="9.08984375" style="329" bestFit="1" customWidth="1"/>
    <col min="15088" max="15096" width="9" style="329"/>
    <col min="15097" max="15136" width="9.08984375" style="329" bestFit="1" customWidth="1"/>
    <col min="15137" max="15337" width="9" style="329"/>
    <col min="15338" max="15338" width="3.36328125" style="329" customWidth="1"/>
    <col min="15339" max="15339" width="21.36328125" style="329" customWidth="1"/>
    <col min="15340" max="15341" width="0" style="329" hidden="1" customWidth="1"/>
    <col min="15342" max="15343" width="9.08984375" style="329" bestFit="1" customWidth="1"/>
    <col min="15344" max="15352" width="9" style="329"/>
    <col min="15353" max="15392" width="9.08984375" style="329" bestFit="1" customWidth="1"/>
    <col min="15393" max="15593" width="9" style="329"/>
    <col min="15594" max="15594" width="3.36328125" style="329" customWidth="1"/>
    <col min="15595" max="15595" width="21.36328125" style="329" customWidth="1"/>
    <col min="15596" max="15597" width="0" style="329" hidden="1" customWidth="1"/>
    <col min="15598" max="15599" width="9.08984375" style="329" bestFit="1" customWidth="1"/>
    <col min="15600" max="15608" width="9" style="329"/>
    <col min="15609" max="15648" width="9.08984375" style="329" bestFit="1" customWidth="1"/>
    <col min="15649" max="15849" width="9" style="329"/>
    <col min="15850" max="15850" width="3.36328125" style="329" customWidth="1"/>
    <col min="15851" max="15851" width="21.36328125" style="329" customWidth="1"/>
    <col min="15852" max="15853" width="0" style="329" hidden="1" customWidth="1"/>
    <col min="15854" max="15855" width="9.08984375" style="329" bestFit="1" customWidth="1"/>
    <col min="15856" max="15864" width="9" style="329"/>
    <col min="15865" max="15904" width="9.08984375" style="329" bestFit="1" customWidth="1"/>
    <col min="15905" max="16105" width="9" style="329"/>
    <col min="16106" max="16106" width="3.36328125" style="329" customWidth="1"/>
    <col min="16107" max="16107" width="21.36328125" style="329" customWidth="1"/>
    <col min="16108" max="16109" width="0" style="329" hidden="1" customWidth="1"/>
    <col min="16110" max="16111" width="9.08984375" style="329" bestFit="1" customWidth="1"/>
    <col min="16112" max="16120" width="9" style="329"/>
    <col min="16121" max="16160" width="9.08984375" style="329" bestFit="1" customWidth="1"/>
    <col min="16161" max="16384" width="9" style="329"/>
  </cols>
  <sheetData>
    <row r="1" spans="1:44" x14ac:dyDescent="0.2">
      <c r="A1" s="325" t="s">
        <v>488</v>
      </c>
      <c r="B1" s="326"/>
      <c r="C1" s="327"/>
      <c r="D1" s="327"/>
      <c r="E1" s="328">
        <v>45093</v>
      </c>
      <c r="F1" s="327"/>
      <c r="G1" s="327"/>
      <c r="H1" s="327"/>
      <c r="I1" s="327"/>
      <c r="J1" s="327"/>
      <c r="K1" s="327"/>
      <c r="L1" s="327"/>
      <c r="M1" s="327"/>
      <c r="N1" s="327"/>
      <c r="O1" s="327"/>
      <c r="P1" s="327"/>
      <c r="Q1" s="327"/>
      <c r="R1" s="327"/>
      <c r="S1" s="327"/>
      <c r="T1" s="327"/>
      <c r="U1" s="327"/>
      <c r="V1" s="327"/>
      <c r="W1" s="327"/>
      <c r="X1" s="327"/>
      <c r="Y1" s="327"/>
      <c r="Z1" s="327"/>
      <c r="AA1" s="327"/>
      <c r="AB1" s="327"/>
      <c r="AC1" s="327"/>
      <c r="AD1" s="327"/>
      <c r="AE1" s="327"/>
      <c r="AF1" s="327"/>
      <c r="AG1" s="327"/>
      <c r="AH1" s="327"/>
      <c r="AI1" s="327"/>
      <c r="AJ1" s="327"/>
      <c r="AK1" s="327"/>
      <c r="AL1" s="327"/>
      <c r="AM1" s="327"/>
      <c r="AN1" s="327"/>
      <c r="AO1" s="327"/>
      <c r="AP1" s="327"/>
      <c r="AQ1" s="327"/>
      <c r="AR1" s="327"/>
    </row>
    <row r="2" spans="1:44" x14ac:dyDescent="0.2">
      <c r="A2" s="326" t="s">
        <v>177</v>
      </c>
      <c r="B2" s="326" t="s">
        <v>350</v>
      </c>
      <c r="C2" s="327"/>
      <c r="D2" s="327"/>
      <c r="E2" s="327" t="s">
        <v>177</v>
      </c>
      <c r="F2" s="327"/>
      <c r="G2" s="327"/>
      <c r="H2" s="327"/>
      <c r="I2" s="327"/>
      <c r="J2" s="327"/>
      <c r="K2" s="327"/>
      <c r="L2" s="327"/>
      <c r="M2" s="327"/>
      <c r="N2" s="327"/>
      <c r="O2" s="327"/>
      <c r="P2" s="327"/>
      <c r="Q2" s="327"/>
      <c r="R2" s="327"/>
      <c r="S2" s="327"/>
      <c r="T2" s="327"/>
      <c r="U2" s="327"/>
      <c r="V2" s="327"/>
      <c r="W2" s="327"/>
      <c r="X2" s="327"/>
      <c r="Y2" s="327"/>
      <c r="Z2" s="327"/>
      <c r="AA2" s="327"/>
      <c r="AB2" s="327"/>
      <c r="AC2" s="327"/>
      <c r="AD2" s="327"/>
      <c r="AE2" s="327"/>
      <c r="AF2" s="327"/>
      <c r="AG2" s="327"/>
      <c r="AH2" s="327"/>
      <c r="AI2" s="327"/>
      <c r="AJ2" s="327"/>
      <c r="AK2" s="327"/>
      <c r="AL2" s="327"/>
      <c r="AM2" s="327"/>
      <c r="AN2" s="327"/>
      <c r="AO2" s="327"/>
      <c r="AP2" s="327"/>
      <c r="AQ2" s="327" t="s">
        <v>489</v>
      </c>
      <c r="AR2" s="327"/>
    </row>
    <row r="3" spans="1:44" x14ac:dyDescent="0.2">
      <c r="A3" s="462" t="s">
        <v>490</v>
      </c>
      <c r="B3" s="463"/>
      <c r="C3" s="330" t="s">
        <v>491</v>
      </c>
      <c r="D3" s="331" t="s">
        <v>133</v>
      </c>
      <c r="E3" s="332" t="s">
        <v>492</v>
      </c>
      <c r="F3" s="331" t="s">
        <v>493</v>
      </c>
      <c r="G3" s="333" t="s">
        <v>494</v>
      </c>
      <c r="H3" s="332" t="s">
        <v>495</v>
      </c>
      <c r="I3" s="332" t="s">
        <v>496</v>
      </c>
      <c r="J3" s="331" t="s">
        <v>497</v>
      </c>
      <c r="K3" s="333" t="s">
        <v>498</v>
      </c>
      <c r="L3" s="332" t="s">
        <v>499</v>
      </c>
      <c r="M3" s="332" t="s">
        <v>500</v>
      </c>
      <c r="N3" s="331" t="s">
        <v>501</v>
      </c>
      <c r="O3" s="333" t="s">
        <v>502</v>
      </c>
      <c r="P3" s="331" t="s">
        <v>503</v>
      </c>
      <c r="Q3" s="333" t="s">
        <v>504</v>
      </c>
      <c r="R3" s="332" t="s">
        <v>505</v>
      </c>
      <c r="S3" s="332" t="s">
        <v>506</v>
      </c>
      <c r="T3" s="331" t="s">
        <v>507</v>
      </c>
      <c r="U3" s="333" t="s">
        <v>508</v>
      </c>
      <c r="V3" s="332" t="s">
        <v>509</v>
      </c>
      <c r="W3" s="332" t="s">
        <v>510</v>
      </c>
      <c r="X3" s="331" t="s">
        <v>511</v>
      </c>
      <c r="Y3" s="333" t="s">
        <v>512</v>
      </c>
      <c r="Z3" s="332" t="s">
        <v>513</v>
      </c>
      <c r="AA3" s="332" t="s">
        <v>514</v>
      </c>
      <c r="AB3" s="331" t="s">
        <v>515</v>
      </c>
      <c r="AC3" s="333" t="s">
        <v>516</v>
      </c>
      <c r="AD3" s="332" t="s">
        <v>517</v>
      </c>
      <c r="AE3" s="332" t="s">
        <v>518</v>
      </c>
      <c r="AF3" s="331" t="s">
        <v>519</v>
      </c>
      <c r="AG3" s="333" t="s">
        <v>520</v>
      </c>
      <c r="AH3" s="332" t="s">
        <v>521</v>
      </c>
      <c r="AI3" s="332" t="s">
        <v>522</v>
      </c>
      <c r="AJ3" s="331" t="s">
        <v>523</v>
      </c>
      <c r="AK3" s="333" t="s">
        <v>524</v>
      </c>
      <c r="AL3" s="332" t="s">
        <v>525</v>
      </c>
      <c r="AM3" s="332" t="s">
        <v>526</v>
      </c>
      <c r="AN3" s="331" t="s">
        <v>527</v>
      </c>
      <c r="AO3" s="333" t="s">
        <v>528</v>
      </c>
      <c r="AP3" s="332" t="s">
        <v>529</v>
      </c>
      <c r="AQ3" s="332" t="s">
        <v>530</v>
      </c>
      <c r="AR3" s="334" t="s">
        <v>531</v>
      </c>
    </row>
    <row r="4" spans="1:44" x14ac:dyDescent="0.2">
      <c r="A4" s="335"/>
      <c r="B4" s="336"/>
      <c r="C4" s="337" t="s">
        <v>532</v>
      </c>
      <c r="D4" s="338" t="s">
        <v>532</v>
      </c>
      <c r="E4" s="339" t="s">
        <v>532</v>
      </c>
      <c r="F4" s="338" t="s">
        <v>532</v>
      </c>
      <c r="G4" s="340" t="s">
        <v>532</v>
      </c>
      <c r="H4" s="339" t="s">
        <v>532</v>
      </c>
      <c r="I4" s="339" t="s">
        <v>532</v>
      </c>
      <c r="J4" s="338" t="s">
        <v>532</v>
      </c>
      <c r="K4" s="340" t="s">
        <v>532</v>
      </c>
      <c r="L4" s="339" t="s">
        <v>532</v>
      </c>
      <c r="M4" s="339" t="s">
        <v>532</v>
      </c>
      <c r="N4" s="338" t="s">
        <v>532</v>
      </c>
      <c r="O4" s="340" t="s">
        <v>532</v>
      </c>
      <c r="P4" s="338" t="s">
        <v>532</v>
      </c>
      <c r="Q4" s="340" t="s">
        <v>532</v>
      </c>
      <c r="R4" s="339" t="s">
        <v>532</v>
      </c>
      <c r="S4" s="339" t="s">
        <v>532</v>
      </c>
      <c r="T4" s="338" t="s">
        <v>532</v>
      </c>
      <c r="U4" s="340" t="s">
        <v>532</v>
      </c>
      <c r="V4" s="339" t="s">
        <v>532</v>
      </c>
      <c r="W4" s="339" t="s">
        <v>532</v>
      </c>
      <c r="X4" s="338" t="s">
        <v>532</v>
      </c>
      <c r="Y4" s="340" t="s">
        <v>532</v>
      </c>
      <c r="Z4" s="339" t="s">
        <v>532</v>
      </c>
      <c r="AA4" s="339" t="s">
        <v>532</v>
      </c>
      <c r="AB4" s="338" t="s">
        <v>532</v>
      </c>
      <c r="AC4" s="340" t="s">
        <v>532</v>
      </c>
      <c r="AD4" s="339" t="s">
        <v>532</v>
      </c>
      <c r="AE4" s="339" t="s">
        <v>532</v>
      </c>
      <c r="AF4" s="338" t="s">
        <v>532</v>
      </c>
      <c r="AG4" s="340" t="s">
        <v>532</v>
      </c>
      <c r="AH4" s="339" t="s">
        <v>532</v>
      </c>
      <c r="AI4" s="339" t="s">
        <v>532</v>
      </c>
      <c r="AJ4" s="338" t="s">
        <v>532</v>
      </c>
      <c r="AK4" s="340" t="s">
        <v>532</v>
      </c>
      <c r="AL4" s="339" t="s">
        <v>532</v>
      </c>
      <c r="AM4" s="339" t="s">
        <v>532</v>
      </c>
      <c r="AN4" s="338" t="s">
        <v>532</v>
      </c>
      <c r="AO4" s="340" t="s">
        <v>532</v>
      </c>
      <c r="AP4" s="339" t="s">
        <v>532</v>
      </c>
      <c r="AQ4" s="339" t="s">
        <v>532</v>
      </c>
      <c r="AR4" s="341" t="s">
        <v>532</v>
      </c>
    </row>
    <row r="5" spans="1:44" x14ac:dyDescent="0.2">
      <c r="A5" s="342" t="s">
        <v>263</v>
      </c>
      <c r="B5" s="343" t="s">
        <v>533</v>
      </c>
      <c r="C5" s="344">
        <v>52217</v>
      </c>
      <c r="D5" s="345">
        <v>5496</v>
      </c>
      <c r="E5" s="346">
        <v>2250</v>
      </c>
      <c r="F5" s="345">
        <v>682</v>
      </c>
      <c r="G5" s="347">
        <v>797</v>
      </c>
      <c r="H5" s="346">
        <v>732</v>
      </c>
      <c r="I5" s="346">
        <v>2451</v>
      </c>
      <c r="J5" s="345">
        <v>105</v>
      </c>
      <c r="K5" s="347">
        <v>727</v>
      </c>
      <c r="L5" s="346">
        <v>204</v>
      </c>
      <c r="M5" s="346">
        <v>2710</v>
      </c>
      <c r="N5" s="345">
        <v>1090</v>
      </c>
      <c r="O5" s="347">
        <v>495</v>
      </c>
      <c r="P5" s="345">
        <v>383</v>
      </c>
      <c r="Q5" s="347">
        <v>1109</v>
      </c>
      <c r="R5" s="346">
        <v>1919</v>
      </c>
      <c r="S5" s="346">
        <v>215</v>
      </c>
      <c r="T5" s="345">
        <v>567</v>
      </c>
      <c r="U5" s="347">
        <v>811</v>
      </c>
      <c r="V5" s="346">
        <v>1485</v>
      </c>
      <c r="W5" s="346">
        <v>1074</v>
      </c>
      <c r="X5" s="345">
        <v>3000</v>
      </c>
      <c r="Y5" s="347">
        <v>1075</v>
      </c>
      <c r="Z5" s="346">
        <v>3053</v>
      </c>
      <c r="AA5" s="346">
        <v>6898</v>
      </c>
      <c r="AB5" s="345">
        <v>942</v>
      </c>
      <c r="AC5" s="347">
        <v>2553</v>
      </c>
      <c r="AD5" s="346">
        <v>732</v>
      </c>
      <c r="AE5" s="346">
        <v>1117</v>
      </c>
      <c r="AF5" s="345">
        <v>1098</v>
      </c>
      <c r="AG5" s="347">
        <v>487</v>
      </c>
      <c r="AH5" s="346">
        <v>417</v>
      </c>
      <c r="AI5" s="346">
        <v>845</v>
      </c>
      <c r="AJ5" s="345">
        <v>71</v>
      </c>
      <c r="AK5" s="347">
        <v>215</v>
      </c>
      <c r="AL5" s="346">
        <v>313</v>
      </c>
      <c r="AM5" s="346">
        <v>227</v>
      </c>
      <c r="AN5" s="345">
        <v>215</v>
      </c>
      <c r="AO5" s="347">
        <v>383</v>
      </c>
      <c r="AP5" s="346">
        <v>852</v>
      </c>
      <c r="AQ5" s="346">
        <v>933</v>
      </c>
      <c r="AR5" s="348">
        <v>1116</v>
      </c>
    </row>
    <row r="6" spans="1:44" x14ac:dyDescent="0.2">
      <c r="A6" s="342" t="s">
        <v>219</v>
      </c>
      <c r="B6" s="343" t="s">
        <v>445</v>
      </c>
      <c r="C6" s="344">
        <v>1559</v>
      </c>
      <c r="D6" s="345">
        <f t="shared" ref="D6:D40" si="0">C6-SUM(E6:AR6)</f>
        <v>89</v>
      </c>
      <c r="E6" s="346">
        <v>98</v>
      </c>
      <c r="F6" s="345">
        <v>2</v>
      </c>
      <c r="G6" s="347">
        <v>25</v>
      </c>
      <c r="H6" s="346">
        <v>8</v>
      </c>
      <c r="I6" s="346">
        <v>15</v>
      </c>
      <c r="J6" s="345">
        <v>0</v>
      </c>
      <c r="K6" s="347">
        <v>5</v>
      </c>
      <c r="L6" s="346">
        <v>9</v>
      </c>
      <c r="M6" s="346">
        <v>123</v>
      </c>
      <c r="N6" s="345">
        <v>0</v>
      </c>
      <c r="O6" s="347">
        <v>0</v>
      </c>
      <c r="P6" s="345">
        <v>21</v>
      </c>
      <c r="Q6" s="347">
        <v>6</v>
      </c>
      <c r="R6" s="346">
        <v>0</v>
      </c>
      <c r="S6" s="346">
        <v>0</v>
      </c>
      <c r="T6" s="345">
        <v>0</v>
      </c>
      <c r="U6" s="347">
        <v>1</v>
      </c>
      <c r="V6" s="346">
        <v>9</v>
      </c>
      <c r="W6" s="346">
        <v>2</v>
      </c>
      <c r="X6" s="345">
        <v>46</v>
      </c>
      <c r="Y6" s="347">
        <v>124</v>
      </c>
      <c r="Z6" s="346">
        <v>145</v>
      </c>
      <c r="AA6" s="346">
        <v>13</v>
      </c>
      <c r="AB6" s="345">
        <v>123</v>
      </c>
      <c r="AC6" s="347">
        <v>1</v>
      </c>
      <c r="AD6" s="346">
        <v>317</v>
      </c>
      <c r="AE6" s="346">
        <v>2</v>
      </c>
      <c r="AF6" s="345">
        <v>18</v>
      </c>
      <c r="AG6" s="347">
        <v>8</v>
      </c>
      <c r="AH6" s="346">
        <v>92</v>
      </c>
      <c r="AI6" s="346">
        <v>1</v>
      </c>
      <c r="AJ6" s="345">
        <v>0</v>
      </c>
      <c r="AK6" s="347">
        <v>15</v>
      </c>
      <c r="AL6" s="346">
        <v>18</v>
      </c>
      <c r="AM6" s="346">
        <v>78</v>
      </c>
      <c r="AN6" s="345">
        <v>0</v>
      </c>
      <c r="AO6" s="347">
        <v>11</v>
      </c>
      <c r="AP6" s="346">
        <v>25</v>
      </c>
      <c r="AQ6" s="346">
        <v>81</v>
      </c>
      <c r="AR6" s="348">
        <v>28</v>
      </c>
    </row>
    <row r="7" spans="1:44" x14ac:dyDescent="0.2">
      <c r="A7" s="342" t="s">
        <v>220</v>
      </c>
      <c r="B7" s="343" t="s">
        <v>249</v>
      </c>
      <c r="C7" s="344">
        <v>4484</v>
      </c>
      <c r="D7" s="345">
        <f t="shared" si="0"/>
        <v>226</v>
      </c>
      <c r="E7" s="346">
        <v>564</v>
      </c>
      <c r="F7" s="345">
        <v>1</v>
      </c>
      <c r="G7" s="347">
        <v>563</v>
      </c>
      <c r="H7" s="346">
        <v>0</v>
      </c>
      <c r="I7" s="346">
        <v>381</v>
      </c>
      <c r="J7" s="345">
        <v>9</v>
      </c>
      <c r="K7" s="347">
        <v>0</v>
      </c>
      <c r="L7" s="346">
        <v>88</v>
      </c>
      <c r="M7" s="346">
        <v>162</v>
      </c>
      <c r="N7" s="345">
        <v>24</v>
      </c>
      <c r="O7" s="347">
        <v>106</v>
      </c>
      <c r="P7" s="345">
        <v>0</v>
      </c>
      <c r="Q7" s="347">
        <v>0</v>
      </c>
      <c r="R7" s="346">
        <v>1</v>
      </c>
      <c r="S7" s="346">
        <v>46</v>
      </c>
      <c r="T7" s="345">
        <v>1</v>
      </c>
      <c r="U7" s="347">
        <v>0</v>
      </c>
      <c r="V7" s="346">
        <v>0</v>
      </c>
      <c r="W7" s="346">
        <v>0</v>
      </c>
      <c r="X7" s="345">
        <v>0</v>
      </c>
      <c r="Y7" s="347">
        <v>2</v>
      </c>
      <c r="Z7" s="346">
        <v>1</v>
      </c>
      <c r="AA7" s="346">
        <v>443</v>
      </c>
      <c r="AB7" s="345">
        <v>6</v>
      </c>
      <c r="AC7" s="347">
        <v>1108</v>
      </c>
      <c r="AD7" s="346">
        <v>9</v>
      </c>
      <c r="AE7" s="346">
        <v>0</v>
      </c>
      <c r="AF7" s="345">
        <v>149</v>
      </c>
      <c r="AG7" s="347">
        <v>0</v>
      </c>
      <c r="AH7" s="346">
        <v>0</v>
      </c>
      <c r="AI7" s="346">
        <v>0</v>
      </c>
      <c r="AJ7" s="345">
        <v>14</v>
      </c>
      <c r="AK7" s="347">
        <v>0</v>
      </c>
      <c r="AL7" s="346">
        <v>0</v>
      </c>
      <c r="AM7" s="346">
        <v>0</v>
      </c>
      <c r="AN7" s="345">
        <v>0</v>
      </c>
      <c r="AO7" s="347">
        <v>1</v>
      </c>
      <c r="AP7" s="346">
        <v>0</v>
      </c>
      <c r="AQ7" s="346">
        <v>352</v>
      </c>
      <c r="AR7" s="348">
        <v>227</v>
      </c>
    </row>
    <row r="8" spans="1:44" x14ac:dyDescent="0.2">
      <c r="A8" s="342" t="s">
        <v>221</v>
      </c>
      <c r="B8" s="343" t="s">
        <v>27</v>
      </c>
      <c r="C8" s="344">
        <v>420</v>
      </c>
      <c r="D8" s="345">
        <f t="shared" si="0"/>
        <v>30</v>
      </c>
      <c r="E8" s="346">
        <v>119</v>
      </c>
      <c r="F8" s="345">
        <v>21</v>
      </c>
      <c r="G8" s="347">
        <v>5</v>
      </c>
      <c r="H8" s="346">
        <v>5</v>
      </c>
      <c r="I8" s="346">
        <v>13</v>
      </c>
      <c r="J8" s="345">
        <v>0</v>
      </c>
      <c r="K8" s="347">
        <v>0</v>
      </c>
      <c r="L8" s="346">
        <v>9</v>
      </c>
      <c r="M8" s="346">
        <v>12</v>
      </c>
      <c r="N8" s="345">
        <v>9</v>
      </c>
      <c r="O8" s="347">
        <v>22</v>
      </c>
      <c r="P8" s="345">
        <v>1</v>
      </c>
      <c r="Q8" s="347">
        <v>8</v>
      </c>
      <c r="R8" s="346">
        <v>0</v>
      </c>
      <c r="S8" s="346">
        <v>13</v>
      </c>
      <c r="T8" s="345">
        <v>0</v>
      </c>
      <c r="U8" s="347">
        <v>5</v>
      </c>
      <c r="V8" s="346">
        <v>1</v>
      </c>
      <c r="W8" s="346">
        <v>8</v>
      </c>
      <c r="X8" s="345">
        <v>1</v>
      </c>
      <c r="Y8" s="347">
        <v>32</v>
      </c>
      <c r="Z8" s="346">
        <v>11</v>
      </c>
      <c r="AA8" s="346">
        <v>4</v>
      </c>
      <c r="AB8" s="345">
        <v>8</v>
      </c>
      <c r="AC8" s="347">
        <v>1</v>
      </c>
      <c r="AD8" s="346">
        <v>1</v>
      </c>
      <c r="AE8" s="346">
        <v>43</v>
      </c>
      <c r="AF8" s="345">
        <v>7</v>
      </c>
      <c r="AG8" s="347">
        <v>0</v>
      </c>
      <c r="AH8" s="346">
        <v>1</v>
      </c>
      <c r="AI8" s="346">
        <v>0</v>
      </c>
      <c r="AJ8" s="345">
        <v>1</v>
      </c>
      <c r="AK8" s="347">
        <v>0</v>
      </c>
      <c r="AL8" s="346">
        <v>0</v>
      </c>
      <c r="AM8" s="346">
        <v>15</v>
      </c>
      <c r="AN8" s="345">
        <v>0</v>
      </c>
      <c r="AO8" s="347">
        <v>1</v>
      </c>
      <c r="AP8" s="346">
        <v>5</v>
      </c>
      <c r="AQ8" s="346">
        <v>7</v>
      </c>
      <c r="AR8" s="348">
        <v>1</v>
      </c>
    </row>
    <row r="9" spans="1:44" x14ac:dyDescent="0.2">
      <c r="A9" s="342" t="s">
        <v>222</v>
      </c>
      <c r="B9" s="343" t="s">
        <v>190</v>
      </c>
      <c r="C9" s="344">
        <v>71746</v>
      </c>
      <c r="D9" s="345">
        <f t="shared" si="0"/>
        <v>20579</v>
      </c>
      <c r="E9" s="346">
        <v>6310</v>
      </c>
      <c r="F9" s="345">
        <v>2289</v>
      </c>
      <c r="G9" s="347">
        <v>2199</v>
      </c>
      <c r="H9" s="346">
        <v>6105</v>
      </c>
      <c r="I9" s="346">
        <v>191</v>
      </c>
      <c r="J9" s="345">
        <v>219</v>
      </c>
      <c r="K9" s="347">
        <v>4036</v>
      </c>
      <c r="L9" s="346">
        <v>481</v>
      </c>
      <c r="M9" s="346">
        <v>1014</v>
      </c>
      <c r="N9" s="345">
        <v>3971</v>
      </c>
      <c r="O9" s="347">
        <v>229</v>
      </c>
      <c r="P9" s="345">
        <v>168</v>
      </c>
      <c r="Q9" s="347">
        <v>1782</v>
      </c>
      <c r="R9" s="346">
        <v>1571</v>
      </c>
      <c r="S9" s="346">
        <v>1055</v>
      </c>
      <c r="T9" s="345">
        <v>226</v>
      </c>
      <c r="U9" s="347">
        <v>2431</v>
      </c>
      <c r="V9" s="346">
        <v>1192</v>
      </c>
      <c r="W9" s="346">
        <v>680</v>
      </c>
      <c r="X9" s="345">
        <v>567</v>
      </c>
      <c r="Y9" s="347">
        <v>238</v>
      </c>
      <c r="Z9" s="346">
        <v>1199</v>
      </c>
      <c r="AA9" s="346">
        <v>893</v>
      </c>
      <c r="AB9" s="345">
        <v>606</v>
      </c>
      <c r="AC9" s="347">
        <v>1022</v>
      </c>
      <c r="AD9" s="346">
        <v>2015</v>
      </c>
      <c r="AE9" s="346">
        <v>749</v>
      </c>
      <c r="AF9" s="345">
        <v>3055</v>
      </c>
      <c r="AG9" s="347">
        <v>24</v>
      </c>
      <c r="AH9" s="346">
        <v>341</v>
      </c>
      <c r="AI9" s="346">
        <v>1803</v>
      </c>
      <c r="AJ9" s="345">
        <v>22</v>
      </c>
      <c r="AK9" s="347">
        <v>22</v>
      </c>
      <c r="AL9" s="346">
        <v>202</v>
      </c>
      <c r="AM9" s="346">
        <v>292</v>
      </c>
      <c r="AN9" s="345">
        <v>223</v>
      </c>
      <c r="AO9" s="347">
        <v>187</v>
      </c>
      <c r="AP9" s="346">
        <v>188</v>
      </c>
      <c r="AQ9" s="346">
        <v>870</v>
      </c>
      <c r="AR9" s="348">
        <v>500</v>
      </c>
    </row>
    <row r="10" spans="1:44" x14ac:dyDescent="0.2">
      <c r="A10" s="342" t="s">
        <v>223</v>
      </c>
      <c r="B10" s="343" t="s">
        <v>28</v>
      </c>
      <c r="C10" s="344">
        <v>13333</v>
      </c>
      <c r="D10" s="345">
        <f t="shared" si="0"/>
        <v>767</v>
      </c>
      <c r="E10" s="346">
        <v>1941</v>
      </c>
      <c r="F10" s="345">
        <v>351</v>
      </c>
      <c r="G10" s="347">
        <v>89</v>
      </c>
      <c r="H10" s="346">
        <v>324</v>
      </c>
      <c r="I10" s="346">
        <v>198</v>
      </c>
      <c r="J10" s="345">
        <v>69</v>
      </c>
      <c r="K10" s="347">
        <v>399</v>
      </c>
      <c r="L10" s="346">
        <v>43</v>
      </c>
      <c r="M10" s="346">
        <v>448</v>
      </c>
      <c r="N10" s="345">
        <v>1408</v>
      </c>
      <c r="O10" s="347">
        <v>325</v>
      </c>
      <c r="P10" s="345">
        <v>1799</v>
      </c>
      <c r="Q10" s="347">
        <v>284</v>
      </c>
      <c r="R10" s="346">
        <v>151</v>
      </c>
      <c r="S10" s="346">
        <v>217</v>
      </c>
      <c r="T10" s="345">
        <v>81</v>
      </c>
      <c r="U10" s="347">
        <v>423</v>
      </c>
      <c r="V10" s="346">
        <v>49</v>
      </c>
      <c r="W10" s="346">
        <v>319</v>
      </c>
      <c r="X10" s="345">
        <v>91</v>
      </c>
      <c r="Y10" s="347">
        <v>157</v>
      </c>
      <c r="Z10" s="346">
        <v>581</v>
      </c>
      <c r="AA10" s="346">
        <v>88</v>
      </c>
      <c r="AB10" s="345">
        <v>368</v>
      </c>
      <c r="AC10" s="347">
        <v>75</v>
      </c>
      <c r="AD10" s="346">
        <v>161</v>
      </c>
      <c r="AE10" s="346">
        <v>270</v>
      </c>
      <c r="AF10" s="345">
        <v>192</v>
      </c>
      <c r="AG10" s="347">
        <v>0</v>
      </c>
      <c r="AH10" s="346">
        <v>974</v>
      </c>
      <c r="AI10" s="346">
        <v>81</v>
      </c>
      <c r="AJ10" s="345">
        <v>144</v>
      </c>
      <c r="AK10" s="347">
        <v>66</v>
      </c>
      <c r="AL10" s="346">
        <v>58</v>
      </c>
      <c r="AM10" s="346">
        <v>43</v>
      </c>
      <c r="AN10" s="345">
        <v>20</v>
      </c>
      <c r="AO10" s="347">
        <v>13</v>
      </c>
      <c r="AP10" s="346">
        <v>73</v>
      </c>
      <c r="AQ10" s="346">
        <v>145</v>
      </c>
      <c r="AR10" s="348">
        <v>48</v>
      </c>
    </row>
    <row r="11" spans="1:44" x14ac:dyDescent="0.2">
      <c r="A11" s="342" t="s">
        <v>224</v>
      </c>
      <c r="B11" s="343" t="s">
        <v>267</v>
      </c>
      <c r="C11" s="344">
        <v>15830</v>
      </c>
      <c r="D11" s="345">
        <f t="shared" si="0"/>
        <v>1747</v>
      </c>
      <c r="E11" s="346">
        <v>1704</v>
      </c>
      <c r="F11" s="345">
        <v>1404</v>
      </c>
      <c r="G11" s="347">
        <v>650</v>
      </c>
      <c r="H11" s="346">
        <v>317</v>
      </c>
      <c r="I11" s="346">
        <v>80</v>
      </c>
      <c r="J11" s="345">
        <v>14</v>
      </c>
      <c r="K11" s="347">
        <v>837</v>
      </c>
      <c r="L11" s="346">
        <v>69</v>
      </c>
      <c r="M11" s="346">
        <v>477</v>
      </c>
      <c r="N11" s="345">
        <v>571</v>
      </c>
      <c r="O11" s="347">
        <v>100</v>
      </c>
      <c r="P11" s="345">
        <v>142</v>
      </c>
      <c r="Q11" s="347">
        <v>49</v>
      </c>
      <c r="R11" s="346">
        <v>518</v>
      </c>
      <c r="S11" s="346">
        <v>621</v>
      </c>
      <c r="T11" s="345">
        <v>86</v>
      </c>
      <c r="U11" s="347">
        <v>540</v>
      </c>
      <c r="V11" s="346">
        <v>375</v>
      </c>
      <c r="W11" s="346">
        <v>762</v>
      </c>
      <c r="X11" s="345">
        <v>262</v>
      </c>
      <c r="Y11" s="347">
        <v>91</v>
      </c>
      <c r="Z11" s="346">
        <v>1234</v>
      </c>
      <c r="AA11" s="346">
        <v>113</v>
      </c>
      <c r="AB11" s="345">
        <v>108</v>
      </c>
      <c r="AC11" s="347">
        <v>27</v>
      </c>
      <c r="AD11" s="346">
        <v>619</v>
      </c>
      <c r="AE11" s="346">
        <v>651</v>
      </c>
      <c r="AF11" s="345">
        <v>610</v>
      </c>
      <c r="AG11" s="347">
        <v>10</v>
      </c>
      <c r="AH11" s="346">
        <v>114</v>
      </c>
      <c r="AI11" s="346">
        <v>242</v>
      </c>
      <c r="AJ11" s="345">
        <v>61</v>
      </c>
      <c r="AK11" s="347">
        <v>60</v>
      </c>
      <c r="AL11" s="346">
        <v>236</v>
      </c>
      <c r="AM11" s="346">
        <v>143</v>
      </c>
      <c r="AN11" s="345">
        <v>73</v>
      </c>
      <c r="AO11" s="347">
        <v>41</v>
      </c>
      <c r="AP11" s="346">
        <v>47</v>
      </c>
      <c r="AQ11" s="346">
        <v>16</v>
      </c>
      <c r="AR11" s="348">
        <v>9</v>
      </c>
    </row>
    <row r="12" spans="1:44" x14ac:dyDescent="0.2">
      <c r="A12" s="342" t="s">
        <v>225</v>
      </c>
      <c r="B12" s="343" t="s">
        <v>29</v>
      </c>
      <c r="C12" s="344">
        <v>27385</v>
      </c>
      <c r="D12" s="345">
        <f t="shared" si="0"/>
        <v>3721</v>
      </c>
      <c r="E12" s="346">
        <v>4289</v>
      </c>
      <c r="F12" s="345">
        <v>4057</v>
      </c>
      <c r="G12" s="347">
        <v>726</v>
      </c>
      <c r="H12" s="346">
        <v>844</v>
      </c>
      <c r="I12" s="346">
        <v>68</v>
      </c>
      <c r="J12" s="345">
        <v>237</v>
      </c>
      <c r="K12" s="347">
        <v>948</v>
      </c>
      <c r="L12" s="346">
        <v>140</v>
      </c>
      <c r="M12" s="346">
        <v>164</v>
      </c>
      <c r="N12" s="345">
        <v>618</v>
      </c>
      <c r="O12" s="347">
        <v>1941</v>
      </c>
      <c r="P12" s="345">
        <v>12</v>
      </c>
      <c r="Q12" s="347">
        <v>76</v>
      </c>
      <c r="R12" s="346">
        <v>369</v>
      </c>
      <c r="S12" s="346">
        <v>1815</v>
      </c>
      <c r="T12" s="345">
        <v>165</v>
      </c>
      <c r="U12" s="347">
        <v>611</v>
      </c>
      <c r="V12" s="346">
        <v>1519</v>
      </c>
      <c r="W12" s="346">
        <v>62</v>
      </c>
      <c r="X12" s="345">
        <v>492</v>
      </c>
      <c r="Y12" s="347">
        <v>101</v>
      </c>
      <c r="Z12" s="346">
        <v>792</v>
      </c>
      <c r="AA12" s="346">
        <v>0</v>
      </c>
      <c r="AB12" s="345">
        <v>125</v>
      </c>
      <c r="AC12" s="347">
        <v>111</v>
      </c>
      <c r="AD12" s="346">
        <v>39</v>
      </c>
      <c r="AE12" s="346">
        <v>596</v>
      </c>
      <c r="AF12" s="345">
        <v>931</v>
      </c>
      <c r="AG12" s="347">
        <v>56</v>
      </c>
      <c r="AH12" s="346">
        <v>3</v>
      </c>
      <c r="AI12" s="346">
        <v>135</v>
      </c>
      <c r="AJ12" s="345">
        <v>816</v>
      </c>
      <c r="AK12" s="347">
        <v>60</v>
      </c>
      <c r="AL12" s="346">
        <v>673</v>
      </c>
      <c r="AM12" s="346">
        <v>21</v>
      </c>
      <c r="AN12" s="345">
        <v>0</v>
      </c>
      <c r="AO12" s="347">
        <v>51</v>
      </c>
      <c r="AP12" s="346">
        <v>1</v>
      </c>
      <c r="AQ12" s="346">
        <v>0</v>
      </c>
      <c r="AR12" s="348">
        <v>0</v>
      </c>
    </row>
    <row r="13" spans="1:44" x14ac:dyDescent="0.2">
      <c r="A13" s="342" t="s">
        <v>226</v>
      </c>
      <c r="B13" s="343" t="s">
        <v>30</v>
      </c>
      <c r="C13" s="344">
        <v>1491</v>
      </c>
      <c r="D13" s="345">
        <f t="shared" si="0"/>
        <v>382</v>
      </c>
      <c r="E13" s="346">
        <v>83</v>
      </c>
      <c r="F13" s="345">
        <v>281</v>
      </c>
      <c r="G13" s="347">
        <v>25</v>
      </c>
      <c r="H13" s="346">
        <v>33</v>
      </c>
      <c r="I13" s="346">
        <v>3</v>
      </c>
      <c r="J13" s="345">
        <v>0</v>
      </c>
      <c r="K13" s="347">
        <v>10</v>
      </c>
      <c r="L13" s="346">
        <v>0</v>
      </c>
      <c r="M13" s="346">
        <v>0</v>
      </c>
      <c r="N13" s="345">
        <v>395</v>
      </c>
      <c r="O13" s="347">
        <v>68</v>
      </c>
      <c r="P13" s="345">
        <v>10</v>
      </c>
      <c r="Q13" s="347">
        <v>10</v>
      </c>
      <c r="R13" s="346">
        <v>20</v>
      </c>
      <c r="S13" s="346">
        <v>0</v>
      </c>
      <c r="T13" s="345">
        <v>0</v>
      </c>
      <c r="U13" s="347">
        <v>28</v>
      </c>
      <c r="V13" s="346">
        <v>43</v>
      </c>
      <c r="W13" s="346">
        <v>0</v>
      </c>
      <c r="X13" s="345">
        <v>0</v>
      </c>
      <c r="Y13" s="347">
        <v>3</v>
      </c>
      <c r="Z13" s="346">
        <v>25</v>
      </c>
      <c r="AA13" s="346">
        <v>0</v>
      </c>
      <c r="AB13" s="345">
        <v>8</v>
      </c>
      <c r="AC13" s="347">
        <v>6</v>
      </c>
      <c r="AD13" s="346">
        <v>22</v>
      </c>
      <c r="AE13" s="346">
        <v>9</v>
      </c>
      <c r="AF13" s="345">
        <v>2</v>
      </c>
      <c r="AG13" s="347">
        <v>0</v>
      </c>
      <c r="AH13" s="346">
        <v>0</v>
      </c>
      <c r="AI13" s="346">
        <v>0</v>
      </c>
      <c r="AJ13" s="345">
        <v>0</v>
      </c>
      <c r="AK13" s="347">
        <v>0</v>
      </c>
      <c r="AL13" s="346">
        <v>0</v>
      </c>
      <c r="AM13" s="346">
        <v>10</v>
      </c>
      <c r="AN13" s="345">
        <v>15</v>
      </c>
      <c r="AO13" s="347">
        <v>0</v>
      </c>
      <c r="AP13" s="346">
        <v>0</v>
      </c>
      <c r="AQ13" s="346">
        <v>0</v>
      </c>
      <c r="AR13" s="348">
        <v>0</v>
      </c>
    </row>
    <row r="14" spans="1:44" x14ac:dyDescent="0.2">
      <c r="A14" s="342" t="s">
        <v>2</v>
      </c>
      <c r="B14" s="343" t="s">
        <v>534</v>
      </c>
      <c r="C14" s="344">
        <v>24915</v>
      </c>
      <c r="D14" s="345">
        <f t="shared" si="0"/>
        <v>6656</v>
      </c>
      <c r="E14" s="346">
        <v>2168</v>
      </c>
      <c r="F14" s="345">
        <v>1733</v>
      </c>
      <c r="G14" s="347">
        <v>961</v>
      </c>
      <c r="H14" s="346">
        <v>293</v>
      </c>
      <c r="I14" s="346">
        <v>25</v>
      </c>
      <c r="J14" s="345">
        <v>29</v>
      </c>
      <c r="K14" s="347">
        <v>950</v>
      </c>
      <c r="L14" s="346">
        <v>62</v>
      </c>
      <c r="M14" s="346">
        <v>918</v>
      </c>
      <c r="N14" s="345">
        <v>1337</v>
      </c>
      <c r="O14" s="347">
        <v>203</v>
      </c>
      <c r="P14" s="345">
        <v>265</v>
      </c>
      <c r="Q14" s="347">
        <v>175</v>
      </c>
      <c r="R14" s="346">
        <v>446</v>
      </c>
      <c r="S14" s="346">
        <v>207</v>
      </c>
      <c r="T14" s="345">
        <v>48</v>
      </c>
      <c r="U14" s="347">
        <v>668</v>
      </c>
      <c r="V14" s="346">
        <v>971</v>
      </c>
      <c r="W14" s="346">
        <v>882</v>
      </c>
      <c r="X14" s="345">
        <v>501</v>
      </c>
      <c r="Y14" s="347">
        <v>36</v>
      </c>
      <c r="Z14" s="346">
        <v>1022</v>
      </c>
      <c r="AA14" s="346">
        <v>90</v>
      </c>
      <c r="AB14" s="345">
        <v>191</v>
      </c>
      <c r="AC14" s="347">
        <v>46</v>
      </c>
      <c r="AD14" s="346">
        <v>238</v>
      </c>
      <c r="AE14" s="346">
        <v>747</v>
      </c>
      <c r="AF14" s="345">
        <v>1321</v>
      </c>
      <c r="AG14" s="347">
        <v>0</v>
      </c>
      <c r="AH14" s="346">
        <v>250</v>
      </c>
      <c r="AI14" s="346">
        <v>512</v>
      </c>
      <c r="AJ14" s="345">
        <v>124</v>
      </c>
      <c r="AK14" s="347">
        <v>173</v>
      </c>
      <c r="AL14" s="346">
        <v>407</v>
      </c>
      <c r="AM14" s="346">
        <v>18</v>
      </c>
      <c r="AN14" s="345">
        <v>35</v>
      </c>
      <c r="AO14" s="347">
        <v>164</v>
      </c>
      <c r="AP14" s="346">
        <v>38</v>
      </c>
      <c r="AQ14" s="346">
        <v>2</v>
      </c>
      <c r="AR14" s="348">
        <v>3</v>
      </c>
    </row>
    <row r="15" spans="1:44" x14ac:dyDescent="0.2">
      <c r="A15" s="342" t="s">
        <v>3</v>
      </c>
      <c r="B15" s="343" t="s">
        <v>31</v>
      </c>
      <c r="C15" s="344">
        <v>10880</v>
      </c>
      <c r="D15" s="345">
        <f t="shared" si="0"/>
        <v>771</v>
      </c>
      <c r="E15" s="346">
        <v>1251</v>
      </c>
      <c r="F15" s="345">
        <v>1443</v>
      </c>
      <c r="G15" s="347">
        <v>296</v>
      </c>
      <c r="H15" s="346">
        <v>203</v>
      </c>
      <c r="I15" s="346">
        <v>17</v>
      </c>
      <c r="J15" s="345">
        <v>12</v>
      </c>
      <c r="K15" s="347">
        <v>196</v>
      </c>
      <c r="L15" s="346">
        <v>32</v>
      </c>
      <c r="M15" s="346">
        <v>216</v>
      </c>
      <c r="N15" s="345">
        <v>146</v>
      </c>
      <c r="O15" s="347">
        <v>830</v>
      </c>
      <c r="P15" s="345">
        <v>167</v>
      </c>
      <c r="Q15" s="347">
        <v>19</v>
      </c>
      <c r="R15" s="346">
        <v>109</v>
      </c>
      <c r="S15" s="346">
        <v>1449</v>
      </c>
      <c r="T15" s="345">
        <v>93</v>
      </c>
      <c r="U15" s="347">
        <v>308</v>
      </c>
      <c r="V15" s="346">
        <v>31</v>
      </c>
      <c r="W15" s="346">
        <v>271</v>
      </c>
      <c r="X15" s="345">
        <v>205</v>
      </c>
      <c r="Y15" s="347">
        <v>103</v>
      </c>
      <c r="Z15" s="346">
        <v>319</v>
      </c>
      <c r="AA15" s="346">
        <v>846</v>
      </c>
      <c r="AB15" s="345">
        <v>56</v>
      </c>
      <c r="AC15" s="347">
        <v>153</v>
      </c>
      <c r="AD15" s="346">
        <v>75</v>
      </c>
      <c r="AE15" s="346">
        <v>318</v>
      </c>
      <c r="AF15" s="345">
        <v>133</v>
      </c>
      <c r="AG15" s="347">
        <v>35</v>
      </c>
      <c r="AH15" s="346">
        <v>42</v>
      </c>
      <c r="AI15" s="346">
        <v>44</v>
      </c>
      <c r="AJ15" s="345">
        <v>317</v>
      </c>
      <c r="AK15" s="347">
        <v>85</v>
      </c>
      <c r="AL15" s="346">
        <v>52</v>
      </c>
      <c r="AM15" s="346">
        <v>47</v>
      </c>
      <c r="AN15" s="345">
        <v>5</v>
      </c>
      <c r="AO15" s="347">
        <v>5</v>
      </c>
      <c r="AP15" s="346">
        <v>109</v>
      </c>
      <c r="AQ15" s="346">
        <v>39</v>
      </c>
      <c r="AR15" s="348">
        <v>32</v>
      </c>
    </row>
    <row r="16" spans="1:44" x14ac:dyDescent="0.2">
      <c r="A16" s="342" t="s">
        <v>4</v>
      </c>
      <c r="B16" s="343" t="s">
        <v>32</v>
      </c>
      <c r="C16" s="344">
        <v>23687</v>
      </c>
      <c r="D16" s="345">
        <f t="shared" si="0"/>
        <v>4316</v>
      </c>
      <c r="E16" s="346">
        <v>6480</v>
      </c>
      <c r="F16" s="345">
        <v>3271</v>
      </c>
      <c r="G16" s="347">
        <v>65</v>
      </c>
      <c r="H16" s="346">
        <v>247</v>
      </c>
      <c r="I16" s="346">
        <v>15</v>
      </c>
      <c r="J16" s="345">
        <v>0</v>
      </c>
      <c r="K16" s="347">
        <v>1254</v>
      </c>
      <c r="L16" s="346">
        <v>85</v>
      </c>
      <c r="M16" s="346">
        <v>34</v>
      </c>
      <c r="N16" s="345">
        <v>5085</v>
      </c>
      <c r="O16" s="347">
        <v>11</v>
      </c>
      <c r="P16" s="345">
        <v>61</v>
      </c>
      <c r="Q16" s="347">
        <v>3</v>
      </c>
      <c r="R16" s="346">
        <v>157</v>
      </c>
      <c r="S16" s="346">
        <v>152</v>
      </c>
      <c r="T16" s="345">
        <v>156</v>
      </c>
      <c r="U16" s="347">
        <v>717</v>
      </c>
      <c r="V16" s="346">
        <v>61</v>
      </c>
      <c r="W16" s="346">
        <v>473</v>
      </c>
      <c r="X16" s="345">
        <v>56</v>
      </c>
      <c r="Y16" s="347">
        <v>17</v>
      </c>
      <c r="Z16" s="346">
        <v>38</v>
      </c>
      <c r="AA16" s="346">
        <v>13</v>
      </c>
      <c r="AB16" s="345">
        <v>105</v>
      </c>
      <c r="AC16" s="347">
        <v>31</v>
      </c>
      <c r="AD16" s="346">
        <v>11</v>
      </c>
      <c r="AE16" s="346">
        <v>53</v>
      </c>
      <c r="AF16" s="345">
        <v>96</v>
      </c>
      <c r="AG16" s="347">
        <v>13</v>
      </c>
      <c r="AH16" s="346">
        <v>82</v>
      </c>
      <c r="AI16" s="346">
        <v>122</v>
      </c>
      <c r="AJ16" s="345">
        <v>165</v>
      </c>
      <c r="AK16" s="347">
        <v>16</v>
      </c>
      <c r="AL16" s="346">
        <v>40</v>
      </c>
      <c r="AM16" s="346">
        <v>0</v>
      </c>
      <c r="AN16" s="345">
        <v>95</v>
      </c>
      <c r="AO16" s="347">
        <v>3</v>
      </c>
      <c r="AP16" s="346">
        <v>88</v>
      </c>
      <c r="AQ16" s="346">
        <v>0</v>
      </c>
      <c r="AR16" s="348">
        <v>0</v>
      </c>
    </row>
    <row r="17" spans="1:44" x14ac:dyDescent="0.2">
      <c r="A17" s="342" t="s">
        <v>5</v>
      </c>
      <c r="B17" s="343" t="s">
        <v>33</v>
      </c>
      <c r="C17" s="344">
        <v>6870</v>
      </c>
      <c r="D17" s="345">
        <f t="shared" si="0"/>
        <v>978</v>
      </c>
      <c r="E17" s="346">
        <v>690</v>
      </c>
      <c r="F17" s="345">
        <v>1893</v>
      </c>
      <c r="G17" s="347">
        <v>406</v>
      </c>
      <c r="H17" s="346">
        <v>50</v>
      </c>
      <c r="I17" s="346">
        <v>4</v>
      </c>
      <c r="J17" s="345">
        <v>9</v>
      </c>
      <c r="K17" s="347">
        <v>114</v>
      </c>
      <c r="L17" s="346">
        <v>65</v>
      </c>
      <c r="M17" s="346">
        <v>353</v>
      </c>
      <c r="N17" s="345">
        <v>292</v>
      </c>
      <c r="O17" s="347">
        <v>89</v>
      </c>
      <c r="P17" s="345">
        <v>0</v>
      </c>
      <c r="Q17" s="347">
        <v>68</v>
      </c>
      <c r="R17" s="346">
        <v>102</v>
      </c>
      <c r="S17" s="346">
        <v>167</v>
      </c>
      <c r="T17" s="345">
        <v>48</v>
      </c>
      <c r="U17" s="347">
        <v>78</v>
      </c>
      <c r="V17" s="346">
        <v>376</v>
      </c>
      <c r="W17" s="346">
        <v>81</v>
      </c>
      <c r="X17" s="345">
        <v>9</v>
      </c>
      <c r="Y17" s="347">
        <v>6</v>
      </c>
      <c r="Z17" s="346">
        <v>241</v>
      </c>
      <c r="AA17" s="346">
        <v>1</v>
      </c>
      <c r="AB17" s="345">
        <v>67</v>
      </c>
      <c r="AC17" s="347">
        <v>7</v>
      </c>
      <c r="AD17" s="346">
        <v>33</v>
      </c>
      <c r="AE17" s="346">
        <v>145</v>
      </c>
      <c r="AF17" s="345">
        <v>45</v>
      </c>
      <c r="AG17" s="347">
        <v>0</v>
      </c>
      <c r="AH17" s="346">
        <v>146</v>
      </c>
      <c r="AI17" s="346">
        <v>33</v>
      </c>
      <c r="AJ17" s="345">
        <v>173</v>
      </c>
      <c r="AK17" s="347">
        <v>4</v>
      </c>
      <c r="AL17" s="346">
        <v>41</v>
      </c>
      <c r="AM17" s="346">
        <v>12</v>
      </c>
      <c r="AN17" s="345">
        <v>0</v>
      </c>
      <c r="AO17" s="347">
        <v>0</v>
      </c>
      <c r="AP17" s="346">
        <v>35</v>
      </c>
      <c r="AQ17" s="346">
        <v>9</v>
      </c>
      <c r="AR17" s="348">
        <v>0</v>
      </c>
    </row>
    <row r="18" spans="1:44" x14ac:dyDescent="0.2">
      <c r="A18" s="342" t="s">
        <v>6</v>
      </c>
      <c r="B18" s="343" t="s">
        <v>34</v>
      </c>
      <c r="C18" s="344">
        <v>39164</v>
      </c>
      <c r="D18" s="345">
        <f t="shared" si="0"/>
        <v>4594</v>
      </c>
      <c r="E18" s="346">
        <v>4229</v>
      </c>
      <c r="F18" s="345">
        <v>5784</v>
      </c>
      <c r="G18" s="347">
        <v>4259</v>
      </c>
      <c r="H18" s="346">
        <v>366</v>
      </c>
      <c r="I18" s="346">
        <v>169</v>
      </c>
      <c r="J18" s="345">
        <v>6</v>
      </c>
      <c r="K18" s="347">
        <v>1663</v>
      </c>
      <c r="L18" s="346">
        <v>292</v>
      </c>
      <c r="M18" s="346">
        <v>663</v>
      </c>
      <c r="N18" s="345">
        <v>1310</v>
      </c>
      <c r="O18" s="347">
        <v>496</v>
      </c>
      <c r="P18" s="345">
        <v>421</v>
      </c>
      <c r="Q18" s="347">
        <v>214</v>
      </c>
      <c r="R18" s="346">
        <v>2556</v>
      </c>
      <c r="S18" s="346">
        <v>844</v>
      </c>
      <c r="T18" s="345">
        <v>442</v>
      </c>
      <c r="U18" s="347">
        <v>1605</v>
      </c>
      <c r="V18" s="346">
        <v>291</v>
      </c>
      <c r="W18" s="346">
        <v>1777</v>
      </c>
      <c r="X18" s="345">
        <v>346</v>
      </c>
      <c r="Y18" s="347">
        <v>162</v>
      </c>
      <c r="Z18" s="346">
        <v>773</v>
      </c>
      <c r="AA18" s="346">
        <v>115</v>
      </c>
      <c r="AB18" s="345">
        <v>1359</v>
      </c>
      <c r="AC18" s="347">
        <v>63</v>
      </c>
      <c r="AD18" s="346">
        <v>212</v>
      </c>
      <c r="AE18" s="346">
        <v>587</v>
      </c>
      <c r="AF18" s="345">
        <v>587</v>
      </c>
      <c r="AG18" s="347">
        <v>108</v>
      </c>
      <c r="AH18" s="346">
        <v>278</v>
      </c>
      <c r="AI18" s="346">
        <v>502</v>
      </c>
      <c r="AJ18" s="345">
        <v>521</v>
      </c>
      <c r="AK18" s="347">
        <v>635</v>
      </c>
      <c r="AL18" s="346">
        <v>545</v>
      </c>
      <c r="AM18" s="346">
        <v>4</v>
      </c>
      <c r="AN18" s="345">
        <v>91</v>
      </c>
      <c r="AO18" s="347">
        <v>83</v>
      </c>
      <c r="AP18" s="346">
        <v>160</v>
      </c>
      <c r="AQ18" s="346">
        <v>28</v>
      </c>
      <c r="AR18" s="348">
        <v>24</v>
      </c>
    </row>
    <row r="19" spans="1:44" x14ac:dyDescent="0.2">
      <c r="A19" s="342" t="s">
        <v>7</v>
      </c>
      <c r="B19" s="343" t="s">
        <v>268</v>
      </c>
      <c r="C19" s="344">
        <v>31734</v>
      </c>
      <c r="D19" s="345">
        <f t="shared" si="0"/>
        <v>9431</v>
      </c>
      <c r="E19" s="346">
        <v>2932</v>
      </c>
      <c r="F19" s="345">
        <v>2245</v>
      </c>
      <c r="G19" s="347">
        <v>538</v>
      </c>
      <c r="H19" s="346">
        <v>190</v>
      </c>
      <c r="I19" s="346">
        <v>177</v>
      </c>
      <c r="J19" s="345">
        <v>21</v>
      </c>
      <c r="K19" s="347">
        <v>670</v>
      </c>
      <c r="L19" s="346">
        <v>749</v>
      </c>
      <c r="M19" s="346">
        <v>157</v>
      </c>
      <c r="N19" s="345">
        <v>1315</v>
      </c>
      <c r="O19" s="347">
        <v>27</v>
      </c>
      <c r="P19" s="345">
        <v>88</v>
      </c>
      <c r="Q19" s="347">
        <v>67</v>
      </c>
      <c r="R19" s="346">
        <v>264</v>
      </c>
      <c r="S19" s="346">
        <v>7743</v>
      </c>
      <c r="T19" s="345">
        <v>153</v>
      </c>
      <c r="U19" s="347">
        <v>319</v>
      </c>
      <c r="V19" s="346">
        <v>52</v>
      </c>
      <c r="W19" s="346">
        <v>1661</v>
      </c>
      <c r="X19" s="345">
        <v>178</v>
      </c>
      <c r="Y19" s="347">
        <v>37</v>
      </c>
      <c r="Z19" s="346">
        <v>40</v>
      </c>
      <c r="AA19" s="346">
        <v>81</v>
      </c>
      <c r="AB19" s="345">
        <v>122</v>
      </c>
      <c r="AC19" s="347">
        <v>21</v>
      </c>
      <c r="AD19" s="346">
        <v>49</v>
      </c>
      <c r="AE19" s="346">
        <v>794</v>
      </c>
      <c r="AF19" s="345">
        <v>606</v>
      </c>
      <c r="AG19" s="347">
        <v>13</v>
      </c>
      <c r="AH19" s="346">
        <v>98</v>
      </c>
      <c r="AI19" s="346">
        <v>135</v>
      </c>
      <c r="AJ19" s="345">
        <v>607</v>
      </c>
      <c r="AK19" s="347">
        <v>12</v>
      </c>
      <c r="AL19" s="346">
        <v>52</v>
      </c>
      <c r="AM19" s="346">
        <v>4</v>
      </c>
      <c r="AN19" s="345">
        <v>46</v>
      </c>
      <c r="AO19" s="347">
        <v>3</v>
      </c>
      <c r="AP19" s="346">
        <v>8</v>
      </c>
      <c r="AQ19" s="346">
        <v>24</v>
      </c>
      <c r="AR19" s="348">
        <v>5</v>
      </c>
    </row>
    <row r="20" spans="1:44" x14ac:dyDescent="0.2">
      <c r="A20" s="342" t="s">
        <v>8</v>
      </c>
      <c r="B20" s="343" t="s">
        <v>269</v>
      </c>
      <c r="C20" s="344">
        <v>30254</v>
      </c>
      <c r="D20" s="345">
        <f t="shared" si="0"/>
        <v>5601</v>
      </c>
      <c r="E20" s="346">
        <v>1875</v>
      </c>
      <c r="F20" s="345">
        <v>5058</v>
      </c>
      <c r="G20" s="347">
        <v>4761</v>
      </c>
      <c r="H20" s="346">
        <v>590</v>
      </c>
      <c r="I20" s="346">
        <v>599</v>
      </c>
      <c r="J20" s="345">
        <v>24</v>
      </c>
      <c r="K20" s="347">
        <v>1375</v>
      </c>
      <c r="L20" s="346">
        <v>40</v>
      </c>
      <c r="M20" s="346">
        <v>187</v>
      </c>
      <c r="N20" s="345">
        <v>1544</v>
      </c>
      <c r="O20" s="347">
        <v>123</v>
      </c>
      <c r="P20" s="345">
        <v>249</v>
      </c>
      <c r="Q20" s="347">
        <v>132</v>
      </c>
      <c r="R20" s="346">
        <v>1052</v>
      </c>
      <c r="S20" s="346">
        <v>235</v>
      </c>
      <c r="T20" s="345">
        <v>693</v>
      </c>
      <c r="U20" s="347">
        <v>264</v>
      </c>
      <c r="V20" s="346">
        <v>211</v>
      </c>
      <c r="W20" s="346">
        <v>950</v>
      </c>
      <c r="X20" s="345">
        <v>158</v>
      </c>
      <c r="Y20" s="347">
        <v>251</v>
      </c>
      <c r="Z20" s="346">
        <v>210</v>
      </c>
      <c r="AA20" s="346">
        <v>250</v>
      </c>
      <c r="AB20" s="345">
        <v>205</v>
      </c>
      <c r="AC20" s="347">
        <v>103</v>
      </c>
      <c r="AD20" s="346">
        <v>55</v>
      </c>
      <c r="AE20" s="346">
        <v>583</v>
      </c>
      <c r="AF20" s="345">
        <v>268</v>
      </c>
      <c r="AG20" s="347">
        <v>0</v>
      </c>
      <c r="AH20" s="346">
        <v>164</v>
      </c>
      <c r="AI20" s="346">
        <v>892</v>
      </c>
      <c r="AJ20" s="345">
        <v>1214</v>
      </c>
      <c r="AK20" s="347">
        <v>52</v>
      </c>
      <c r="AL20" s="346">
        <v>148</v>
      </c>
      <c r="AM20" s="346">
        <v>8</v>
      </c>
      <c r="AN20" s="345">
        <v>18</v>
      </c>
      <c r="AO20" s="347">
        <v>25</v>
      </c>
      <c r="AP20" s="346">
        <v>10</v>
      </c>
      <c r="AQ20" s="346">
        <v>22</v>
      </c>
      <c r="AR20" s="348">
        <v>55</v>
      </c>
    </row>
    <row r="21" spans="1:44" x14ac:dyDescent="0.2">
      <c r="A21" s="342" t="s">
        <v>9</v>
      </c>
      <c r="B21" s="343" t="s">
        <v>270</v>
      </c>
      <c r="C21" s="344">
        <v>10720</v>
      </c>
      <c r="D21" s="345">
        <f t="shared" si="0"/>
        <v>2732</v>
      </c>
      <c r="E21" s="346">
        <v>2506</v>
      </c>
      <c r="F21" s="345">
        <v>617</v>
      </c>
      <c r="G21" s="347">
        <v>725</v>
      </c>
      <c r="H21" s="346">
        <v>663</v>
      </c>
      <c r="I21" s="346">
        <v>0</v>
      </c>
      <c r="J21" s="345">
        <v>66</v>
      </c>
      <c r="K21" s="347">
        <v>232</v>
      </c>
      <c r="L21" s="346">
        <v>31</v>
      </c>
      <c r="M21" s="346">
        <v>184</v>
      </c>
      <c r="N21" s="345">
        <v>278</v>
      </c>
      <c r="O21" s="347">
        <v>1</v>
      </c>
      <c r="P21" s="345">
        <v>15</v>
      </c>
      <c r="Q21" s="347">
        <v>649</v>
      </c>
      <c r="R21" s="346">
        <v>142</v>
      </c>
      <c r="S21" s="346">
        <v>49</v>
      </c>
      <c r="T21" s="345">
        <v>67</v>
      </c>
      <c r="U21" s="347">
        <v>0</v>
      </c>
      <c r="V21" s="346">
        <v>43</v>
      </c>
      <c r="W21" s="346">
        <v>151</v>
      </c>
      <c r="X21" s="345">
        <v>109</v>
      </c>
      <c r="Y21" s="347">
        <v>7</v>
      </c>
      <c r="Z21" s="346">
        <v>10</v>
      </c>
      <c r="AA21" s="346">
        <v>60</v>
      </c>
      <c r="AB21" s="345">
        <v>0</v>
      </c>
      <c r="AC21" s="347">
        <v>9</v>
      </c>
      <c r="AD21" s="346">
        <v>69</v>
      </c>
      <c r="AE21" s="346">
        <v>7</v>
      </c>
      <c r="AF21" s="345">
        <v>112</v>
      </c>
      <c r="AG21" s="347">
        <v>3</v>
      </c>
      <c r="AH21" s="346">
        <v>235</v>
      </c>
      <c r="AI21" s="346">
        <v>9</v>
      </c>
      <c r="AJ21" s="345">
        <v>69</v>
      </c>
      <c r="AK21" s="347">
        <v>202</v>
      </c>
      <c r="AL21" s="346">
        <v>529</v>
      </c>
      <c r="AM21" s="346">
        <v>0</v>
      </c>
      <c r="AN21" s="345">
        <v>0</v>
      </c>
      <c r="AO21" s="347">
        <v>10</v>
      </c>
      <c r="AP21" s="346">
        <v>102</v>
      </c>
      <c r="AQ21" s="346">
        <v>27</v>
      </c>
      <c r="AR21" s="348">
        <v>0</v>
      </c>
    </row>
    <row r="22" spans="1:44" x14ac:dyDescent="0.2">
      <c r="A22" s="342" t="s">
        <v>10</v>
      </c>
      <c r="B22" s="343" t="s">
        <v>280</v>
      </c>
      <c r="C22" s="344">
        <v>11196</v>
      </c>
      <c r="D22" s="345">
        <f t="shared" si="0"/>
        <v>1058</v>
      </c>
      <c r="E22" s="346">
        <v>1505</v>
      </c>
      <c r="F22" s="345">
        <v>1466</v>
      </c>
      <c r="G22" s="347">
        <v>514</v>
      </c>
      <c r="H22" s="346">
        <v>147</v>
      </c>
      <c r="I22" s="346">
        <v>14</v>
      </c>
      <c r="J22" s="345">
        <v>13</v>
      </c>
      <c r="K22" s="347">
        <v>1254</v>
      </c>
      <c r="L22" s="346">
        <v>48</v>
      </c>
      <c r="M22" s="346">
        <v>266</v>
      </c>
      <c r="N22" s="345">
        <v>162</v>
      </c>
      <c r="O22" s="347">
        <v>213</v>
      </c>
      <c r="P22" s="345">
        <v>152</v>
      </c>
      <c r="Q22" s="347">
        <v>104</v>
      </c>
      <c r="R22" s="346">
        <v>51</v>
      </c>
      <c r="S22" s="346">
        <v>8</v>
      </c>
      <c r="T22" s="345">
        <v>72</v>
      </c>
      <c r="U22" s="347">
        <v>142</v>
      </c>
      <c r="V22" s="346">
        <v>137</v>
      </c>
      <c r="W22" s="346">
        <v>93</v>
      </c>
      <c r="X22" s="345">
        <v>165</v>
      </c>
      <c r="Y22" s="347">
        <v>31</v>
      </c>
      <c r="Z22" s="346">
        <v>376</v>
      </c>
      <c r="AA22" s="346">
        <v>35</v>
      </c>
      <c r="AB22" s="345">
        <v>108</v>
      </c>
      <c r="AC22" s="347">
        <v>2</v>
      </c>
      <c r="AD22" s="346">
        <v>13</v>
      </c>
      <c r="AE22" s="346">
        <v>452</v>
      </c>
      <c r="AF22" s="345">
        <v>248</v>
      </c>
      <c r="AG22" s="347">
        <v>319</v>
      </c>
      <c r="AH22" s="346">
        <v>163</v>
      </c>
      <c r="AI22" s="346">
        <v>3</v>
      </c>
      <c r="AJ22" s="345">
        <v>2</v>
      </c>
      <c r="AK22" s="347">
        <v>6</v>
      </c>
      <c r="AL22" s="346">
        <v>2</v>
      </c>
      <c r="AM22" s="346">
        <v>0</v>
      </c>
      <c r="AN22" s="345">
        <v>1567</v>
      </c>
      <c r="AO22" s="347">
        <v>18</v>
      </c>
      <c r="AP22" s="346">
        <v>164</v>
      </c>
      <c r="AQ22" s="346">
        <v>103</v>
      </c>
      <c r="AR22" s="348">
        <v>0</v>
      </c>
    </row>
    <row r="23" spans="1:44" x14ac:dyDescent="0.2">
      <c r="A23" s="342" t="s">
        <v>11</v>
      </c>
      <c r="B23" s="343" t="s">
        <v>35</v>
      </c>
      <c r="C23" s="344">
        <v>38482</v>
      </c>
      <c r="D23" s="345">
        <f t="shared" si="0"/>
        <v>7041</v>
      </c>
      <c r="E23" s="346">
        <v>10403</v>
      </c>
      <c r="F23" s="345">
        <v>3136</v>
      </c>
      <c r="G23" s="347">
        <v>1365</v>
      </c>
      <c r="H23" s="346">
        <v>567</v>
      </c>
      <c r="I23" s="346">
        <v>1357</v>
      </c>
      <c r="J23" s="345">
        <v>39</v>
      </c>
      <c r="K23" s="347">
        <v>1016</v>
      </c>
      <c r="L23" s="346">
        <v>52</v>
      </c>
      <c r="M23" s="346">
        <v>245</v>
      </c>
      <c r="N23" s="345">
        <v>1152</v>
      </c>
      <c r="O23" s="347">
        <v>725</v>
      </c>
      <c r="P23" s="345">
        <v>99</v>
      </c>
      <c r="Q23" s="347">
        <v>314</v>
      </c>
      <c r="R23" s="346">
        <v>135</v>
      </c>
      <c r="S23" s="346">
        <v>556</v>
      </c>
      <c r="T23" s="345">
        <v>309</v>
      </c>
      <c r="U23" s="347">
        <v>94</v>
      </c>
      <c r="V23" s="346">
        <v>1473</v>
      </c>
      <c r="W23" s="346">
        <v>1430</v>
      </c>
      <c r="X23" s="345">
        <v>241</v>
      </c>
      <c r="Y23" s="347">
        <v>306</v>
      </c>
      <c r="Z23" s="346">
        <v>1375</v>
      </c>
      <c r="AA23" s="346">
        <v>794</v>
      </c>
      <c r="AB23" s="345">
        <v>12</v>
      </c>
      <c r="AC23" s="347">
        <v>350</v>
      </c>
      <c r="AD23" s="346">
        <v>568</v>
      </c>
      <c r="AE23" s="346">
        <v>431</v>
      </c>
      <c r="AF23" s="345">
        <v>786</v>
      </c>
      <c r="AG23" s="347">
        <v>3</v>
      </c>
      <c r="AH23" s="346">
        <v>115</v>
      </c>
      <c r="AI23" s="346">
        <v>140</v>
      </c>
      <c r="AJ23" s="345">
        <v>96</v>
      </c>
      <c r="AK23" s="347">
        <v>112</v>
      </c>
      <c r="AL23" s="346">
        <v>916</v>
      </c>
      <c r="AM23" s="346">
        <v>22</v>
      </c>
      <c r="AN23" s="345">
        <v>140</v>
      </c>
      <c r="AO23" s="347">
        <v>365</v>
      </c>
      <c r="AP23" s="346">
        <v>181</v>
      </c>
      <c r="AQ23" s="346">
        <v>0</v>
      </c>
      <c r="AR23" s="348">
        <v>21</v>
      </c>
    </row>
    <row r="24" spans="1:44" x14ac:dyDescent="0.2">
      <c r="A24" s="342" t="s">
        <v>12</v>
      </c>
      <c r="B24" s="343" t="s">
        <v>365</v>
      </c>
      <c r="C24" s="344">
        <v>13315</v>
      </c>
      <c r="D24" s="345">
        <f t="shared" si="0"/>
        <v>3151</v>
      </c>
      <c r="E24" s="346">
        <v>474</v>
      </c>
      <c r="F24" s="345">
        <v>3386</v>
      </c>
      <c r="G24" s="347">
        <v>508</v>
      </c>
      <c r="H24" s="346">
        <v>824</v>
      </c>
      <c r="I24" s="346">
        <v>0</v>
      </c>
      <c r="J24" s="345">
        <v>0</v>
      </c>
      <c r="K24" s="347">
        <v>731</v>
      </c>
      <c r="L24" s="346">
        <v>0</v>
      </c>
      <c r="M24" s="346">
        <v>12</v>
      </c>
      <c r="N24" s="345">
        <v>41</v>
      </c>
      <c r="O24" s="347">
        <v>0</v>
      </c>
      <c r="P24" s="345">
        <v>96</v>
      </c>
      <c r="Q24" s="347">
        <v>144</v>
      </c>
      <c r="R24" s="346">
        <v>423</v>
      </c>
      <c r="S24" s="346">
        <v>0</v>
      </c>
      <c r="T24" s="345">
        <v>31</v>
      </c>
      <c r="U24" s="347">
        <v>10</v>
      </c>
      <c r="V24" s="346">
        <v>2279</v>
      </c>
      <c r="W24" s="346">
        <v>24</v>
      </c>
      <c r="X24" s="345">
        <v>200</v>
      </c>
      <c r="Y24" s="347">
        <v>0</v>
      </c>
      <c r="Z24" s="346">
        <v>12</v>
      </c>
      <c r="AA24" s="346">
        <v>0</v>
      </c>
      <c r="AB24" s="345">
        <v>0</v>
      </c>
      <c r="AC24" s="347">
        <v>89</v>
      </c>
      <c r="AD24" s="346">
        <v>0</v>
      </c>
      <c r="AE24" s="346">
        <v>661</v>
      </c>
      <c r="AF24" s="345">
        <v>8</v>
      </c>
      <c r="AG24" s="347">
        <v>15</v>
      </c>
      <c r="AH24" s="346">
        <v>0</v>
      </c>
      <c r="AI24" s="346">
        <v>79</v>
      </c>
      <c r="AJ24" s="345">
        <v>0</v>
      </c>
      <c r="AK24" s="347">
        <v>2</v>
      </c>
      <c r="AL24" s="346">
        <v>105</v>
      </c>
      <c r="AM24" s="346">
        <v>0</v>
      </c>
      <c r="AN24" s="345">
        <v>0</v>
      </c>
      <c r="AO24" s="347">
        <v>0</v>
      </c>
      <c r="AP24" s="346">
        <v>0</v>
      </c>
      <c r="AQ24" s="346">
        <v>10</v>
      </c>
      <c r="AR24" s="348">
        <v>0</v>
      </c>
    </row>
    <row r="25" spans="1:44" x14ac:dyDescent="0.2">
      <c r="A25" s="342" t="s">
        <v>13</v>
      </c>
      <c r="B25" s="343" t="s">
        <v>191</v>
      </c>
      <c r="C25" s="344">
        <v>32308</v>
      </c>
      <c r="D25" s="345">
        <f t="shared" si="0"/>
        <v>9941</v>
      </c>
      <c r="E25" s="346">
        <v>2887</v>
      </c>
      <c r="F25" s="345">
        <v>1816</v>
      </c>
      <c r="G25" s="347">
        <v>6662</v>
      </c>
      <c r="H25" s="346">
        <v>692</v>
      </c>
      <c r="I25" s="346">
        <v>105</v>
      </c>
      <c r="J25" s="345">
        <v>16</v>
      </c>
      <c r="K25" s="347">
        <v>555</v>
      </c>
      <c r="L25" s="346">
        <v>882</v>
      </c>
      <c r="M25" s="346">
        <v>287</v>
      </c>
      <c r="N25" s="345">
        <v>432</v>
      </c>
      <c r="O25" s="347">
        <v>71</v>
      </c>
      <c r="P25" s="345">
        <v>166</v>
      </c>
      <c r="Q25" s="347">
        <v>197</v>
      </c>
      <c r="R25" s="346">
        <v>544</v>
      </c>
      <c r="S25" s="346">
        <v>439</v>
      </c>
      <c r="T25" s="345">
        <v>379</v>
      </c>
      <c r="U25" s="347">
        <v>715</v>
      </c>
      <c r="V25" s="346">
        <v>671</v>
      </c>
      <c r="W25" s="346">
        <v>606</v>
      </c>
      <c r="X25" s="345">
        <v>248</v>
      </c>
      <c r="Y25" s="347">
        <v>75</v>
      </c>
      <c r="Z25" s="346">
        <v>777</v>
      </c>
      <c r="AA25" s="346">
        <v>117</v>
      </c>
      <c r="AB25" s="345">
        <v>70</v>
      </c>
      <c r="AC25" s="347">
        <v>222</v>
      </c>
      <c r="AD25" s="346">
        <v>174</v>
      </c>
      <c r="AE25" s="346">
        <v>207</v>
      </c>
      <c r="AF25" s="345">
        <v>318</v>
      </c>
      <c r="AG25" s="347">
        <v>3</v>
      </c>
      <c r="AH25" s="346">
        <v>297</v>
      </c>
      <c r="AI25" s="346">
        <v>597</v>
      </c>
      <c r="AJ25" s="345">
        <v>146</v>
      </c>
      <c r="AK25" s="347">
        <v>33</v>
      </c>
      <c r="AL25" s="346">
        <v>651</v>
      </c>
      <c r="AM25" s="346">
        <v>57</v>
      </c>
      <c r="AN25" s="345">
        <v>19</v>
      </c>
      <c r="AO25" s="347">
        <v>0</v>
      </c>
      <c r="AP25" s="346">
        <v>74</v>
      </c>
      <c r="AQ25" s="346">
        <v>132</v>
      </c>
      <c r="AR25" s="348">
        <v>28</v>
      </c>
    </row>
    <row r="26" spans="1:44" x14ac:dyDescent="0.2">
      <c r="A26" s="342" t="s">
        <v>14</v>
      </c>
      <c r="B26" s="343" t="s">
        <v>50</v>
      </c>
      <c r="C26" s="344">
        <v>35106</v>
      </c>
      <c r="D26" s="345">
        <f t="shared" si="0"/>
        <v>8818</v>
      </c>
      <c r="E26" s="346">
        <v>4915</v>
      </c>
      <c r="F26" s="345">
        <v>1451</v>
      </c>
      <c r="G26" s="347">
        <v>650</v>
      </c>
      <c r="H26" s="346">
        <v>797</v>
      </c>
      <c r="I26" s="346">
        <v>290</v>
      </c>
      <c r="J26" s="345">
        <v>165</v>
      </c>
      <c r="K26" s="347">
        <v>596</v>
      </c>
      <c r="L26" s="346">
        <v>29</v>
      </c>
      <c r="M26" s="346">
        <v>2900</v>
      </c>
      <c r="N26" s="345">
        <v>549</v>
      </c>
      <c r="O26" s="347">
        <v>163</v>
      </c>
      <c r="P26" s="345">
        <v>811</v>
      </c>
      <c r="Q26" s="347">
        <v>175</v>
      </c>
      <c r="R26" s="346">
        <v>679</v>
      </c>
      <c r="S26" s="346">
        <v>324</v>
      </c>
      <c r="T26" s="345">
        <v>177</v>
      </c>
      <c r="U26" s="347">
        <v>387</v>
      </c>
      <c r="V26" s="346">
        <v>397</v>
      </c>
      <c r="W26" s="346">
        <v>533</v>
      </c>
      <c r="X26" s="345">
        <v>432</v>
      </c>
      <c r="Y26" s="347">
        <v>338</v>
      </c>
      <c r="Z26" s="346">
        <v>1129</v>
      </c>
      <c r="AA26" s="346">
        <v>178</v>
      </c>
      <c r="AB26" s="345">
        <v>175</v>
      </c>
      <c r="AC26" s="347">
        <v>793</v>
      </c>
      <c r="AD26" s="346">
        <v>379</v>
      </c>
      <c r="AE26" s="346">
        <v>2318</v>
      </c>
      <c r="AF26" s="345">
        <v>2990</v>
      </c>
      <c r="AG26" s="347">
        <v>38</v>
      </c>
      <c r="AH26" s="346">
        <v>91</v>
      </c>
      <c r="AI26" s="346">
        <v>259</v>
      </c>
      <c r="AJ26" s="345">
        <v>28</v>
      </c>
      <c r="AK26" s="347">
        <v>158</v>
      </c>
      <c r="AL26" s="346">
        <v>603</v>
      </c>
      <c r="AM26" s="346">
        <v>55</v>
      </c>
      <c r="AN26" s="345">
        <v>153</v>
      </c>
      <c r="AO26" s="347">
        <v>76</v>
      </c>
      <c r="AP26" s="346">
        <v>46</v>
      </c>
      <c r="AQ26" s="346">
        <v>43</v>
      </c>
      <c r="AR26" s="348">
        <v>18</v>
      </c>
    </row>
    <row r="27" spans="1:44" x14ac:dyDescent="0.2">
      <c r="A27" s="342" t="s">
        <v>15</v>
      </c>
      <c r="B27" s="343" t="s">
        <v>36</v>
      </c>
      <c r="C27" s="344">
        <v>160898</v>
      </c>
      <c r="D27" s="345">
        <f t="shared" si="0"/>
        <v>39946</v>
      </c>
      <c r="E27" s="346">
        <v>24975</v>
      </c>
      <c r="F27" s="345">
        <v>16540</v>
      </c>
      <c r="G27" s="347">
        <v>5351</v>
      </c>
      <c r="H27" s="346">
        <v>8271</v>
      </c>
      <c r="I27" s="346">
        <v>1758</v>
      </c>
      <c r="J27" s="345">
        <v>990</v>
      </c>
      <c r="K27" s="347">
        <v>5172</v>
      </c>
      <c r="L27" s="346">
        <v>1246</v>
      </c>
      <c r="M27" s="346">
        <v>4190</v>
      </c>
      <c r="N27" s="345">
        <v>8789</v>
      </c>
      <c r="O27" s="347">
        <v>1269</v>
      </c>
      <c r="P27" s="345">
        <v>1232</v>
      </c>
      <c r="Q27" s="347">
        <v>3691</v>
      </c>
      <c r="R27" s="346">
        <v>2451</v>
      </c>
      <c r="S27" s="346">
        <v>4236</v>
      </c>
      <c r="T27" s="345">
        <v>2924</v>
      </c>
      <c r="U27" s="347">
        <v>1071</v>
      </c>
      <c r="V27" s="346">
        <v>1706</v>
      </c>
      <c r="W27" s="346">
        <v>1293</v>
      </c>
      <c r="X27" s="345">
        <v>1038</v>
      </c>
      <c r="Y27" s="347">
        <v>1126</v>
      </c>
      <c r="Z27" s="346">
        <v>2505</v>
      </c>
      <c r="AA27" s="346">
        <v>1937</v>
      </c>
      <c r="AB27" s="345">
        <v>1238</v>
      </c>
      <c r="AC27" s="347">
        <v>1488</v>
      </c>
      <c r="AD27" s="346">
        <v>1882</v>
      </c>
      <c r="AE27" s="346">
        <v>1242</v>
      </c>
      <c r="AF27" s="345">
        <v>2462</v>
      </c>
      <c r="AG27" s="347">
        <v>542</v>
      </c>
      <c r="AH27" s="346">
        <v>615</v>
      </c>
      <c r="AI27" s="346">
        <v>1142</v>
      </c>
      <c r="AJ27" s="345">
        <v>831</v>
      </c>
      <c r="AK27" s="347">
        <v>363</v>
      </c>
      <c r="AL27" s="346">
        <v>585</v>
      </c>
      <c r="AM27" s="346">
        <v>404</v>
      </c>
      <c r="AN27" s="345">
        <v>1129</v>
      </c>
      <c r="AO27" s="347">
        <v>404</v>
      </c>
      <c r="AP27" s="346">
        <v>899</v>
      </c>
      <c r="AQ27" s="346">
        <v>942</v>
      </c>
      <c r="AR27" s="348">
        <v>1023</v>
      </c>
    </row>
    <row r="28" spans="1:44" x14ac:dyDescent="0.2">
      <c r="A28" s="342" t="s">
        <v>16</v>
      </c>
      <c r="B28" s="343" t="s">
        <v>192</v>
      </c>
      <c r="C28" s="344">
        <v>7222</v>
      </c>
      <c r="D28" s="345">
        <f t="shared" si="0"/>
        <v>2084</v>
      </c>
      <c r="E28" s="346">
        <v>1982</v>
      </c>
      <c r="F28" s="345">
        <v>765</v>
      </c>
      <c r="G28" s="347">
        <v>179</v>
      </c>
      <c r="H28" s="346">
        <v>26</v>
      </c>
      <c r="I28" s="346">
        <v>199</v>
      </c>
      <c r="J28" s="345">
        <v>10</v>
      </c>
      <c r="K28" s="347">
        <v>0</v>
      </c>
      <c r="L28" s="346">
        <v>419</v>
      </c>
      <c r="M28" s="346">
        <v>196</v>
      </c>
      <c r="N28" s="345">
        <v>188</v>
      </c>
      <c r="O28" s="347">
        <v>250</v>
      </c>
      <c r="P28" s="345">
        <v>2</v>
      </c>
      <c r="Q28" s="347">
        <v>30</v>
      </c>
      <c r="R28" s="346">
        <v>7</v>
      </c>
      <c r="S28" s="346">
        <v>157</v>
      </c>
      <c r="T28" s="345">
        <v>0</v>
      </c>
      <c r="U28" s="347">
        <v>0</v>
      </c>
      <c r="V28" s="346">
        <v>219</v>
      </c>
      <c r="W28" s="346">
        <v>0</v>
      </c>
      <c r="X28" s="345">
        <v>17</v>
      </c>
      <c r="Y28" s="347">
        <v>3</v>
      </c>
      <c r="Z28" s="346">
        <v>23</v>
      </c>
      <c r="AA28" s="346">
        <v>1</v>
      </c>
      <c r="AB28" s="345">
        <v>223</v>
      </c>
      <c r="AC28" s="347">
        <v>9</v>
      </c>
      <c r="AD28" s="346">
        <v>17</v>
      </c>
      <c r="AE28" s="346">
        <v>143</v>
      </c>
      <c r="AF28" s="345">
        <v>3</v>
      </c>
      <c r="AG28" s="347">
        <v>13</v>
      </c>
      <c r="AH28" s="346">
        <v>0</v>
      </c>
      <c r="AI28" s="346">
        <v>0</v>
      </c>
      <c r="AJ28" s="345">
        <v>0</v>
      </c>
      <c r="AK28" s="347">
        <v>0</v>
      </c>
      <c r="AL28" s="346">
        <v>13</v>
      </c>
      <c r="AM28" s="346">
        <v>33</v>
      </c>
      <c r="AN28" s="345">
        <v>0</v>
      </c>
      <c r="AO28" s="347">
        <v>0</v>
      </c>
      <c r="AP28" s="346">
        <v>0</v>
      </c>
      <c r="AQ28" s="346">
        <v>11</v>
      </c>
      <c r="AR28" s="348">
        <v>0</v>
      </c>
    </row>
    <row r="29" spans="1:44" x14ac:dyDescent="0.2">
      <c r="A29" s="342" t="s">
        <v>17</v>
      </c>
      <c r="B29" s="343" t="s">
        <v>272</v>
      </c>
      <c r="C29" s="344">
        <v>3361</v>
      </c>
      <c r="D29" s="345">
        <f t="shared" si="0"/>
        <v>1174</v>
      </c>
      <c r="E29" s="346">
        <v>379</v>
      </c>
      <c r="F29" s="345">
        <v>382</v>
      </c>
      <c r="G29" s="347">
        <v>127</v>
      </c>
      <c r="H29" s="346">
        <v>264</v>
      </c>
      <c r="I29" s="346">
        <v>11</v>
      </c>
      <c r="J29" s="345">
        <v>64</v>
      </c>
      <c r="K29" s="347">
        <v>44</v>
      </c>
      <c r="L29" s="346">
        <v>38</v>
      </c>
      <c r="M29" s="346">
        <v>36</v>
      </c>
      <c r="N29" s="345">
        <v>131</v>
      </c>
      <c r="O29" s="347">
        <v>54</v>
      </c>
      <c r="P29" s="345">
        <v>6</v>
      </c>
      <c r="Q29" s="347">
        <v>72</v>
      </c>
      <c r="R29" s="346">
        <v>11</v>
      </c>
      <c r="S29" s="346">
        <v>119</v>
      </c>
      <c r="T29" s="345">
        <v>58</v>
      </c>
      <c r="U29" s="347">
        <v>46</v>
      </c>
      <c r="V29" s="346">
        <v>47</v>
      </c>
      <c r="W29" s="346">
        <v>7</v>
      </c>
      <c r="X29" s="345">
        <v>27</v>
      </c>
      <c r="Y29" s="347">
        <v>3</v>
      </c>
      <c r="Z29" s="346">
        <v>25</v>
      </c>
      <c r="AA29" s="346">
        <v>33</v>
      </c>
      <c r="AB29" s="345">
        <v>9</v>
      </c>
      <c r="AC29" s="347">
        <v>23</v>
      </c>
      <c r="AD29" s="346">
        <v>36</v>
      </c>
      <c r="AE29" s="346">
        <v>11</v>
      </c>
      <c r="AF29" s="345">
        <v>13</v>
      </c>
      <c r="AG29" s="347">
        <v>5</v>
      </c>
      <c r="AH29" s="346">
        <v>14</v>
      </c>
      <c r="AI29" s="346">
        <v>3</v>
      </c>
      <c r="AJ29" s="345">
        <v>11</v>
      </c>
      <c r="AK29" s="347">
        <v>5</v>
      </c>
      <c r="AL29" s="346">
        <v>7</v>
      </c>
      <c r="AM29" s="346">
        <v>8</v>
      </c>
      <c r="AN29" s="345">
        <v>4</v>
      </c>
      <c r="AO29" s="347">
        <v>39</v>
      </c>
      <c r="AP29" s="346">
        <v>8</v>
      </c>
      <c r="AQ29" s="346">
        <v>7</v>
      </c>
      <c r="AR29" s="348">
        <v>0</v>
      </c>
    </row>
    <row r="30" spans="1:44" x14ac:dyDescent="0.2">
      <c r="A30" s="342" t="s">
        <v>18</v>
      </c>
      <c r="B30" s="343" t="s">
        <v>281</v>
      </c>
      <c r="C30" s="344">
        <v>11375</v>
      </c>
      <c r="D30" s="345">
        <f t="shared" si="0"/>
        <v>3172</v>
      </c>
      <c r="E30" s="346">
        <v>1918</v>
      </c>
      <c r="F30" s="345">
        <v>1231</v>
      </c>
      <c r="G30" s="347">
        <v>410</v>
      </c>
      <c r="H30" s="346">
        <v>663</v>
      </c>
      <c r="I30" s="346">
        <v>143</v>
      </c>
      <c r="J30" s="345">
        <v>97</v>
      </c>
      <c r="K30" s="347">
        <v>199</v>
      </c>
      <c r="L30" s="346">
        <v>270</v>
      </c>
      <c r="M30" s="346">
        <v>221</v>
      </c>
      <c r="N30" s="345">
        <v>362</v>
      </c>
      <c r="O30" s="347">
        <v>248</v>
      </c>
      <c r="P30" s="345">
        <v>68</v>
      </c>
      <c r="Q30" s="347">
        <v>221</v>
      </c>
      <c r="R30" s="346">
        <v>90</v>
      </c>
      <c r="S30" s="346">
        <v>383</v>
      </c>
      <c r="T30" s="345">
        <v>166</v>
      </c>
      <c r="U30" s="347">
        <v>76</v>
      </c>
      <c r="V30" s="346">
        <v>217</v>
      </c>
      <c r="W30" s="346">
        <v>29</v>
      </c>
      <c r="X30" s="345">
        <v>76</v>
      </c>
      <c r="Y30" s="347">
        <v>44</v>
      </c>
      <c r="Z30" s="346">
        <v>106</v>
      </c>
      <c r="AA30" s="346">
        <v>93</v>
      </c>
      <c r="AB30" s="345">
        <v>92</v>
      </c>
      <c r="AC30" s="347">
        <v>74</v>
      </c>
      <c r="AD30" s="346">
        <v>60</v>
      </c>
      <c r="AE30" s="346">
        <v>108</v>
      </c>
      <c r="AF30" s="345">
        <v>121</v>
      </c>
      <c r="AG30" s="347">
        <v>48</v>
      </c>
      <c r="AH30" s="346">
        <v>3</v>
      </c>
      <c r="AI30" s="346">
        <v>30</v>
      </c>
      <c r="AJ30" s="345">
        <v>26</v>
      </c>
      <c r="AK30" s="347">
        <v>29</v>
      </c>
      <c r="AL30" s="346">
        <v>40</v>
      </c>
      <c r="AM30" s="346">
        <v>29</v>
      </c>
      <c r="AN30" s="345">
        <v>34</v>
      </c>
      <c r="AO30" s="347">
        <v>35</v>
      </c>
      <c r="AP30" s="346">
        <v>41</v>
      </c>
      <c r="AQ30" s="346">
        <v>41</v>
      </c>
      <c r="AR30" s="348">
        <v>61</v>
      </c>
    </row>
    <row r="31" spans="1:44" x14ac:dyDescent="0.2">
      <c r="A31" s="342" t="s">
        <v>19</v>
      </c>
      <c r="B31" s="343" t="s">
        <v>384</v>
      </c>
      <c r="C31" s="344">
        <v>462368</v>
      </c>
      <c r="D31" s="345">
        <f t="shared" si="0"/>
        <v>157638</v>
      </c>
      <c r="E31" s="346">
        <v>55660</v>
      </c>
      <c r="F31" s="345">
        <v>33001</v>
      </c>
      <c r="G31" s="347">
        <v>19312</v>
      </c>
      <c r="H31" s="346">
        <v>33440</v>
      </c>
      <c r="I31" s="346">
        <v>4238</v>
      </c>
      <c r="J31" s="345">
        <v>5258</v>
      </c>
      <c r="K31" s="347">
        <v>14704</v>
      </c>
      <c r="L31" s="346">
        <v>1946</v>
      </c>
      <c r="M31" s="346">
        <v>8721</v>
      </c>
      <c r="N31" s="345">
        <v>20083</v>
      </c>
      <c r="O31" s="347">
        <v>3744</v>
      </c>
      <c r="P31" s="345">
        <v>3770</v>
      </c>
      <c r="Q31" s="347">
        <v>11086</v>
      </c>
      <c r="R31" s="346">
        <v>8265</v>
      </c>
      <c r="S31" s="346">
        <v>6042</v>
      </c>
      <c r="T31" s="345">
        <v>9203</v>
      </c>
      <c r="U31" s="347">
        <v>4156</v>
      </c>
      <c r="V31" s="346">
        <v>7717</v>
      </c>
      <c r="W31" s="346">
        <v>3628</v>
      </c>
      <c r="X31" s="345">
        <v>3413</v>
      </c>
      <c r="Y31" s="347">
        <v>1893</v>
      </c>
      <c r="Z31" s="346">
        <v>4899</v>
      </c>
      <c r="AA31" s="346">
        <v>4535</v>
      </c>
      <c r="AB31" s="345">
        <v>3023</v>
      </c>
      <c r="AC31" s="347">
        <v>3609</v>
      </c>
      <c r="AD31" s="346">
        <v>2870</v>
      </c>
      <c r="AE31" s="346">
        <v>3352</v>
      </c>
      <c r="AF31" s="345">
        <v>5793</v>
      </c>
      <c r="AG31" s="347">
        <v>1989</v>
      </c>
      <c r="AH31" s="346">
        <v>1142</v>
      </c>
      <c r="AI31" s="346">
        <v>2459</v>
      </c>
      <c r="AJ31" s="345">
        <v>1432</v>
      </c>
      <c r="AK31" s="347">
        <v>546</v>
      </c>
      <c r="AL31" s="346">
        <v>2098</v>
      </c>
      <c r="AM31" s="346">
        <v>660</v>
      </c>
      <c r="AN31" s="345">
        <v>2596</v>
      </c>
      <c r="AO31" s="347">
        <v>903</v>
      </c>
      <c r="AP31" s="346">
        <v>1223</v>
      </c>
      <c r="AQ31" s="346">
        <v>1184</v>
      </c>
      <c r="AR31" s="348">
        <v>1137</v>
      </c>
    </row>
    <row r="32" spans="1:44" x14ac:dyDescent="0.2">
      <c r="A32" s="342" t="s">
        <v>20</v>
      </c>
      <c r="B32" s="343" t="s">
        <v>37</v>
      </c>
      <c r="C32" s="344">
        <v>52260</v>
      </c>
      <c r="D32" s="345">
        <f t="shared" si="0"/>
        <v>19391</v>
      </c>
      <c r="E32" s="346">
        <v>7668</v>
      </c>
      <c r="F32" s="345">
        <v>3775</v>
      </c>
      <c r="G32" s="347">
        <v>2950</v>
      </c>
      <c r="H32" s="346">
        <v>3128</v>
      </c>
      <c r="I32" s="346">
        <v>738</v>
      </c>
      <c r="J32" s="345">
        <v>800</v>
      </c>
      <c r="K32" s="347">
        <v>1116</v>
      </c>
      <c r="L32" s="346">
        <v>241</v>
      </c>
      <c r="M32" s="346">
        <v>1282</v>
      </c>
      <c r="N32" s="345">
        <v>2079</v>
      </c>
      <c r="O32" s="347">
        <v>353</v>
      </c>
      <c r="P32" s="345">
        <v>439</v>
      </c>
      <c r="Q32" s="347">
        <v>932</v>
      </c>
      <c r="R32" s="346">
        <v>490</v>
      </c>
      <c r="S32" s="346">
        <v>611</v>
      </c>
      <c r="T32" s="345">
        <v>1122</v>
      </c>
      <c r="U32" s="347">
        <v>309</v>
      </c>
      <c r="V32" s="346">
        <v>753</v>
      </c>
      <c r="W32" s="346">
        <v>303</v>
      </c>
      <c r="X32" s="345">
        <v>258</v>
      </c>
      <c r="Y32" s="347">
        <v>165</v>
      </c>
      <c r="Z32" s="346">
        <v>313</v>
      </c>
      <c r="AA32" s="346">
        <v>352</v>
      </c>
      <c r="AB32" s="345">
        <v>269</v>
      </c>
      <c r="AC32" s="347">
        <v>340</v>
      </c>
      <c r="AD32" s="346">
        <v>344</v>
      </c>
      <c r="AE32" s="346">
        <v>197</v>
      </c>
      <c r="AF32" s="345">
        <v>425</v>
      </c>
      <c r="AG32" s="347">
        <v>79</v>
      </c>
      <c r="AH32" s="346">
        <v>79</v>
      </c>
      <c r="AI32" s="346">
        <v>77</v>
      </c>
      <c r="AJ32" s="345">
        <v>87</v>
      </c>
      <c r="AK32" s="347">
        <v>25</v>
      </c>
      <c r="AL32" s="346">
        <v>208</v>
      </c>
      <c r="AM32" s="346">
        <v>48</v>
      </c>
      <c r="AN32" s="345">
        <v>153</v>
      </c>
      <c r="AO32" s="347">
        <v>62</v>
      </c>
      <c r="AP32" s="346">
        <v>84</v>
      </c>
      <c r="AQ32" s="346">
        <v>113</v>
      </c>
      <c r="AR32" s="348">
        <v>102</v>
      </c>
    </row>
    <row r="33" spans="1:45" x14ac:dyDescent="0.2">
      <c r="A33" s="342" t="s">
        <v>21</v>
      </c>
      <c r="B33" s="343" t="s">
        <v>38</v>
      </c>
      <c r="C33" s="344">
        <v>52349</v>
      </c>
      <c r="D33" s="345">
        <f t="shared" si="0"/>
        <v>20397</v>
      </c>
      <c r="E33" s="346">
        <v>4934</v>
      </c>
      <c r="F33" s="345">
        <v>5367</v>
      </c>
      <c r="G33" s="347">
        <v>2199</v>
      </c>
      <c r="H33" s="346">
        <v>5928</v>
      </c>
      <c r="I33" s="346">
        <v>251</v>
      </c>
      <c r="J33" s="345">
        <v>1478</v>
      </c>
      <c r="K33" s="347">
        <v>1727</v>
      </c>
      <c r="L33" s="346">
        <v>141</v>
      </c>
      <c r="M33" s="346">
        <v>422</v>
      </c>
      <c r="N33" s="345">
        <v>1870</v>
      </c>
      <c r="O33" s="347">
        <v>180</v>
      </c>
      <c r="P33" s="345">
        <v>137</v>
      </c>
      <c r="Q33" s="347">
        <v>2097</v>
      </c>
      <c r="R33" s="346">
        <v>390</v>
      </c>
      <c r="S33" s="346">
        <v>490</v>
      </c>
      <c r="T33" s="345">
        <v>1169</v>
      </c>
      <c r="U33" s="347">
        <v>166</v>
      </c>
      <c r="V33" s="346">
        <v>745</v>
      </c>
      <c r="W33" s="346">
        <v>113</v>
      </c>
      <c r="X33" s="345">
        <v>148</v>
      </c>
      <c r="Y33" s="347">
        <v>44</v>
      </c>
      <c r="Z33" s="346">
        <v>216</v>
      </c>
      <c r="AA33" s="346">
        <v>184</v>
      </c>
      <c r="AB33" s="345">
        <v>95</v>
      </c>
      <c r="AC33" s="347">
        <v>179</v>
      </c>
      <c r="AD33" s="346">
        <v>77</v>
      </c>
      <c r="AE33" s="346">
        <v>228</v>
      </c>
      <c r="AF33" s="345">
        <v>233</v>
      </c>
      <c r="AG33" s="347">
        <v>83</v>
      </c>
      <c r="AH33" s="346">
        <v>32</v>
      </c>
      <c r="AI33" s="346">
        <v>102</v>
      </c>
      <c r="AJ33" s="345">
        <v>154</v>
      </c>
      <c r="AK33" s="347">
        <v>9</v>
      </c>
      <c r="AL33" s="346">
        <v>84</v>
      </c>
      <c r="AM33" s="346">
        <v>18</v>
      </c>
      <c r="AN33" s="345">
        <v>143</v>
      </c>
      <c r="AO33" s="347">
        <v>55</v>
      </c>
      <c r="AP33" s="346">
        <v>29</v>
      </c>
      <c r="AQ33" s="346">
        <v>15</v>
      </c>
      <c r="AR33" s="348">
        <v>20</v>
      </c>
    </row>
    <row r="34" spans="1:45" x14ac:dyDescent="0.2">
      <c r="A34" s="342" t="s">
        <v>22</v>
      </c>
      <c r="B34" s="343" t="s">
        <v>535</v>
      </c>
      <c r="C34" s="344">
        <v>146857</v>
      </c>
      <c r="D34" s="345">
        <f t="shared" si="0"/>
        <v>58372</v>
      </c>
      <c r="E34" s="346">
        <v>16419</v>
      </c>
      <c r="F34" s="345">
        <v>13991</v>
      </c>
      <c r="G34" s="347">
        <v>4784</v>
      </c>
      <c r="H34" s="346">
        <v>10779</v>
      </c>
      <c r="I34" s="346">
        <v>684</v>
      </c>
      <c r="J34" s="345">
        <v>738</v>
      </c>
      <c r="K34" s="347">
        <v>4655</v>
      </c>
      <c r="L34" s="346">
        <v>526</v>
      </c>
      <c r="M34" s="346">
        <v>1177</v>
      </c>
      <c r="N34" s="345">
        <v>5450</v>
      </c>
      <c r="O34" s="347">
        <v>866</v>
      </c>
      <c r="P34" s="345">
        <v>999</v>
      </c>
      <c r="Q34" s="347">
        <v>2236</v>
      </c>
      <c r="R34" s="346">
        <v>1997</v>
      </c>
      <c r="S34" s="346">
        <v>1799</v>
      </c>
      <c r="T34" s="345">
        <v>1811</v>
      </c>
      <c r="U34" s="347">
        <v>1361</v>
      </c>
      <c r="V34" s="346">
        <v>1718</v>
      </c>
      <c r="W34" s="346">
        <v>1983</v>
      </c>
      <c r="X34" s="345">
        <v>846</v>
      </c>
      <c r="Y34" s="347">
        <v>580</v>
      </c>
      <c r="Z34" s="346">
        <v>1473</v>
      </c>
      <c r="AA34" s="346">
        <v>927</v>
      </c>
      <c r="AB34" s="345">
        <v>645</v>
      </c>
      <c r="AC34" s="347">
        <v>769</v>
      </c>
      <c r="AD34" s="346">
        <v>542</v>
      </c>
      <c r="AE34" s="346">
        <v>1367</v>
      </c>
      <c r="AF34" s="345">
        <v>1973</v>
      </c>
      <c r="AG34" s="347">
        <v>347</v>
      </c>
      <c r="AH34" s="346">
        <v>291</v>
      </c>
      <c r="AI34" s="346">
        <v>1199</v>
      </c>
      <c r="AJ34" s="345">
        <v>702</v>
      </c>
      <c r="AK34" s="347">
        <v>182</v>
      </c>
      <c r="AL34" s="346">
        <v>957</v>
      </c>
      <c r="AM34" s="346">
        <v>317</v>
      </c>
      <c r="AN34" s="345">
        <v>755</v>
      </c>
      <c r="AO34" s="347">
        <v>180</v>
      </c>
      <c r="AP34" s="346">
        <v>166</v>
      </c>
      <c r="AQ34" s="346">
        <v>155</v>
      </c>
      <c r="AR34" s="348">
        <v>139</v>
      </c>
    </row>
    <row r="35" spans="1:45" x14ac:dyDescent="0.2">
      <c r="A35" s="342" t="s">
        <v>23</v>
      </c>
      <c r="B35" s="343" t="s">
        <v>193</v>
      </c>
      <c r="C35" s="344">
        <v>29908</v>
      </c>
      <c r="D35" s="345">
        <f t="shared" si="0"/>
        <v>14890</v>
      </c>
      <c r="E35" s="346">
        <v>2790</v>
      </c>
      <c r="F35" s="345">
        <v>3249</v>
      </c>
      <c r="G35" s="347">
        <v>1499</v>
      </c>
      <c r="H35" s="346">
        <v>1884</v>
      </c>
      <c r="I35" s="346">
        <v>126</v>
      </c>
      <c r="J35" s="345">
        <v>253</v>
      </c>
      <c r="K35" s="347">
        <v>857</v>
      </c>
      <c r="L35" s="346">
        <v>55</v>
      </c>
      <c r="M35" s="346">
        <v>283</v>
      </c>
      <c r="N35" s="345">
        <v>844</v>
      </c>
      <c r="O35" s="347">
        <v>42</v>
      </c>
      <c r="P35" s="345">
        <v>58</v>
      </c>
      <c r="Q35" s="347">
        <v>576</v>
      </c>
      <c r="R35" s="346">
        <v>61</v>
      </c>
      <c r="S35" s="346">
        <v>588</v>
      </c>
      <c r="T35" s="345">
        <v>233</v>
      </c>
      <c r="U35" s="347">
        <v>49</v>
      </c>
      <c r="V35" s="346">
        <v>841</v>
      </c>
      <c r="W35" s="346">
        <v>41</v>
      </c>
      <c r="X35" s="345">
        <v>50</v>
      </c>
      <c r="Y35" s="347">
        <v>45</v>
      </c>
      <c r="Z35" s="346">
        <v>91</v>
      </c>
      <c r="AA35" s="346">
        <v>42</v>
      </c>
      <c r="AB35" s="345">
        <v>40</v>
      </c>
      <c r="AC35" s="347">
        <v>22</v>
      </c>
      <c r="AD35" s="346">
        <v>22</v>
      </c>
      <c r="AE35" s="346">
        <v>72</v>
      </c>
      <c r="AF35" s="345">
        <v>60</v>
      </c>
      <c r="AG35" s="347">
        <v>36</v>
      </c>
      <c r="AH35" s="346">
        <v>11</v>
      </c>
      <c r="AI35" s="346">
        <v>28</v>
      </c>
      <c r="AJ35" s="345">
        <v>24</v>
      </c>
      <c r="AK35" s="347">
        <v>10</v>
      </c>
      <c r="AL35" s="346">
        <v>14</v>
      </c>
      <c r="AM35" s="346">
        <v>13</v>
      </c>
      <c r="AN35" s="345">
        <v>45</v>
      </c>
      <c r="AO35" s="347">
        <v>13</v>
      </c>
      <c r="AP35" s="346">
        <v>18</v>
      </c>
      <c r="AQ35" s="346">
        <v>15</v>
      </c>
      <c r="AR35" s="348">
        <v>18</v>
      </c>
    </row>
    <row r="36" spans="1:45" x14ac:dyDescent="0.2">
      <c r="A36" s="342" t="s">
        <v>24</v>
      </c>
      <c r="B36" s="343" t="s">
        <v>39</v>
      </c>
      <c r="C36" s="344">
        <v>66571</v>
      </c>
      <c r="D36" s="345">
        <f t="shared" si="0"/>
        <v>21457</v>
      </c>
      <c r="E36" s="346">
        <v>5675</v>
      </c>
      <c r="F36" s="345">
        <v>3806</v>
      </c>
      <c r="G36" s="347">
        <v>3174</v>
      </c>
      <c r="H36" s="346">
        <v>3719</v>
      </c>
      <c r="I36" s="346">
        <v>904</v>
      </c>
      <c r="J36" s="345">
        <v>1158</v>
      </c>
      <c r="K36" s="347">
        <v>5057</v>
      </c>
      <c r="L36" s="346">
        <v>467</v>
      </c>
      <c r="M36" s="346">
        <v>1455</v>
      </c>
      <c r="N36" s="345">
        <v>2835</v>
      </c>
      <c r="O36" s="347">
        <v>532</v>
      </c>
      <c r="P36" s="345">
        <v>521</v>
      </c>
      <c r="Q36" s="347">
        <v>1746</v>
      </c>
      <c r="R36" s="346">
        <v>778</v>
      </c>
      <c r="S36" s="346">
        <v>863</v>
      </c>
      <c r="T36" s="345">
        <v>1203</v>
      </c>
      <c r="U36" s="347">
        <v>857</v>
      </c>
      <c r="V36" s="346">
        <v>976</v>
      </c>
      <c r="W36" s="346">
        <v>507</v>
      </c>
      <c r="X36" s="345">
        <v>589</v>
      </c>
      <c r="Y36" s="347">
        <v>409</v>
      </c>
      <c r="Z36" s="346">
        <v>907</v>
      </c>
      <c r="AA36" s="346">
        <v>508</v>
      </c>
      <c r="AB36" s="345">
        <v>545</v>
      </c>
      <c r="AC36" s="347">
        <v>572</v>
      </c>
      <c r="AD36" s="346">
        <v>599</v>
      </c>
      <c r="AE36" s="346">
        <v>850</v>
      </c>
      <c r="AF36" s="345">
        <v>913</v>
      </c>
      <c r="AG36" s="347">
        <v>261</v>
      </c>
      <c r="AH36" s="346">
        <v>237</v>
      </c>
      <c r="AI36" s="346">
        <v>228</v>
      </c>
      <c r="AJ36" s="345">
        <v>224</v>
      </c>
      <c r="AK36" s="347">
        <v>110</v>
      </c>
      <c r="AL36" s="346">
        <v>281</v>
      </c>
      <c r="AM36" s="346">
        <v>148</v>
      </c>
      <c r="AN36" s="345">
        <v>209</v>
      </c>
      <c r="AO36" s="347">
        <v>350</v>
      </c>
      <c r="AP36" s="346">
        <v>305</v>
      </c>
      <c r="AQ36" s="346">
        <v>344</v>
      </c>
      <c r="AR36" s="348">
        <v>292</v>
      </c>
    </row>
    <row r="37" spans="1:45" x14ac:dyDescent="0.2">
      <c r="A37" s="342" t="s">
        <v>25</v>
      </c>
      <c r="B37" s="343" t="s">
        <v>40</v>
      </c>
      <c r="C37" s="344">
        <v>138126</v>
      </c>
      <c r="D37" s="345">
        <f t="shared" si="0"/>
        <v>43795</v>
      </c>
      <c r="E37" s="346">
        <v>12968</v>
      </c>
      <c r="F37" s="345">
        <v>7577</v>
      </c>
      <c r="G37" s="347">
        <v>5322</v>
      </c>
      <c r="H37" s="346">
        <v>16151</v>
      </c>
      <c r="I37" s="346">
        <v>1121</v>
      </c>
      <c r="J37" s="345">
        <v>2875</v>
      </c>
      <c r="K37" s="347">
        <v>3760</v>
      </c>
      <c r="L37" s="346">
        <v>801</v>
      </c>
      <c r="M37" s="346">
        <v>2473</v>
      </c>
      <c r="N37" s="345">
        <v>4941</v>
      </c>
      <c r="O37" s="347">
        <v>1206</v>
      </c>
      <c r="P37" s="345">
        <v>950</v>
      </c>
      <c r="Q37" s="347">
        <v>4818</v>
      </c>
      <c r="R37" s="346">
        <v>1783</v>
      </c>
      <c r="S37" s="346">
        <v>1571</v>
      </c>
      <c r="T37" s="345">
        <v>2837</v>
      </c>
      <c r="U37" s="347">
        <v>931</v>
      </c>
      <c r="V37" s="346">
        <v>3683</v>
      </c>
      <c r="W37" s="346">
        <v>1038</v>
      </c>
      <c r="X37" s="345">
        <v>1159</v>
      </c>
      <c r="Y37" s="347">
        <v>608</v>
      </c>
      <c r="Z37" s="346">
        <v>1894</v>
      </c>
      <c r="AA37" s="346">
        <v>991</v>
      </c>
      <c r="AB37" s="345">
        <v>918</v>
      </c>
      <c r="AC37" s="347">
        <v>1045</v>
      </c>
      <c r="AD37" s="346">
        <v>957</v>
      </c>
      <c r="AE37" s="346">
        <v>1412</v>
      </c>
      <c r="AF37" s="345">
        <v>1939</v>
      </c>
      <c r="AG37" s="347">
        <v>770</v>
      </c>
      <c r="AH37" s="346">
        <v>637</v>
      </c>
      <c r="AI37" s="346">
        <v>716</v>
      </c>
      <c r="AJ37" s="345">
        <v>766</v>
      </c>
      <c r="AK37" s="347">
        <v>305</v>
      </c>
      <c r="AL37" s="346">
        <v>561</v>
      </c>
      <c r="AM37" s="346">
        <v>250</v>
      </c>
      <c r="AN37" s="345">
        <v>557</v>
      </c>
      <c r="AO37" s="347">
        <v>649</v>
      </c>
      <c r="AP37" s="346">
        <v>398</v>
      </c>
      <c r="AQ37" s="346">
        <v>625</v>
      </c>
      <c r="AR37" s="348">
        <v>368</v>
      </c>
    </row>
    <row r="38" spans="1:45" x14ac:dyDescent="0.2">
      <c r="A38" s="342" t="s">
        <v>26</v>
      </c>
      <c r="B38" s="343" t="s">
        <v>481</v>
      </c>
      <c r="C38" s="344">
        <v>297763</v>
      </c>
      <c r="D38" s="345">
        <f t="shared" si="0"/>
        <v>88946</v>
      </c>
      <c r="E38" s="346">
        <v>29406</v>
      </c>
      <c r="F38" s="345">
        <v>23893</v>
      </c>
      <c r="G38" s="347">
        <v>15856</v>
      </c>
      <c r="H38" s="346">
        <v>23984</v>
      </c>
      <c r="I38" s="346">
        <v>3407</v>
      </c>
      <c r="J38" s="345">
        <v>4333</v>
      </c>
      <c r="K38" s="347">
        <v>9314</v>
      </c>
      <c r="L38" s="346">
        <v>1963</v>
      </c>
      <c r="M38" s="346">
        <v>4830</v>
      </c>
      <c r="N38" s="345">
        <v>13053</v>
      </c>
      <c r="O38" s="347">
        <v>3234</v>
      </c>
      <c r="P38" s="345">
        <v>2394</v>
      </c>
      <c r="Q38" s="347">
        <v>11091</v>
      </c>
      <c r="R38" s="346">
        <v>4394</v>
      </c>
      <c r="S38" s="346">
        <v>3774</v>
      </c>
      <c r="T38" s="345">
        <v>8092</v>
      </c>
      <c r="U38" s="347">
        <v>3462</v>
      </c>
      <c r="V38" s="346">
        <v>5844</v>
      </c>
      <c r="W38" s="346">
        <v>2145</v>
      </c>
      <c r="X38" s="345">
        <v>2225</v>
      </c>
      <c r="Y38" s="347">
        <v>1968</v>
      </c>
      <c r="Z38" s="346">
        <v>3593</v>
      </c>
      <c r="AA38" s="346">
        <v>2285</v>
      </c>
      <c r="AB38" s="345">
        <v>1857</v>
      </c>
      <c r="AC38" s="347">
        <v>2560</v>
      </c>
      <c r="AD38" s="346">
        <v>2029</v>
      </c>
      <c r="AE38" s="346">
        <v>1810</v>
      </c>
      <c r="AF38" s="345">
        <v>4086</v>
      </c>
      <c r="AG38" s="347">
        <v>1453</v>
      </c>
      <c r="AH38" s="346">
        <v>1134</v>
      </c>
      <c r="AI38" s="346">
        <v>1621</v>
      </c>
      <c r="AJ38" s="345">
        <v>1027</v>
      </c>
      <c r="AK38" s="347">
        <v>332</v>
      </c>
      <c r="AL38" s="346">
        <v>1054</v>
      </c>
      <c r="AM38" s="346">
        <v>655</v>
      </c>
      <c r="AN38" s="345">
        <v>1084</v>
      </c>
      <c r="AO38" s="347">
        <v>710</v>
      </c>
      <c r="AP38" s="346">
        <v>1446</v>
      </c>
      <c r="AQ38" s="346">
        <v>767</v>
      </c>
      <c r="AR38" s="348">
        <v>652</v>
      </c>
    </row>
    <row r="39" spans="1:45" x14ac:dyDescent="0.2">
      <c r="A39" s="342" t="s">
        <v>51</v>
      </c>
      <c r="B39" s="343" t="s">
        <v>536</v>
      </c>
      <c r="C39" s="344">
        <v>24412</v>
      </c>
      <c r="D39" s="345">
        <f t="shared" si="0"/>
        <v>7105</v>
      </c>
      <c r="E39" s="346">
        <v>2880</v>
      </c>
      <c r="F39" s="345">
        <v>943</v>
      </c>
      <c r="G39" s="347">
        <v>900</v>
      </c>
      <c r="H39" s="346">
        <v>1300</v>
      </c>
      <c r="I39" s="346">
        <v>340</v>
      </c>
      <c r="J39" s="345">
        <v>185</v>
      </c>
      <c r="K39" s="347">
        <v>528</v>
      </c>
      <c r="L39" s="346">
        <v>183</v>
      </c>
      <c r="M39" s="346">
        <v>721</v>
      </c>
      <c r="N39" s="345">
        <v>924</v>
      </c>
      <c r="O39" s="347">
        <v>301</v>
      </c>
      <c r="P39" s="345">
        <v>345</v>
      </c>
      <c r="Q39" s="347">
        <v>591</v>
      </c>
      <c r="R39" s="346">
        <v>414</v>
      </c>
      <c r="S39" s="346">
        <v>357</v>
      </c>
      <c r="T39" s="345">
        <v>316</v>
      </c>
      <c r="U39" s="347">
        <v>257</v>
      </c>
      <c r="V39" s="346">
        <v>504</v>
      </c>
      <c r="W39" s="346">
        <v>317</v>
      </c>
      <c r="X39" s="345">
        <v>325</v>
      </c>
      <c r="Y39" s="347">
        <v>245</v>
      </c>
      <c r="Z39" s="346">
        <v>629</v>
      </c>
      <c r="AA39" s="346">
        <v>432</v>
      </c>
      <c r="AB39" s="345">
        <v>287</v>
      </c>
      <c r="AC39" s="347">
        <v>432</v>
      </c>
      <c r="AD39" s="346">
        <v>372</v>
      </c>
      <c r="AE39" s="346">
        <v>321</v>
      </c>
      <c r="AF39" s="345">
        <v>555</v>
      </c>
      <c r="AG39" s="347">
        <v>71</v>
      </c>
      <c r="AH39" s="346">
        <v>199</v>
      </c>
      <c r="AI39" s="346">
        <v>97</v>
      </c>
      <c r="AJ39" s="345">
        <v>92</v>
      </c>
      <c r="AK39" s="347">
        <v>69</v>
      </c>
      <c r="AL39" s="346">
        <v>115</v>
      </c>
      <c r="AM39" s="346">
        <v>112</v>
      </c>
      <c r="AN39" s="345">
        <v>81</v>
      </c>
      <c r="AO39" s="347">
        <v>108</v>
      </c>
      <c r="AP39" s="346">
        <v>149</v>
      </c>
      <c r="AQ39" s="346">
        <v>159</v>
      </c>
      <c r="AR39" s="348">
        <v>151</v>
      </c>
    </row>
    <row r="40" spans="1:45" x14ac:dyDescent="0.2">
      <c r="A40" s="342" t="s">
        <v>194</v>
      </c>
      <c r="B40" s="343" t="s">
        <v>41</v>
      </c>
      <c r="C40" s="344">
        <v>223814</v>
      </c>
      <c r="D40" s="345">
        <f t="shared" si="0"/>
        <v>82167</v>
      </c>
      <c r="E40" s="346">
        <v>23856</v>
      </c>
      <c r="F40" s="345">
        <v>20433</v>
      </c>
      <c r="G40" s="347">
        <v>10079</v>
      </c>
      <c r="H40" s="346">
        <v>13233</v>
      </c>
      <c r="I40" s="346">
        <v>1516</v>
      </c>
      <c r="J40" s="345">
        <v>3636</v>
      </c>
      <c r="K40" s="347">
        <v>4949</v>
      </c>
      <c r="L40" s="346">
        <v>933</v>
      </c>
      <c r="M40" s="346">
        <v>3211</v>
      </c>
      <c r="N40" s="345">
        <v>8567</v>
      </c>
      <c r="O40" s="347">
        <v>1103</v>
      </c>
      <c r="P40" s="345">
        <v>1505</v>
      </c>
      <c r="Q40" s="347">
        <v>6040</v>
      </c>
      <c r="R40" s="346">
        <v>1641</v>
      </c>
      <c r="S40" s="346">
        <v>11242</v>
      </c>
      <c r="T40" s="345">
        <v>3538</v>
      </c>
      <c r="U40" s="347">
        <v>1099</v>
      </c>
      <c r="V40" s="346">
        <v>3286</v>
      </c>
      <c r="W40" s="346">
        <v>1778</v>
      </c>
      <c r="X40" s="345">
        <v>1021</v>
      </c>
      <c r="Y40" s="347">
        <v>787</v>
      </c>
      <c r="Z40" s="346">
        <v>1865</v>
      </c>
      <c r="AA40" s="346">
        <v>953</v>
      </c>
      <c r="AB40" s="345">
        <v>1147</v>
      </c>
      <c r="AC40" s="347">
        <v>746</v>
      </c>
      <c r="AD40" s="346">
        <v>1017</v>
      </c>
      <c r="AE40" s="346">
        <v>1255</v>
      </c>
      <c r="AF40" s="345">
        <v>2642</v>
      </c>
      <c r="AG40" s="347">
        <v>617</v>
      </c>
      <c r="AH40" s="346">
        <v>461</v>
      </c>
      <c r="AI40" s="346">
        <v>769</v>
      </c>
      <c r="AJ40" s="345">
        <v>1621</v>
      </c>
      <c r="AK40" s="347">
        <v>227</v>
      </c>
      <c r="AL40" s="346">
        <v>479</v>
      </c>
      <c r="AM40" s="346">
        <v>142</v>
      </c>
      <c r="AN40" s="345">
        <v>566</v>
      </c>
      <c r="AO40" s="347">
        <v>624</v>
      </c>
      <c r="AP40" s="346">
        <v>2089</v>
      </c>
      <c r="AQ40" s="346">
        <v>390</v>
      </c>
      <c r="AR40" s="348">
        <v>584</v>
      </c>
    </row>
    <row r="41" spans="1:45" x14ac:dyDescent="0.2">
      <c r="A41" s="342" t="s">
        <v>200</v>
      </c>
      <c r="B41" s="343" t="s">
        <v>42</v>
      </c>
      <c r="C41" s="344">
        <v>341198</v>
      </c>
      <c r="D41" s="345">
        <f>C41-SUM(E41:AR41)</f>
        <v>114877</v>
      </c>
      <c r="E41" s="346">
        <v>35465</v>
      </c>
      <c r="F41" s="345">
        <v>27676</v>
      </c>
      <c r="G41" s="347">
        <v>15061</v>
      </c>
      <c r="H41" s="346">
        <v>27050</v>
      </c>
      <c r="I41" s="346">
        <v>3759</v>
      </c>
      <c r="J41" s="345">
        <v>4521</v>
      </c>
      <c r="K41" s="347">
        <v>9834</v>
      </c>
      <c r="L41" s="346">
        <v>1549</v>
      </c>
      <c r="M41" s="346">
        <v>7789</v>
      </c>
      <c r="N41" s="345">
        <v>13853</v>
      </c>
      <c r="O41" s="347">
        <v>2911</v>
      </c>
      <c r="P41" s="345">
        <v>2566</v>
      </c>
      <c r="Q41" s="347">
        <v>9760</v>
      </c>
      <c r="R41" s="346">
        <v>5091</v>
      </c>
      <c r="S41" s="346">
        <v>4340</v>
      </c>
      <c r="T41" s="345">
        <v>6066</v>
      </c>
      <c r="U41" s="347">
        <v>2737</v>
      </c>
      <c r="V41" s="346">
        <v>6638</v>
      </c>
      <c r="W41" s="346">
        <v>2283</v>
      </c>
      <c r="X41" s="345">
        <v>2907</v>
      </c>
      <c r="Y41" s="347">
        <v>1372</v>
      </c>
      <c r="Z41" s="346">
        <v>3235</v>
      </c>
      <c r="AA41" s="346">
        <v>3319</v>
      </c>
      <c r="AB41" s="345">
        <v>1890</v>
      </c>
      <c r="AC41" s="347">
        <v>3548</v>
      </c>
      <c r="AD41" s="346">
        <v>1930</v>
      </c>
      <c r="AE41" s="346">
        <v>3326</v>
      </c>
      <c r="AF41" s="345">
        <v>3672</v>
      </c>
      <c r="AG41" s="347">
        <v>1048</v>
      </c>
      <c r="AH41" s="346">
        <v>996</v>
      </c>
      <c r="AI41" s="346">
        <v>1300</v>
      </c>
      <c r="AJ41" s="345">
        <v>1257</v>
      </c>
      <c r="AK41" s="347">
        <v>394</v>
      </c>
      <c r="AL41" s="346">
        <v>1284</v>
      </c>
      <c r="AM41" s="346">
        <v>513</v>
      </c>
      <c r="AN41" s="345">
        <v>1311</v>
      </c>
      <c r="AO41" s="347">
        <v>652</v>
      </c>
      <c r="AP41" s="346">
        <v>973</v>
      </c>
      <c r="AQ41" s="346">
        <v>1192</v>
      </c>
      <c r="AR41" s="348">
        <v>1253</v>
      </c>
    </row>
    <row r="42" spans="1:45" x14ac:dyDescent="0.2">
      <c r="A42" s="342" t="s">
        <v>201</v>
      </c>
      <c r="B42" s="343" t="s">
        <v>282</v>
      </c>
      <c r="C42" s="344">
        <v>0</v>
      </c>
      <c r="D42" s="345">
        <v>0</v>
      </c>
      <c r="E42" s="346">
        <v>0</v>
      </c>
      <c r="F42" s="345">
        <v>0</v>
      </c>
      <c r="G42" s="347">
        <v>0</v>
      </c>
      <c r="H42" s="346">
        <v>0</v>
      </c>
      <c r="I42" s="346">
        <v>0</v>
      </c>
      <c r="J42" s="345">
        <v>0</v>
      </c>
      <c r="K42" s="347">
        <v>0</v>
      </c>
      <c r="L42" s="346">
        <v>0</v>
      </c>
      <c r="M42" s="346">
        <v>0</v>
      </c>
      <c r="N42" s="345">
        <v>0</v>
      </c>
      <c r="O42" s="347">
        <v>0</v>
      </c>
      <c r="P42" s="345">
        <v>0</v>
      </c>
      <c r="Q42" s="347">
        <v>0</v>
      </c>
      <c r="R42" s="346">
        <v>0</v>
      </c>
      <c r="S42" s="346">
        <v>0</v>
      </c>
      <c r="T42" s="345">
        <v>0</v>
      </c>
      <c r="U42" s="347">
        <v>0</v>
      </c>
      <c r="V42" s="346">
        <v>0</v>
      </c>
      <c r="W42" s="346">
        <v>0</v>
      </c>
      <c r="X42" s="345">
        <v>0</v>
      </c>
      <c r="Y42" s="347">
        <v>0</v>
      </c>
      <c r="Z42" s="346">
        <v>0</v>
      </c>
      <c r="AA42" s="346">
        <v>0</v>
      </c>
      <c r="AB42" s="345">
        <v>0</v>
      </c>
      <c r="AC42" s="347">
        <v>0</v>
      </c>
      <c r="AD42" s="346">
        <v>0</v>
      </c>
      <c r="AE42" s="346">
        <v>0</v>
      </c>
      <c r="AF42" s="345">
        <v>0</v>
      </c>
      <c r="AG42" s="347">
        <v>0</v>
      </c>
      <c r="AH42" s="346">
        <v>0</v>
      </c>
      <c r="AI42" s="346">
        <v>0</v>
      </c>
      <c r="AJ42" s="345">
        <v>0</v>
      </c>
      <c r="AK42" s="347">
        <v>0</v>
      </c>
      <c r="AL42" s="346">
        <v>0</v>
      </c>
      <c r="AM42" s="346">
        <v>0</v>
      </c>
      <c r="AN42" s="345">
        <v>0</v>
      </c>
      <c r="AO42" s="347">
        <v>0</v>
      </c>
      <c r="AP42" s="346">
        <v>0</v>
      </c>
      <c r="AQ42" s="346">
        <v>0</v>
      </c>
      <c r="AR42" s="348">
        <v>0</v>
      </c>
      <c r="AS42" s="329" t="s">
        <v>537</v>
      </c>
    </row>
    <row r="43" spans="1:45" x14ac:dyDescent="0.2">
      <c r="A43" s="342" t="s">
        <v>202</v>
      </c>
      <c r="B43" s="343" t="s">
        <v>283</v>
      </c>
      <c r="C43" s="344">
        <v>434</v>
      </c>
      <c r="D43" s="345">
        <f>C43-SUM(E43:AR43)</f>
        <v>110</v>
      </c>
      <c r="E43" s="346">
        <v>42</v>
      </c>
      <c r="F43" s="345">
        <v>18</v>
      </c>
      <c r="G43" s="347">
        <v>21</v>
      </c>
      <c r="H43" s="346">
        <v>53</v>
      </c>
      <c r="I43" s="346">
        <v>2</v>
      </c>
      <c r="J43" s="345">
        <v>14</v>
      </c>
      <c r="K43" s="347">
        <v>13</v>
      </c>
      <c r="L43" s="346">
        <v>2</v>
      </c>
      <c r="M43" s="346">
        <v>9</v>
      </c>
      <c r="N43" s="345">
        <v>23</v>
      </c>
      <c r="O43" s="347">
        <v>2</v>
      </c>
      <c r="P43" s="345">
        <v>3</v>
      </c>
      <c r="Q43" s="347">
        <v>17</v>
      </c>
      <c r="R43" s="346">
        <v>6</v>
      </c>
      <c r="S43" s="346">
        <v>8</v>
      </c>
      <c r="T43" s="345">
        <v>12</v>
      </c>
      <c r="U43" s="347">
        <v>3</v>
      </c>
      <c r="V43" s="346">
        <v>12</v>
      </c>
      <c r="W43" s="346">
        <v>4</v>
      </c>
      <c r="X43" s="345">
        <v>5</v>
      </c>
      <c r="Y43" s="347">
        <v>2</v>
      </c>
      <c r="Z43" s="346">
        <v>6</v>
      </c>
      <c r="AA43" s="346">
        <v>5</v>
      </c>
      <c r="AB43" s="345">
        <v>2</v>
      </c>
      <c r="AC43" s="347">
        <v>4</v>
      </c>
      <c r="AD43" s="346">
        <v>3</v>
      </c>
      <c r="AE43" s="346">
        <v>5</v>
      </c>
      <c r="AF43" s="345">
        <v>7</v>
      </c>
      <c r="AG43" s="347">
        <v>3</v>
      </c>
      <c r="AH43" s="346">
        <v>2</v>
      </c>
      <c r="AI43" s="346">
        <v>2</v>
      </c>
      <c r="AJ43" s="345">
        <v>3</v>
      </c>
      <c r="AK43" s="347">
        <v>0</v>
      </c>
      <c r="AL43" s="346">
        <v>2</v>
      </c>
      <c r="AM43" s="346">
        <v>1</v>
      </c>
      <c r="AN43" s="345">
        <v>2</v>
      </c>
      <c r="AO43" s="347">
        <v>2</v>
      </c>
      <c r="AP43" s="346">
        <v>1</v>
      </c>
      <c r="AQ43" s="346">
        <v>2</v>
      </c>
      <c r="AR43" s="348">
        <v>1</v>
      </c>
    </row>
    <row r="44" spans="1:45" x14ac:dyDescent="0.2">
      <c r="A44" s="349"/>
      <c r="B44" s="350" t="s">
        <v>538</v>
      </c>
      <c r="C44" s="351">
        <f>SUM(C5:C43)</f>
        <v>2516012</v>
      </c>
      <c r="D44" s="352">
        <f>SUM(D5:D43)</f>
        <v>773646</v>
      </c>
      <c r="E44" s="353">
        <f t="shared" ref="E44:AR44" si="1">SUM(E5:E43)</f>
        <v>286690</v>
      </c>
      <c r="F44" s="352">
        <f t="shared" si="1"/>
        <v>205034</v>
      </c>
      <c r="G44" s="354">
        <f t="shared" si="1"/>
        <v>114013</v>
      </c>
      <c r="H44" s="353">
        <f t="shared" si="1"/>
        <v>163870</v>
      </c>
      <c r="I44" s="353">
        <f t="shared" si="1"/>
        <v>25369</v>
      </c>
      <c r="J44" s="352">
        <f t="shared" si="1"/>
        <v>27463</v>
      </c>
      <c r="K44" s="354">
        <f t="shared" si="1"/>
        <v>79497</v>
      </c>
      <c r="L44" s="353">
        <f t="shared" si="1"/>
        <v>14190</v>
      </c>
      <c r="M44" s="353">
        <f t="shared" si="1"/>
        <v>48548</v>
      </c>
      <c r="N44" s="352">
        <f t="shared" si="1"/>
        <v>105721</v>
      </c>
      <c r="O44" s="354">
        <f t="shared" si="1"/>
        <v>22533</v>
      </c>
      <c r="P44" s="352">
        <f t="shared" si="1"/>
        <v>20121</v>
      </c>
      <c r="Q44" s="354">
        <f t="shared" si="1"/>
        <v>60589</v>
      </c>
      <c r="R44" s="353">
        <f t="shared" si="1"/>
        <v>39078</v>
      </c>
      <c r="S44" s="353">
        <f t="shared" si="1"/>
        <v>52735</v>
      </c>
      <c r="T44" s="352">
        <f t="shared" si="1"/>
        <v>42544</v>
      </c>
      <c r="U44" s="354">
        <f t="shared" si="1"/>
        <v>26737</v>
      </c>
      <c r="V44" s="353">
        <f t="shared" si="1"/>
        <v>46572</v>
      </c>
      <c r="W44" s="353">
        <f t="shared" si="1"/>
        <v>27308</v>
      </c>
      <c r="X44" s="352">
        <f t="shared" si="1"/>
        <v>21411</v>
      </c>
      <c r="Y44" s="354">
        <f t="shared" si="1"/>
        <v>12486</v>
      </c>
      <c r="Z44" s="353">
        <f t="shared" si="1"/>
        <v>35143</v>
      </c>
      <c r="AA44" s="353">
        <f t="shared" si="1"/>
        <v>27629</v>
      </c>
      <c r="AB44" s="352">
        <f t="shared" si="1"/>
        <v>17044</v>
      </c>
      <c r="AC44" s="354">
        <f t="shared" si="1"/>
        <v>22213</v>
      </c>
      <c r="AD44" s="353">
        <f t="shared" si="1"/>
        <v>18548</v>
      </c>
      <c r="AE44" s="353">
        <f t="shared" si="1"/>
        <v>26439</v>
      </c>
      <c r="AF44" s="352">
        <f t="shared" si="1"/>
        <v>38477</v>
      </c>
      <c r="AG44" s="354">
        <f t="shared" si="1"/>
        <v>8500</v>
      </c>
      <c r="AH44" s="353">
        <f t="shared" si="1"/>
        <v>9756</v>
      </c>
      <c r="AI44" s="353">
        <f t="shared" si="1"/>
        <v>16207</v>
      </c>
      <c r="AJ44" s="352">
        <f t="shared" si="1"/>
        <v>12848</v>
      </c>
      <c r="AK44" s="354">
        <f t="shared" si="1"/>
        <v>4534</v>
      </c>
      <c r="AL44" s="353">
        <f t="shared" si="1"/>
        <v>13373</v>
      </c>
      <c r="AM44" s="353">
        <f t="shared" si="1"/>
        <v>4407</v>
      </c>
      <c r="AN44" s="352">
        <f t="shared" si="1"/>
        <v>11384</v>
      </c>
      <c r="AO44" s="354">
        <f t="shared" si="1"/>
        <v>6226</v>
      </c>
      <c r="AP44" s="353">
        <f t="shared" si="1"/>
        <v>10035</v>
      </c>
      <c r="AQ44" s="353">
        <f t="shared" si="1"/>
        <v>8805</v>
      </c>
      <c r="AR44" s="355">
        <f t="shared" si="1"/>
        <v>7916</v>
      </c>
      <c r="AS44" s="356"/>
    </row>
    <row r="45" spans="1:45" x14ac:dyDescent="0.2">
      <c r="A45" s="327"/>
      <c r="B45" s="327"/>
      <c r="C45" s="357"/>
      <c r="D45" s="357" t="s">
        <v>539</v>
      </c>
      <c r="E45" s="357"/>
      <c r="F45" s="357"/>
      <c r="G45" s="357"/>
      <c r="H45" s="357"/>
      <c r="I45" s="357"/>
      <c r="J45" s="357"/>
      <c r="K45" s="357"/>
      <c r="L45" s="357"/>
      <c r="M45" s="357"/>
      <c r="N45" s="357"/>
      <c r="O45" s="357"/>
      <c r="P45" s="357"/>
      <c r="Q45" s="357"/>
      <c r="R45" s="357"/>
      <c r="S45" s="357"/>
      <c r="T45" s="357"/>
      <c r="U45" s="357"/>
      <c r="V45" s="357"/>
      <c r="W45" s="357"/>
      <c r="X45" s="357"/>
      <c r="Y45" s="357"/>
      <c r="Z45" s="357"/>
      <c r="AA45" s="357"/>
      <c r="AB45" s="357"/>
      <c r="AC45" s="357"/>
      <c r="AD45" s="357"/>
      <c r="AE45" s="357"/>
      <c r="AF45" s="357"/>
      <c r="AG45" s="357"/>
      <c r="AH45" s="357"/>
      <c r="AI45" s="357"/>
      <c r="AJ45" s="357"/>
      <c r="AK45" s="357"/>
      <c r="AL45" s="357"/>
      <c r="AM45" s="357"/>
      <c r="AN45" s="357"/>
      <c r="AO45" s="357"/>
      <c r="AP45" s="357"/>
      <c r="AQ45" s="357"/>
      <c r="AR45" s="357"/>
    </row>
    <row r="46" spans="1:45" x14ac:dyDescent="0.2">
      <c r="A46" s="327"/>
      <c r="B46" s="327"/>
      <c r="C46" s="357"/>
      <c r="D46" s="327"/>
      <c r="E46" s="327"/>
      <c r="F46" s="327"/>
      <c r="G46" s="327"/>
      <c r="H46" s="327"/>
      <c r="I46" s="327"/>
      <c r="J46" s="327"/>
      <c r="K46" s="327"/>
      <c r="L46" s="327"/>
      <c r="M46" s="327"/>
      <c r="N46" s="327"/>
      <c r="O46" s="327"/>
      <c r="P46" s="327"/>
      <c r="Q46" s="327"/>
      <c r="R46" s="327"/>
      <c r="S46" s="327"/>
      <c r="T46" s="327"/>
      <c r="U46" s="327"/>
      <c r="V46" s="327"/>
      <c r="W46" s="327"/>
      <c r="X46" s="327"/>
      <c r="Y46" s="327"/>
      <c r="Z46" s="327"/>
      <c r="AA46" s="327"/>
      <c r="AB46" s="327"/>
      <c r="AC46" s="327"/>
      <c r="AD46" s="327"/>
      <c r="AE46" s="327"/>
      <c r="AF46" s="327"/>
      <c r="AG46" s="327"/>
      <c r="AH46" s="327"/>
      <c r="AI46" s="327"/>
      <c r="AJ46" s="327"/>
      <c r="AK46" s="327"/>
      <c r="AL46" s="327"/>
      <c r="AM46" s="327"/>
      <c r="AN46" s="327"/>
      <c r="AO46" s="327"/>
      <c r="AP46" s="327"/>
      <c r="AQ46" s="327"/>
      <c r="AR46" s="327"/>
    </row>
    <row r="47" spans="1:45" x14ac:dyDescent="0.2">
      <c r="A47" s="325" t="s">
        <v>540</v>
      </c>
      <c r="B47" s="326"/>
      <c r="C47" s="327"/>
      <c r="D47" s="327"/>
      <c r="E47" s="327"/>
      <c r="F47" s="327"/>
      <c r="G47" s="327"/>
      <c r="H47" s="327"/>
      <c r="I47" s="327"/>
      <c r="J47" s="327"/>
      <c r="K47" s="327"/>
      <c r="L47" s="327"/>
      <c r="M47" s="327"/>
      <c r="N47" s="327"/>
      <c r="O47" s="327"/>
      <c r="P47" s="327"/>
      <c r="Q47" s="327"/>
      <c r="R47" s="327"/>
      <c r="S47" s="327"/>
      <c r="T47" s="327"/>
      <c r="U47" s="327"/>
      <c r="V47" s="327"/>
      <c r="W47" s="327"/>
      <c r="X47" s="327"/>
      <c r="Y47" s="327"/>
      <c r="Z47" s="327"/>
      <c r="AA47" s="327"/>
      <c r="AB47" s="327"/>
      <c r="AC47" s="327"/>
      <c r="AD47" s="327"/>
      <c r="AE47" s="327"/>
      <c r="AF47" s="327"/>
      <c r="AG47" s="327"/>
      <c r="AH47" s="327"/>
      <c r="AI47" s="327"/>
      <c r="AJ47" s="327"/>
      <c r="AK47" s="327"/>
      <c r="AL47" s="327"/>
      <c r="AM47" s="327"/>
      <c r="AN47" s="327"/>
      <c r="AO47" s="327"/>
      <c r="AP47" s="327"/>
      <c r="AQ47" s="327"/>
      <c r="AR47" s="327"/>
    </row>
    <row r="48" spans="1:45" x14ac:dyDescent="0.2">
      <c r="A48" s="326" t="s">
        <v>177</v>
      </c>
      <c r="B48" s="326" t="s">
        <v>541</v>
      </c>
      <c r="C48" s="327"/>
      <c r="D48" s="327"/>
      <c r="E48" s="327" t="s">
        <v>177</v>
      </c>
      <c r="F48" s="327"/>
      <c r="G48" s="327"/>
      <c r="H48" s="327"/>
      <c r="I48" s="327"/>
      <c r="J48" s="327"/>
      <c r="K48" s="327"/>
      <c r="L48" s="327"/>
      <c r="M48" s="327"/>
      <c r="N48" s="327"/>
      <c r="O48" s="327"/>
      <c r="P48" s="327"/>
      <c r="Q48" s="327"/>
      <c r="R48" s="327"/>
      <c r="S48" s="327"/>
      <c r="T48" s="327"/>
      <c r="U48" s="327"/>
      <c r="V48" s="327"/>
      <c r="W48" s="327"/>
      <c r="X48" s="327"/>
      <c r="Y48" s="327"/>
      <c r="Z48" s="327"/>
      <c r="AA48" s="327"/>
      <c r="AB48" s="327"/>
      <c r="AC48" s="327"/>
      <c r="AD48" s="327"/>
      <c r="AE48" s="327"/>
      <c r="AF48" s="327"/>
      <c r="AG48" s="327"/>
      <c r="AH48" s="327"/>
      <c r="AI48" s="327"/>
      <c r="AJ48" s="327"/>
      <c r="AK48" s="327"/>
      <c r="AL48" s="327"/>
      <c r="AM48" s="327"/>
      <c r="AN48" s="327"/>
      <c r="AO48" s="327"/>
      <c r="AP48" s="327"/>
      <c r="AQ48" s="327" t="s">
        <v>489</v>
      </c>
      <c r="AR48" s="327"/>
    </row>
    <row r="49" spans="1:44" ht="13.5" customHeight="1" x14ac:dyDescent="0.2">
      <c r="A49" s="462" t="s">
        <v>490</v>
      </c>
      <c r="B49" s="464"/>
      <c r="C49" s="330" t="s">
        <v>491</v>
      </c>
      <c r="D49" s="332" t="s">
        <v>133</v>
      </c>
      <c r="E49" s="332" t="s">
        <v>492</v>
      </c>
      <c r="F49" s="331" t="s">
        <v>493</v>
      </c>
      <c r="G49" s="333" t="s">
        <v>494</v>
      </c>
      <c r="H49" s="332" t="s">
        <v>495</v>
      </c>
      <c r="I49" s="332" t="s">
        <v>496</v>
      </c>
      <c r="J49" s="331" t="s">
        <v>497</v>
      </c>
      <c r="K49" s="333" t="s">
        <v>498</v>
      </c>
      <c r="L49" s="332" t="s">
        <v>499</v>
      </c>
      <c r="M49" s="332" t="s">
        <v>500</v>
      </c>
      <c r="N49" s="331" t="s">
        <v>501</v>
      </c>
      <c r="O49" s="333" t="s">
        <v>502</v>
      </c>
      <c r="P49" s="332" t="s">
        <v>503</v>
      </c>
      <c r="Q49" s="332" t="s">
        <v>504</v>
      </c>
      <c r="R49" s="331" t="s">
        <v>505</v>
      </c>
      <c r="S49" s="333" t="s">
        <v>506</v>
      </c>
      <c r="T49" s="332" t="s">
        <v>507</v>
      </c>
      <c r="U49" s="332" t="s">
        <v>508</v>
      </c>
      <c r="V49" s="331" t="s">
        <v>509</v>
      </c>
      <c r="W49" s="333" t="s">
        <v>510</v>
      </c>
      <c r="X49" s="332" t="s">
        <v>511</v>
      </c>
      <c r="Y49" s="332" t="s">
        <v>512</v>
      </c>
      <c r="Z49" s="331" t="s">
        <v>513</v>
      </c>
      <c r="AA49" s="333" t="s">
        <v>514</v>
      </c>
      <c r="AB49" s="332" t="s">
        <v>515</v>
      </c>
      <c r="AC49" s="332" t="s">
        <v>516</v>
      </c>
      <c r="AD49" s="331" t="s">
        <v>517</v>
      </c>
      <c r="AE49" s="333" t="s">
        <v>518</v>
      </c>
      <c r="AF49" s="332" t="s">
        <v>519</v>
      </c>
      <c r="AG49" s="332" t="s">
        <v>520</v>
      </c>
      <c r="AH49" s="331" t="s">
        <v>521</v>
      </c>
      <c r="AI49" s="333" t="s">
        <v>522</v>
      </c>
      <c r="AJ49" s="332" t="s">
        <v>523</v>
      </c>
      <c r="AK49" s="332" t="s">
        <v>524</v>
      </c>
      <c r="AL49" s="331" t="s">
        <v>525</v>
      </c>
      <c r="AM49" s="333" t="s">
        <v>526</v>
      </c>
      <c r="AN49" s="332" t="s">
        <v>527</v>
      </c>
      <c r="AO49" s="332" t="s">
        <v>528</v>
      </c>
      <c r="AP49" s="331" t="s">
        <v>529</v>
      </c>
      <c r="AQ49" s="333" t="s">
        <v>530</v>
      </c>
      <c r="AR49" s="334" t="s">
        <v>531</v>
      </c>
    </row>
    <row r="50" spans="1:44" ht="24" x14ac:dyDescent="0.2">
      <c r="A50" s="335"/>
      <c r="B50" s="358"/>
      <c r="C50" s="359" t="s">
        <v>542</v>
      </c>
      <c r="D50" s="360" t="s">
        <v>542</v>
      </c>
      <c r="E50" s="360" t="s">
        <v>542</v>
      </c>
      <c r="F50" s="361" t="s">
        <v>542</v>
      </c>
      <c r="G50" s="362" t="s">
        <v>542</v>
      </c>
      <c r="H50" s="360" t="s">
        <v>542</v>
      </c>
      <c r="I50" s="360" t="s">
        <v>542</v>
      </c>
      <c r="J50" s="361" t="s">
        <v>542</v>
      </c>
      <c r="K50" s="362" t="s">
        <v>542</v>
      </c>
      <c r="L50" s="360" t="s">
        <v>542</v>
      </c>
      <c r="M50" s="360" t="s">
        <v>542</v>
      </c>
      <c r="N50" s="361" t="s">
        <v>542</v>
      </c>
      <c r="O50" s="362" t="s">
        <v>542</v>
      </c>
      <c r="P50" s="360" t="s">
        <v>542</v>
      </c>
      <c r="Q50" s="360" t="s">
        <v>542</v>
      </c>
      <c r="R50" s="361" t="s">
        <v>542</v>
      </c>
      <c r="S50" s="362" t="s">
        <v>542</v>
      </c>
      <c r="T50" s="360" t="s">
        <v>542</v>
      </c>
      <c r="U50" s="360" t="s">
        <v>542</v>
      </c>
      <c r="V50" s="361" t="s">
        <v>542</v>
      </c>
      <c r="W50" s="362" t="s">
        <v>542</v>
      </c>
      <c r="X50" s="360" t="s">
        <v>542</v>
      </c>
      <c r="Y50" s="360" t="s">
        <v>542</v>
      </c>
      <c r="Z50" s="361" t="s">
        <v>542</v>
      </c>
      <c r="AA50" s="362" t="s">
        <v>542</v>
      </c>
      <c r="AB50" s="360" t="s">
        <v>542</v>
      </c>
      <c r="AC50" s="360" t="s">
        <v>542</v>
      </c>
      <c r="AD50" s="361" t="s">
        <v>542</v>
      </c>
      <c r="AE50" s="362" t="s">
        <v>542</v>
      </c>
      <c r="AF50" s="360" t="s">
        <v>542</v>
      </c>
      <c r="AG50" s="360" t="s">
        <v>542</v>
      </c>
      <c r="AH50" s="361" t="s">
        <v>542</v>
      </c>
      <c r="AI50" s="362" t="s">
        <v>542</v>
      </c>
      <c r="AJ50" s="360" t="s">
        <v>542</v>
      </c>
      <c r="AK50" s="360" t="s">
        <v>542</v>
      </c>
      <c r="AL50" s="361" t="s">
        <v>542</v>
      </c>
      <c r="AM50" s="362" t="s">
        <v>542</v>
      </c>
      <c r="AN50" s="360" t="s">
        <v>542</v>
      </c>
      <c r="AO50" s="360" t="s">
        <v>542</v>
      </c>
      <c r="AP50" s="361" t="s">
        <v>542</v>
      </c>
      <c r="AQ50" s="362" t="s">
        <v>542</v>
      </c>
      <c r="AR50" s="363" t="s">
        <v>542</v>
      </c>
    </row>
    <row r="51" spans="1:44" x14ac:dyDescent="0.2">
      <c r="A51" s="342" t="s">
        <v>263</v>
      </c>
      <c r="B51" s="326" t="s">
        <v>533</v>
      </c>
      <c r="C51" s="344">
        <v>32013</v>
      </c>
      <c r="D51" s="346">
        <v>5496</v>
      </c>
      <c r="E51" s="346">
        <v>920</v>
      </c>
      <c r="F51" s="345">
        <v>619</v>
      </c>
      <c r="G51" s="347">
        <v>541</v>
      </c>
      <c r="H51" s="346">
        <v>642</v>
      </c>
      <c r="I51" s="346">
        <v>875</v>
      </c>
      <c r="J51" s="345">
        <v>85</v>
      </c>
      <c r="K51" s="347">
        <v>567</v>
      </c>
      <c r="L51" s="346">
        <v>153</v>
      </c>
      <c r="M51" s="346">
        <v>1627</v>
      </c>
      <c r="N51" s="345">
        <v>689</v>
      </c>
      <c r="O51" s="347">
        <v>452</v>
      </c>
      <c r="P51" s="346">
        <v>119</v>
      </c>
      <c r="Q51" s="346">
        <v>716</v>
      </c>
      <c r="R51" s="345">
        <v>1569</v>
      </c>
      <c r="S51" s="347">
        <v>148</v>
      </c>
      <c r="T51" s="346">
        <v>368</v>
      </c>
      <c r="U51" s="346">
        <v>642</v>
      </c>
      <c r="V51" s="345">
        <v>806</v>
      </c>
      <c r="W51" s="347">
        <v>325</v>
      </c>
      <c r="X51" s="346">
        <v>1985</v>
      </c>
      <c r="Y51" s="346">
        <v>722</v>
      </c>
      <c r="Z51" s="345">
        <v>1460</v>
      </c>
      <c r="AA51" s="347">
        <v>4404</v>
      </c>
      <c r="AB51" s="346">
        <v>714</v>
      </c>
      <c r="AC51" s="346">
        <v>1642</v>
      </c>
      <c r="AD51" s="345">
        <v>459</v>
      </c>
      <c r="AE51" s="347">
        <v>569</v>
      </c>
      <c r="AF51" s="346">
        <v>705</v>
      </c>
      <c r="AG51" s="346">
        <v>251</v>
      </c>
      <c r="AH51" s="345">
        <v>328</v>
      </c>
      <c r="AI51" s="347">
        <v>473</v>
      </c>
      <c r="AJ51" s="346">
        <v>0</v>
      </c>
      <c r="AK51" s="346">
        <v>130</v>
      </c>
      <c r="AL51" s="345">
        <v>126</v>
      </c>
      <c r="AM51" s="347">
        <v>71</v>
      </c>
      <c r="AN51" s="346">
        <v>0</v>
      </c>
      <c r="AO51" s="346">
        <v>320</v>
      </c>
      <c r="AP51" s="345">
        <v>671</v>
      </c>
      <c r="AQ51" s="347">
        <v>635</v>
      </c>
      <c r="AR51" s="348">
        <v>664</v>
      </c>
    </row>
    <row r="52" spans="1:44" x14ac:dyDescent="0.2">
      <c r="A52" s="342" t="s">
        <v>219</v>
      </c>
      <c r="B52" s="326" t="s">
        <v>445</v>
      </c>
      <c r="C52" s="344">
        <v>924</v>
      </c>
      <c r="D52" s="346">
        <f t="shared" ref="D52:D86" si="2">C52-SUM(E52:AR52)</f>
        <v>52</v>
      </c>
      <c r="E52" s="346">
        <v>56</v>
      </c>
      <c r="F52" s="345">
        <v>0</v>
      </c>
      <c r="G52" s="347">
        <v>0</v>
      </c>
      <c r="H52" s="346">
        <v>7</v>
      </c>
      <c r="I52" s="346">
        <v>0</v>
      </c>
      <c r="J52" s="345">
        <v>0</v>
      </c>
      <c r="K52" s="347">
        <v>0</v>
      </c>
      <c r="L52" s="346">
        <v>0</v>
      </c>
      <c r="M52" s="346">
        <v>86</v>
      </c>
      <c r="N52" s="345">
        <v>0</v>
      </c>
      <c r="O52" s="347">
        <v>0</v>
      </c>
      <c r="P52" s="346">
        <v>6</v>
      </c>
      <c r="Q52" s="346">
        <v>0</v>
      </c>
      <c r="R52" s="345">
        <v>0</v>
      </c>
      <c r="S52" s="347">
        <v>0</v>
      </c>
      <c r="T52" s="346">
        <v>0</v>
      </c>
      <c r="U52" s="346">
        <v>0</v>
      </c>
      <c r="V52" s="345">
        <v>6</v>
      </c>
      <c r="W52" s="347">
        <v>0</v>
      </c>
      <c r="X52" s="346">
        <v>5</v>
      </c>
      <c r="Y52" s="346">
        <v>106</v>
      </c>
      <c r="Z52" s="345">
        <v>85</v>
      </c>
      <c r="AA52" s="347">
        <v>0</v>
      </c>
      <c r="AB52" s="346">
        <v>78</v>
      </c>
      <c r="AC52" s="346">
        <v>0</v>
      </c>
      <c r="AD52" s="345">
        <v>246</v>
      </c>
      <c r="AE52" s="347">
        <v>0</v>
      </c>
      <c r="AF52" s="346">
        <v>4</v>
      </c>
      <c r="AG52" s="346">
        <v>0</v>
      </c>
      <c r="AH52" s="345">
        <v>59</v>
      </c>
      <c r="AI52" s="347">
        <v>0</v>
      </c>
      <c r="AJ52" s="346">
        <v>0</v>
      </c>
      <c r="AK52" s="346">
        <v>0</v>
      </c>
      <c r="AL52" s="345">
        <v>14</v>
      </c>
      <c r="AM52" s="347">
        <v>47</v>
      </c>
      <c r="AN52" s="346">
        <v>0</v>
      </c>
      <c r="AO52" s="346">
        <v>2</v>
      </c>
      <c r="AP52" s="345">
        <v>7</v>
      </c>
      <c r="AQ52" s="347">
        <v>46</v>
      </c>
      <c r="AR52" s="348">
        <v>12</v>
      </c>
    </row>
    <row r="53" spans="1:44" x14ac:dyDescent="0.2">
      <c r="A53" s="342" t="s">
        <v>220</v>
      </c>
      <c r="B53" s="326" t="s">
        <v>249</v>
      </c>
      <c r="C53" s="344">
        <v>3104</v>
      </c>
      <c r="D53" s="346">
        <f t="shared" si="2"/>
        <v>252</v>
      </c>
      <c r="E53" s="346">
        <v>41</v>
      </c>
      <c r="F53" s="345">
        <v>0</v>
      </c>
      <c r="G53" s="347">
        <v>431</v>
      </c>
      <c r="H53" s="346">
        <v>0</v>
      </c>
      <c r="I53" s="346">
        <v>0</v>
      </c>
      <c r="J53" s="345">
        <v>0</v>
      </c>
      <c r="K53" s="347">
        <v>0</v>
      </c>
      <c r="L53" s="346">
        <v>52</v>
      </c>
      <c r="M53" s="346">
        <v>101</v>
      </c>
      <c r="N53" s="345">
        <v>0</v>
      </c>
      <c r="O53" s="347">
        <v>32</v>
      </c>
      <c r="P53" s="346">
        <v>0</v>
      </c>
      <c r="Q53" s="346">
        <v>0</v>
      </c>
      <c r="R53" s="345">
        <v>0</v>
      </c>
      <c r="S53" s="347">
        <v>18</v>
      </c>
      <c r="T53" s="346">
        <v>0</v>
      </c>
      <c r="U53" s="346">
        <v>0</v>
      </c>
      <c r="V53" s="345">
        <v>0</v>
      </c>
      <c r="W53" s="347">
        <v>0</v>
      </c>
      <c r="X53" s="346">
        <v>0</v>
      </c>
      <c r="Y53" s="346">
        <v>0</v>
      </c>
      <c r="Z53" s="345">
        <v>0</v>
      </c>
      <c r="AA53" s="347">
        <v>312</v>
      </c>
      <c r="AB53" s="346">
        <v>5</v>
      </c>
      <c r="AC53" s="346">
        <v>1208</v>
      </c>
      <c r="AD53" s="345">
        <v>11</v>
      </c>
      <c r="AE53" s="347">
        <v>0</v>
      </c>
      <c r="AF53" s="346">
        <v>155</v>
      </c>
      <c r="AG53" s="346">
        <v>0</v>
      </c>
      <c r="AH53" s="345">
        <v>0</v>
      </c>
      <c r="AI53" s="347">
        <v>0</v>
      </c>
      <c r="AJ53" s="346">
        <v>0</v>
      </c>
      <c r="AK53" s="346">
        <v>0</v>
      </c>
      <c r="AL53" s="345">
        <v>0</v>
      </c>
      <c r="AM53" s="347">
        <v>0</v>
      </c>
      <c r="AN53" s="346">
        <v>0</v>
      </c>
      <c r="AO53" s="346">
        <v>0</v>
      </c>
      <c r="AP53" s="345">
        <v>0</v>
      </c>
      <c r="AQ53" s="347">
        <v>347</v>
      </c>
      <c r="AR53" s="348">
        <v>139</v>
      </c>
    </row>
    <row r="54" spans="1:44" x14ac:dyDescent="0.2">
      <c r="A54" s="342" t="s">
        <v>221</v>
      </c>
      <c r="B54" s="326" t="s">
        <v>27</v>
      </c>
      <c r="C54" s="344">
        <v>240</v>
      </c>
      <c r="D54" s="346">
        <f t="shared" si="2"/>
        <v>17</v>
      </c>
      <c r="E54" s="346">
        <v>77</v>
      </c>
      <c r="F54" s="345">
        <v>15</v>
      </c>
      <c r="G54" s="347">
        <v>0</v>
      </c>
      <c r="H54" s="346">
        <v>4</v>
      </c>
      <c r="I54" s="346">
        <v>2</v>
      </c>
      <c r="J54" s="345">
        <v>0</v>
      </c>
      <c r="K54" s="347">
        <v>0</v>
      </c>
      <c r="L54" s="346">
        <v>3</v>
      </c>
      <c r="M54" s="346">
        <v>0</v>
      </c>
      <c r="N54" s="345">
        <v>0</v>
      </c>
      <c r="O54" s="347">
        <v>19</v>
      </c>
      <c r="P54" s="346">
        <v>1</v>
      </c>
      <c r="Q54" s="346">
        <v>0</v>
      </c>
      <c r="R54" s="345">
        <v>0</v>
      </c>
      <c r="S54" s="347">
        <v>3</v>
      </c>
      <c r="T54" s="346">
        <v>0</v>
      </c>
      <c r="U54" s="346">
        <v>0</v>
      </c>
      <c r="V54" s="345">
        <v>0</v>
      </c>
      <c r="W54" s="347">
        <v>4</v>
      </c>
      <c r="X54" s="346">
        <v>0</v>
      </c>
      <c r="Y54" s="346">
        <v>24</v>
      </c>
      <c r="Z54" s="345">
        <v>9</v>
      </c>
      <c r="AA54" s="347">
        <v>3</v>
      </c>
      <c r="AB54" s="346">
        <v>7</v>
      </c>
      <c r="AC54" s="346">
        <v>0</v>
      </c>
      <c r="AD54" s="345">
        <v>0</v>
      </c>
      <c r="AE54" s="347">
        <v>36</v>
      </c>
      <c r="AF54" s="346">
        <v>3</v>
      </c>
      <c r="AG54" s="346">
        <v>0</v>
      </c>
      <c r="AH54" s="345">
        <v>0</v>
      </c>
      <c r="AI54" s="347">
        <v>0</v>
      </c>
      <c r="AJ54" s="346">
        <v>0</v>
      </c>
      <c r="AK54" s="346">
        <v>0</v>
      </c>
      <c r="AL54" s="345">
        <v>0</v>
      </c>
      <c r="AM54" s="347">
        <v>7</v>
      </c>
      <c r="AN54" s="346">
        <v>0</v>
      </c>
      <c r="AO54" s="346">
        <v>0</v>
      </c>
      <c r="AP54" s="345">
        <v>0</v>
      </c>
      <c r="AQ54" s="347">
        <v>6</v>
      </c>
      <c r="AR54" s="348">
        <v>0</v>
      </c>
    </row>
    <row r="55" spans="1:44" x14ac:dyDescent="0.2">
      <c r="A55" s="342" t="s">
        <v>222</v>
      </c>
      <c r="B55" s="326" t="s">
        <v>190</v>
      </c>
      <c r="C55" s="344">
        <v>73039</v>
      </c>
      <c r="D55" s="346">
        <f t="shared" si="2"/>
        <v>21268</v>
      </c>
      <c r="E55" s="346">
        <v>6547</v>
      </c>
      <c r="F55" s="345">
        <v>2250</v>
      </c>
      <c r="G55" s="347">
        <v>2300</v>
      </c>
      <c r="H55" s="346">
        <v>6230</v>
      </c>
      <c r="I55" s="346">
        <v>139</v>
      </c>
      <c r="J55" s="345">
        <v>189</v>
      </c>
      <c r="K55" s="347">
        <v>4443</v>
      </c>
      <c r="L55" s="346">
        <v>517</v>
      </c>
      <c r="M55" s="346">
        <v>992</v>
      </c>
      <c r="N55" s="345">
        <v>4385</v>
      </c>
      <c r="O55" s="347">
        <v>220</v>
      </c>
      <c r="P55" s="346">
        <v>148</v>
      </c>
      <c r="Q55" s="346">
        <v>1953</v>
      </c>
      <c r="R55" s="345">
        <v>1548</v>
      </c>
      <c r="S55" s="347">
        <v>1051</v>
      </c>
      <c r="T55" s="346">
        <v>229</v>
      </c>
      <c r="U55" s="346">
        <v>2183</v>
      </c>
      <c r="V55" s="345">
        <v>1264</v>
      </c>
      <c r="W55" s="347">
        <v>743</v>
      </c>
      <c r="X55" s="346">
        <v>568</v>
      </c>
      <c r="Y55" s="346">
        <v>235</v>
      </c>
      <c r="Z55" s="345">
        <v>1012</v>
      </c>
      <c r="AA55" s="347">
        <v>787</v>
      </c>
      <c r="AB55" s="346">
        <v>638</v>
      </c>
      <c r="AC55" s="346">
        <v>833</v>
      </c>
      <c r="AD55" s="345">
        <v>1671</v>
      </c>
      <c r="AE55" s="347">
        <v>825</v>
      </c>
      <c r="AF55" s="346">
        <v>3111</v>
      </c>
      <c r="AG55" s="346">
        <v>18</v>
      </c>
      <c r="AH55" s="345">
        <v>345</v>
      </c>
      <c r="AI55" s="347">
        <v>1977</v>
      </c>
      <c r="AJ55" s="346">
        <v>19</v>
      </c>
      <c r="AK55" s="346">
        <v>15</v>
      </c>
      <c r="AL55" s="345">
        <v>204</v>
      </c>
      <c r="AM55" s="347">
        <v>329</v>
      </c>
      <c r="AN55" s="346">
        <v>210</v>
      </c>
      <c r="AO55" s="346">
        <v>178</v>
      </c>
      <c r="AP55" s="345">
        <v>169</v>
      </c>
      <c r="AQ55" s="347">
        <v>785</v>
      </c>
      <c r="AR55" s="348">
        <v>511</v>
      </c>
    </row>
    <row r="56" spans="1:44" x14ac:dyDescent="0.2">
      <c r="A56" s="342" t="s">
        <v>223</v>
      </c>
      <c r="B56" s="326" t="s">
        <v>28</v>
      </c>
      <c r="C56" s="344">
        <v>11242</v>
      </c>
      <c r="D56" s="346">
        <f t="shared" si="2"/>
        <v>536</v>
      </c>
      <c r="E56" s="346">
        <v>1898</v>
      </c>
      <c r="F56" s="345">
        <v>273</v>
      </c>
      <c r="G56" s="347">
        <v>63</v>
      </c>
      <c r="H56" s="346">
        <v>261</v>
      </c>
      <c r="I56" s="346">
        <v>189</v>
      </c>
      <c r="J56" s="345">
        <v>65</v>
      </c>
      <c r="K56" s="347">
        <v>385</v>
      </c>
      <c r="L56" s="346">
        <v>38</v>
      </c>
      <c r="M56" s="346">
        <v>324</v>
      </c>
      <c r="N56" s="345">
        <v>1291</v>
      </c>
      <c r="O56" s="347">
        <v>314</v>
      </c>
      <c r="P56" s="346">
        <v>1376</v>
      </c>
      <c r="Q56" s="346">
        <v>256</v>
      </c>
      <c r="R56" s="345">
        <v>109</v>
      </c>
      <c r="S56" s="347">
        <v>199</v>
      </c>
      <c r="T56" s="346">
        <v>61</v>
      </c>
      <c r="U56" s="346">
        <v>412</v>
      </c>
      <c r="V56" s="345">
        <v>37</v>
      </c>
      <c r="W56" s="347">
        <v>227</v>
      </c>
      <c r="X56" s="346">
        <v>40</v>
      </c>
      <c r="Y56" s="346">
        <v>131</v>
      </c>
      <c r="Z56" s="345">
        <v>470</v>
      </c>
      <c r="AA56" s="347">
        <v>76</v>
      </c>
      <c r="AB56" s="346">
        <v>369</v>
      </c>
      <c r="AC56" s="346">
        <v>66</v>
      </c>
      <c r="AD56" s="345">
        <v>132</v>
      </c>
      <c r="AE56" s="347">
        <v>235</v>
      </c>
      <c r="AF56" s="346">
        <v>165</v>
      </c>
      <c r="AG56" s="346">
        <v>0</v>
      </c>
      <c r="AH56" s="345">
        <v>608</v>
      </c>
      <c r="AI56" s="347">
        <v>77</v>
      </c>
      <c r="AJ56" s="346">
        <v>150</v>
      </c>
      <c r="AK56" s="346">
        <v>58</v>
      </c>
      <c r="AL56" s="345">
        <v>48</v>
      </c>
      <c r="AM56" s="347">
        <v>39</v>
      </c>
      <c r="AN56" s="346">
        <v>14</v>
      </c>
      <c r="AO56" s="346">
        <v>10</v>
      </c>
      <c r="AP56" s="345">
        <v>65</v>
      </c>
      <c r="AQ56" s="347">
        <v>132</v>
      </c>
      <c r="AR56" s="348">
        <v>43</v>
      </c>
    </row>
    <row r="57" spans="1:44" x14ac:dyDescent="0.2">
      <c r="A57" s="342" t="s">
        <v>224</v>
      </c>
      <c r="B57" s="326" t="s">
        <v>267</v>
      </c>
      <c r="C57" s="344">
        <v>14078</v>
      </c>
      <c r="D57" s="346">
        <f t="shared" si="2"/>
        <v>1405</v>
      </c>
      <c r="E57" s="346">
        <v>1471</v>
      </c>
      <c r="F57" s="345">
        <v>1325</v>
      </c>
      <c r="G57" s="347">
        <v>635</v>
      </c>
      <c r="H57" s="346">
        <v>290</v>
      </c>
      <c r="I57" s="346">
        <v>62</v>
      </c>
      <c r="J57" s="345">
        <v>6</v>
      </c>
      <c r="K57" s="347">
        <v>810</v>
      </c>
      <c r="L57" s="346">
        <v>63</v>
      </c>
      <c r="M57" s="346">
        <v>367</v>
      </c>
      <c r="N57" s="345">
        <v>499</v>
      </c>
      <c r="O57" s="347">
        <v>86</v>
      </c>
      <c r="P57" s="346">
        <v>99</v>
      </c>
      <c r="Q57" s="346">
        <v>21</v>
      </c>
      <c r="R57" s="345">
        <v>438</v>
      </c>
      <c r="S57" s="347">
        <v>639</v>
      </c>
      <c r="T57" s="346">
        <v>71</v>
      </c>
      <c r="U57" s="346">
        <v>419</v>
      </c>
      <c r="V57" s="345">
        <v>369</v>
      </c>
      <c r="W57" s="347">
        <v>728</v>
      </c>
      <c r="X57" s="346">
        <v>245</v>
      </c>
      <c r="Y57" s="346">
        <v>68</v>
      </c>
      <c r="Z57" s="345">
        <v>1123</v>
      </c>
      <c r="AA57" s="347">
        <v>67</v>
      </c>
      <c r="AB57" s="346">
        <v>80</v>
      </c>
      <c r="AC57" s="346">
        <v>13</v>
      </c>
      <c r="AD57" s="345">
        <v>548</v>
      </c>
      <c r="AE57" s="347">
        <v>612</v>
      </c>
      <c r="AF57" s="346">
        <v>570</v>
      </c>
      <c r="AG57" s="346">
        <v>7</v>
      </c>
      <c r="AH57" s="345">
        <v>91</v>
      </c>
      <c r="AI57" s="347">
        <v>233</v>
      </c>
      <c r="AJ57" s="346">
        <v>62</v>
      </c>
      <c r="AK57" s="346">
        <v>41</v>
      </c>
      <c r="AL57" s="345">
        <v>244</v>
      </c>
      <c r="AM57" s="347">
        <v>125</v>
      </c>
      <c r="AN57" s="346">
        <v>73</v>
      </c>
      <c r="AO57" s="346">
        <v>24</v>
      </c>
      <c r="AP57" s="345">
        <v>36</v>
      </c>
      <c r="AQ57" s="347">
        <v>11</v>
      </c>
      <c r="AR57" s="348">
        <v>2</v>
      </c>
    </row>
    <row r="58" spans="1:44" x14ac:dyDescent="0.2">
      <c r="A58" s="342" t="s">
        <v>225</v>
      </c>
      <c r="B58" s="326" t="s">
        <v>29</v>
      </c>
      <c r="C58" s="344">
        <v>24748</v>
      </c>
      <c r="D58" s="346">
        <f t="shared" si="2"/>
        <v>3256</v>
      </c>
      <c r="E58" s="346">
        <v>3897</v>
      </c>
      <c r="F58" s="345">
        <v>3715</v>
      </c>
      <c r="G58" s="347">
        <v>652</v>
      </c>
      <c r="H58" s="346">
        <v>744</v>
      </c>
      <c r="I58" s="346">
        <v>55</v>
      </c>
      <c r="J58" s="345">
        <v>205</v>
      </c>
      <c r="K58" s="347">
        <v>855</v>
      </c>
      <c r="L58" s="346">
        <v>128</v>
      </c>
      <c r="M58" s="346">
        <v>154</v>
      </c>
      <c r="N58" s="345">
        <v>526</v>
      </c>
      <c r="O58" s="347">
        <v>1762</v>
      </c>
      <c r="P58" s="346">
        <v>10</v>
      </c>
      <c r="Q58" s="346">
        <v>71</v>
      </c>
      <c r="R58" s="345">
        <v>341</v>
      </c>
      <c r="S58" s="347">
        <v>1689</v>
      </c>
      <c r="T58" s="346">
        <v>140</v>
      </c>
      <c r="U58" s="346">
        <v>554</v>
      </c>
      <c r="V58" s="345">
        <v>1404</v>
      </c>
      <c r="W58" s="347">
        <v>53</v>
      </c>
      <c r="X58" s="346">
        <v>455</v>
      </c>
      <c r="Y58" s="346">
        <v>92</v>
      </c>
      <c r="Z58" s="345">
        <v>733</v>
      </c>
      <c r="AA58" s="347">
        <v>0</v>
      </c>
      <c r="AB58" s="346">
        <v>116</v>
      </c>
      <c r="AC58" s="346">
        <v>99</v>
      </c>
      <c r="AD58" s="345">
        <v>31</v>
      </c>
      <c r="AE58" s="347">
        <v>547</v>
      </c>
      <c r="AF58" s="346">
        <v>802</v>
      </c>
      <c r="AG58" s="346">
        <v>42</v>
      </c>
      <c r="AH58" s="345">
        <v>3</v>
      </c>
      <c r="AI58" s="347">
        <v>120</v>
      </c>
      <c r="AJ58" s="346">
        <v>754</v>
      </c>
      <c r="AK58" s="346">
        <v>56</v>
      </c>
      <c r="AL58" s="345">
        <v>624</v>
      </c>
      <c r="AM58" s="347">
        <v>15</v>
      </c>
      <c r="AN58" s="346">
        <v>0</v>
      </c>
      <c r="AO58" s="346">
        <v>48</v>
      </c>
      <c r="AP58" s="345">
        <v>0</v>
      </c>
      <c r="AQ58" s="347">
        <v>0</v>
      </c>
      <c r="AR58" s="348">
        <v>0</v>
      </c>
    </row>
    <row r="59" spans="1:44" x14ac:dyDescent="0.2">
      <c r="A59" s="342" t="s">
        <v>226</v>
      </c>
      <c r="B59" s="326" t="s">
        <v>30</v>
      </c>
      <c r="C59" s="344">
        <v>1425</v>
      </c>
      <c r="D59" s="346">
        <f t="shared" si="2"/>
        <v>363</v>
      </c>
      <c r="E59" s="346">
        <v>71</v>
      </c>
      <c r="F59" s="345">
        <v>274</v>
      </c>
      <c r="G59" s="347">
        <v>23</v>
      </c>
      <c r="H59" s="346">
        <v>25</v>
      </c>
      <c r="I59" s="346">
        <v>2</v>
      </c>
      <c r="J59" s="345">
        <v>0</v>
      </c>
      <c r="K59" s="347">
        <v>10</v>
      </c>
      <c r="L59" s="346">
        <v>0</v>
      </c>
      <c r="M59" s="346">
        <v>0</v>
      </c>
      <c r="N59" s="345">
        <v>398</v>
      </c>
      <c r="O59" s="347">
        <v>69</v>
      </c>
      <c r="P59" s="346">
        <v>6</v>
      </c>
      <c r="Q59" s="346">
        <v>10</v>
      </c>
      <c r="R59" s="345">
        <v>19</v>
      </c>
      <c r="S59" s="347">
        <v>0</v>
      </c>
      <c r="T59" s="346">
        <v>0</v>
      </c>
      <c r="U59" s="346">
        <v>28</v>
      </c>
      <c r="V59" s="345">
        <v>41</v>
      </c>
      <c r="W59" s="347">
        <v>0</v>
      </c>
      <c r="X59" s="346">
        <v>0</v>
      </c>
      <c r="Y59" s="346">
        <v>3</v>
      </c>
      <c r="Z59" s="345">
        <v>20</v>
      </c>
      <c r="AA59" s="347">
        <v>0</v>
      </c>
      <c r="AB59" s="346">
        <v>8</v>
      </c>
      <c r="AC59" s="346">
        <v>4</v>
      </c>
      <c r="AD59" s="345">
        <v>16</v>
      </c>
      <c r="AE59" s="347">
        <v>9</v>
      </c>
      <c r="AF59" s="346">
        <v>1</v>
      </c>
      <c r="AG59" s="346">
        <v>0</v>
      </c>
      <c r="AH59" s="345">
        <v>0</v>
      </c>
      <c r="AI59" s="347">
        <v>0</v>
      </c>
      <c r="AJ59" s="346">
        <v>0</v>
      </c>
      <c r="AK59" s="346">
        <v>0</v>
      </c>
      <c r="AL59" s="345">
        <v>0</v>
      </c>
      <c r="AM59" s="347">
        <v>10</v>
      </c>
      <c r="AN59" s="346">
        <v>15</v>
      </c>
      <c r="AO59" s="346">
        <v>0</v>
      </c>
      <c r="AP59" s="345">
        <v>0</v>
      </c>
      <c r="AQ59" s="347">
        <v>0</v>
      </c>
      <c r="AR59" s="348">
        <v>0</v>
      </c>
    </row>
    <row r="60" spans="1:44" x14ac:dyDescent="0.2">
      <c r="A60" s="342" t="s">
        <v>2</v>
      </c>
      <c r="B60" s="326" t="s">
        <v>534</v>
      </c>
      <c r="C60" s="344">
        <v>23900</v>
      </c>
      <c r="D60" s="346">
        <f t="shared" si="2"/>
        <v>6083</v>
      </c>
      <c r="E60" s="346">
        <v>2050</v>
      </c>
      <c r="F60" s="345">
        <v>1659</v>
      </c>
      <c r="G60" s="347">
        <v>965</v>
      </c>
      <c r="H60" s="346">
        <v>280</v>
      </c>
      <c r="I60" s="346">
        <v>24</v>
      </c>
      <c r="J60" s="345">
        <v>23</v>
      </c>
      <c r="K60" s="347">
        <v>935</v>
      </c>
      <c r="L60" s="346">
        <v>55</v>
      </c>
      <c r="M60" s="346">
        <v>884</v>
      </c>
      <c r="N60" s="345">
        <v>1371</v>
      </c>
      <c r="O60" s="347">
        <v>186</v>
      </c>
      <c r="P60" s="346">
        <v>247</v>
      </c>
      <c r="Q60" s="346">
        <v>174</v>
      </c>
      <c r="R60" s="345">
        <v>407</v>
      </c>
      <c r="S60" s="347">
        <v>210</v>
      </c>
      <c r="T60" s="346">
        <v>33</v>
      </c>
      <c r="U60" s="346">
        <v>690</v>
      </c>
      <c r="V60" s="345">
        <v>1016</v>
      </c>
      <c r="W60" s="347">
        <v>817</v>
      </c>
      <c r="X60" s="346">
        <v>513</v>
      </c>
      <c r="Y60" s="346">
        <v>30</v>
      </c>
      <c r="Z60" s="345">
        <v>981</v>
      </c>
      <c r="AA60" s="347">
        <v>83</v>
      </c>
      <c r="AB60" s="346">
        <v>192</v>
      </c>
      <c r="AC60" s="346">
        <v>35</v>
      </c>
      <c r="AD60" s="345">
        <v>232</v>
      </c>
      <c r="AE60" s="347">
        <v>730</v>
      </c>
      <c r="AF60" s="346">
        <v>1365</v>
      </c>
      <c r="AG60" s="346">
        <v>0</v>
      </c>
      <c r="AH60" s="345">
        <v>195</v>
      </c>
      <c r="AI60" s="347">
        <v>495</v>
      </c>
      <c r="AJ60" s="346">
        <v>114</v>
      </c>
      <c r="AK60" s="346">
        <v>174</v>
      </c>
      <c r="AL60" s="345">
        <v>409</v>
      </c>
      <c r="AM60" s="347">
        <v>12</v>
      </c>
      <c r="AN60" s="346">
        <v>29</v>
      </c>
      <c r="AO60" s="346">
        <v>164</v>
      </c>
      <c r="AP60" s="345">
        <v>36</v>
      </c>
      <c r="AQ60" s="347">
        <v>1</v>
      </c>
      <c r="AR60" s="348">
        <v>1</v>
      </c>
    </row>
    <row r="61" spans="1:44" x14ac:dyDescent="0.2">
      <c r="A61" s="342" t="s">
        <v>3</v>
      </c>
      <c r="B61" s="326" t="s">
        <v>31</v>
      </c>
      <c r="C61" s="344">
        <v>10398</v>
      </c>
      <c r="D61" s="346">
        <f t="shared" si="2"/>
        <v>701</v>
      </c>
      <c r="E61" s="346">
        <v>1236</v>
      </c>
      <c r="F61" s="345">
        <v>1421</v>
      </c>
      <c r="G61" s="347">
        <v>296</v>
      </c>
      <c r="H61" s="346">
        <v>186</v>
      </c>
      <c r="I61" s="346">
        <v>6</v>
      </c>
      <c r="J61" s="345">
        <v>9</v>
      </c>
      <c r="K61" s="347">
        <v>183</v>
      </c>
      <c r="L61" s="346">
        <v>32</v>
      </c>
      <c r="M61" s="346">
        <v>207</v>
      </c>
      <c r="N61" s="345">
        <v>125</v>
      </c>
      <c r="O61" s="347">
        <v>891</v>
      </c>
      <c r="P61" s="346">
        <v>156</v>
      </c>
      <c r="Q61" s="346">
        <v>8</v>
      </c>
      <c r="R61" s="345">
        <v>95</v>
      </c>
      <c r="S61" s="347">
        <v>1560</v>
      </c>
      <c r="T61" s="346">
        <v>50</v>
      </c>
      <c r="U61" s="346">
        <v>287</v>
      </c>
      <c r="V61" s="345">
        <v>23</v>
      </c>
      <c r="W61" s="347">
        <v>250</v>
      </c>
      <c r="X61" s="346">
        <v>99</v>
      </c>
      <c r="Y61" s="346">
        <v>98</v>
      </c>
      <c r="Z61" s="345">
        <v>313</v>
      </c>
      <c r="AA61" s="347">
        <v>683</v>
      </c>
      <c r="AB61" s="346">
        <v>46</v>
      </c>
      <c r="AC61" s="346">
        <v>136</v>
      </c>
      <c r="AD61" s="345">
        <v>51</v>
      </c>
      <c r="AE61" s="347">
        <v>321</v>
      </c>
      <c r="AF61" s="346">
        <v>111</v>
      </c>
      <c r="AG61" s="346">
        <v>32</v>
      </c>
      <c r="AH61" s="345">
        <v>46</v>
      </c>
      <c r="AI61" s="347">
        <v>31</v>
      </c>
      <c r="AJ61" s="346">
        <v>345</v>
      </c>
      <c r="AK61" s="346">
        <v>90</v>
      </c>
      <c r="AL61" s="345">
        <v>53</v>
      </c>
      <c r="AM61" s="347">
        <v>44</v>
      </c>
      <c r="AN61" s="346">
        <v>4</v>
      </c>
      <c r="AO61" s="346">
        <v>5</v>
      </c>
      <c r="AP61" s="345">
        <v>105</v>
      </c>
      <c r="AQ61" s="347">
        <v>34</v>
      </c>
      <c r="AR61" s="348">
        <v>29</v>
      </c>
    </row>
    <row r="62" spans="1:44" x14ac:dyDescent="0.2">
      <c r="A62" s="342" t="s">
        <v>4</v>
      </c>
      <c r="B62" s="326" t="s">
        <v>32</v>
      </c>
      <c r="C62" s="344">
        <v>26698</v>
      </c>
      <c r="D62" s="346">
        <f t="shared" si="2"/>
        <v>4907</v>
      </c>
      <c r="E62" s="346">
        <v>7310</v>
      </c>
      <c r="F62" s="345">
        <v>3667</v>
      </c>
      <c r="G62" s="347">
        <v>57</v>
      </c>
      <c r="H62" s="346">
        <v>280</v>
      </c>
      <c r="I62" s="346">
        <v>13</v>
      </c>
      <c r="J62" s="345">
        <v>0</v>
      </c>
      <c r="K62" s="347">
        <v>1442</v>
      </c>
      <c r="L62" s="346">
        <v>88</v>
      </c>
      <c r="M62" s="346">
        <v>26</v>
      </c>
      <c r="N62" s="345">
        <v>5882</v>
      </c>
      <c r="O62" s="347">
        <v>12</v>
      </c>
      <c r="P62" s="346">
        <v>67</v>
      </c>
      <c r="Q62" s="346">
        <v>3</v>
      </c>
      <c r="R62" s="345">
        <v>155</v>
      </c>
      <c r="S62" s="347">
        <v>149</v>
      </c>
      <c r="T62" s="346">
        <v>163</v>
      </c>
      <c r="U62" s="346">
        <v>811</v>
      </c>
      <c r="V62" s="345">
        <v>69</v>
      </c>
      <c r="W62" s="347">
        <v>515</v>
      </c>
      <c r="X62" s="346">
        <v>61</v>
      </c>
      <c r="Y62" s="346">
        <v>18</v>
      </c>
      <c r="Z62" s="345">
        <v>42</v>
      </c>
      <c r="AA62" s="347">
        <v>7</v>
      </c>
      <c r="AB62" s="346">
        <v>121</v>
      </c>
      <c r="AC62" s="346">
        <v>21</v>
      </c>
      <c r="AD62" s="345">
        <v>2</v>
      </c>
      <c r="AE62" s="347">
        <v>55</v>
      </c>
      <c r="AF62" s="346">
        <v>100</v>
      </c>
      <c r="AG62" s="346">
        <v>11</v>
      </c>
      <c r="AH62" s="345">
        <v>90</v>
      </c>
      <c r="AI62" s="347">
        <v>119</v>
      </c>
      <c r="AJ62" s="346">
        <v>186</v>
      </c>
      <c r="AK62" s="346">
        <v>17</v>
      </c>
      <c r="AL62" s="345">
        <v>43</v>
      </c>
      <c r="AM62" s="347">
        <v>0</v>
      </c>
      <c r="AN62" s="346">
        <v>100</v>
      </c>
      <c r="AO62" s="346">
        <v>0</v>
      </c>
      <c r="AP62" s="345">
        <v>89</v>
      </c>
      <c r="AQ62" s="347">
        <v>0</v>
      </c>
      <c r="AR62" s="348">
        <v>0</v>
      </c>
    </row>
    <row r="63" spans="1:44" x14ac:dyDescent="0.2">
      <c r="A63" s="342" t="s">
        <v>5</v>
      </c>
      <c r="B63" s="326" t="s">
        <v>33</v>
      </c>
      <c r="C63" s="344">
        <v>7261</v>
      </c>
      <c r="D63" s="346">
        <f t="shared" si="2"/>
        <v>970</v>
      </c>
      <c r="E63" s="346">
        <v>736</v>
      </c>
      <c r="F63" s="345">
        <v>2042</v>
      </c>
      <c r="G63" s="347">
        <v>441</v>
      </c>
      <c r="H63" s="346">
        <v>53</v>
      </c>
      <c r="I63" s="346">
        <v>3</v>
      </c>
      <c r="J63" s="345">
        <v>4</v>
      </c>
      <c r="K63" s="347">
        <v>116</v>
      </c>
      <c r="L63" s="346">
        <v>72</v>
      </c>
      <c r="M63" s="346">
        <v>382</v>
      </c>
      <c r="N63" s="345">
        <v>309</v>
      </c>
      <c r="O63" s="347">
        <v>98</v>
      </c>
      <c r="P63" s="346">
        <v>0</v>
      </c>
      <c r="Q63" s="346">
        <v>64</v>
      </c>
      <c r="R63" s="345">
        <v>109</v>
      </c>
      <c r="S63" s="347">
        <v>184</v>
      </c>
      <c r="T63" s="346">
        <v>43</v>
      </c>
      <c r="U63" s="346">
        <v>78</v>
      </c>
      <c r="V63" s="345">
        <v>424</v>
      </c>
      <c r="W63" s="347">
        <v>62</v>
      </c>
      <c r="X63" s="346">
        <v>8</v>
      </c>
      <c r="Y63" s="346">
        <v>4</v>
      </c>
      <c r="Z63" s="345">
        <v>261</v>
      </c>
      <c r="AA63" s="347">
        <v>0</v>
      </c>
      <c r="AB63" s="346">
        <v>71</v>
      </c>
      <c r="AC63" s="346">
        <v>5</v>
      </c>
      <c r="AD63" s="345">
        <v>32</v>
      </c>
      <c r="AE63" s="347">
        <v>156</v>
      </c>
      <c r="AF63" s="346">
        <v>49</v>
      </c>
      <c r="AG63" s="346">
        <v>0</v>
      </c>
      <c r="AH63" s="345">
        <v>154</v>
      </c>
      <c r="AI63" s="347">
        <v>30</v>
      </c>
      <c r="AJ63" s="346">
        <v>195</v>
      </c>
      <c r="AK63" s="346">
        <v>4</v>
      </c>
      <c r="AL63" s="345">
        <v>44</v>
      </c>
      <c r="AM63" s="347">
        <v>13</v>
      </c>
      <c r="AN63" s="346">
        <v>0</v>
      </c>
      <c r="AO63" s="346">
        <v>0</v>
      </c>
      <c r="AP63" s="345">
        <v>38</v>
      </c>
      <c r="AQ63" s="347">
        <v>7</v>
      </c>
      <c r="AR63" s="348">
        <v>0</v>
      </c>
    </row>
    <row r="64" spans="1:44" x14ac:dyDescent="0.2">
      <c r="A64" s="342" t="s">
        <v>6</v>
      </c>
      <c r="B64" s="326" t="s">
        <v>34</v>
      </c>
      <c r="C64" s="344">
        <v>33535</v>
      </c>
      <c r="D64" s="346">
        <f t="shared" si="2"/>
        <v>3722</v>
      </c>
      <c r="E64" s="346">
        <v>3519</v>
      </c>
      <c r="F64" s="345">
        <v>5011</v>
      </c>
      <c r="G64" s="347">
        <v>4119</v>
      </c>
      <c r="H64" s="346">
        <v>282</v>
      </c>
      <c r="I64" s="346">
        <v>147</v>
      </c>
      <c r="J64" s="345">
        <v>4</v>
      </c>
      <c r="K64" s="347">
        <v>1420</v>
      </c>
      <c r="L64" s="346">
        <v>237</v>
      </c>
      <c r="M64" s="346">
        <v>589</v>
      </c>
      <c r="N64" s="345">
        <v>1091</v>
      </c>
      <c r="O64" s="347">
        <v>416</v>
      </c>
      <c r="P64" s="346">
        <v>344</v>
      </c>
      <c r="Q64" s="346">
        <v>182</v>
      </c>
      <c r="R64" s="345">
        <v>2042</v>
      </c>
      <c r="S64" s="347">
        <v>733</v>
      </c>
      <c r="T64" s="346">
        <v>344</v>
      </c>
      <c r="U64" s="346">
        <v>1259</v>
      </c>
      <c r="V64" s="345">
        <v>260</v>
      </c>
      <c r="W64" s="347">
        <v>1539</v>
      </c>
      <c r="X64" s="346">
        <v>314</v>
      </c>
      <c r="Y64" s="346">
        <v>135</v>
      </c>
      <c r="Z64" s="345">
        <v>683</v>
      </c>
      <c r="AA64" s="347">
        <v>68</v>
      </c>
      <c r="AB64" s="346">
        <v>1284</v>
      </c>
      <c r="AC64" s="346">
        <v>37</v>
      </c>
      <c r="AD64" s="345">
        <v>183</v>
      </c>
      <c r="AE64" s="347">
        <v>519</v>
      </c>
      <c r="AF64" s="346">
        <v>476</v>
      </c>
      <c r="AG64" s="346">
        <v>91</v>
      </c>
      <c r="AH64" s="345">
        <v>239</v>
      </c>
      <c r="AI64" s="347">
        <v>391</v>
      </c>
      <c r="AJ64" s="346">
        <v>486</v>
      </c>
      <c r="AK64" s="346">
        <v>549</v>
      </c>
      <c r="AL64" s="345">
        <v>488</v>
      </c>
      <c r="AM64" s="347">
        <v>1</v>
      </c>
      <c r="AN64" s="346">
        <v>72</v>
      </c>
      <c r="AO64" s="346">
        <v>69</v>
      </c>
      <c r="AP64" s="345">
        <v>150</v>
      </c>
      <c r="AQ64" s="347">
        <v>20</v>
      </c>
      <c r="AR64" s="348">
        <v>20</v>
      </c>
    </row>
    <row r="65" spans="1:44" x14ac:dyDescent="0.2">
      <c r="A65" s="342" t="s">
        <v>7</v>
      </c>
      <c r="B65" s="326" t="s">
        <v>268</v>
      </c>
      <c r="C65" s="344">
        <v>32705</v>
      </c>
      <c r="D65" s="346">
        <f t="shared" si="2"/>
        <v>9957</v>
      </c>
      <c r="E65" s="346">
        <v>2904</v>
      </c>
      <c r="F65" s="345">
        <v>2197</v>
      </c>
      <c r="G65" s="347">
        <v>496</v>
      </c>
      <c r="H65" s="346">
        <v>171</v>
      </c>
      <c r="I65" s="346">
        <v>173</v>
      </c>
      <c r="J65" s="345">
        <v>17</v>
      </c>
      <c r="K65" s="347">
        <v>635</v>
      </c>
      <c r="L65" s="346">
        <v>780</v>
      </c>
      <c r="M65" s="346">
        <v>169</v>
      </c>
      <c r="N65" s="345">
        <v>1287</v>
      </c>
      <c r="O65" s="347">
        <v>20</v>
      </c>
      <c r="P65" s="346">
        <v>91</v>
      </c>
      <c r="Q65" s="346">
        <v>66</v>
      </c>
      <c r="R65" s="345">
        <v>259</v>
      </c>
      <c r="S65" s="347">
        <v>8441</v>
      </c>
      <c r="T65" s="346">
        <v>118</v>
      </c>
      <c r="U65" s="346">
        <v>256</v>
      </c>
      <c r="V65" s="345">
        <v>51</v>
      </c>
      <c r="W65" s="347">
        <v>1686</v>
      </c>
      <c r="X65" s="346">
        <v>190</v>
      </c>
      <c r="Y65" s="346">
        <v>34</v>
      </c>
      <c r="Z65" s="345">
        <v>28</v>
      </c>
      <c r="AA65" s="347">
        <v>76</v>
      </c>
      <c r="AB65" s="346">
        <v>132</v>
      </c>
      <c r="AC65" s="346">
        <v>13</v>
      </c>
      <c r="AD65" s="345">
        <v>42</v>
      </c>
      <c r="AE65" s="347">
        <v>835</v>
      </c>
      <c r="AF65" s="346">
        <v>597</v>
      </c>
      <c r="AG65" s="346">
        <v>8</v>
      </c>
      <c r="AH65" s="345">
        <v>104</v>
      </c>
      <c r="AI65" s="347">
        <v>116</v>
      </c>
      <c r="AJ65" s="346">
        <v>624</v>
      </c>
      <c r="AK65" s="346">
        <v>10</v>
      </c>
      <c r="AL65" s="345">
        <v>44</v>
      </c>
      <c r="AM65" s="347">
        <v>4</v>
      </c>
      <c r="AN65" s="346">
        <v>45</v>
      </c>
      <c r="AO65" s="346">
        <v>0</v>
      </c>
      <c r="AP65" s="345">
        <v>7</v>
      </c>
      <c r="AQ65" s="347">
        <v>19</v>
      </c>
      <c r="AR65" s="348">
        <v>3</v>
      </c>
    </row>
    <row r="66" spans="1:44" x14ac:dyDescent="0.2">
      <c r="A66" s="342" t="s">
        <v>8</v>
      </c>
      <c r="B66" s="326" t="s">
        <v>269</v>
      </c>
      <c r="C66" s="344">
        <v>30021</v>
      </c>
      <c r="D66" s="346">
        <f t="shared" si="2"/>
        <v>5521</v>
      </c>
      <c r="E66" s="346">
        <v>1688</v>
      </c>
      <c r="F66" s="345">
        <v>5051</v>
      </c>
      <c r="G66" s="347">
        <v>4993</v>
      </c>
      <c r="H66" s="346">
        <v>574</v>
      </c>
      <c r="I66" s="346">
        <v>626</v>
      </c>
      <c r="J66" s="345">
        <v>12</v>
      </c>
      <c r="K66" s="347">
        <v>1314</v>
      </c>
      <c r="L66" s="346">
        <v>38</v>
      </c>
      <c r="M66" s="346">
        <v>187</v>
      </c>
      <c r="N66" s="345">
        <v>1544</v>
      </c>
      <c r="O66" s="347">
        <v>111</v>
      </c>
      <c r="P66" s="346">
        <v>243</v>
      </c>
      <c r="Q66" s="346">
        <v>114</v>
      </c>
      <c r="R66" s="345">
        <v>1045</v>
      </c>
      <c r="S66" s="347">
        <v>215</v>
      </c>
      <c r="T66" s="346">
        <v>690</v>
      </c>
      <c r="U66" s="346">
        <v>245</v>
      </c>
      <c r="V66" s="345">
        <v>220</v>
      </c>
      <c r="W66" s="347">
        <v>890</v>
      </c>
      <c r="X66" s="346">
        <v>155</v>
      </c>
      <c r="Y66" s="346">
        <v>249</v>
      </c>
      <c r="Z66" s="345">
        <v>208</v>
      </c>
      <c r="AA66" s="347">
        <v>222</v>
      </c>
      <c r="AB66" s="346">
        <v>221</v>
      </c>
      <c r="AC66" s="346">
        <v>91</v>
      </c>
      <c r="AD66" s="345">
        <v>55</v>
      </c>
      <c r="AE66" s="347">
        <v>620</v>
      </c>
      <c r="AF66" s="346">
        <v>212</v>
      </c>
      <c r="AG66" s="346">
        <v>0</v>
      </c>
      <c r="AH66" s="345">
        <v>157</v>
      </c>
      <c r="AI66" s="347">
        <v>905</v>
      </c>
      <c r="AJ66" s="346">
        <v>1298</v>
      </c>
      <c r="AK66" s="346">
        <v>46</v>
      </c>
      <c r="AL66" s="345">
        <v>133</v>
      </c>
      <c r="AM66" s="347">
        <v>5</v>
      </c>
      <c r="AN66" s="346">
        <v>15</v>
      </c>
      <c r="AO66" s="346">
        <v>23</v>
      </c>
      <c r="AP66" s="345">
        <v>7</v>
      </c>
      <c r="AQ66" s="347">
        <v>21</v>
      </c>
      <c r="AR66" s="348">
        <v>57</v>
      </c>
    </row>
    <row r="67" spans="1:44" x14ac:dyDescent="0.2">
      <c r="A67" s="342" t="s">
        <v>9</v>
      </c>
      <c r="B67" s="326" t="s">
        <v>270</v>
      </c>
      <c r="C67" s="344">
        <v>10683</v>
      </c>
      <c r="D67" s="346">
        <f t="shared" si="2"/>
        <v>2738</v>
      </c>
      <c r="E67" s="346">
        <v>2533</v>
      </c>
      <c r="F67" s="345">
        <v>569</v>
      </c>
      <c r="G67" s="347">
        <v>736</v>
      </c>
      <c r="H67" s="346">
        <v>666</v>
      </c>
      <c r="I67" s="346">
        <v>0</v>
      </c>
      <c r="J67" s="345">
        <v>52</v>
      </c>
      <c r="K67" s="347">
        <v>216</v>
      </c>
      <c r="L67" s="346">
        <v>25</v>
      </c>
      <c r="M67" s="346">
        <v>190</v>
      </c>
      <c r="N67" s="345">
        <v>270</v>
      </c>
      <c r="O67" s="347">
        <v>0</v>
      </c>
      <c r="P67" s="346">
        <v>11</v>
      </c>
      <c r="Q67" s="346">
        <v>636</v>
      </c>
      <c r="R67" s="345">
        <v>132</v>
      </c>
      <c r="S67" s="347">
        <v>47</v>
      </c>
      <c r="T67" s="346">
        <v>68</v>
      </c>
      <c r="U67" s="346">
        <v>0</v>
      </c>
      <c r="V67" s="345">
        <v>45</v>
      </c>
      <c r="W67" s="347">
        <v>152</v>
      </c>
      <c r="X67" s="346">
        <v>112</v>
      </c>
      <c r="Y67" s="346">
        <v>7</v>
      </c>
      <c r="Z67" s="345">
        <v>8</v>
      </c>
      <c r="AA67" s="347">
        <v>63</v>
      </c>
      <c r="AB67" s="346">
        <v>0</v>
      </c>
      <c r="AC67" s="346">
        <v>7</v>
      </c>
      <c r="AD67" s="345">
        <v>68</v>
      </c>
      <c r="AE67" s="347">
        <v>4</v>
      </c>
      <c r="AF67" s="346">
        <v>115</v>
      </c>
      <c r="AG67" s="346">
        <v>2</v>
      </c>
      <c r="AH67" s="345">
        <v>235</v>
      </c>
      <c r="AI67" s="347">
        <v>8</v>
      </c>
      <c r="AJ67" s="346">
        <v>73</v>
      </c>
      <c r="AK67" s="346">
        <v>207</v>
      </c>
      <c r="AL67" s="345">
        <v>548</v>
      </c>
      <c r="AM67" s="347">
        <v>0</v>
      </c>
      <c r="AN67" s="346">
        <v>0</v>
      </c>
      <c r="AO67" s="346">
        <v>9</v>
      </c>
      <c r="AP67" s="345">
        <v>104</v>
      </c>
      <c r="AQ67" s="347">
        <v>27</v>
      </c>
      <c r="AR67" s="348">
        <v>0</v>
      </c>
    </row>
    <row r="68" spans="1:44" x14ac:dyDescent="0.2">
      <c r="A68" s="342" t="s">
        <v>10</v>
      </c>
      <c r="B68" s="326" t="s">
        <v>280</v>
      </c>
      <c r="C68" s="344">
        <v>10590</v>
      </c>
      <c r="D68" s="346">
        <f t="shared" si="2"/>
        <v>960</v>
      </c>
      <c r="E68" s="346">
        <v>1440</v>
      </c>
      <c r="F68" s="345">
        <v>1410</v>
      </c>
      <c r="G68" s="347">
        <v>489</v>
      </c>
      <c r="H68" s="346">
        <v>139</v>
      </c>
      <c r="I68" s="346">
        <v>12</v>
      </c>
      <c r="J68" s="345">
        <v>7</v>
      </c>
      <c r="K68" s="347">
        <v>1220</v>
      </c>
      <c r="L68" s="346">
        <v>46</v>
      </c>
      <c r="M68" s="346">
        <v>260</v>
      </c>
      <c r="N68" s="345">
        <v>137</v>
      </c>
      <c r="O68" s="347">
        <v>193</v>
      </c>
      <c r="P68" s="346">
        <v>80</v>
      </c>
      <c r="Q68" s="346">
        <v>100</v>
      </c>
      <c r="R68" s="345">
        <v>51</v>
      </c>
      <c r="S68" s="347">
        <v>7</v>
      </c>
      <c r="T68" s="346">
        <v>60</v>
      </c>
      <c r="U68" s="346">
        <v>138</v>
      </c>
      <c r="V68" s="345">
        <v>131</v>
      </c>
      <c r="W68" s="347">
        <v>80</v>
      </c>
      <c r="X68" s="346">
        <v>155</v>
      </c>
      <c r="Y68" s="346">
        <v>24</v>
      </c>
      <c r="Z68" s="345">
        <v>359</v>
      </c>
      <c r="AA68" s="347">
        <v>7</v>
      </c>
      <c r="AB68" s="346">
        <v>100</v>
      </c>
      <c r="AC68" s="346">
        <v>0</v>
      </c>
      <c r="AD68" s="345">
        <v>8</v>
      </c>
      <c r="AE68" s="347">
        <v>424</v>
      </c>
      <c r="AF68" s="346">
        <v>244</v>
      </c>
      <c r="AG68" s="346">
        <v>311</v>
      </c>
      <c r="AH68" s="345">
        <v>160</v>
      </c>
      <c r="AI68" s="347">
        <v>0</v>
      </c>
      <c r="AJ68" s="346">
        <v>1</v>
      </c>
      <c r="AK68" s="346">
        <v>6</v>
      </c>
      <c r="AL68" s="345">
        <v>1</v>
      </c>
      <c r="AM68" s="347">
        <v>0</v>
      </c>
      <c r="AN68" s="346">
        <v>1561</v>
      </c>
      <c r="AO68" s="346">
        <v>17</v>
      </c>
      <c r="AP68" s="345">
        <v>156</v>
      </c>
      <c r="AQ68" s="347">
        <v>96</v>
      </c>
      <c r="AR68" s="348">
        <v>0</v>
      </c>
    </row>
    <row r="69" spans="1:44" x14ac:dyDescent="0.2">
      <c r="A69" s="342" t="s">
        <v>11</v>
      </c>
      <c r="B69" s="326" t="s">
        <v>35</v>
      </c>
      <c r="C69" s="344">
        <v>41425</v>
      </c>
      <c r="D69" s="346">
        <f t="shared" si="2"/>
        <v>7463</v>
      </c>
      <c r="E69" s="346">
        <v>11420</v>
      </c>
      <c r="F69" s="345">
        <v>3323</v>
      </c>
      <c r="G69" s="347">
        <v>1442</v>
      </c>
      <c r="H69" s="346">
        <v>580</v>
      </c>
      <c r="I69" s="346">
        <v>1443</v>
      </c>
      <c r="J69" s="345">
        <v>31</v>
      </c>
      <c r="K69" s="347">
        <v>1061</v>
      </c>
      <c r="L69" s="346">
        <v>51</v>
      </c>
      <c r="M69" s="346">
        <v>256</v>
      </c>
      <c r="N69" s="345">
        <v>1236</v>
      </c>
      <c r="O69" s="347">
        <v>792</v>
      </c>
      <c r="P69" s="346">
        <v>100</v>
      </c>
      <c r="Q69" s="346">
        <v>323</v>
      </c>
      <c r="R69" s="345">
        <v>135</v>
      </c>
      <c r="S69" s="347">
        <v>607</v>
      </c>
      <c r="T69" s="346">
        <v>308</v>
      </c>
      <c r="U69" s="346">
        <v>93</v>
      </c>
      <c r="V69" s="345">
        <v>1625</v>
      </c>
      <c r="W69" s="347">
        <v>1572</v>
      </c>
      <c r="X69" s="346">
        <v>260</v>
      </c>
      <c r="Y69" s="346">
        <v>339</v>
      </c>
      <c r="Z69" s="345">
        <v>1491</v>
      </c>
      <c r="AA69" s="347">
        <v>876</v>
      </c>
      <c r="AB69" s="346">
        <v>12</v>
      </c>
      <c r="AC69" s="346">
        <v>380</v>
      </c>
      <c r="AD69" s="345">
        <v>605</v>
      </c>
      <c r="AE69" s="347">
        <v>470</v>
      </c>
      <c r="AF69" s="346">
        <v>858</v>
      </c>
      <c r="AG69" s="346">
        <v>2</v>
      </c>
      <c r="AH69" s="345">
        <v>121</v>
      </c>
      <c r="AI69" s="347">
        <v>138</v>
      </c>
      <c r="AJ69" s="346">
        <v>101</v>
      </c>
      <c r="AK69" s="346">
        <v>119</v>
      </c>
      <c r="AL69" s="345">
        <v>1010</v>
      </c>
      <c r="AM69" s="347">
        <v>22</v>
      </c>
      <c r="AN69" s="346">
        <v>146</v>
      </c>
      <c r="AO69" s="346">
        <v>398</v>
      </c>
      <c r="AP69" s="345">
        <v>192</v>
      </c>
      <c r="AQ69" s="347">
        <v>0</v>
      </c>
      <c r="AR69" s="348">
        <v>24</v>
      </c>
    </row>
    <row r="70" spans="1:44" x14ac:dyDescent="0.2">
      <c r="A70" s="342" t="s">
        <v>12</v>
      </c>
      <c r="B70" s="326" t="s">
        <v>365</v>
      </c>
      <c r="C70" s="344">
        <v>15837</v>
      </c>
      <c r="D70" s="346">
        <f t="shared" si="2"/>
        <v>3725</v>
      </c>
      <c r="E70" s="346">
        <v>547</v>
      </c>
      <c r="F70" s="345">
        <v>4055</v>
      </c>
      <c r="G70" s="347">
        <v>602</v>
      </c>
      <c r="H70" s="346">
        <v>994</v>
      </c>
      <c r="I70" s="346">
        <v>0</v>
      </c>
      <c r="J70" s="345">
        <v>0</v>
      </c>
      <c r="K70" s="347">
        <v>862</v>
      </c>
      <c r="L70" s="346">
        <v>0</v>
      </c>
      <c r="M70" s="346">
        <v>9</v>
      </c>
      <c r="N70" s="345">
        <v>49</v>
      </c>
      <c r="O70" s="347">
        <v>0</v>
      </c>
      <c r="P70" s="346">
        <v>112</v>
      </c>
      <c r="Q70" s="346">
        <v>173</v>
      </c>
      <c r="R70" s="345">
        <v>511</v>
      </c>
      <c r="S70" s="347">
        <v>0</v>
      </c>
      <c r="T70" s="346">
        <v>34</v>
      </c>
      <c r="U70" s="346">
        <v>5</v>
      </c>
      <c r="V70" s="345">
        <v>2749</v>
      </c>
      <c r="W70" s="347">
        <v>24</v>
      </c>
      <c r="X70" s="346">
        <v>237</v>
      </c>
      <c r="Y70" s="346">
        <v>0</v>
      </c>
      <c r="Z70" s="345">
        <v>13</v>
      </c>
      <c r="AA70" s="347">
        <v>0</v>
      </c>
      <c r="AB70" s="346">
        <v>0</v>
      </c>
      <c r="AC70" s="346">
        <v>101</v>
      </c>
      <c r="AD70" s="345">
        <v>0</v>
      </c>
      <c r="AE70" s="347">
        <v>778</v>
      </c>
      <c r="AF70" s="346">
        <v>7</v>
      </c>
      <c r="AG70" s="346">
        <v>18</v>
      </c>
      <c r="AH70" s="345">
        <v>0</v>
      </c>
      <c r="AI70" s="347">
        <v>95</v>
      </c>
      <c r="AJ70" s="346">
        <v>0</v>
      </c>
      <c r="AK70" s="346">
        <v>3</v>
      </c>
      <c r="AL70" s="345">
        <v>125</v>
      </c>
      <c r="AM70" s="347">
        <v>0</v>
      </c>
      <c r="AN70" s="346">
        <v>0</v>
      </c>
      <c r="AO70" s="346">
        <v>0</v>
      </c>
      <c r="AP70" s="345">
        <v>0</v>
      </c>
      <c r="AQ70" s="347">
        <v>9</v>
      </c>
      <c r="AR70" s="348">
        <v>0</v>
      </c>
    </row>
    <row r="71" spans="1:44" x14ac:dyDescent="0.2">
      <c r="A71" s="342" t="s">
        <v>13</v>
      </c>
      <c r="B71" s="326" t="s">
        <v>191</v>
      </c>
      <c r="C71" s="344">
        <v>32143</v>
      </c>
      <c r="D71" s="346">
        <f t="shared" si="2"/>
        <v>10049</v>
      </c>
      <c r="E71" s="346">
        <v>2853</v>
      </c>
      <c r="F71" s="345">
        <v>1803</v>
      </c>
      <c r="G71" s="347">
        <v>6937</v>
      </c>
      <c r="H71" s="346">
        <v>689</v>
      </c>
      <c r="I71" s="346">
        <v>92</v>
      </c>
      <c r="J71" s="345">
        <v>13</v>
      </c>
      <c r="K71" s="347">
        <v>338</v>
      </c>
      <c r="L71" s="346">
        <v>907</v>
      </c>
      <c r="M71" s="346">
        <v>274</v>
      </c>
      <c r="N71" s="345">
        <v>416</v>
      </c>
      <c r="O71" s="347">
        <v>64</v>
      </c>
      <c r="P71" s="346">
        <v>161</v>
      </c>
      <c r="Q71" s="346">
        <v>185</v>
      </c>
      <c r="R71" s="345">
        <v>541</v>
      </c>
      <c r="S71" s="347">
        <v>448</v>
      </c>
      <c r="T71" s="346">
        <v>376</v>
      </c>
      <c r="U71" s="346">
        <v>729</v>
      </c>
      <c r="V71" s="345">
        <v>703</v>
      </c>
      <c r="W71" s="347">
        <v>538</v>
      </c>
      <c r="X71" s="346">
        <v>244</v>
      </c>
      <c r="Y71" s="346">
        <v>80</v>
      </c>
      <c r="Z71" s="345">
        <v>684</v>
      </c>
      <c r="AA71" s="347">
        <v>107</v>
      </c>
      <c r="AB71" s="346">
        <v>68</v>
      </c>
      <c r="AC71" s="346">
        <v>185</v>
      </c>
      <c r="AD71" s="345">
        <v>175</v>
      </c>
      <c r="AE71" s="347">
        <v>207</v>
      </c>
      <c r="AF71" s="346">
        <v>317</v>
      </c>
      <c r="AG71" s="346">
        <v>0</v>
      </c>
      <c r="AH71" s="345">
        <v>286</v>
      </c>
      <c r="AI71" s="347">
        <v>515</v>
      </c>
      <c r="AJ71" s="346">
        <v>147</v>
      </c>
      <c r="AK71" s="346">
        <v>21</v>
      </c>
      <c r="AL71" s="345">
        <v>682</v>
      </c>
      <c r="AM71" s="347">
        <v>59</v>
      </c>
      <c r="AN71" s="346">
        <v>18</v>
      </c>
      <c r="AO71" s="346">
        <v>0</v>
      </c>
      <c r="AP71" s="345">
        <v>74</v>
      </c>
      <c r="AQ71" s="347">
        <v>130</v>
      </c>
      <c r="AR71" s="348">
        <v>28</v>
      </c>
    </row>
    <row r="72" spans="1:44" x14ac:dyDescent="0.2">
      <c r="A72" s="342" t="s">
        <v>14</v>
      </c>
      <c r="B72" s="326" t="s">
        <v>50</v>
      </c>
      <c r="C72" s="344">
        <v>25566</v>
      </c>
      <c r="D72" s="346">
        <f t="shared" si="2"/>
        <v>6274</v>
      </c>
      <c r="E72" s="346">
        <v>3478</v>
      </c>
      <c r="F72" s="345">
        <v>1048</v>
      </c>
      <c r="G72" s="347">
        <v>482</v>
      </c>
      <c r="H72" s="346">
        <v>582</v>
      </c>
      <c r="I72" s="346">
        <v>152</v>
      </c>
      <c r="J72" s="345">
        <v>114</v>
      </c>
      <c r="K72" s="347">
        <v>440</v>
      </c>
      <c r="L72" s="346">
        <v>12</v>
      </c>
      <c r="M72" s="346">
        <v>2094</v>
      </c>
      <c r="N72" s="345">
        <v>377</v>
      </c>
      <c r="O72" s="347">
        <v>120</v>
      </c>
      <c r="P72" s="346">
        <v>597</v>
      </c>
      <c r="Q72" s="346">
        <v>88</v>
      </c>
      <c r="R72" s="345">
        <v>457</v>
      </c>
      <c r="S72" s="347">
        <v>244</v>
      </c>
      <c r="T72" s="346">
        <v>102</v>
      </c>
      <c r="U72" s="346">
        <v>245</v>
      </c>
      <c r="V72" s="345">
        <v>283</v>
      </c>
      <c r="W72" s="347">
        <v>366</v>
      </c>
      <c r="X72" s="346">
        <v>336</v>
      </c>
      <c r="Y72" s="346">
        <v>277</v>
      </c>
      <c r="Z72" s="345">
        <v>876</v>
      </c>
      <c r="AA72" s="347">
        <v>106</v>
      </c>
      <c r="AB72" s="346">
        <v>135</v>
      </c>
      <c r="AC72" s="346">
        <v>585</v>
      </c>
      <c r="AD72" s="345">
        <v>265</v>
      </c>
      <c r="AE72" s="347">
        <v>1956</v>
      </c>
      <c r="AF72" s="346">
        <v>2323</v>
      </c>
      <c r="AG72" s="346">
        <v>16</v>
      </c>
      <c r="AH72" s="345">
        <v>48</v>
      </c>
      <c r="AI72" s="347">
        <v>215</v>
      </c>
      <c r="AJ72" s="346">
        <v>13</v>
      </c>
      <c r="AK72" s="346">
        <v>88</v>
      </c>
      <c r="AL72" s="345">
        <v>517</v>
      </c>
      <c r="AM72" s="347">
        <v>43</v>
      </c>
      <c r="AN72" s="346">
        <v>106</v>
      </c>
      <c r="AO72" s="346">
        <v>58</v>
      </c>
      <c r="AP72" s="345">
        <v>19</v>
      </c>
      <c r="AQ72" s="347">
        <v>17</v>
      </c>
      <c r="AR72" s="348">
        <v>12</v>
      </c>
    </row>
    <row r="73" spans="1:44" x14ac:dyDescent="0.2">
      <c r="A73" s="342" t="s">
        <v>15</v>
      </c>
      <c r="B73" s="326" t="s">
        <v>36</v>
      </c>
      <c r="C73" s="344">
        <v>116652</v>
      </c>
      <c r="D73" s="346">
        <f t="shared" si="2"/>
        <v>30572</v>
      </c>
      <c r="E73" s="346">
        <v>19186</v>
      </c>
      <c r="F73" s="345">
        <v>12619</v>
      </c>
      <c r="G73" s="347">
        <v>3885</v>
      </c>
      <c r="H73" s="346">
        <v>6121</v>
      </c>
      <c r="I73" s="346">
        <v>1183</v>
      </c>
      <c r="J73" s="345">
        <v>674</v>
      </c>
      <c r="K73" s="347">
        <v>3561</v>
      </c>
      <c r="L73" s="346">
        <v>935</v>
      </c>
      <c r="M73" s="346">
        <v>2961</v>
      </c>
      <c r="N73" s="345">
        <v>6712</v>
      </c>
      <c r="O73" s="347">
        <v>859</v>
      </c>
      <c r="P73" s="346">
        <v>737</v>
      </c>
      <c r="Q73" s="346">
        <v>2498</v>
      </c>
      <c r="R73" s="345">
        <v>1594</v>
      </c>
      <c r="S73" s="347">
        <v>3227</v>
      </c>
      <c r="T73" s="346">
        <v>1863</v>
      </c>
      <c r="U73" s="346">
        <v>688</v>
      </c>
      <c r="V73" s="345">
        <v>1113</v>
      </c>
      <c r="W73" s="347">
        <v>781</v>
      </c>
      <c r="X73" s="346">
        <v>578</v>
      </c>
      <c r="Y73" s="346">
        <v>735</v>
      </c>
      <c r="Z73" s="345">
        <v>1438</v>
      </c>
      <c r="AA73" s="347">
        <v>1356</v>
      </c>
      <c r="AB73" s="346">
        <v>880</v>
      </c>
      <c r="AC73" s="346">
        <v>981</v>
      </c>
      <c r="AD73" s="345">
        <v>1027</v>
      </c>
      <c r="AE73" s="347">
        <v>827</v>
      </c>
      <c r="AF73" s="346">
        <v>1521</v>
      </c>
      <c r="AG73" s="346">
        <v>321</v>
      </c>
      <c r="AH73" s="345">
        <v>288</v>
      </c>
      <c r="AI73" s="347">
        <v>687</v>
      </c>
      <c r="AJ73" s="346">
        <v>558</v>
      </c>
      <c r="AK73" s="346">
        <v>185</v>
      </c>
      <c r="AL73" s="345">
        <v>337</v>
      </c>
      <c r="AM73" s="347">
        <v>220</v>
      </c>
      <c r="AN73" s="346">
        <v>749</v>
      </c>
      <c r="AO73" s="346">
        <v>207</v>
      </c>
      <c r="AP73" s="345">
        <v>616</v>
      </c>
      <c r="AQ73" s="347">
        <v>619</v>
      </c>
      <c r="AR73" s="348">
        <v>753</v>
      </c>
    </row>
    <row r="74" spans="1:44" x14ac:dyDescent="0.2">
      <c r="A74" s="342" t="s">
        <v>16</v>
      </c>
      <c r="B74" s="326" t="s">
        <v>192</v>
      </c>
      <c r="C74" s="344">
        <v>6284</v>
      </c>
      <c r="D74" s="346">
        <f t="shared" si="2"/>
        <v>1812</v>
      </c>
      <c r="E74" s="346">
        <v>1730</v>
      </c>
      <c r="F74" s="345">
        <v>668</v>
      </c>
      <c r="G74" s="347">
        <v>155</v>
      </c>
      <c r="H74" s="346">
        <v>23</v>
      </c>
      <c r="I74" s="346">
        <v>171</v>
      </c>
      <c r="J74" s="345">
        <v>7</v>
      </c>
      <c r="K74" s="347">
        <v>0</v>
      </c>
      <c r="L74" s="346">
        <v>366</v>
      </c>
      <c r="M74" s="346">
        <v>167</v>
      </c>
      <c r="N74" s="345">
        <v>164</v>
      </c>
      <c r="O74" s="347">
        <v>218</v>
      </c>
      <c r="P74" s="346">
        <v>2</v>
      </c>
      <c r="Q74" s="346">
        <v>26</v>
      </c>
      <c r="R74" s="345">
        <v>6</v>
      </c>
      <c r="S74" s="347">
        <v>137</v>
      </c>
      <c r="T74" s="346">
        <v>0</v>
      </c>
      <c r="U74" s="346">
        <v>0</v>
      </c>
      <c r="V74" s="345">
        <v>191</v>
      </c>
      <c r="W74" s="347">
        <v>0</v>
      </c>
      <c r="X74" s="346">
        <v>14</v>
      </c>
      <c r="Y74" s="346">
        <v>3</v>
      </c>
      <c r="Z74" s="345">
        <v>20</v>
      </c>
      <c r="AA74" s="347">
        <v>1</v>
      </c>
      <c r="AB74" s="346">
        <v>195</v>
      </c>
      <c r="AC74" s="346">
        <v>4</v>
      </c>
      <c r="AD74" s="345">
        <v>15</v>
      </c>
      <c r="AE74" s="347">
        <v>125</v>
      </c>
      <c r="AF74" s="346">
        <v>3</v>
      </c>
      <c r="AG74" s="346">
        <v>11</v>
      </c>
      <c r="AH74" s="345">
        <v>0</v>
      </c>
      <c r="AI74" s="347">
        <v>0</v>
      </c>
      <c r="AJ74" s="346">
        <v>0</v>
      </c>
      <c r="AK74" s="346">
        <v>0</v>
      </c>
      <c r="AL74" s="345">
        <v>11</v>
      </c>
      <c r="AM74" s="347">
        <v>29</v>
      </c>
      <c r="AN74" s="346">
        <v>0</v>
      </c>
      <c r="AO74" s="346">
        <v>0</v>
      </c>
      <c r="AP74" s="345">
        <v>0</v>
      </c>
      <c r="AQ74" s="347">
        <v>10</v>
      </c>
      <c r="AR74" s="348">
        <v>0</v>
      </c>
    </row>
    <row r="75" spans="1:44" x14ac:dyDescent="0.2">
      <c r="A75" s="342" t="s">
        <v>17</v>
      </c>
      <c r="B75" s="326" t="s">
        <v>272</v>
      </c>
      <c r="C75" s="344">
        <v>5038</v>
      </c>
      <c r="D75" s="346">
        <f t="shared" si="2"/>
        <v>1764</v>
      </c>
      <c r="E75" s="346">
        <v>566</v>
      </c>
      <c r="F75" s="345">
        <v>576</v>
      </c>
      <c r="G75" s="347">
        <v>191</v>
      </c>
      <c r="H75" s="346">
        <v>396</v>
      </c>
      <c r="I75" s="346">
        <v>17</v>
      </c>
      <c r="J75" s="345">
        <v>97</v>
      </c>
      <c r="K75" s="347">
        <v>66</v>
      </c>
      <c r="L75" s="346">
        <v>57</v>
      </c>
      <c r="M75" s="346">
        <v>54</v>
      </c>
      <c r="N75" s="345">
        <v>197</v>
      </c>
      <c r="O75" s="347">
        <v>82</v>
      </c>
      <c r="P75" s="346">
        <v>9</v>
      </c>
      <c r="Q75" s="346">
        <v>108</v>
      </c>
      <c r="R75" s="345">
        <v>17</v>
      </c>
      <c r="S75" s="347">
        <v>179</v>
      </c>
      <c r="T75" s="346">
        <v>87</v>
      </c>
      <c r="U75" s="346">
        <v>69</v>
      </c>
      <c r="V75" s="345">
        <v>68</v>
      </c>
      <c r="W75" s="347">
        <v>11</v>
      </c>
      <c r="X75" s="346">
        <v>40</v>
      </c>
      <c r="Y75" s="346">
        <v>4</v>
      </c>
      <c r="Z75" s="345">
        <v>32</v>
      </c>
      <c r="AA75" s="347">
        <v>50</v>
      </c>
      <c r="AB75" s="346">
        <v>13</v>
      </c>
      <c r="AC75" s="346">
        <v>35</v>
      </c>
      <c r="AD75" s="345">
        <v>50</v>
      </c>
      <c r="AE75" s="347">
        <v>16</v>
      </c>
      <c r="AF75" s="346">
        <v>20</v>
      </c>
      <c r="AG75" s="346">
        <v>8</v>
      </c>
      <c r="AH75" s="345">
        <v>21</v>
      </c>
      <c r="AI75" s="347">
        <v>5</v>
      </c>
      <c r="AJ75" s="346">
        <v>17</v>
      </c>
      <c r="AK75" s="346">
        <v>7</v>
      </c>
      <c r="AL75" s="345">
        <v>9</v>
      </c>
      <c r="AM75" s="347">
        <v>12</v>
      </c>
      <c r="AN75" s="346">
        <v>6</v>
      </c>
      <c r="AO75" s="346">
        <v>59</v>
      </c>
      <c r="AP75" s="345">
        <v>12</v>
      </c>
      <c r="AQ75" s="347">
        <v>11</v>
      </c>
      <c r="AR75" s="348">
        <v>0</v>
      </c>
    </row>
    <row r="76" spans="1:44" x14ac:dyDescent="0.2">
      <c r="A76" s="342" t="s">
        <v>18</v>
      </c>
      <c r="B76" s="326" t="s">
        <v>281</v>
      </c>
      <c r="C76" s="344">
        <v>11062</v>
      </c>
      <c r="D76" s="346">
        <f t="shared" si="2"/>
        <v>3158</v>
      </c>
      <c r="E76" s="346">
        <v>1899</v>
      </c>
      <c r="F76" s="345">
        <v>1210</v>
      </c>
      <c r="G76" s="347">
        <v>413</v>
      </c>
      <c r="H76" s="346">
        <v>644</v>
      </c>
      <c r="I76" s="346">
        <v>141</v>
      </c>
      <c r="J76" s="345">
        <v>100</v>
      </c>
      <c r="K76" s="347">
        <v>192</v>
      </c>
      <c r="L76" s="346">
        <v>286</v>
      </c>
      <c r="M76" s="346">
        <v>185</v>
      </c>
      <c r="N76" s="345">
        <v>345</v>
      </c>
      <c r="O76" s="347">
        <v>238</v>
      </c>
      <c r="P76" s="346">
        <v>60</v>
      </c>
      <c r="Q76" s="346">
        <v>217</v>
      </c>
      <c r="R76" s="345">
        <v>95</v>
      </c>
      <c r="S76" s="347">
        <v>347</v>
      </c>
      <c r="T76" s="346">
        <v>157</v>
      </c>
      <c r="U76" s="346">
        <v>70</v>
      </c>
      <c r="V76" s="345">
        <v>203</v>
      </c>
      <c r="W76" s="347">
        <v>27</v>
      </c>
      <c r="X76" s="346">
        <v>69</v>
      </c>
      <c r="Y76" s="346">
        <v>41</v>
      </c>
      <c r="Z76" s="345">
        <v>93</v>
      </c>
      <c r="AA76" s="347">
        <v>88</v>
      </c>
      <c r="AB76" s="346">
        <v>78</v>
      </c>
      <c r="AC76" s="346">
        <v>59</v>
      </c>
      <c r="AD76" s="345">
        <v>45</v>
      </c>
      <c r="AE76" s="347">
        <v>97</v>
      </c>
      <c r="AF76" s="346">
        <v>122</v>
      </c>
      <c r="AG76" s="346">
        <v>40</v>
      </c>
      <c r="AH76" s="345">
        <v>0</v>
      </c>
      <c r="AI76" s="347">
        <v>27</v>
      </c>
      <c r="AJ76" s="346">
        <v>25</v>
      </c>
      <c r="AK76" s="346">
        <v>25</v>
      </c>
      <c r="AL76" s="345">
        <v>32</v>
      </c>
      <c r="AM76" s="347">
        <v>31</v>
      </c>
      <c r="AN76" s="346">
        <v>32</v>
      </c>
      <c r="AO76" s="346">
        <v>36</v>
      </c>
      <c r="AP76" s="345">
        <v>37</v>
      </c>
      <c r="AQ76" s="347">
        <v>38</v>
      </c>
      <c r="AR76" s="348">
        <v>60</v>
      </c>
    </row>
    <row r="77" spans="1:44" x14ac:dyDescent="0.2">
      <c r="A77" s="342" t="s">
        <v>19</v>
      </c>
      <c r="B77" s="326" t="s">
        <v>384</v>
      </c>
      <c r="C77" s="344">
        <v>340314</v>
      </c>
      <c r="D77" s="346">
        <f t="shared" si="2"/>
        <v>118742</v>
      </c>
      <c r="E77" s="346">
        <v>40756</v>
      </c>
      <c r="F77" s="345">
        <v>24654</v>
      </c>
      <c r="G77" s="347">
        <v>14407</v>
      </c>
      <c r="H77" s="346">
        <v>25405</v>
      </c>
      <c r="I77" s="346">
        <v>2780</v>
      </c>
      <c r="J77" s="345">
        <v>3880</v>
      </c>
      <c r="K77" s="347">
        <v>10580</v>
      </c>
      <c r="L77" s="346">
        <v>1383</v>
      </c>
      <c r="M77" s="346">
        <v>5924</v>
      </c>
      <c r="N77" s="345">
        <v>15110</v>
      </c>
      <c r="O77" s="347">
        <v>2627</v>
      </c>
      <c r="P77" s="346">
        <v>2599</v>
      </c>
      <c r="Q77" s="346">
        <v>8190</v>
      </c>
      <c r="R77" s="345">
        <v>5986</v>
      </c>
      <c r="S77" s="347">
        <v>4379</v>
      </c>
      <c r="T77" s="346">
        <v>6890</v>
      </c>
      <c r="U77" s="346">
        <v>3017</v>
      </c>
      <c r="V77" s="345">
        <v>5926</v>
      </c>
      <c r="W77" s="347">
        <v>2486</v>
      </c>
      <c r="X77" s="346">
        <v>2337</v>
      </c>
      <c r="Y77" s="346">
        <v>1231</v>
      </c>
      <c r="Z77" s="345">
        <v>3279</v>
      </c>
      <c r="AA77" s="347">
        <v>2862</v>
      </c>
      <c r="AB77" s="346">
        <v>2096</v>
      </c>
      <c r="AC77" s="346">
        <v>2179</v>
      </c>
      <c r="AD77" s="345">
        <v>1874</v>
      </c>
      <c r="AE77" s="347">
        <v>2370</v>
      </c>
      <c r="AF77" s="346">
        <v>4130</v>
      </c>
      <c r="AG77" s="346">
        <v>1603</v>
      </c>
      <c r="AH77" s="345">
        <v>717</v>
      </c>
      <c r="AI77" s="347">
        <v>1855</v>
      </c>
      <c r="AJ77" s="346">
        <v>997</v>
      </c>
      <c r="AK77" s="346">
        <v>350</v>
      </c>
      <c r="AL77" s="345">
        <v>1586</v>
      </c>
      <c r="AM77" s="347">
        <v>434</v>
      </c>
      <c r="AN77" s="346">
        <v>1988</v>
      </c>
      <c r="AO77" s="346">
        <v>626</v>
      </c>
      <c r="AP77" s="345">
        <v>740</v>
      </c>
      <c r="AQ77" s="347">
        <v>674</v>
      </c>
      <c r="AR77" s="348">
        <v>665</v>
      </c>
    </row>
    <row r="78" spans="1:44" x14ac:dyDescent="0.2">
      <c r="A78" s="342" t="s">
        <v>20</v>
      </c>
      <c r="B78" s="326" t="s">
        <v>37</v>
      </c>
      <c r="C78" s="344">
        <v>46842</v>
      </c>
      <c r="D78" s="346">
        <f t="shared" si="2"/>
        <v>17383</v>
      </c>
      <c r="E78" s="346">
        <v>6892</v>
      </c>
      <c r="F78" s="345">
        <v>3398</v>
      </c>
      <c r="G78" s="347">
        <v>2645</v>
      </c>
      <c r="H78" s="346">
        <v>2819</v>
      </c>
      <c r="I78" s="346">
        <v>661</v>
      </c>
      <c r="J78" s="345">
        <v>712</v>
      </c>
      <c r="K78" s="347">
        <v>997</v>
      </c>
      <c r="L78" s="346">
        <v>208</v>
      </c>
      <c r="M78" s="346">
        <v>1131</v>
      </c>
      <c r="N78" s="345">
        <v>1870</v>
      </c>
      <c r="O78" s="347">
        <v>310</v>
      </c>
      <c r="P78" s="346">
        <v>391</v>
      </c>
      <c r="Q78" s="346">
        <v>813</v>
      </c>
      <c r="R78" s="345">
        <v>448</v>
      </c>
      <c r="S78" s="347">
        <v>554</v>
      </c>
      <c r="T78" s="346">
        <v>1001</v>
      </c>
      <c r="U78" s="346">
        <v>284</v>
      </c>
      <c r="V78" s="345">
        <v>689</v>
      </c>
      <c r="W78" s="347">
        <v>271</v>
      </c>
      <c r="X78" s="346">
        <v>232</v>
      </c>
      <c r="Y78" s="346">
        <v>151</v>
      </c>
      <c r="Z78" s="345">
        <v>287</v>
      </c>
      <c r="AA78" s="347">
        <v>326</v>
      </c>
      <c r="AB78" s="346">
        <v>244</v>
      </c>
      <c r="AC78" s="346">
        <v>314</v>
      </c>
      <c r="AD78" s="345">
        <v>295</v>
      </c>
      <c r="AE78" s="347">
        <v>178</v>
      </c>
      <c r="AF78" s="346">
        <v>369</v>
      </c>
      <c r="AG78" s="346">
        <v>69</v>
      </c>
      <c r="AH78" s="345">
        <v>63</v>
      </c>
      <c r="AI78" s="347">
        <v>72</v>
      </c>
      <c r="AJ78" s="346">
        <v>68</v>
      </c>
      <c r="AK78" s="346">
        <v>23</v>
      </c>
      <c r="AL78" s="345">
        <v>186</v>
      </c>
      <c r="AM78" s="347">
        <v>46</v>
      </c>
      <c r="AN78" s="346">
        <v>135</v>
      </c>
      <c r="AO78" s="346">
        <v>48</v>
      </c>
      <c r="AP78" s="345">
        <v>66</v>
      </c>
      <c r="AQ78" s="347">
        <v>98</v>
      </c>
      <c r="AR78" s="348">
        <v>95</v>
      </c>
    </row>
    <row r="79" spans="1:44" x14ac:dyDescent="0.2">
      <c r="A79" s="342" t="s">
        <v>21</v>
      </c>
      <c r="B79" s="326" t="s">
        <v>38</v>
      </c>
      <c r="C79" s="344">
        <v>26548</v>
      </c>
      <c r="D79" s="346">
        <f t="shared" si="2"/>
        <v>11246</v>
      </c>
      <c r="E79" s="346">
        <v>2409</v>
      </c>
      <c r="F79" s="345">
        <v>2829</v>
      </c>
      <c r="G79" s="347">
        <v>1077</v>
      </c>
      <c r="H79" s="346">
        <v>3066</v>
      </c>
      <c r="I79" s="346">
        <v>73</v>
      </c>
      <c r="J79" s="345">
        <v>927</v>
      </c>
      <c r="K79" s="347">
        <v>786</v>
      </c>
      <c r="L79" s="346">
        <v>34</v>
      </c>
      <c r="M79" s="346">
        <v>125</v>
      </c>
      <c r="N79" s="345">
        <v>834</v>
      </c>
      <c r="O79" s="347">
        <v>71</v>
      </c>
      <c r="P79" s="346">
        <v>28</v>
      </c>
      <c r="Q79" s="346">
        <v>1102</v>
      </c>
      <c r="R79" s="345">
        <v>150</v>
      </c>
      <c r="S79" s="347">
        <v>209</v>
      </c>
      <c r="T79" s="346">
        <v>470</v>
      </c>
      <c r="U79" s="346">
        <v>67</v>
      </c>
      <c r="V79" s="345">
        <v>359</v>
      </c>
      <c r="W79" s="347">
        <v>44</v>
      </c>
      <c r="X79" s="346">
        <v>37</v>
      </c>
      <c r="Y79" s="346">
        <v>10</v>
      </c>
      <c r="Z79" s="345">
        <v>60</v>
      </c>
      <c r="AA79" s="347">
        <v>48</v>
      </c>
      <c r="AB79" s="346">
        <v>18</v>
      </c>
      <c r="AC79" s="346">
        <v>44</v>
      </c>
      <c r="AD79" s="345">
        <v>17</v>
      </c>
      <c r="AE79" s="347">
        <v>95</v>
      </c>
      <c r="AF79" s="346">
        <v>63</v>
      </c>
      <c r="AG79" s="346">
        <v>64</v>
      </c>
      <c r="AH79" s="345">
        <v>12</v>
      </c>
      <c r="AI79" s="347">
        <v>33</v>
      </c>
      <c r="AJ79" s="346">
        <v>46</v>
      </c>
      <c r="AK79" s="346">
        <v>1</v>
      </c>
      <c r="AL79" s="345">
        <v>18</v>
      </c>
      <c r="AM79" s="347">
        <v>0</v>
      </c>
      <c r="AN79" s="346">
        <v>52</v>
      </c>
      <c r="AO79" s="346">
        <v>18</v>
      </c>
      <c r="AP79" s="345">
        <v>2</v>
      </c>
      <c r="AQ79" s="347">
        <v>3</v>
      </c>
      <c r="AR79" s="348">
        <v>1</v>
      </c>
    </row>
    <row r="80" spans="1:44" x14ac:dyDescent="0.2">
      <c r="A80" s="342" t="s">
        <v>22</v>
      </c>
      <c r="B80" s="326" t="s">
        <v>535</v>
      </c>
      <c r="C80" s="344">
        <v>136212</v>
      </c>
      <c r="D80" s="346">
        <f t="shared" si="2"/>
        <v>54185</v>
      </c>
      <c r="E80" s="346">
        <v>14874</v>
      </c>
      <c r="F80" s="345">
        <v>13132</v>
      </c>
      <c r="G80" s="347">
        <v>4586</v>
      </c>
      <c r="H80" s="346">
        <v>10185</v>
      </c>
      <c r="I80" s="346">
        <v>632</v>
      </c>
      <c r="J80" s="345">
        <v>707</v>
      </c>
      <c r="K80" s="347">
        <v>4350</v>
      </c>
      <c r="L80" s="346">
        <v>468</v>
      </c>
      <c r="M80" s="346">
        <v>1062</v>
      </c>
      <c r="N80" s="345">
        <v>5172</v>
      </c>
      <c r="O80" s="347">
        <v>805</v>
      </c>
      <c r="P80" s="346">
        <v>909</v>
      </c>
      <c r="Q80" s="346">
        <v>2132</v>
      </c>
      <c r="R80" s="345">
        <v>1840</v>
      </c>
      <c r="S80" s="347">
        <v>1649</v>
      </c>
      <c r="T80" s="346">
        <v>1720</v>
      </c>
      <c r="U80" s="346">
        <v>1276</v>
      </c>
      <c r="V80" s="345">
        <v>1541</v>
      </c>
      <c r="W80" s="347">
        <v>1828</v>
      </c>
      <c r="X80" s="346">
        <v>771</v>
      </c>
      <c r="Y80" s="346">
        <v>529</v>
      </c>
      <c r="Z80" s="345">
        <v>1318</v>
      </c>
      <c r="AA80" s="347">
        <v>774</v>
      </c>
      <c r="AB80" s="346">
        <v>598</v>
      </c>
      <c r="AC80" s="346">
        <v>692</v>
      </c>
      <c r="AD80" s="345">
        <v>484</v>
      </c>
      <c r="AE80" s="347">
        <v>1315</v>
      </c>
      <c r="AF80" s="346">
        <v>1832</v>
      </c>
      <c r="AG80" s="346">
        <v>332</v>
      </c>
      <c r="AH80" s="345">
        <v>254</v>
      </c>
      <c r="AI80" s="347">
        <v>1077</v>
      </c>
      <c r="AJ80" s="346">
        <v>625</v>
      </c>
      <c r="AK80" s="346">
        <v>153</v>
      </c>
      <c r="AL80" s="345">
        <v>905</v>
      </c>
      <c r="AM80" s="347">
        <v>284</v>
      </c>
      <c r="AN80" s="346">
        <v>715</v>
      </c>
      <c r="AO80" s="346">
        <v>141</v>
      </c>
      <c r="AP80" s="345">
        <v>136</v>
      </c>
      <c r="AQ80" s="347">
        <v>109</v>
      </c>
      <c r="AR80" s="348">
        <v>115</v>
      </c>
    </row>
    <row r="81" spans="1:45" x14ac:dyDescent="0.2">
      <c r="A81" s="342" t="s">
        <v>23</v>
      </c>
      <c r="B81" s="326" t="s">
        <v>193</v>
      </c>
      <c r="C81" s="344">
        <v>33345</v>
      </c>
      <c r="D81" s="346">
        <f t="shared" si="2"/>
        <v>17011</v>
      </c>
      <c r="E81" s="346">
        <v>3055</v>
      </c>
      <c r="F81" s="345">
        <v>3823</v>
      </c>
      <c r="G81" s="347">
        <v>1660</v>
      </c>
      <c r="H81" s="346">
        <v>2095</v>
      </c>
      <c r="I81" s="346">
        <v>122</v>
      </c>
      <c r="J81" s="345">
        <v>233</v>
      </c>
      <c r="K81" s="347">
        <v>933</v>
      </c>
      <c r="L81" s="346">
        <v>63</v>
      </c>
      <c r="M81" s="346">
        <v>290</v>
      </c>
      <c r="N81" s="345">
        <v>926</v>
      </c>
      <c r="O81" s="347">
        <v>35</v>
      </c>
      <c r="P81" s="346">
        <v>57</v>
      </c>
      <c r="Q81" s="346">
        <v>491</v>
      </c>
      <c r="R81" s="345">
        <v>59</v>
      </c>
      <c r="S81" s="347">
        <v>695</v>
      </c>
      <c r="T81" s="346">
        <v>160</v>
      </c>
      <c r="U81" s="346">
        <v>38</v>
      </c>
      <c r="V81" s="345">
        <v>929</v>
      </c>
      <c r="W81" s="347">
        <v>26</v>
      </c>
      <c r="X81" s="346">
        <v>57</v>
      </c>
      <c r="Y81" s="346">
        <v>51</v>
      </c>
      <c r="Z81" s="345">
        <v>75</v>
      </c>
      <c r="AA81" s="347">
        <v>40</v>
      </c>
      <c r="AB81" s="346">
        <v>36</v>
      </c>
      <c r="AC81" s="346">
        <v>21</v>
      </c>
      <c r="AD81" s="345">
        <v>15</v>
      </c>
      <c r="AE81" s="347">
        <v>59</v>
      </c>
      <c r="AF81" s="346">
        <v>51</v>
      </c>
      <c r="AG81" s="346">
        <v>28</v>
      </c>
      <c r="AH81" s="345">
        <v>10</v>
      </c>
      <c r="AI81" s="347">
        <v>35</v>
      </c>
      <c r="AJ81" s="346">
        <v>29</v>
      </c>
      <c r="AK81" s="346">
        <v>0</v>
      </c>
      <c r="AL81" s="345">
        <v>17</v>
      </c>
      <c r="AM81" s="347">
        <v>16</v>
      </c>
      <c r="AN81" s="346">
        <v>48</v>
      </c>
      <c r="AO81" s="346">
        <v>0</v>
      </c>
      <c r="AP81" s="345">
        <v>22</v>
      </c>
      <c r="AQ81" s="347">
        <v>12</v>
      </c>
      <c r="AR81" s="348">
        <v>22</v>
      </c>
    </row>
    <row r="82" spans="1:45" x14ac:dyDescent="0.2">
      <c r="A82" s="342" t="s">
        <v>24</v>
      </c>
      <c r="B82" s="326" t="s">
        <v>39</v>
      </c>
      <c r="C82" s="344">
        <v>83827</v>
      </c>
      <c r="D82" s="346">
        <f t="shared" si="2"/>
        <v>27092</v>
      </c>
      <c r="E82" s="346">
        <v>7174</v>
      </c>
      <c r="F82" s="345">
        <v>4731</v>
      </c>
      <c r="G82" s="347">
        <v>4020</v>
      </c>
      <c r="H82" s="346">
        <v>4702</v>
      </c>
      <c r="I82" s="346">
        <v>1144</v>
      </c>
      <c r="J82" s="345">
        <v>1467</v>
      </c>
      <c r="K82" s="347">
        <v>6407</v>
      </c>
      <c r="L82" s="346">
        <v>592</v>
      </c>
      <c r="M82" s="346">
        <v>1844</v>
      </c>
      <c r="N82" s="345">
        <v>3590</v>
      </c>
      <c r="O82" s="347">
        <v>674</v>
      </c>
      <c r="P82" s="346">
        <v>658</v>
      </c>
      <c r="Q82" s="346">
        <v>2209</v>
      </c>
      <c r="R82" s="345">
        <v>966</v>
      </c>
      <c r="S82" s="347">
        <v>1027</v>
      </c>
      <c r="T82" s="346">
        <v>1520</v>
      </c>
      <c r="U82" s="346">
        <v>1086</v>
      </c>
      <c r="V82" s="345">
        <v>1237</v>
      </c>
      <c r="W82" s="347">
        <v>643</v>
      </c>
      <c r="X82" s="346">
        <v>746</v>
      </c>
      <c r="Y82" s="346">
        <v>518</v>
      </c>
      <c r="Z82" s="345">
        <v>1141</v>
      </c>
      <c r="AA82" s="347">
        <v>643</v>
      </c>
      <c r="AB82" s="346">
        <v>656</v>
      </c>
      <c r="AC82" s="346">
        <v>698</v>
      </c>
      <c r="AD82" s="345">
        <v>712</v>
      </c>
      <c r="AE82" s="347">
        <v>1075</v>
      </c>
      <c r="AF82" s="346">
        <v>1151</v>
      </c>
      <c r="AG82" s="346">
        <v>331</v>
      </c>
      <c r="AH82" s="345">
        <v>298</v>
      </c>
      <c r="AI82" s="347">
        <v>289</v>
      </c>
      <c r="AJ82" s="346">
        <v>236</v>
      </c>
      <c r="AK82" s="346">
        <v>131</v>
      </c>
      <c r="AL82" s="345">
        <v>330</v>
      </c>
      <c r="AM82" s="347">
        <v>188</v>
      </c>
      <c r="AN82" s="346">
        <v>265</v>
      </c>
      <c r="AO82" s="346">
        <v>444</v>
      </c>
      <c r="AP82" s="345">
        <v>386</v>
      </c>
      <c r="AQ82" s="347">
        <v>436</v>
      </c>
      <c r="AR82" s="348">
        <v>370</v>
      </c>
    </row>
    <row r="83" spans="1:45" x14ac:dyDescent="0.2">
      <c r="A83" s="342" t="s">
        <v>25</v>
      </c>
      <c r="B83" s="326" t="s">
        <v>40</v>
      </c>
      <c r="C83" s="344">
        <v>84687</v>
      </c>
      <c r="D83" s="346">
        <f t="shared" si="2"/>
        <v>26984</v>
      </c>
      <c r="E83" s="346">
        <v>7939</v>
      </c>
      <c r="F83" s="345">
        <v>4721</v>
      </c>
      <c r="G83" s="347">
        <v>3322</v>
      </c>
      <c r="H83" s="346">
        <v>9802</v>
      </c>
      <c r="I83" s="346">
        <v>683</v>
      </c>
      <c r="J83" s="345">
        <v>1713</v>
      </c>
      <c r="K83" s="347">
        <v>2416</v>
      </c>
      <c r="L83" s="346">
        <v>506</v>
      </c>
      <c r="M83" s="346">
        <v>1391</v>
      </c>
      <c r="N83" s="345">
        <v>3096</v>
      </c>
      <c r="O83" s="347">
        <v>764</v>
      </c>
      <c r="P83" s="346">
        <v>602</v>
      </c>
      <c r="Q83" s="346">
        <v>2810</v>
      </c>
      <c r="R83" s="345">
        <v>1006</v>
      </c>
      <c r="S83" s="347">
        <v>984</v>
      </c>
      <c r="T83" s="346">
        <v>1562</v>
      </c>
      <c r="U83" s="346">
        <v>592</v>
      </c>
      <c r="V83" s="345">
        <v>2234</v>
      </c>
      <c r="W83" s="347">
        <v>682</v>
      </c>
      <c r="X83" s="346">
        <v>744</v>
      </c>
      <c r="Y83" s="346">
        <v>370</v>
      </c>
      <c r="Z83" s="345">
        <v>1172</v>
      </c>
      <c r="AA83" s="347">
        <v>609</v>
      </c>
      <c r="AB83" s="346">
        <v>528</v>
      </c>
      <c r="AC83" s="346">
        <v>626</v>
      </c>
      <c r="AD83" s="345">
        <v>599</v>
      </c>
      <c r="AE83" s="347">
        <v>890</v>
      </c>
      <c r="AF83" s="346">
        <v>1234</v>
      </c>
      <c r="AG83" s="346">
        <v>487</v>
      </c>
      <c r="AH83" s="345">
        <v>395</v>
      </c>
      <c r="AI83" s="347">
        <v>467</v>
      </c>
      <c r="AJ83" s="346">
        <v>490</v>
      </c>
      <c r="AK83" s="346">
        <v>170</v>
      </c>
      <c r="AL83" s="345">
        <v>353</v>
      </c>
      <c r="AM83" s="347">
        <v>152</v>
      </c>
      <c r="AN83" s="346">
        <v>321</v>
      </c>
      <c r="AO83" s="346">
        <v>390</v>
      </c>
      <c r="AP83" s="345">
        <v>258</v>
      </c>
      <c r="AQ83" s="347">
        <v>383</v>
      </c>
      <c r="AR83" s="348">
        <v>240</v>
      </c>
    </row>
    <row r="84" spans="1:45" x14ac:dyDescent="0.2">
      <c r="A84" s="342" t="s">
        <v>26</v>
      </c>
      <c r="B84" s="326" t="s">
        <v>481</v>
      </c>
      <c r="C84" s="344">
        <v>281131</v>
      </c>
      <c r="D84" s="346">
        <f t="shared" si="2"/>
        <v>83885</v>
      </c>
      <c r="E84" s="346">
        <v>28334</v>
      </c>
      <c r="F84" s="345">
        <v>22023</v>
      </c>
      <c r="G84" s="347">
        <v>14967</v>
      </c>
      <c r="H84" s="346">
        <v>22311</v>
      </c>
      <c r="I84" s="346">
        <v>3211</v>
      </c>
      <c r="J84" s="345">
        <v>3924</v>
      </c>
      <c r="K84" s="347">
        <v>8559</v>
      </c>
      <c r="L84" s="346">
        <v>1862</v>
      </c>
      <c r="M84" s="346">
        <v>4567</v>
      </c>
      <c r="N84" s="345">
        <v>12271</v>
      </c>
      <c r="O84" s="347">
        <v>3173</v>
      </c>
      <c r="P84" s="346">
        <v>2320</v>
      </c>
      <c r="Q84" s="346">
        <v>10390</v>
      </c>
      <c r="R84" s="345">
        <v>4137</v>
      </c>
      <c r="S84" s="347">
        <v>3586</v>
      </c>
      <c r="T84" s="346">
        <v>7564</v>
      </c>
      <c r="U84" s="346">
        <v>3269</v>
      </c>
      <c r="V84" s="345">
        <v>5696</v>
      </c>
      <c r="W84" s="347">
        <v>2147</v>
      </c>
      <c r="X84" s="346">
        <v>2164</v>
      </c>
      <c r="Y84" s="346">
        <v>1899</v>
      </c>
      <c r="Z84" s="345">
        <v>3337</v>
      </c>
      <c r="AA84" s="347">
        <v>2215</v>
      </c>
      <c r="AB84" s="346">
        <v>1791</v>
      </c>
      <c r="AC84" s="346">
        <v>2394</v>
      </c>
      <c r="AD84" s="345">
        <v>1881</v>
      </c>
      <c r="AE84" s="347">
        <v>1766</v>
      </c>
      <c r="AF84" s="346">
        <v>4065</v>
      </c>
      <c r="AG84" s="346">
        <v>1386</v>
      </c>
      <c r="AH84" s="345">
        <v>1095</v>
      </c>
      <c r="AI84" s="347">
        <v>1561</v>
      </c>
      <c r="AJ84" s="346">
        <v>972</v>
      </c>
      <c r="AK84" s="346">
        <v>315</v>
      </c>
      <c r="AL84" s="345">
        <v>992</v>
      </c>
      <c r="AM84" s="347">
        <v>643</v>
      </c>
      <c r="AN84" s="346">
        <v>995</v>
      </c>
      <c r="AO84" s="346">
        <v>706</v>
      </c>
      <c r="AP84" s="345">
        <v>1465</v>
      </c>
      <c r="AQ84" s="347">
        <v>694</v>
      </c>
      <c r="AR84" s="348">
        <v>599</v>
      </c>
    </row>
    <row r="85" spans="1:45" x14ac:dyDescent="0.2">
      <c r="A85" s="342" t="s">
        <v>51</v>
      </c>
      <c r="B85" s="326" t="s">
        <v>536</v>
      </c>
      <c r="C85" s="344">
        <v>20319</v>
      </c>
      <c r="D85" s="346">
        <f t="shared" si="2"/>
        <v>6081</v>
      </c>
      <c r="E85" s="346">
        <v>2395</v>
      </c>
      <c r="F85" s="345">
        <v>689</v>
      </c>
      <c r="G85" s="347">
        <v>799</v>
      </c>
      <c r="H85" s="346">
        <v>1199</v>
      </c>
      <c r="I85" s="346">
        <v>286</v>
      </c>
      <c r="J85" s="345">
        <v>163</v>
      </c>
      <c r="K85" s="347">
        <v>454</v>
      </c>
      <c r="L85" s="346">
        <v>167</v>
      </c>
      <c r="M85" s="346">
        <v>558</v>
      </c>
      <c r="N85" s="345">
        <v>792</v>
      </c>
      <c r="O85" s="347">
        <v>257</v>
      </c>
      <c r="P85" s="346">
        <v>310</v>
      </c>
      <c r="Q85" s="346">
        <v>507</v>
      </c>
      <c r="R85" s="345">
        <v>312</v>
      </c>
      <c r="S85" s="347">
        <v>246</v>
      </c>
      <c r="T85" s="346">
        <v>244</v>
      </c>
      <c r="U85" s="346">
        <v>227</v>
      </c>
      <c r="V85" s="345">
        <v>369</v>
      </c>
      <c r="W85" s="347">
        <v>242</v>
      </c>
      <c r="X85" s="346">
        <v>208</v>
      </c>
      <c r="Y85" s="346">
        <v>185</v>
      </c>
      <c r="Z85" s="345">
        <v>481</v>
      </c>
      <c r="AA85" s="347">
        <v>413</v>
      </c>
      <c r="AB85" s="346">
        <v>180</v>
      </c>
      <c r="AC85" s="346">
        <v>349</v>
      </c>
      <c r="AD85" s="345">
        <v>318</v>
      </c>
      <c r="AE85" s="347">
        <v>297</v>
      </c>
      <c r="AF85" s="346">
        <v>458</v>
      </c>
      <c r="AG85" s="346">
        <v>53</v>
      </c>
      <c r="AH85" s="345">
        <v>150</v>
      </c>
      <c r="AI85" s="347">
        <v>88</v>
      </c>
      <c r="AJ85" s="346">
        <v>82</v>
      </c>
      <c r="AK85" s="346">
        <v>50</v>
      </c>
      <c r="AL85" s="345">
        <v>95</v>
      </c>
      <c r="AM85" s="347">
        <v>85</v>
      </c>
      <c r="AN85" s="346">
        <v>58</v>
      </c>
      <c r="AO85" s="346">
        <v>91</v>
      </c>
      <c r="AP85" s="345">
        <v>104</v>
      </c>
      <c r="AQ85" s="347">
        <v>156</v>
      </c>
      <c r="AR85" s="348">
        <v>121</v>
      </c>
    </row>
    <row r="86" spans="1:45" x14ac:dyDescent="0.2">
      <c r="A86" s="342" t="s">
        <v>194</v>
      </c>
      <c r="B86" s="326" t="s">
        <v>41</v>
      </c>
      <c r="C86" s="344">
        <v>178642</v>
      </c>
      <c r="D86" s="346">
        <f t="shared" si="2"/>
        <v>67088</v>
      </c>
      <c r="E86" s="346">
        <v>19699</v>
      </c>
      <c r="F86" s="345">
        <v>16420</v>
      </c>
      <c r="G86" s="347">
        <v>8274</v>
      </c>
      <c r="H86" s="346">
        <v>10064</v>
      </c>
      <c r="I86" s="346">
        <v>1149</v>
      </c>
      <c r="J86" s="345">
        <v>2817</v>
      </c>
      <c r="K86" s="347">
        <v>3790</v>
      </c>
      <c r="L86" s="346">
        <v>755</v>
      </c>
      <c r="M86" s="346">
        <v>2644</v>
      </c>
      <c r="N86" s="345">
        <v>6778</v>
      </c>
      <c r="O86" s="347">
        <v>873</v>
      </c>
      <c r="P86" s="346">
        <v>1213</v>
      </c>
      <c r="Q86" s="346">
        <v>3960</v>
      </c>
      <c r="R86" s="345">
        <v>1378</v>
      </c>
      <c r="S86" s="347">
        <v>9166</v>
      </c>
      <c r="T86" s="346">
        <v>2622</v>
      </c>
      <c r="U86" s="346">
        <v>891</v>
      </c>
      <c r="V86" s="345">
        <v>2608</v>
      </c>
      <c r="W86" s="347">
        <v>1332</v>
      </c>
      <c r="X86" s="346">
        <v>754</v>
      </c>
      <c r="Y86" s="346">
        <v>555</v>
      </c>
      <c r="Z86" s="345">
        <v>1498</v>
      </c>
      <c r="AA86" s="347">
        <v>634</v>
      </c>
      <c r="AB86" s="346">
        <v>953</v>
      </c>
      <c r="AC86" s="346">
        <v>592</v>
      </c>
      <c r="AD86" s="345">
        <v>785</v>
      </c>
      <c r="AE86" s="347">
        <v>922</v>
      </c>
      <c r="AF86" s="346">
        <v>2165</v>
      </c>
      <c r="AG86" s="346">
        <v>395</v>
      </c>
      <c r="AH86" s="345">
        <v>314</v>
      </c>
      <c r="AI86" s="347">
        <v>587</v>
      </c>
      <c r="AJ86" s="346">
        <v>1253</v>
      </c>
      <c r="AK86" s="346">
        <v>141</v>
      </c>
      <c r="AL86" s="345">
        <v>369</v>
      </c>
      <c r="AM86" s="347">
        <v>79</v>
      </c>
      <c r="AN86" s="346">
        <v>449</v>
      </c>
      <c r="AO86" s="346">
        <v>513</v>
      </c>
      <c r="AP86" s="345">
        <v>1480</v>
      </c>
      <c r="AQ86" s="347">
        <v>233</v>
      </c>
      <c r="AR86" s="348">
        <v>450</v>
      </c>
    </row>
    <row r="87" spans="1:45" x14ac:dyDescent="0.2">
      <c r="A87" s="342" t="s">
        <v>200</v>
      </c>
      <c r="B87" s="326" t="s">
        <v>42</v>
      </c>
      <c r="C87" s="344">
        <v>248513</v>
      </c>
      <c r="D87" s="346">
        <f>C87-SUM(E87:AR87)</f>
        <v>85307</v>
      </c>
      <c r="E87" s="346">
        <v>25729</v>
      </c>
      <c r="F87" s="345">
        <v>19860</v>
      </c>
      <c r="G87" s="347">
        <v>11336</v>
      </c>
      <c r="H87" s="346">
        <v>20092</v>
      </c>
      <c r="I87" s="346">
        <v>2625</v>
      </c>
      <c r="J87" s="345">
        <v>3461</v>
      </c>
      <c r="K87" s="347">
        <v>7279</v>
      </c>
      <c r="L87" s="346">
        <v>1072</v>
      </c>
      <c r="M87" s="346">
        <v>5170</v>
      </c>
      <c r="N87" s="345">
        <v>10373</v>
      </c>
      <c r="O87" s="347">
        <v>2026</v>
      </c>
      <c r="P87" s="346">
        <v>1817</v>
      </c>
      <c r="Q87" s="346">
        <v>6944</v>
      </c>
      <c r="R87" s="345">
        <v>3891</v>
      </c>
      <c r="S87" s="347">
        <v>2902</v>
      </c>
      <c r="T87" s="346">
        <v>4658</v>
      </c>
      <c r="U87" s="346">
        <v>2095</v>
      </c>
      <c r="V87" s="345">
        <v>5198</v>
      </c>
      <c r="W87" s="347">
        <v>1616</v>
      </c>
      <c r="X87" s="346">
        <v>2162</v>
      </c>
      <c r="Y87" s="346">
        <v>780</v>
      </c>
      <c r="Z87" s="345">
        <v>2113</v>
      </c>
      <c r="AA87" s="347">
        <v>1968</v>
      </c>
      <c r="AB87" s="346">
        <v>1192</v>
      </c>
      <c r="AC87" s="346">
        <v>2512</v>
      </c>
      <c r="AD87" s="345">
        <v>1140</v>
      </c>
      <c r="AE87" s="347">
        <v>2603</v>
      </c>
      <c r="AF87" s="346">
        <v>2520</v>
      </c>
      <c r="AG87" s="346">
        <v>743</v>
      </c>
      <c r="AH87" s="345">
        <v>586</v>
      </c>
      <c r="AI87" s="347">
        <v>996</v>
      </c>
      <c r="AJ87" s="346">
        <v>847</v>
      </c>
      <c r="AK87" s="346">
        <v>282</v>
      </c>
      <c r="AL87" s="345">
        <v>868</v>
      </c>
      <c r="AM87" s="347">
        <v>290</v>
      </c>
      <c r="AN87" s="346">
        <v>996</v>
      </c>
      <c r="AO87" s="346">
        <v>423</v>
      </c>
      <c r="AP87" s="345">
        <v>642</v>
      </c>
      <c r="AQ87" s="347">
        <v>549</v>
      </c>
      <c r="AR87" s="348">
        <v>850</v>
      </c>
    </row>
    <row r="88" spans="1:45" x14ac:dyDescent="0.2">
      <c r="A88" s="342" t="s">
        <v>201</v>
      </c>
      <c r="B88" s="326" t="s">
        <v>282</v>
      </c>
      <c r="C88" s="344">
        <v>0</v>
      </c>
      <c r="D88" s="346">
        <v>0</v>
      </c>
      <c r="E88" s="346">
        <v>0</v>
      </c>
      <c r="F88" s="345">
        <v>0</v>
      </c>
      <c r="G88" s="347">
        <v>0</v>
      </c>
      <c r="H88" s="346">
        <v>0</v>
      </c>
      <c r="I88" s="346">
        <v>0</v>
      </c>
      <c r="J88" s="345">
        <v>0</v>
      </c>
      <c r="K88" s="347">
        <v>0</v>
      </c>
      <c r="L88" s="346">
        <v>0</v>
      </c>
      <c r="M88" s="346">
        <v>0</v>
      </c>
      <c r="N88" s="345">
        <v>0</v>
      </c>
      <c r="O88" s="347">
        <v>0</v>
      </c>
      <c r="P88" s="346">
        <v>0</v>
      </c>
      <c r="Q88" s="346">
        <v>0</v>
      </c>
      <c r="R88" s="345">
        <v>0</v>
      </c>
      <c r="S88" s="347">
        <v>0</v>
      </c>
      <c r="T88" s="346">
        <v>0</v>
      </c>
      <c r="U88" s="346">
        <v>0</v>
      </c>
      <c r="V88" s="345">
        <v>0</v>
      </c>
      <c r="W88" s="347">
        <v>0</v>
      </c>
      <c r="X88" s="346">
        <v>0</v>
      </c>
      <c r="Y88" s="346">
        <v>0</v>
      </c>
      <c r="Z88" s="345">
        <v>0</v>
      </c>
      <c r="AA88" s="347">
        <v>0</v>
      </c>
      <c r="AB88" s="346">
        <v>0</v>
      </c>
      <c r="AC88" s="346">
        <v>0</v>
      </c>
      <c r="AD88" s="345">
        <v>0</v>
      </c>
      <c r="AE88" s="347">
        <v>0</v>
      </c>
      <c r="AF88" s="346">
        <v>0</v>
      </c>
      <c r="AG88" s="346">
        <v>0</v>
      </c>
      <c r="AH88" s="345">
        <v>0</v>
      </c>
      <c r="AI88" s="347">
        <v>0</v>
      </c>
      <c r="AJ88" s="346">
        <v>0</v>
      </c>
      <c r="AK88" s="346">
        <v>0</v>
      </c>
      <c r="AL88" s="345">
        <v>0</v>
      </c>
      <c r="AM88" s="347">
        <v>0</v>
      </c>
      <c r="AN88" s="346">
        <v>0</v>
      </c>
      <c r="AO88" s="346">
        <v>0</v>
      </c>
      <c r="AP88" s="345">
        <v>0</v>
      </c>
      <c r="AQ88" s="347">
        <v>0</v>
      </c>
      <c r="AR88" s="348">
        <v>0</v>
      </c>
    </row>
    <row r="89" spans="1:45" x14ac:dyDescent="0.2">
      <c r="A89" s="342" t="s">
        <v>202</v>
      </c>
      <c r="B89" s="326" t="s">
        <v>283</v>
      </c>
      <c r="C89" s="344">
        <v>1210</v>
      </c>
      <c r="D89" s="346">
        <f>C89-SUM(E89:AR89)</f>
        <v>307</v>
      </c>
      <c r="E89" s="346">
        <v>120</v>
      </c>
      <c r="F89" s="345">
        <v>52</v>
      </c>
      <c r="G89" s="347">
        <v>61</v>
      </c>
      <c r="H89" s="346">
        <v>140</v>
      </c>
      <c r="I89" s="346">
        <v>7</v>
      </c>
      <c r="J89" s="345">
        <v>39</v>
      </c>
      <c r="K89" s="347">
        <v>37</v>
      </c>
      <c r="L89" s="346">
        <v>6</v>
      </c>
      <c r="M89" s="346">
        <v>23</v>
      </c>
      <c r="N89" s="345">
        <v>67</v>
      </c>
      <c r="O89" s="347">
        <v>6</v>
      </c>
      <c r="P89" s="346">
        <v>9</v>
      </c>
      <c r="Q89" s="346">
        <v>39</v>
      </c>
      <c r="R89" s="345">
        <v>15</v>
      </c>
      <c r="S89" s="347">
        <v>21</v>
      </c>
      <c r="T89" s="346">
        <v>33</v>
      </c>
      <c r="U89" s="346">
        <v>10</v>
      </c>
      <c r="V89" s="345">
        <v>31</v>
      </c>
      <c r="W89" s="347">
        <v>13</v>
      </c>
      <c r="X89" s="346">
        <v>14</v>
      </c>
      <c r="Y89" s="346">
        <v>4</v>
      </c>
      <c r="Z89" s="345">
        <v>17</v>
      </c>
      <c r="AA89" s="347">
        <v>15</v>
      </c>
      <c r="AB89" s="346">
        <v>5</v>
      </c>
      <c r="AC89" s="346">
        <v>13</v>
      </c>
      <c r="AD89" s="345">
        <v>10</v>
      </c>
      <c r="AE89" s="347">
        <v>14</v>
      </c>
      <c r="AF89" s="346">
        <v>21</v>
      </c>
      <c r="AG89" s="346">
        <v>9</v>
      </c>
      <c r="AH89" s="345">
        <v>6</v>
      </c>
      <c r="AI89" s="347">
        <v>6</v>
      </c>
      <c r="AJ89" s="346">
        <v>8</v>
      </c>
      <c r="AK89" s="346">
        <v>1</v>
      </c>
      <c r="AL89" s="345">
        <v>7</v>
      </c>
      <c r="AM89" s="347">
        <v>2</v>
      </c>
      <c r="AN89" s="346">
        <v>4</v>
      </c>
      <c r="AO89" s="346">
        <v>5</v>
      </c>
      <c r="AP89" s="345">
        <v>3</v>
      </c>
      <c r="AQ89" s="347">
        <v>7</v>
      </c>
      <c r="AR89" s="348">
        <v>3</v>
      </c>
    </row>
    <row r="90" spans="1:45" x14ac:dyDescent="0.2">
      <c r="A90" s="349"/>
      <c r="B90" s="364" t="s">
        <v>538</v>
      </c>
      <c r="C90" s="351">
        <f>SUM(C51:C89)</f>
        <v>2082201</v>
      </c>
      <c r="D90" s="353">
        <f>SUM(D51:D89)</f>
        <v>648332</v>
      </c>
      <c r="E90" s="353">
        <f t="shared" ref="E90:AR90" si="3">SUM(E51:E89)</f>
        <v>239449</v>
      </c>
      <c r="F90" s="352">
        <f t="shared" si="3"/>
        <v>173132</v>
      </c>
      <c r="G90" s="354">
        <f t="shared" si="3"/>
        <v>98498</v>
      </c>
      <c r="H90" s="353">
        <f t="shared" si="3"/>
        <v>132743</v>
      </c>
      <c r="I90" s="353">
        <f t="shared" si="3"/>
        <v>18900</v>
      </c>
      <c r="J90" s="352">
        <f t="shared" si="3"/>
        <v>21757</v>
      </c>
      <c r="K90" s="354">
        <f t="shared" si="3"/>
        <v>67659</v>
      </c>
      <c r="L90" s="353">
        <f t="shared" si="3"/>
        <v>12057</v>
      </c>
      <c r="M90" s="353">
        <f t="shared" si="3"/>
        <v>37274</v>
      </c>
      <c r="N90" s="352">
        <f t="shared" si="3"/>
        <v>90179</v>
      </c>
      <c r="O90" s="354">
        <f t="shared" si="3"/>
        <v>18875</v>
      </c>
      <c r="P90" s="353">
        <f t="shared" si="3"/>
        <v>15695</v>
      </c>
      <c r="Q90" s="353">
        <f t="shared" si="3"/>
        <v>47579</v>
      </c>
      <c r="R90" s="352">
        <f t="shared" si="3"/>
        <v>31863</v>
      </c>
      <c r="S90" s="354">
        <f t="shared" si="3"/>
        <v>45900</v>
      </c>
      <c r="T90" s="353">
        <f t="shared" si="3"/>
        <v>33809</v>
      </c>
      <c r="U90" s="353">
        <f t="shared" si="3"/>
        <v>22753</v>
      </c>
      <c r="V90" s="352">
        <f t="shared" si="3"/>
        <v>39918</v>
      </c>
      <c r="W90" s="354">
        <f t="shared" si="3"/>
        <v>22720</v>
      </c>
      <c r="X90" s="353">
        <f t="shared" si="3"/>
        <v>16909</v>
      </c>
      <c r="Y90" s="353">
        <f t="shared" si="3"/>
        <v>9742</v>
      </c>
      <c r="Z90" s="352">
        <f t="shared" si="3"/>
        <v>27220</v>
      </c>
      <c r="AA90" s="354">
        <f t="shared" si="3"/>
        <v>19989</v>
      </c>
      <c r="AB90" s="353">
        <f t="shared" si="3"/>
        <v>13860</v>
      </c>
      <c r="AC90" s="353">
        <f t="shared" si="3"/>
        <v>16974</v>
      </c>
      <c r="AD90" s="352">
        <f t="shared" si="3"/>
        <v>14099</v>
      </c>
      <c r="AE90" s="354">
        <f t="shared" si="3"/>
        <v>22557</v>
      </c>
      <c r="AF90" s="353">
        <f t="shared" si="3"/>
        <v>32015</v>
      </c>
      <c r="AG90" s="353">
        <f t="shared" si="3"/>
        <v>6689</v>
      </c>
      <c r="AH90" s="352">
        <f t="shared" si="3"/>
        <v>7478</v>
      </c>
      <c r="AI90" s="354">
        <f t="shared" si="3"/>
        <v>13723</v>
      </c>
      <c r="AJ90" s="353">
        <f t="shared" si="3"/>
        <v>10821</v>
      </c>
      <c r="AK90" s="353">
        <f t="shared" si="3"/>
        <v>3468</v>
      </c>
      <c r="AL90" s="352">
        <f t="shared" si="3"/>
        <v>11472</v>
      </c>
      <c r="AM90" s="354">
        <f t="shared" si="3"/>
        <v>3357</v>
      </c>
      <c r="AN90" s="353">
        <f t="shared" si="3"/>
        <v>9221</v>
      </c>
      <c r="AO90" s="353">
        <f t="shared" si="3"/>
        <v>5032</v>
      </c>
      <c r="AP90" s="352">
        <f t="shared" si="3"/>
        <v>7894</v>
      </c>
      <c r="AQ90" s="354">
        <f t="shared" si="3"/>
        <v>6375</v>
      </c>
      <c r="AR90" s="355">
        <f t="shared" si="3"/>
        <v>5889</v>
      </c>
      <c r="AS90" s="356" t="s">
        <v>537</v>
      </c>
    </row>
    <row r="91" spans="1:45" x14ac:dyDescent="0.2">
      <c r="D91" s="357" t="s">
        <v>539</v>
      </c>
    </row>
  </sheetData>
  <mergeCells count="2">
    <mergeCell ref="A3:B3"/>
    <mergeCell ref="A49:B49"/>
  </mergeCells>
  <phoneticPr fontId="5"/>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48</vt:i4>
      </vt:variant>
      <vt:variant>
        <vt:lpstr>名前付き一覧</vt:lpstr>
      </vt:variant>
      <vt:variant>
        <vt:i4>3</vt:i4>
      </vt:variant>
    </vt:vector>
  </HeadingPairs>
  <TitlesOfParts>
    <vt:vector size="51" baseType="lpstr">
      <vt:lpstr>WS目次</vt:lpstr>
      <vt:lpstr>利用上の注意</vt:lpstr>
      <vt:lpstr>最終需要_まとめ</vt:lpstr>
      <vt:lpstr>部門別まとめ</vt:lpstr>
      <vt:lpstr>1</vt:lpstr>
      <vt:lpstr>2</vt:lpstr>
      <vt:lpstr>3</vt:lpstr>
      <vt:lpstr>4</vt:lpstr>
      <vt:lpstr>5</vt:lpstr>
      <vt:lpstr>6</vt:lpstr>
      <vt:lpstr>7</vt:lpstr>
      <vt:lpstr>8</vt:lpstr>
      <vt:lpstr>9</vt:lpstr>
      <vt:lpstr>10</vt:lpstr>
      <vt:lpstr>11</vt:lpstr>
      <vt:lpstr>12</vt:lpstr>
      <vt:lpstr>13</vt:lpstr>
      <vt:lpstr>14</vt:lpstr>
      <vt:lpstr>15</vt:lpstr>
      <vt:lpstr>16</vt:lpstr>
      <vt:lpstr>17</vt:lpstr>
      <vt:lpstr>18</vt:lpstr>
      <vt:lpstr>19</vt:lpstr>
      <vt:lpstr>20</vt:lpstr>
      <vt:lpstr>21</vt:lpstr>
      <vt:lpstr>22</vt:lpstr>
      <vt:lpstr>23</vt:lpstr>
      <vt:lpstr>24</vt:lpstr>
      <vt:lpstr>25</vt:lpstr>
      <vt:lpstr>26</vt:lpstr>
      <vt:lpstr>27</vt:lpstr>
      <vt:lpstr>28</vt:lpstr>
      <vt:lpstr>29</vt:lpstr>
      <vt:lpstr>30</vt:lpstr>
      <vt:lpstr>31</vt:lpstr>
      <vt:lpstr>32</vt:lpstr>
      <vt:lpstr>33</vt:lpstr>
      <vt:lpstr>34</vt:lpstr>
      <vt:lpstr>35</vt:lpstr>
      <vt:lpstr>36</vt:lpstr>
      <vt:lpstr>37</vt:lpstr>
      <vt:lpstr>38</vt:lpstr>
      <vt:lpstr>39</vt:lpstr>
      <vt:lpstr>分析係数表</vt:lpstr>
      <vt:lpstr>取引基本表</vt:lpstr>
      <vt:lpstr>投入係数表</vt:lpstr>
      <vt:lpstr>逆行列係数</vt:lpstr>
      <vt:lpstr>雇用表</vt:lpstr>
      <vt:lpstr>逆行列係数!Print_Titles</vt:lpstr>
      <vt:lpstr>取引基本表!Print_Titles</vt:lpstr>
      <vt:lpstr>投入係数表!Print_Titles</vt:lpstr>
    </vt:vector>
  </TitlesOfParts>
  <Company>兵庫県</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兵庫県</dc:creator>
  <cp:lastModifiedBy>Owner</cp:lastModifiedBy>
  <cp:lastPrinted>2019-09-02T00:57:06Z</cp:lastPrinted>
  <dcterms:created xsi:type="dcterms:W3CDTF">2005-01-11T06:44:07Z</dcterms:created>
  <dcterms:modified xsi:type="dcterms:W3CDTF">2023-08-19T07:24:30Z</dcterms:modified>
</cp:coreProperties>
</file>