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codeName="ThisWorkbook" defaultThemeVersion="124226"/>
  <mc:AlternateContent xmlns:mc="http://schemas.openxmlformats.org/markup-compatibility/2006">
    <mc:Choice Requires="x15">
      <x15ac:absPath xmlns:x15ac="http://schemas.microsoft.com/office/spreadsheetml/2010/11/ac" url="C:\Users\Owner\Desktop\"/>
    </mc:Choice>
  </mc:AlternateContent>
  <xr:revisionPtr revIDLastSave="0" documentId="13_ncr:1_{4A5F0834-B69D-4C26-8E72-525C6F5386EB}" xr6:coauthVersionLast="47" xr6:coauthVersionMax="47" xr10:uidLastSave="{00000000-0000-0000-0000-000000000000}"/>
  <bookViews>
    <workbookView xWindow="-110" yWindow="-110" windowWidth="19420" windowHeight="10300" tabRatio="852" firstSheet="27" activeTab="44"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U9" i="4" l="1"/>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L33" i="7"/>
  <c r="K33" i="7"/>
  <c r="AB8" i="4" a="1"/>
  <c r="AD8" i="4" s="1"/>
  <c r="K7" i="46"/>
  <c r="AF41" i="4" l="1"/>
  <c r="AD35" i="4"/>
  <c r="AB29" i="4"/>
  <c r="AC24" i="4"/>
  <c r="AD19" i="4"/>
  <c r="AC16" i="4"/>
  <c r="AC8" i="4"/>
  <c r="AD46" i="4"/>
  <c r="AE41" i="4"/>
  <c r="AF36" i="4"/>
  <c r="AE33" i="4"/>
  <c r="AF28" i="4"/>
  <c r="AB24" i="4"/>
  <c r="AF20" i="4"/>
  <c r="AB16" i="4"/>
  <c r="AF12" i="4"/>
  <c r="AE9" i="4"/>
  <c r="AD41" i="4"/>
  <c r="AE36" i="4"/>
  <c r="AF31" i="4"/>
  <c r="AB27" i="4"/>
  <c r="AE20" i="4"/>
  <c r="AD17" i="4"/>
  <c r="AC14" i="4"/>
  <c r="AB11" i="4"/>
  <c r="AE47" i="4"/>
  <c r="AB46" i="4"/>
  <c r="AD44" i="4"/>
  <c r="AF42" i="4"/>
  <c r="AC41" i="4"/>
  <c r="AE39" i="4"/>
  <c r="AB38" i="4"/>
  <c r="AD36" i="4"/>
  <c r="AF34" i="4"/>
  <c r="AC33" i="4"/>
  <c r="AE31" i="4"/>
  <c r="AB30" i="4"/>
  <c r="AD28" i="4"/>
  <c r="AF26" i="4"/>
  <c r="AC25" i="4"/>
  <c r="AE23" i="4"/>
  <c r="AB22" i="4"/>
  <c r="AD20" i="4"/>
  <c r="AF18" i="4"/>
  <c r="AC17" i="4"/>
  <c r="AE15" i="4"/>
  <c r="AB14" i="4"/>
  <c r="AD12" i="4"/>
  <c r="AF10" i="4"/>
  <c r="AC9" i="4"/>
  <c r="AD47" i="4"/>
  <c r="AF45" i="4"/>
  <c r="AC44" i="4"/>
  <c r="AE42" i="4"/>
  <c r="AB41" i="4"/>
  <c r="AD39" i="4"/>
  <c r="AF37" i="4"/>
  <c r="AC36" i="4"/>
  <c r="AE34" i="4"/>
  <c r="AB33" i="4"/>
  <c r="AD31" i="4"/>
  <c r="AF29" i="4"/>
  <c r="AC28" i="4"/>
  <c r="AE26" i="4"/>
  <c r="AB25" i="4"/>
  <c r="AD23" i="4"/>
  <c r="AF21" i="4"/>
  <c r="AC20" i="4"/>
  <c r="AE18" i="4"/>
  <c r="AB17" i="4"/>
  <c r="AD15" i="4"/>
  <c r="AF13" i="4"/>
  <c r="AC12" i="4"/>
  <c r="AE10" i="4"/>
  <c r="AB9" i="4"/>
  <c r="AD43" i="4"/>
  <c r="AB37" i="4"/>
  <c r="AE30" i="4"/>
  <c r="AE22" i="4"/>
  <c r="AF9" i="4"/>
  <c r="AE17" i="4"/>
  <c r="AF47" i="4"/>
  <c r="AE46" i="4"/>
  <c r="AC40" i="4"/>
  <c r="AF33" i="4"/>
  <c r="AF25" i="4"/>
  <c r="AB13" i="4"/>
  <c r="AC43" i="4"/>
  <c r="AD38" i="4"/>
  <c r="AB32" i="4"/>
  <c r="AE25" i="4"/>
  <c r="AC11" i="4"/>
  <c r="AE44" i="4"/>
  <c r="AF39" i="4"/>
  <c r="AB35" i="4"/>
  <c r="AC30" i="4"/>
  <c r="AF23" i="4"/>
  <c r="AE12" i="4"/>
  <c r="AC47" i="4"/>
  <c r="AB44" i="4"/>
  <c r="AD42" i="4"/>
  <c r="AC39" i="4"/>
  <c r="AB36" i="4"/>
  <c r="AF32" i="4"/>
  <c r="AE29" i="4"/>
  <c r="AD26" i="4"/>
  <c r="AC23" i="4"/>
  <c r="AD18" i="4"/>
  <c r="AF8"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B45" i="4"/>
  <c r="AE38" i="4"/>
  <c r="AC32" i="4"/>
  <c r="AD27" i="4"/>
  <c r="AB21" i="4"/>
  <c r="AF17" i="4"/>
  <c r="AE14" i="4"/>
  <c r="AD11" i="4"/>
  <c r="AF44" i="4"/>
  <c r="AB40" i="4"/>
  <c r="AC35" i="4"/>
  <c r="AD30" i="4"/>
  <c r="AC27" i="4"/>
  <c r="AD22" i="4"/>
  <c r="AC19" i="4"/>
  <c r="AD14" i="4"/>
  <c r="AB8" i="4"/>
  <c r="AC46" i="4"/>
  <c r="AB43" i="4"/>
  <c r="AC38" i="4"/>
  <c r="AD33" i="4"/>
  <c r="AE28" i="4"/>
  <c r="AD25" i="4"/>
  <c r="AC22" i="4"/>
  <c r="AB19" i="4"/>
  <c r="AF15" i="4"/>
  <c r="AD9" i="4"/>
  <c r="AE45" i="4"/>
  <c r="AF40" i="4"/>
  <c r="AE37" i="4"/>
  <c r="AD34" i="4"/>
  <c r="AC31" i="4"/>
  <c r="AB28" i="4"/>
  <c r="AF24" i="4"/>
  <c r="AE21" i="4"/>
  <c r="AB20" i="4"/>
  <c r="AF16" i="4"/>
  <c r="AC15" i="4"/>
  <c r="AE13" i="4"/>
  <c r="AB12" i="4"/>
  <c r="AD10" i="4"/>
  <c r="AF46" i="4"/>
  <c r="AC45" i="4"/>
  <c r="AE43" i="4"/>
  <c r="AB42" i="4"/>
  <c r="AD40" i="4"/>
  <c r="AF38" i="4"/>
  <c r="AC37" i="4"/>
  <c r="AE35" i="4"/>
  <c r="AB34" i="4"/>
  <c r="AD32" i="4"/>
  <c r="AF30" i="4"/>
  <c r="AC29" i="4"/>
  <c r="AE27" i="4"/>
  <c r="AB26" i="4"/>
  <c r="AD24" i="4"/>
  <c r="AF22" i="4"/>
  <c r="AC21" i="4"/>
  <c r="AE19" i="4"/>
  <c r="AB18" i="4"/>
  <c r="AD16" i="4"/>
  <c r="AF14" i="4"/>
  <c r="AC13" i="4"/>
  <c r="AE11" i="4"/>
  <c r="AB10" i="4"/>
  <c r="A46" i="7" l="1"/>
  <c r="B45" i="5" s="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B47" i="5" l="1"/>
  <c r="B46" i="5"/>
  <c r="AG8" i="4"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E20" i="49" s="1"/>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M12" i="4"/>
  <c r="AM13" i="4"/>
  <c r="AN13" i="4" s="1"/>
  <c r="H13" i="4" s="1"/>
  <c r="AM14" i="4"/>
  <c r="AM15" i="4"/>
  <c r="AM16" i="4"/>
  <c r="AM17" i="4"/>
  <c r="AM18" i="4"/>
  <c r="AM19" i="4"/>
  <c r="AM20" i="4"/>
  <c r="AM21" i="4"/>
  <c r="AN21" i="4" s="1"/>
  <c r="H21" i="4" s="1"/>
  <c r="AM22" i="4"/>
  <c r="AM23" i="4"/>
  <c r="AM24" i="4"/>
  <c r="AM25" i="4"/>
  <c r="AM26" i="4"/>
  <c r="AM27" i="4"/>
  <c r="AN27" i="4" s="1"/>
  <c r="H27" i="4" s="1"/>
  <c r="AM28" i="4"/>
  <c r="AM29" i="4"/>
  <c r="AN29" i="4" s="1"/>
  <c r="H29" i="4" s="1"/>
  <c r="AM30" i="4"/>
  <c r="AM31" i="4"/>
  <c r="AM32" i="4"/>
  <c r="AM33" i="4"/>
  <c r="AN33" i="4" s="1"/>
  <c r="H33" i="4" s="1"/>
  <c r="AM34" i="4"/>
  <c r="AM35" i="4"/>
  <c r="AM36" i="4"/>
  <c r="AM37" i="4"/>
  <c r="AN37" i="4" s="1"/>
  <c r="H37" i="4" s="1"/>
  <c r="AM38" i="4"/>
  <c r="AM39" i="4"/>
  <c r="AM40" i="4"/>
  <c r="AM41" i="4"/>
  <c r="AM42" i="4"/>
  <c r="AM43" i="4"/>
  <c r="AN43" i="4" s="1"/>
  <c r="H43" i="4" s="1"/>
  <c r="AM44" i="4"/>
  <c r="AM45" i="4"/>
  <c r="AN45" i="4" s="1"/>
  <c r="H45" i="4" s="1"/>
  <c r="AM46" i="4"/>
  <c r="AM47" i="4"/>
  <c r="AM8" i="4"/>
  <c r="W9" i="4"/>
  <c r="X9" i="4"/>
  <c r="E9" i="4" s="1"/>
  <c r="W10" i="4"/>
  <c r="X10" i="4"/>
  <c r="E10" i="4" s="1"/>
  <c r="W11" i="4"/>
  <c r="D11" i="4" s="1"/>
  <c r="V8" i="50" s="1"/>
  <c r="X11" i="4"/>
  <c r="E11" i="4" s="1"/>
  <c r="X8" i="44" s="1"/>
  <c r="W12" i="4"/>
  <c r="X12" i="4"/>
  <c r="E12" i="4" s="1"/>
  <c r="X9" i="36" s="1"/>
  <c r="W13" i="4"/>
  <c r="X13" i="4"/>
  <c r="E13" i="4" s="1"/>
  <c r="W14" i="4"/>
  <c r="X14" i="4"/>
  <c r="E14" i="4" s="1"/>
  <c r="X11" i="32" s="1"/>
  <c r="W15" i="4"/>
  <c r="D15" i="4" s="1"/>
  <c r="X15" i="4"/>
  <c r="E15" i="4" s="1"/>
  <c r="X12" i="28" s="1"/>
  <c r="W16" i="4"/>
  <c r="D16" i="4" s="1"/>
  <c r="X16" i="4"/>
  <c r="E16" i="4" s="1"/>
  <c r="W17" i="4"/>
  <c r="X17" i="4"/>
  <c r="W18" i="4"/>
  <c r="D18" i="4" s="1"/>
  <c r="V15" i="22" s="1"/>
  <c r="X18" i="4"/>
  <c r="E18" i="4" s="1"/>
  <c r="W19" i="4"/>
  <c r="D19" i="4" s="1"/>
  <c r="X19" i="4"/>
  <c r="E19" i="4" s="1"/>
  <c r="W20" i="4"/>
  <c r="D20" i="4" s="1"/>
  <c r="X20" i="4"/>
  <c r="E20" i="4" s="1"/>
  <c r="W21" i="4"/>
  <c r="D21" i="4" s="1"/>
  <c r="X21" i="4"/>
  <c r="E21" i="4" s="1"/>
  <c r="W22" i="4"/>
  <c r="X22" i="4"/>
  <c r="E22" i="4" s="1"/>
  <c r="X19" i="20" s="1"/>
  <c r="W23" i="4"/>
  <c r="X23" i="4"/>
  <c r="E23" i="4" s="1"/>
  <c r="X20" i="17" s="1"/>
  <c r="W24" i="4"/>
  <c r="D24" i="4" s="1"/>
  <c r="X24" i="4"/>
  <c r="E24" i="4" s="1"/>
  <c r="W25" i="4"/>
  <c r="X25" i="4"/>
  <c r="W26" i="4"/>
  <c r="D26" i="4" s="1"/>
  <c r="X26" i="4"/>
  <c r="E26" i="4" s="1"/>
  <c r="X23" i="52" s="1"/>
  <c r="W27" i="4"/>
  <c r="D27" i="4" s="1"/>
  <c r="X27" i="4"/>
  <c r="E27" i="4" s="1"/>
  <c r="X24" i="30" s="1"/>
  <c r="W28" i="4"/>
  <c r="D28" i="4" s="1"/>
  <c r="X28" i="4"/>
  <c r="E28" i="4" s="1"/>
  <c r="X25" i="8" s="1"/>
  <c r="W29" i="4"/>
  <c r="D29" i="4" s="1"/>
  <c r="X29" i="4"/>
  <c r="E29" i="4" s="1"/>
  <c r="W30" i="4"/>
  <c r="D30" i="4" s="1"/>
  <c r="V27" i="28" s="1"/>
  <c r="X30" i="4"/>
  <c r="E30" i="4" s="1"/>
  <c r="X27" i="22" s="1"/>
  <c r="W31" i="4"/>
  <c r="D31" i="4" s="1"/>
  <c r="X31" i="4"/>
  <c r="E31" i="4" s="1"/>
  <c r="W32" i="4"/>
  <c r="X32" i="4"/>
  <c r="E32" i="4" s="1"/>
  <c r="W33" i="4"/>
  <c r="X33" i="4"/>
  <c r="E33" i="4" s="1"/>
  <c r="W34" i="4"/>
  <c r="D34" i="4" s="1"/>
  <c r="X34" i="4"/>
  <c r="E34" i="4" s="1"/>
  <c r="W35" i="4"/>
  <c r="D35" i="4" s="1"/>
  <c r="X35" i="4"/>
  <c r="E35" i="4" s="1"/>
  <c r="X32" i="13" s="1"/>
  <c r="W36" i="4"/>
  <c r="X36" i="4"/>
  <c r="E36" i="4" s="1"/>
  <c r="W37" i="4"/>
  <c r="X37" i="4"/>
  <c r="E37" i="4" s="1"/>
  <c r="W38" i="4"/>
  <c r="D38" i="4" s="1"/>
  <c r="V35" i="36" s="1"/>
  <c r="X38" i="4"/>
  <c r="E38" i="4" s="1"/>
  <c r="W39" i="4"/>
  <c r="D39" i="4" s="1"/>
  <c r="X39" i="4"/>
  <c r="E39" i="4" s="1"/>
  <c r="X36" i="31" s="1"/>
  <c r="W40" i="4"/>
  <c r="X40" i="4"/>
  <c r="E40" i="4" s="1"/>
  <c r="W41" i="4"/>
  <c r="D41" i="4" s="1"/>
  <c r="X41" i="4"/>
  <c r="W42" i="4"/>
  <c r="D42" i="4" s="1"/>
  <c r="V39" i="49" s="1"/>
  <c r="X42" i="4"/>
  <c r="E42" i="4" s="1"/>
  <c r="W43" i="4"/>
  <c r="D43" i="4" s="1"/>
  <c r="X43" i="4"/>
  <c r="E43" i="4" s="1"/>
  <c r="X40" i="16" s="1"/>
  <c r="W44" i="4"/>
  <c r="D44" i="4" s="1"/>
  <c r="V41" i="30" s="1"/>
  <c r="X44" i="4"/>
  <c r="E44" i="4" s="1"/>
  <c r="W45" i="4"/>
  <c r="D45" i="4" s="1"/>
  <c r="V42" i="30" s="1"/>
  <c r="X45" i="4"/>
  <c r="W46" i="4"/>
  <c r="D46" i="4" s="1"/>
  <c r="V43" i="30" s="1"/>
  <c r="X46" i="4"/>
  <c r="E46" i="4" s="1"/>
  <c r="X47" i="4"/>
  <c r="E47" i="4" s="1"/>
  <c r="X8" i="4"/>
  <c r="E8" i="4" s="1"/>
  <c r="X5" i="40" s="1"/>
  <c r="W8" i="4"/>
  <c r="D8" i="4" s="1"/>
  <c r="D6" i="50"/>
  <c r="E6" i="50" s="1"/>
  <c r="D7" i="50"/>
  <c r="D8" i="50"/>
  <c r="D9" i="50"/>
  <c r="D10" i="50"/>
  <c r="D11" i="50"/>
  <c r="D12" i="50"/>
  <c r="D13" i="50"/>
  <c r="D14" i="50"/>
  <c r="E14" i="50" s="1"/>
  <c r="D15" i="50"/>
  <c r="D16" i="50"/>
  <c r="D17" i="50"/>
  <c r="D18" i="50"/>
  <c r="D19" i="50"/>
  <c r="D20" i="50"/>
  <c r="D21" i="50"/>
  <c r="D22" i="50"/>
  <c r="E22" i="50" s="1"/>
  <c r="D23" i="50"/>
  <c r="D24" i="50"/>
  <c r="D25" i="50"/>
  <c r="D26" i="50"/>
  <c r="D27" i="50"/>
  <c r="D28" i="50"/>
  <c r="D29" i="50"/>
  <c r="D30" i="50"/>
  <c r="E30" i="50" s="1"/>
  <c r="D31" i="50"/>
  <c r="D32" i="50"/>
  <c r="D33" i="50"/>
  <c r="D34" i="50"/>
  <c r="D35" i="50"/>
  <c r="D36" i="50"/>
  <c r="D37" i="50"/>
  <c r="D38" i="50"/>
  <c r="E38" i="50" s="1"/>
  <c r="D39" i="50"/>
  <c r="D40" i="50"/>
  <c r="D41" i="50"/>
  <c r="D42" i="50"/>
  <c r="D43" i="50"/>
  <c r="D44" i="50"/>
  <c r="D5" i="50"/>
  <c r="C41" i="50"/>
  <c r="C44" i="50" s="1"/>
  <c r="G45" i="4"/>
  <c r="J42" i="19" s="1"/>
  <c r="D41" i="8"/>
  <c r="D42" i="8"/>
  <c r="D43" i="8"/>
  <c r="D44" i="8"/>
  <c r="D33" i="13"/>
  <c r="D34" i="13"/>
  <c r="D35" i="13"/>
  <c r="E35" i="13" s="1"/>
  <c r="D36" i="13"/>
  <c r="D37" i="13"/>
  <c r="D38" i="13"/>
  <c r="D39" i="13"/>
  <c r="D40" i="13"/>
  <c r="D41" i="13"/>
  <c r="D42" i="13"/>
  <c r="D43" i="13"/>
  <c r="E43" i="13" s="1"/>
  <c r="D44" i="13"/>
  <c r="D41" i="12"/>
  <c r="D42" i="12"/>
  <c r="D43" i="12"/>
  <c r="D44" i="12"/>
  <c r="D41" i="14"/>
  <c r="D42" i="14"/>
  <c r="D43" i="14"/>
  <c r="E43" i="14" s="1"/>
  <c r="D44" i="14"/>
  <c r="D41" i="15"/>
  <c r="D42" i="15"/>
  <c r="D43" i="15"/>
  <c r="D44" i="15"/>
  <c r="D41" i="16"/>
  <c r="D42" i="16"/>
  <c r="D43" i="16"/>
  <c r="E43" i="16" s="1"/>
  <c r="D44" i="16"/>
  <c r="D41" i="17"/>
  <c r="D42" i="17"/>
  <c r="D43" i="17"/>
  <c r="D44" i="17"/>
  <c r="D41" i="18"/>
  <c r="D42" i="18"/>
  <c r="D43" i="18"/>
  <c r="E43" i="18" s="1"/>
  <c r="D44" i="18"/>
  <c r="D41" i="19"/>
  <c r="D42" i="19"/>
  <c r="D43" i="19"/>
  <c r="D44" i="19"/>
  <c r="D41" i="20"/>
  <c r="D42" i="20"/>
  <c r="D43" i="20"/>
  <c r="E43" i="20" s="1"/>
  <c r="D44" i="20"/>
  <c r="D41" i="21"/>
  <c r="D42" i="21"/>
  <c r="D43" i="21"/>
  <c r="D44" i="21"/>
  <c r="D41" i="22"/>
  <c r="D42" i="22"/>
  <c r="D43" i="22"/>
  <c r="E43" i="22" s="1"/>
  <c r="D44" i="22"/>
  <c r="D41" i="23"/>
  <c r="D42" i="23"/>
  <c r="D43" i="23"/>
  <c r="D44" i="23"/>
  <c r="D41" i="24"/>
  <c r="D42" i="24"/>
  <c r="D43" i="24"/>
  <c r="E43" i="24" s="1"/>
  <c r="D44" i="24"/>
  <c r="D41" i="25"/>
  <c r="D42" i="25"/>
  <c r="D43" i="25"/>
  <c r="D44" i="25"/>
  <c r="D41" i="26"/>
  <c r="D42" i="26"/>
  <c r="D43" i="26"/>
  <c r="E43" i="26" s="1"/>
  <c r="D44" i="26"/>
  <c r="D41" i="27"/>
  <c r="D42" i="27"/>
  <c r="D43" i="27"/>
  <c r="D44" i="27"/>
  <c r="D41" i="28"/>
  <c r="D42" i="28"/>
  <c r="D43" i="28"/>
  <c r="E43" i="28" s="1"/>
  <c r="D44" i="28"/>
  <c r="D41" i="29"/>
  <c r="D42" i="29"/>
  <c r="D43" i="29"/>
  <c r="D44" i="29"/>
  <c r="D41" i="31"/>
  <c r="D42" i="31"/>
  <c r="D43" i="31"/>
  <c r="E43" i="31" s="1"/>
  <c r="D44" i="31"/>
  <c r="D41" i="32"/>
  <c r="D42" i="32"/>
  <c r="D43" i="32"/>
  <c r="D44" i="32"/>
  <c r="D41" i="33"/>
  <c r="D42" i="33"/>
  <c r="D43" i="33"/>
  <c r="E43" i="33" s="1"/>
  <c r="D44" i="33"/>
  <c r="D41" i="34"/>
  <c r="D42" i="34"/>
  <c r="D43" i="34"/>
  <c r="D44" i="34"/>
  <c r="D41" i="35"/>
  <c r="D42" i="35"/>
  <c r="D43" i="35"/>
  <c r="E43" i="35" s="1"/>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E38" i="52" s="1"/>
  <c r="D39" i="52"/>
  <c r="D40" i="52"/>
  <c r="D41" i="52"/>
  <c r="D42" i="52"/>
  <c r="D43" i="52"/>
  <c r="D44" i="52"/>
  <c r="D44" i="51"/>
  <c r="D6" i="51"/>
  <c r="E6" i="51" s="1"/>
  <c r="D7" i="51"/>
  <c r="D8" i="51"/>
  <c r="D9" i="51"/>
  <c r="D10" i="51"/>
  <c r="D11" i="51"/>
  <c r="D12" i="51"/>
  <c r="D13" i="51"/>
  <c r="D14" i="51"/>
  <c r="E14" i="51" s="1"/>
  <c r="D15" i="51"/>
  <c r="D16" i="51"/>
  <c r="D17" i="51"/>
  <c r="D18" i="51"/>
  <c r="D19" i="51"/>
  <c r="D20" i="51"/>
  <c r="D21" i="51"/>
  <c r="D22" i="51"/>
  <c r="E22" i="51" s="1"/>
  <c r="D23" i="51"/>
  <c r="D24" i="51"/>
  <c r="D25" i="51"/>
  <c r="D26" i="51"/>
  <c r="D27" i="51"/>
  <c r="D28" i="51"/>
  <c r="D29" i="51"/>
  <c r="D30" i="51"/>
  <c r="E30" i="51" s="1"/>
  <c r="D31" i="51"/>
  <c r="D32" i="51"/>
  <c r="D33" i="51"/>
  <c r="D34" i="51"/>
  <c r="D35" i="51"/>
  <c r="D36" i="51"/>
  <c r="D37" i="51"/>
  <c r="D38" i="51"/>
  <c r="E38" i="51" s="1"/>
  <c r="D39" i="51"/>
  <c r="D40" i="51"/>
  <c r="D41" i="51"/>
  <c r="D42" i="51"/>
  <c r="D43" i="51"/>
  <c r="D5" i="51"/>
  <c r="D6" i="52"/>
  <c r="D7" i="52"/>
  <c r="E7" i="52" s="1"/>
  <c r="D8" i="52"/>
  <c r="D9" i="52"/>
  <c r="D10" i="52"/>
  <c r="D11" i="52"/>
  <c r="D12" i="52"/>
  <c r="D13" i="52"/>
  <c r="D14" i="52"/>
  <c r="D15" i="52"/>
  <c r="E15" i="52" s="1"/>
  <c r="D16" i="52"/>
  <c r="D17" i="52"/>
  <c r="D18" i="52"/>
  <c r="D19" i="52"/>
  <c r="D20" i="52"/>
  <c r="D21" i="52"/>
  <c r="D22" i="52"/>
  <c r="D23" i="52"/>
  <c r="E23" i="52" s="1"/>
  <c r="D24" i="52"/>
  <c r="D25" i="52"/>
  <c r="D26" i="52"/>
  <c r="D27" i="52"/>
  <c r="D28" i="52"/>
  <c r="D29" i="52"/>
  <c r="D30" i="52"/>
  <c r="D5" i="52"/>
  <c r="E5" i="52" s="1"/>
  <c r="D41" i="43"/>
  <c r="D42" i="43"/>
  <c r="D43" i="43"/>
  <c r="C40" i="51"/>
  <c r="C44" i="51" s="1"/>
  <c r="C39" i="52"/>
  <c r="C44" i="52" s="1"/>
  <c r="D32" i="4"/>
  <c r="V29" i="37" s="1"/>
  <c r="F45" i="4"/>
  <c r="T42" i="30" s="1"/>
  <c r="C45" i="7"/>
  <c r="L44" i="52"/>
  <c r="C5" i="8"/>
  <c r="C44" i="8" s="1"/>
  <c r="D5" i="8"/>
  <c r="D6" i="8"/>
  <c r="D7" i="8"/>
  <c r="O10" i="4"/>
  <c r="P10" i="4" s="1"/>
  <c r="C10" i="4" s="1"/>
  <c r="D8" i="8"/>
  <c r="E8" i="8" s="1"/>
  <c r="O11" i="4"/>
  <c r="P11" i="4" s="1"/>
  <c r="C11" i="4" s="1"/>
  <c r="F8" i="13" s="1"/>
  <c r="AN11" i="4"/>
  <c r="H11" i="4" s="1"/>
  <c r="D9" i="8"/>
  <c r="D10" i="8"/>
  <c r="O13" i="4"/>
  <c r="P13" i="4" s="1"/>
  <c r="C13" i="4" s="1"/>
  <c r="P10" i="15" s="1"/>
  <c r="D11" i="8"/>
  <c r="D12" i="8"/>
  <c r="D13" i="8"/>
  <c r="D14" i="8"/>
  <c r="E14" i="8" s="1"/>
  <c r="O17" i="4"/>
  <c r="P17" i="4" s="1"/>
  <c r="C17" i="4" s="1"/>
  <c r="D15" i="8"/>
  <c r="O18" i="4"/>
  <c r="P18" i="4" s="1"/>
  <c r="C18" i="4" s="1"/>
  <c r="D16" i="8"/>
  <c r="D17" i="8"/>
  <c r="D18" i="8"/>
  <c r="E18" i="8" s="1"/>
  <c r="D19" i="8"/>
  <c r="E19" i="8" s="1"/>
  <c r="D20" i="8"/>
  <c r="E20" i="8" s="1"/>
  <c r="AN23" i="4"/>
  <c r="H23" i="4" s="1"/>
  <c r="D21" i="8"/>
  <c r="E21" i="8" s="1"/>
  <c r="D22" i="8"/>
  <c r="D23" i="8"/>
  <c r="D24" i="8"/>
  <c r="D25" i="8"/>
  <c r="D26" i="8"/>
  <c r="D27" i="8"/>
  <c r="D28" i="8"/>
  <c r="E28" i="8" s="1"/>
  <c r="O31" i="4"/>
  <c r="P31" i="4" s="1"/>
  <c r="C31" i="4" s="1"/>
  <c r="F28" i="17" s="1"/>
  <c r="AN31" i="4"/>
  <c r="H31" i="4" s="1"/>
  <c r="D29" i="8"/>
  <c r="D30" i="8"/>
  <c r="D31" i="8"/>
  <c r="D32" i="8"/>
  <c r="E32" i="8" s="1"/>
  <c r="D33" i="8"/>
  <c r="E33" i="8" s="1"/>
  <c r="O36" i="4"/>
  <c r="P36" i="4" s="1"/>
  <c r="C36" i="4" s="1"/>
  <c r="D34" i="8"/>
  <c r="D35" i="8"/>
  <c r="D36" i="8"/>
  <c r="AN39" i="4"/>
  <c r="H39" i="4" s="1"/>
  <c r="D37" i="8"/>
  <c r="D38" i="8"/>
  <c r="D39" i="8"/>
  <c r="E39" i="8" s="1"/>
  <c r="D40" i="8"/>
  <c r="O43" i="4"/>
  <c r="P43" i="4" s="1"/>
  <c r="C43" i="4" s="1"/>
  <c r="L44" i="8"/>
  <c r="AN47" i="4"/>
  <c r="H47" i="4" s="1"/>
  <c r="N44" i="15" s="1"/>
  <c r="D5" i="13"/>
  <c r="C6" i="13"/>
  <c r="C44" i="13" s="1"/>
  <c r="D6" i="13"/>
  <c r="E6" i="13" s="1"/>
  <c r="D7" i="13"/>
  <c r="D8" i="13"/>
  <c r="D9" i="13"/>
  <c r="D10" i="13"/>
  <c r="D11" i="13"/>
  <c r="D12" i="13"/>
  <c r="D13" i="13"/>
  <c r="D14" i="13"/>
  <c r="E14" i="13" s="1"/>
  <c r="D15" i="13"/>
  <c r="D16" i="13"/>
  <c r="D17" i="13"/>
  <c r="D18" i="13"/>
  <c r="D19" i="13"/>
  <c r="D20" i="13"/>
  <c r="D21" i="13"/>
  <c r="D22" i="13"/>
  <c r="E22" i="13" s="1"/>
  <c r="D23" i="13"/>
  <c r="D24" i="13"/>
  <c r="D25" i="13"/>
  <c r="D26" i="13"/>
  <c r="D27" i="13"/>
  <c r="D28" i="13"/>
  <c r="D29" i="13"/>
  <c r="D30" i="13"/>
  <c r="E30" i="13" s="1"/>
  <c r="D31" i="13"/>
  <c r="D32" i="13"/>
  <c r="L44" i="13"/>
  <c r="D5" i="12"/>
  <c r="C7" i="12"/>
  <c r="C44" i="12" s="1"/>
  <c r="D6" i="12"/>
  <c r="D7" i="12"/>
  <c r="D8" i="12"/>
  <c r="E8" i="12" s="1"/>
  <c r="D9" i="12"/>
  <c r="D10" i="12"/>
  <c r="D11" i="12"/>
  <c r="D12" i="12"/>
  <c r="D13" i="12"/>
  <c r="D14" i="12"/>
  <c r="D15" i="12"/>
  <c r="D16" i="12"/>
  <c r="E16" i="12" s="1"/>
  <c r="D17" i="12"/>
  <c r="D18" i="12"/>
  <c r="D19" i="12"/>
  <c r="D20" i="12"/>
  <c r="D21" i="12"/>
  <c r="E21" i="12" s="1"/>
  <c r="D22" i="12"/>
  <c r="D23" i="12"/>
  <c r="D24" i="12"/>
  <c r="E24" i="12" s="1"/>
  <c r="D25" i="12"/>
  <c r="D26" i="12"/>
  <c r="D27" i="12"/>
  <c r="D28" i="12"/>
  <c r="D29" i="12"/>
  <c r="D30" i="12"/>
  <c r="D31" i="12"/>
  <c r="D32" i="12"/>
  <c r="E32" i="12" s="1"/>
  <c r="D33" i="12"/>
  <c r="D34" i="12"/>
  <c r="D35" i="12"/>
  <c r="E35" i="12" s="1"/>
  <c r="D36" i="12"/>
  <c r="D37" i="12"/>
  <c r="D38" i="12"/>
  <c r="D39" i="12"/>
  <c r="D40" i="12"/>
  <c r="D5" i="14"/>
  <c r="C8" i="14"/>
  <c r="C44" i="14" s="1"/>
  <c r="D6" i="14"/>
  <c r="D7" i="14"/>
  <c r="D8" i="14"/>
  <c r="D9" i="14"/>
  <c r="D10" i="14"/>
  <c r="D11" i="14"/>
  <c r="D12" i="14"/>
  <c r="D13" i="14"/>
  <c r="D14" i="14"/>
  <c r="D15" i="14"/>
  <c r="E15" i="14" s="1"/>
  <c r="D16" i="14"/>
  <c r="D17" i="14"/>
  <c r="D18" i="14"/>
  <c r="D19" i="14"/>
  <c r="E19" i="14" s="1"/>
  <c r="D20" i="14"/>
  <c r="D21" i="14"/>
  <c r="D22" i="14"/>
  <c r="D23" i="14"/>
  <c r="D24" i="14"/>
  <c r="D25" i="14"/>
  <c r="D26" i="14"/>
  <c r="D27" i="14"/>
  <c r="E27" i="14" s="1"/>
  <c r="D28" i="14"/>
  <c r="E28" i="14" s="1"/>
  <c r="D29" i="14"/>
  <c r="D30" i="14"/>
  <c r="D31" i="14"/>
  <c r="E31" i="14" s="1"/>
  <c r="D32" i="14"/>
  <c r="D33" i="14"/>
  <c r="D34" i="14"/>
  <c r="D35" i="14"/>
  <c r="E35" i="14" s="1"/>
  <c r="D36" i="14"/>
  <c r="E36" i="14" s="1"/>
  <c r="D37" i="14"/>
  <c r="D38" i="14"/>
  <c r="D39" i="14"/>
  <c r="D40" i="14"/>
  <c r="L44" i="14"/>
  <c r="D5" i="15"/>
  <c r="C9" i="15"/>
  <c r="C44" i="15" s="1"/>
  <c r="D6" i="15"/>
  <c r="E6" i="15" s="1"/>
  <c r="D7" i="15"/>
  <c r="D8" i="15"/>
  <c r="D9" i="15"/>
  <c r="D10" i="15"/>
  <c r="D11" i="15"/>
  <c r="D12" i="15"/>
  <c r="D13" i="15"/>
  <c r="E13" i="15" s="1"/>
  <c r="D14" i="15"/>
  <c r="E14" i="15" s="1"/>
  <c r="D15" i="15"/>
  <c r="D16" i="15"/>
  <c r="D17" i="15"/>
  <c r="D18" i="15"/>
  <c r="D19" i="15"/>
  <c r="D20" i="15"/>
  <c r="D21" i="15"/>
  <c r="D22" i="15"/>
  <c r="E22" i="15" s="1"/>
  <c r="D23" i="15"/>
  <c r="D24" i="15"/>
  <c r="D25" i="15"/>
  <c r="D26" i="15"/>
  <c r="D27" i="15"/>
  <c r="D28" i="15"/>
  <c r="E28" i="15" s="1"/>
  <c r="D29" i="15"/>
  <c r="D30" i="15"/>
  <c r="E30" i="15" s="1"/>
  <c r="D31" i="15"/>
  <c r="D32" i="15"/>
  <c r="D33" i="15"/>
  <c r="D34" i="15"/>
  <c r="D35" i="15"/>
  <c r="D36" i="15"/>
  <c r="D37" i="15"/>
  <c r="E37" i="15" s="1"/>
  <c r="D38" i="15"/>
  <c r="E38" i="15" s="1"/>
  <c r="D39" i="15"/>
  <c r="D40" i="15"/>
  <c r="L44" i="15"/>
  <c r="D5" i="16"/>
  <c r="C10" i="16"/>
  <c r="C44" i="16" s="1"/>
  <c r="D6" i="16"/>
  <c r="D7" i="16"/>
  <c r="D8" i="16"/>
  <c r="E8" i="16" s="1"/>
  <c r="D9" i="16"/>
  <c r="D10" i="16"/>
  <c r="D11" i="16"/>
  <c r="D12" i="16"/>
  <c r="D13" i="16"/>
  <c r="D14" i="16"/>
  <c r="D15" i="16"/>
  <c r="E15" i="16" s="1"/>
  <c r="D16" i="16"/>
  <c r="D17" i="16"/>
  <c r="D18" i="16"/>
  <c r="D19" i="16"/>
  <c r="D20" i="16"/>
  <c r="D21" i="16"/>
  <c r="D22" i="16"/>
  <c r="D23" i="16"/>
  <c r="E23" i="16" s="1"/>
  <c r="D24" i="16"/>
  <c r="E24" i="16" s="1"/>
  <c r="D25" i="16"/>
  <c r="D26" i="16"/>
  <c r="D27" i="16"/>
  <c r="D28" i="16"/>
  <c r="D29" i="16"/>
  <c r="D30" i="16"/>
  <c r="D31" i="16"/>
  <c r="E31" i="16" s="1"/>
  <c r="D32" i="16"/>
  <c r="E32" i="16" s="1"/>
  <c r="D33" i="16"/>
  <c r="D34" i="16"/>
  <c r="E34" i="16" s="1"/>
  <c r="D35" i="16"/>
  <c r="D36" i="16"/>
  <c r="D37" i="16"/>
  <c r="D38" i="16"/>
  <c r="D39" i="16"/>
  <c r="E39" i="16" s="1"/>
  <c r="D40" i="16"/>
  <c r="E40" i="16" s="1"/>
  <c r="L44" i="16"/>
  <c r="D5" i="17"/>
  <c r="E5" i="17" s="1"/>
  <c r="C11" i="17"/>
  <c r="C44" i="17" s="1"/>
  <c r="D6" i="17"/>
  <c r="D7" i="17"/>
  <c r="D8" i="17"/>
  <c r="D9" i="17"/>
  <c r="E9" i="17" s="1"/>
  <c r="D10" i="17"/>
  <c r="D11" i="17"/>
  <c r="D12" i="17"/>
  <c r="D13" i="17"/>
  <c r="D14" i="17"/>
  <c r="D15" i="17"/>
  <c r="D16" i="17"/>
  <c r="E16" i="17" s="1"/>
  <c r="D17" i="17"/>
  <c r="E17" i="17" s="1"/>
  <c r="D18" i="17"/>
  <c r="E18" i="17" s="1"/>
  <c r="D19" i="17"/>
  <c r="D20" i="17"/>
  <c r="E20" i="17" s="1"/>
  <c r="D21" i="17"/>
  <c r="D22" i="17"/>
  <c r="D23" i="17"/>
  <c r="D24" i="17"/>
  <c r="D25" i="17"/>
  <c r="D26" i="17"/>
  <c r="D27" i="17"/>
  <c r="D28" i="17"/>
  <c r="D29" i="17"/>
  <c r="D30" i="17"/>
  <c r="D31" i="17"/>
  <c r="D32" i="17"/>
  <c r="E32" i="17" s="1"/>
  <c r="D33" i="17"/>
  <c r="E33" i="17" s="1"/>
  <c r="D34" i="17"/>
  <c r="E34" i="17" s="1"/>
  <c r="D35" i="17"/>
  <c r="D36" i="17"/>
  <c r="E36" i="17" s="1"/>
  <c r="D37" i="17"/>
  <c r="D38" i="17"/>
  <c r="E38" i="17" s="1"/>
  <c r="D39" i="17"/>
  <c r="D40" i="17"/>
  <c r="L44" i="17"/>
  <c r="D5" i="18"/>
  <c r="C12" i="18"/>
  <c r="C44" i="18" s="1"/>
  <c r="D6" i="18"/>
  <c r="D7" i="18"/>
  <c r="D8" i="18"/>
  <c r="D9" i="18"/>
  <c r="D10" i="18"/>
  <c r="E10" i="18" s="1"/>
  <c r="D11" i="18"/>
  <c r="E11" i="18" s="1"/>
  <c r="D12" i="18"/>
  <c r="D13" i="18"/>
  <c r="D14" i="18"/>
  <c r="D15" i="18"/>
  <c r="D16" i="18"/>
  <c r="D17" i="18"/>
  <c r="D18" i="18"/>
  <c r="D19" i="18"/>
  <c r="E19" i="18" s="1"/>
  <c r="D20" i="18"/>
  <c r="E20" i="18" s="1"/>
  <c r="D21" i="18"/>
  <c r="D22" i="18"/>
  <c r="D23" i="18"/>
  <c r="D24" i="18"/>
  <c r="D25" i="18"/>
  <c r="D26" i="18"/>
  <c r="E26" i="18" s="1"/>
  <c r="D27" i="18"/>
  <c r="E27" i="18" s="1"/>
  <c r="D28" i="18"/>
  <c r="E28" i="18" s="1"/>
  <c r="D29" i="18"/>
  <c r="D30" i="18"/>
  <c r="D31" i="18"/>
  <c r="D32" i="18"/>
  <c r="D33" i="18"/>
  <c r="D34" i="18"/>
  <c r="D35" i="18"/>
  <c r="E35" i="18" s="1"/>
  <c r="D36" i="18"/>
  <c r="E36" i="18" s="1"/>
  <c r="D37" i="18"/>
  <c r="E37" i="18" s="1"/>
  <c r="D38" i="18"/>
  <c r="D39" i="18"/>
  <c r="D40" i="18"/>
  <c r="L44" i="18"/>
  <c r="D5" i="19"/>
  <c r="C13" i="19"/>
  <c r="D6" i="19"/>
  <c r="E6" i="19" s="1"/>
  <c r="D7" i="19"/>
  <c r="D8" i="19"/>
  <c r="D9" i="19"/>
  <c r="D10" i="19"/>
  <c r="D11" i="19"/>
  <c r="D12" i="19"/>
  <c r="D13" i="19"/>
  <c r="E13" i="19" s="1"/>
  <c r="D14" i="19"/>
  <c r="E14" i="19" s="1"/>
  <c r="D15" i="19"/>
  <c r="D16" i="19"/>
  <c r="D17" i="19"/>
  <c r="D18" i="19"/>
  <c r="D19" i="19"/>
  <c r="D20" i="19"/>
  <c r="D21" i="19"/>
  <c r="E21" i="19" s="1"/>
  <c r="D22" i="19"/>
  <c r="D23" i="19"/>
  <c r="D24" i="19"/>
  <c r="D25" i="19"/>
  <c r="D26" i="19"/>
  <c r="D27" i="19"/>
  <c r="D28" i="19"/>
  <c r="D29" i="19"/>
  <c r="E29" i="19" s="1"/>
  <c r="D30" i="19"/>
  <c r="E30" i="19" s="1"/>
  <c r="D31" i="19"/>
  <c r="D32" i="19"/>
  <c r="D33" i="19"/>
  <c r="D34" i="19"/>
  <c r="D35" i="19"/>
  <c r="D36" i="19"/>
  <c r="D37" i="19"/>
  <c r="E37" i="19" s="1"/>
  <c r="D38" i="19"/>
  <c r="E38" i="19" s="1"/>
  <c r="D39" i="19"/>
  <c r="D40" i="19"/>
  <c r="L44" i="19"/>
  <c r="D5" i="20"/>
  <c r="C14" i="20"/>
  <c r="D6" i="20"/>
  <c r="D7" i="20"/>
  <c r="E7" i="20" s="1"/>
  <c r="D8" i="20"/>
  <c r="E8" i="20" s="1"/>
  <c r="D9" i="20"/>
  <c r="E9" i="20" s="1"/>
  <c r="D10" i="20"/>
  <c r="D11" i="20"/>
  <c r="D12" i="20"/>
  <c r="D13" i="20"/>
  <c r="E13" i="20" s="1"/>
  <c r="D14" i="20"/>
  <c r="D15" i="20"/>
  <c r="E15" i="20" s="1"/>
  <c r="D16" i="20"/>
  <c r="E16" i="20" s="1"/>
  <c r="D17" i="20"/>
  <c r="D18" i="20"/>
  <c r="D19" i="20"/>
  <c r="D20" i="20"/>
  <c r="D21" i="20"/>
  <c r="E21" i="20" s="1"/>
  <c r="D22" i="20"/>
  <c r="D23" i="20"/>
  <c r="E23" i="20" s="1"/>
  <c r="D24" i="20"/>
  <c r="E24" i="20" s="1"/>
  <c r="D25" i="20"/>
  <c r="E25" i="20" s="1"/>
  <c r="D26" i="20"/>
  <c r="D27" i="20"/>
  <c r="D28" i="20"/>
  <c r="D29" i="20"/>
  <c r="E29" i="20" s="1"/>
  <c r="D30" i="20"/>
  <c r="D31" i="20"/>
  <c r="E31" i="20" s="1"/>
  <c r="D32" i="20"/>
  <c r="E32" i="20" s="1"/>
  <c r="D33" i="20"/>
  <c r="D34" i="20"/>
  <c r="D35" i="20"/>
  <c r="D36" i="20"/>
  <c r="D37" i="20"/>
  <c r="E37" i="20" s="1"/>
  <c r="D38" i="20"/>
  <c r="D39" i="20"/>
  <c r="E39" i="20" s="1"/>
  <c r="D40" i="20"/>
  <c r="E40" i="20" s="1"/>
  <c r="L44" i="20"/>
  <c r="D5" i="21"/>
  <c r="C15" i="21"/>
  <c r="C44" i="21" s="1"/>
  <c r="D6" i="21"/>
  <c r="D7" i="21"/>
  <c r="D8" i="21"/>
  <c r="D9" i="21"/>
  <c r="E9" i="21" s="1"/>
  <c r="D10" i="21"/>
  <c r="E10" i="21" s="1"/>
  <c r="D11" i="21"/>
  <c r="D12" i="21"/>
  <c r="D13" i="21"/>
  <c r="D14" i="21"/>
  <c r="D15" i="21"/>
  <c r="D16" i="21"/>
  <c r="D17" i="21"/>
  <c r="E17" i="21" s="1"/>
  <c r="D18" i="21"/>
  <c r="E18" i="21" s="1"/>
  <c r="D19" i="21"/>
  <c r="D20" i="21"/>
  <c r="D21" i="21"/>
  <c r="D22" i="21"/>
  <c r="D23" i="21"/>
  <c r="D24" i="21"/>
  <c r="D25" i="21"/>
  <c r="D26" i="21"/>
  <c r="D27" i="21"/>
  <c r="D28" i="21"/>
  <c r="D29" i="21"/>
  <c r="D30" i="21"/>
  <c r="D31" i="21"/>
  <c r="D32" i="21"/>
  <c r="D33" i="21"/>
  <c r="E33" i="21" s="1"/>
  <c r="D34" i="21"/>
  <c r="E34" i="21" s="1"/>
  <c r="D35" i="21"/>
  <c r="D36" i="21"/>
  <c r="D37" i="21"/>
  <c r="D38" i="21"/>
  <c r="D39" i="21"/>
  <c r="D40" i="21"/>
  <c r="L44" i="21"/>
  <c r="D5" i="22"/>
  <c r="E5" i="22" s="1"/>
  <c r="C16" i="22"/>
  <c r="D6" i="22"/>
  <c r="D7" i="22"/>
  <c r="D8" i="22"/>
  <c r="D9" i="22"/>
  <c r="D10" i="22"/>
  <c r="D11" i="22"/>
  <c r="E11" i="22" s="1"/>
  <c r="D12" i="22"/>
  <c r="E12" i="22" s="1"/>
  <c r="D13" i="22"/>
  <c r="D14" i="22"/>
  <c r="D15" i="22"/>
  <c r="D16" i="22"/>
  <c r="D17" i="22"/>
  <c r="D18" i="22"/>
  <c r="D19" i="22"/>
  <c r="E19" i="22" s="1"/>
  <c r="D20" i="22"/>
  <c r="E20" i="22" s="1"/>
  <c r="D21" i="22"/>
  <c r="E21" i="22" s="1"/>
  <c r="D22" i="22"/>
  <c r="D23" i="22"/>
  <c r="D24" i="22"/>
  <c r="D25" i="22"/>
  <c r="D26" i="22"/>
  <c r="D27" i="22"/>
  <c r="E27" i="22" s="1"/>
  <c r="D28" i="22"/>
  <c r="E28" i="22" s="1"/>
  <c r="D29" i="22"/>
  <c r="D30" i="22"/>
  <c r="D31" i="22"/>
  <c r="D32" i="22"/>
  <c r="D33" i="22"/>
  <c r="D34" i="22"/>
  <c r="D35" i="22"/>
  <c r="E35" i="22" s="1"/>
  <c r="D36" i="22"/>
  <c r="D37" i="22"/>
  <c r="E37" i="22" s="1"/>
  <c r="D38" i="22"/>
  <c r="D39" i="22"/>
  <c r="D40" i="22"/>
  <c r="L44" i="22"/>
  <c r="D5" i="23"/>
  <c r="C17" i="23"/>
  <c r="C44" i="23" s="1"/>
  <c r="D6" i="23"/>
  <c r="E6" i="23" s="1"/>
  <c r="D7" i="23"/>
  <c r="D8" i="23"/>
  <c r="E8" i="23" s="1"/>
  <c r="D9" i="23"/>
  <c r="D10" i="23"/>
  <c r="D11" i="23"/>
  <c r="D12" i="23"/>
  <c r="D13" i="23"/>
  <c r="E13" i="23" s="1"/>
  <c r="D14" i="23"/>
  <c r="D15" i="23"/>
  <c r="D16" i="23"/>
  <c r="D17" i="23"/>
  <c r="D18" i="23"/>
  <c r="D19" i="23"/>
  <c r="D20" i="23"/>
  <c r="D21" i="23"/>
  <c r="E21" i="23" s="1"/>
  <c r="D22" i="23"/>
  <c r="E22" i="23" s="1"/>
  <c r="D23" i="23"/>
  <c r="D24" i="23"/>
  <c r="D25" i="23"/>
  <c r="D26" i="23"/>
  <c r="D27" i="23"/>
  <c r="D28" i="23"/>
  <c r="D29" i="23"/>
  <c r="E29" i="23" s="1"/>
  <c r="D30" i="23"/>
  <c r="E30" i="23" s="1"/>
  <c r="D31" i="23"/>
  <c r="D32" i="23"/>
  <c r="D33" i="23"/>
  <c r="D34" i="23"/>
  <c r="E34" i="23" s="1"/>
  <c r="D35" i="23"/>
  <c r="D36" i="23"/>
  <c r="D37" i="23"/>
  <c r="E37" i="23" s="1"/>
  <c r="D38" i="23"/>
  <c r="E38" i="23" s="1"/>
  <c r="D39" i="23"/>
  <c r="D40" i="23"/>
  <c r="L44" i="23"/>
  <c r="D5" i="24"/>
  <c r="C18" i="24"/>
  <c r="D6" i="24"/>
  <c r="D7" i="24"/>
  <c r="E7" i="24" s="1"/>
  <c r="D8" i="24"/>
  <c r="E8" i="24" s="1"/>
  <c r="D9" i="24"/>
  <c r="D10" i="24"/>
  <c r="D11" i="24"/>
  <c r="D12" i="24"/>
  <c r="D13" i="24"/>
  <c r="D14" i="24"/>
  <c r="D15" i="24"/>
  <c r="E15" i="24" s="1"/>
  <c r="D16" i="24"/>
  <c r="E16" i="24" s="1"/>
  <c r="D17" i="24"/>
  <c r="D18" i="24"/>
  <c r="D19" i="24"/>
  <c r="D20" i="24"/>
  <c r="D21" i="24"/>
  <c r="E21" i="24" s="1"/>
  <c r="D22" i="24"/>
  <c r="D23" i="24"/>
  <c r="E23" i="24" s="1"/>
  <c r="D24" i="24"/>
  <c r="D25" i="24"/>
  <c r="D26" i="24"/>
  <c r="D27" i="24"/>
  <c r="D28" i="24"/>
  <c r="D29" i="24"/>
  <c r="D30" i="24"/>
  <c r="D31" i="24"/>
  <c r="E31" i="24" s="1"/>
  <c r="D32" i="24"/>
  <c r="E32" i="24" s="1"/>
  <c r="D33" i="24"/>
  <c r="D34" i="24"/>
  <c r="D35" i="24"/>
  <c r="D36" i="24"/>
  <c r="D37" i="24"/>
  <c r="E37" i="24" s="1"/>
  <c r="D38" i="24"/>
  <c r="D39" i="24"/>
  <c r="E39" i="24" s="1"/>
  <c r="D40" i="24"/>
  <c r="E40" i="24" s="1"/>
  <c r="L44" i="24"/>
  <c r="D5" i="25"/>
  <c r="C19" i="25"/>
  <c r="C44" i="25" s="1"/>
  <c r="D6" i="25"/>
  <c r="D7" i="25"/>
  <c r="D8" i="25"/>
  <c r="D9" i="25"/>
  <c r="E9" i="25" s="1"/>
  <c r="D10" i="25"/>
  <c r="E10" i="25" s="1"/>
  <c r="D11" i="25"/>
  <c r="D12" i="25"/>
  <c r="D13" i="25"/>
  <c r="D14" i="25"/>
  <c r="D15" i="25"/>
  <c r="D16" i="25"/>
  <c r="E16" i="25" s="1"/>
  <c r="D17" i="25"/>
  <c r="D18" i="25"/>
  <c r="D19" i="25"/>
  <c r="D20" i="25"/>
  <c r="D21" i="25"/>
  <c r="D22" i="25"/>
  <c r="D23" i="25"/>
  <c r="D24" i="25"/>
  <c r="D25" i="25"/>
  <c r="E25" i="25" s="1"/>
  <c r="D26" i="25"/>
  <c r="D27" i="25"/>
  <c r="D28" i="25"/>
  <c r="D29" i="25"/>
  <c r="D30" i="25"/>
  <c r="D31" i="25"/>
  <c r="E31" i="25" s="1"/>
  <c r="D32" i="25"/>
  <c r="D33" i="25"/>
  <c r="D34" i="25"/>
  <c r="D35" i="25"/>
  <c r="D36" i="25"/>
  <c r="D37" i="25"/>
  <c r="D38" i="25"/>
  <c r="D39" i="25"/>
  <c r="D40" i="25"/>
  <c r="L44" i="25"/>
  <c r="D5" i="26"/>
  <c r="C20" i="26"/>
  <c r="C44" i="26" s="1"/>
  <c r="D6" i="26"/>
  <c r="D7" i="26"/>
  <c r="D8" i="26"/>
  <c r="D9" i="26"/>
  <c r="E9" i="26" s="1"/>
  <c r="D10" i="26"/>
  <c r="D11" i="26"/>
  <c r="D12" i="26"/>
  <c r="D13" i="26"/>
  <c r="D14" i="26"/>
  <c r="D15" i="26"/>
  <c r="D16" i="26"/>
  <c r="D17" i="26"/>
  <c r="D18" i="26"/>
  <c r="D19" i="26"/>
  <c r="D20" i="26"/>
  <c r="D21" i="26"/>
  <c r="D22" i="26"/>
  <c r="D23" i="26"/>
  <c r="D24" i="26"/>
  <c r="D25" i="26"/>
  <c r="E25" i="26" s="1"/>
  <c r="D26" i="26"/>
  <c r="D27" i="26"/>
  <c r="D28" i="26"/>
  <c r="D29" i="26"/>
  <c r="D30" i="26"/>
  <c r="D31" i="26"/>
  <c r="D32" i="26"/>
  <c r="D33" i="26"/>
  <c r="D34" i="26"/>
  <c r="D35" i="26"/>
  <c r="D36" i="26"/>
  <c r="D37" i="26"/>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E7" i="28" s="1"/>
  <c r="D8" i="28"/>
  <c r="D9" i="28"/>
  <c r="D10" i="28"/>
  <c r="D11" i="28"/>
  <c r="D12" i="28"/>
  <c r="D13" i="28"/>
  <c r="D14" i="28"/>
  <c r="D15" i="28"/>
  <c r="E15" i="28" s="1"/>
  <c r="D16" i="28"/>
  <c r="D17" i="28"/>
  <c r="D18" i="28"/>
  <c r="D19" i="28"/>
  <c r="D20" i="28"/>
  <c r="D21" i="28"/>
  <c r="D22" i="28"/>
  <c r="D23" i="28"/>
  <c r="E23" i="28" s="1"/>
  <c r="D24" i="28"/>
  <c r="E24" i="28" s="1"/>
  <c r="D25" i="28"/>
  <c r="D26" i="28"/>
  <c r="D27" i="28"/>
  <c r="D28" i="28"/>
  <c r="D29" i="28"/>
  <c r="D30" i="28"/>
  <c r="D31" i="28"/>
  <c r="E31" i="28" s="1"/>
  <c r="D32" i="28"/>
  <c r="D33" i="28"/>
  <c r="D34" i="28"/>
  <c r="D35" i="28"/>
  <c r="D36" i="28"/>
  <c r="D37" i="28"/>
  <c r="D38" i="28"/>
  <c r="D39" i="28"/>
  <c r="E39" i="28" s="1"/>
  <c r="D40" i="28"/>
  <c r="E40" i="28" s="1"/>
  <c r="L44" i="28"/>
  <c r="D5" i="29"/>
  <c r="C23" i="29"/>
  <c r="C44" i="29" s="1"/>
  <c r="D6" i="29"/>
  <c r="D7" i="29"/>
  <c r="D8" i="29"/>
  <c r="D9" i="29"/>
  <c r="D10" i="29"/>
  <c r="D11" i="29"/>
  <c r="D12" i="29"/>
  <c r="D13" i="29"/>
  <c r="D14" i="29"/>
  <c r="D15" i="29"/>
  <c r="D16" i="29"/>
  <c r="D17" i="29"/>
  <c r="D18" i="29"/>
  <c r="D19" i="29"/>
  <c r="D20" i="29"/>
  <c r="D21" i="29"/>
  <c r="D22" i="29"/>
  <c r="D23" i="29"/>
  <c r="D24" i="29"/>
  <c r="D25" i="29"/>
  <c r="D26" i="29"/>
  <c r="D27" i="29"/>
  <c r="D28" i="29"/>
  <c r="D29" i="29"/>
  <c r="D30" i="29"/>
  <c r="D31" i="29"/>
  <c r="D32" i="29"/>
  <c r="D33" i="29"/>
  <c r="D34" i="29"/>
  <c r="D35" i="29"/>
  <c r="D36" i="29"/>
  <c r="D37" i="29"/>
  <c r="D38" i="29"/>
  <c r="D39" i="29"/>
  <c r="D40" i="29"/>
  <c r="L44" i="29"/>
  <c r="D5" i="31"/>
  <c r="C25" i="31"/>
  <c r="D6" i="31"/>
  <c r="D7" i="31"/>
  <c r="D8" i="31"/>
  <c r="D9" i="31"/>
  <c r="D10" i="31"/>
  <c r="D11" i="31"/>
  <c r="E11" i="31" s="1"/>
  <c r="D12" i="31"/>
  <c r="D13" i="31"/>
  <c r="D14" i="31"/>
  <c r="D15" i="31"/>
  <c r="D16" i="31"/>
  <c r="D17" i="31"/>
  <c r="D18" i="31"/>
  <c r="D19" i="31"/>
  <c r="E19" i="31" s="1"/>
  <c r="D20" i="31"/>
  <c r="D21" i="31"/>
  <c r="D22" i="31"/>
  <c r="D23" i="31"/>
  <c r="D24" i="31"/>
  <c r="D25" i="31"/>
  <c r="D26" i="31"/>
  <c r="D27" i="31"/>
  <c r="E27" i="31" s="1"/>
  <c r="D28" i="31"/>
  <c r="D29" i="31"/>
  <c r="D30" i="31"/>
  <c r="D31" i="31"/>
  <c r="D32" i="31"/>
  <c r="D33" i="31"/>
  <c r="D34" i="31"/>
  <c r="D35" i="31"/>
  <c r="E35" i="31" s="1"/>
  <c r="D36" i="31"/>
  <c r="D37" i="31"/>
  <c r="D38" i="31"/>
  <c r="D39" i="31"/>
  <c r="D40" i="31"/>
  <c r="L44" i="31"/>
  <c r="D5" i="30"/>
  <c r="C24" i="30"/>
  <c r="C44" i="30" s="1"/>
  <c r="D6" i="30"/>
  <c r="E6" i="30" s="1"/>
  <c r="D7" i="30"/>
  <c r="D8" i="30"/>
  <c r="D9" i="30"/>
  <c r="D10" i="30"/>
  <c r="D11" i="30"/>
  <c r="D12" i="30"/>
  <c r="D13" i="30"/>
  <c r="E13" i="30" s="1"/>
  <c r="D14" i="30"/>
  <c r="D15" i="30"/>
  <c r="D16" i="30"/>
  <c r="D17" i="30"/>
  <c r="D18" i="30"/>
  <c r="E18" i="30" s="1"/>
  <c r="D19" i="30"/>
  <c r="D20" i="30"/>
  <c r="D21" i="30"/>
  <c r="E21" i="30" s="1"/>
  <c r="D22" i="30"/>
  <c r="D23" i="30"/>
  <c r="D24" i="30"/>
  <c r="D25" i="30"/>
  <c r="D26" i="30"/>
  <c r="D27" i="30"/>
  <c r="D28" i="30"/>
  <c r="D29" i="30"/>
  <c r="E29" i="30" s="1"/>
  <c r="D30" i="30"/>
  <c r="D31" i="30"/>
  <c r="D32" i="30"/>
  <c r="D33" i="30"/>
  <c r="D34" i="30"/>
  <c r="E34" i="30" s="1"/>
  <c r="D35" i="30"/>
  <c r="D36" i="30"/>
  <c r="D37" i="30"/>
  <c r="E37" i="30" s="1"/>
  <c r="D38" i="30"/>
  <c r="D39" i="30"/>
  <c r="E39" i="30" s="1"/>
  <c r="D40" i="30"/>
  <c r="L44" i="30"/>
  <c r="D5" i="32"/>
  <c r="C26" i="32"/>
  <c r="C44" i="32" s="1"/>
  <c r="D6" i="32"/>
  <c r="D7" i="32"/>
  <c r="E7" i="32" s="1"/>
  <c r="D8" i="32"/>
  <c r="D9" i="32"/>
  <c r="D10" i="32"/>
  <c r="D11" i="32"/>
  <c r="D12" i="32"/>
  <c r="D13" i="32"/>
  <c r="D14" i="32"/>
  <c r="D15" i="32"/>
  <c r="E15" i="32" s="1"/>
  <c r="D16" i="32"/>
  <c r="D17" i="32"/>
  <c r="D18" i="32"/>
  <c r="D19" i="32"/>
  <c r="D20" i="32"/>
  <c r="D21" i="32"/>
  <c r="D22" i="32"/>
  <c r="D23" i="32"/>
  <c r="E23" i="32" s="1"/>
  <c r="D24" i="32"/>
  <c r="D25" i="32"/>
  <c r="D26" i="32"/>
  <c r="D27" i="32"/>
  <c r="D28" i="32"/>
  <c r="D29" i="32"/>
  <c r="D30" i="32"/>
  <c r="D31" i="32"/>
  <c r="E31" i="32" s="1"/>
  <c r="D32" i="32"/>
  <c r="E32" i="32" s="1"/>
  <c r="D33" i="32"/>
  <c r="D34" i="32"/>
  <c r="D35" i="32"/>
  <c r="D36" i="32"/>
  <c r="D37" i="32"/>
  <c r="D38" i="32"/>
  <c r="D39" i="32"/>
  <c r="E39" i="32" s="1"/>
  <c r="D40" i="32"/>
  <c r="L44" i="32"/>
  <c r="D5" i="33"/>
  <c r="C27" i="33"/>
  <c r="C44" i="33" s="1"/>
  <c r="D6" i="33"/>
  <c r="D7" i="33"/>
  <c r="D8" i="33"/>
  <c r="D9" i="33"/>
  <c r="E9" i="33" s="1"/>
  <c r="D10" i="33"/>
  <c r="D11" i="33"/>
  <c r="D12" i="33"/>
  <c r="D13" i="33"/>
  <c r="D14" i="33"/>
  <c r="D15" i="33"/>
  <c r="D16" i="33"/>
  <c r="D17" i="33"/>
  <c r="E17" i="33" s="1"/>
  <c r="D18" i="33"/>
  <c r="D19" i="33"/>
  <c r="D20" i="33"/>
  <c r="D21" i="33"/>
  <c r="D22" i="33"/>
  <c r="D23" i="33"/>
  <c r="D24" i="33"/>
  <c r="D25" i="33"/>
  <c r="E25" i="33" s="1"/>
  <c r="D26" i="33"/>
  <c r="D27" i="33"/>
  <c r="D28" i="33"/>
  <c r="D29" i="33"/>
  <c r="D30" i="33"/>
  <c r="D31" i="33"/>
  <c r="D32" i="33"/>
  <c r="E32" i="33" s="1"/>
  <c r="D33" i="33"/>
  <c r="E33" i="33" s="1"/>
  <c r="D34" i="33"/>
  <c r="D35" i="33"/>
  <c r="D36" i="33"/>
  <c r="D37" i="33"/>
  <c r="D38" i="33"/>
  <c r="D39" i="33"/>
  <c r="D40" i="33"/>
  <c r="L44" i="33"/>
  <c r="D5" i="34"/>
  <c r="C28" i="34"/>
  <c r="D6" i="34"/>
  <c r="D7" i="34"/>
  <c r="D8" i="34"/>
  <c r="D9" i="34"/>
  <c r="D10" i="34"/>
  <c r="D11" i="34"/>
  <c r="E11" i="34" s="1"/>
  <c r="D12" i="34"/>
  <c r="D13" i="34"/>
  <c r="D14" i="34"/>
  <c r="D15" i="34"/>
  <c r="D16" i="34"/>
  <c r="D17" i="34"/>
  <c r="D18" i="34"/>
  <c r="D19" i="34"/>
  <c r="E19" i="34" s="1"/>
  <c r="D20" i="34"/>
  <c r="D21" i="34"/>
  <c r="D22" i="34"/>
  <c r="D23" i="34"/>
  <c r="D24" i="34"/>
  <c r="D25" i="34"/>
  <c r="D26" i="34"/>
  <c r="D27" i="34"/>
  <c r="D28" i="34"/>
  <c r="D29" i="34"/>
  <c r="D30" i="34"/>
  <c r="D31" i="34"/>
  <c r="D32" i="34"/>
  <c r="D33" i="34"/>
  <c r="D34" i="34"/>
  <c r="D35" i="34"/>
  <c r="D36" i="34"/>
  <c r="D37" i="34"/>
  <c r="D38" i="34"/>
  <c r="D39" i="34"/>
  <c r="D40" i="34"/>
  <c r="L44" i="34"/>
  <c r="D5" i="35"/>
  <c r="C29" i="35"/>
  <c r="C44" i="35" s="1"/>
  <c r="D6" i="35"/>
  <c r="D7" i="35"/>
  <c r="D8" i="35"/>
  <c r="D9" i="35"/>
  <c r="D10" i="35"/>
  <c r="D11" i="35"/>
  <c r="D12" i="35"/>
  <c r="D13" i="35"/>
  <c r="E13" i="35" s="1"/>
  <c r="D14" i="35"/>
  <c r="D15" i="35"/>
  <c r="D16" i="35"/>
  <c r="D17" i="35"/>
  <c r="D18" i="35"/>
  <c r="D19" i="35"/>
  <c r="D20" i="35"/>
  <c r="D21" i="35"/>
  <c r="E21" i="35" s="1"/>
  <c r="D22" i="35"/>
  <c r="D23" i="35"/>
  <c r="D24" i="35"/>
  <c r="D25" i="35"/>
  <c r="D26" i="35"/>
  <c r="D27" i="35"/>
  <c r="D28" i="35"/>
  <c r="D29" i="35"/>
  <c r="D30" i="35"/>
  <c r="D31" i="35"/>
  <c r="D32" i="35"/>
  <c r="D33" i="35"/>
  <c r="D34" i="35"/>
  <c r="D35" i="35"/>
  <c r="D36" i="35"/>
  <c r="D37" i="35"/>
  <c r="E37" i="35" s="1"/>
  <c r="D38" i="35"/>
  <c r="D39" i="35"/>
  <c r="D40" i="35"/>
  <c r="L44" i="35"/>
  <c r="D5" i="36"/>
  <c r="E5" i="36" s="1"/>
  <c r="C30" i="36"/>
  <c r="C44" i="36" s="1"/>
  <c r="D6" i="36"/>
  <c r="D7" i="36"/>
  <c r="E7" i="36" s="1"/>
  <c r="D8" i="36"/>
  <c r="D9" i="36"/>
  <c r="D10" i="36"/>
  <c r="D11" i="36"/>
  <c r="D12" i="36"/>
  <c r="D13" i="36"/>
  <c r="E13" i="36" s="1"/>
  <c r="D14" i="36"/>
  <c r="D15" i="36"/>
  <c r="E15" i="36" s="1"/>
  <c r="D16" i="36"/>
  <c r="D17" i="36"/>
  <c r="D18" i="36"/>
  <c r="D19" i="36"/>
  <c r="D20" i="36"/>
  <c r="E20" i="36" s="1"/>
  <c r="D21" i="36"/>
  <c r="D22" i="36"/>
  <c r="D23" i="36"/>
  <c r="E23" i="36" s="1"/>
  <c r="D24" i="36"/>
  <c r="D25" i="36"/>
  <c r="D26" i="36"/>
  <c r="D27" i="36"/>
  <c r="D28" i="36"/>
  <c r="D29" i="36"/>
  <c r="D30" i="36"/>
  <c r="D31" i="36"/>
  <c r="E31" i="36" s="1"/>
  <c r="D32" i="36"/>
  <c r="D33" i="36"/>
  <c r="D34" i="36"/>
  <c r="D35" i="36"/>
  <c r="D36" i="36"/>
  <c r="D37" i="36"/>
  <c r="D38" i="36"/>
  <c r="D39" i="36"/>
  <c r="E39" i="36" s="1"/>
  <c r="D40" i="36"/>
  <c r="L44" i="36"/>
  <c r="D5" i="37"/>
  <c r="C31" i="37"/>
  <c r="C44" i="37" s="1"/>
  <c r="D6" i="37"/>
  <c r="D7" i="37"/>
  <c r="D8" i="37"/>
  <c r="D9" i="37"/>
  <c r="E9" i="37" s="1"/>
  <c r="D10" i="37"/>
  <c r="D11" i="37"/>
  <c r="D12" i="37"/>
  <c r="D13" i="37"/>
  <c r="D14" i="37"/>
  <c r="D15" i="37"/>
  <c r="D16" i="37"/>
  <c r="D17" i="37"/>
  <c r="D18" i="37"/>
  <c r="D19" i="37"/>
  <c r="D20" i="37"/>
  <c r="D21" i="37"/>
  <c r="D22" i="37"/>
  <c r="D23" i="37"/>
  <c r="D24" i="37"/>
  <c r="D25" i="37"/>
  <c r="D26" i="37"/>
  <c r="D27" i="37"/>
  <c r="D28" i="37"/>
  <c r="D29" i="37"/>
  <c r="D30" i="37"/>
  <c r="D31" i="37"/>
  <c r="D32" i="37"/>
  <c r="D33" i="37"/>
  <c r="L44" i="37"/>
  <c r="D5" i="38"/>
  <c r="C32" i="38"/>
  <c r="C44" i="38" s="1"/>
  <c r="D6" i="38"/>
  <c r="D7" i="38"/>
  <c r="D8" i="38"/>
  <c r="D9" i="38"/>
  <c r="D10" i="38"/>
  <c r="D11" i="38"/>
  <c r="D12" i="38"/>
  <c r="D13" i="38"/>
  <c r="D14" i="38"/>
  <c r="D15" i="38"/>
  <c r="E15" i="38" s="1"/>
  <c r="D16" i="38"/>
  <c r="D17" i="38"/>
  <c r="D18" i="38"/>
  <c r="E18" i="38" s="1"/>
  <c r="D19" i="38"/>
  <c r="D20" i="38"/>
  <c r="D21" i="38"/>
  <c r="D22" i="38"/>
  <c r="D23" i="38"/>
  <c r="D24" i="38"/>
  <c r="D25" i="38"/>
  <c r="D26" i="38"/>
  <c r="D27" i="38"/>
  <c r="D28" i="38"/>
  <c r="D29" i="38"/>
  <c r="D30" i="38"/>
  <c r="D31" i="38"/>
  <c r="E31" i="38" s="1"/>
  <c r="D32" i="38"/>
  <c r="D33" i="38"/>
  <c r="D34" i="38"/>
  <c r="E34" i="38" s="1"/>
  <c r="D35" i="38"/>
  <c r="E35" i="38" s="1"/>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E7" i="40" s="1"/>
  <c r="D8" i="40"/>
  <c r="D9" i="40"/>
  <c r="D10" i="40"/>
  <c r="D11" i="40"/>
  <c r="D12" i="40"/>
  <c r="D13" i="40"/>
  <c r="D14" i="40"/>
  <c r="D15" i="40"/>
  <c r="D16" i="40"/>
  <c r="D17" i="40"/>
  <c r="D18" i="40"/>
  <c r="D19" i="40"/>
  <c r="D20" i="40"/>
  <c r="D21" i="40"/>
  <c r="E21" i="40" s="1"/>
  <c r="D22" i="40"/>
  <c r="E22" i="40" s="1"/>
  <c r="D23" i="40"/>
  <c r="E23" i="40" s="1"/>
  <c r="D24" i="40"/>
  <c r="D25" i="40"/>
  <c r="D26" i="40"/>
  <c r="E26" i="40" s="1"/>
  <c r="D27" i="40"/>
  <c r="D28" i="40"/>
  <c r="D29" i="40"/>
  <c r="D30" i="40"/>
  <c r="D31" i="40"/>
  <c r="D32" i="40"/>
  <c r="D33" i="40"/>
  <c r="D34" i="40"/>
  <c r="D35" i="40"/>
  <c r="D36" i="40"/>
  <c r="D37" i="40"/>
  <c r="E37" i="40" s="1"/>
  <c r="D38" i="40"/>
  <c r="D39" i="40"/>
  <c r="E39" i="40" s="1"/>
  <c r="D40" i="40"/>
  <c r="E40" i="40" s="1"/>
  <c r="L44" i="40"/>
  <c r="D5" i="41"/>
  <c r="C35" i="41"/>
  <c r="C44" i="41" s="1"/>
  <c r="D6" i="41"/>
  <c r="D7" i="41"/>
  <c r="D8" i="41"/>
  <c r="D9" i="41"/>
  <c r="D10" i="41"/>
  <c r="D11" i="41"/>
  <c r="D12" i="41"/>
  <c r="E12" i="41" s="1"/>
  <c r="D13" i="41"/>
  <c r="D14" i="41"/>
  <c r="D15" i="41"/>
  <c r="D16" i="41"/>
  <c r="E16" i="41" s="1"/>
  <c r="D17" i="41"/>
  <c r="E17" i="41" s="1"/>
  <c r="D18" i="41"/>
  <c r="D19" i="41"/>
  <c r="D20" i="41"/>
  <c r="D21" i="41"/>
  <c r="D22" i="41"/>
  <c r="D23" i="41"/>
  <c r="D24" i="41"/>
  <c r="D25" i="41"/>
  <c r="D26" i="41"/>
  <c r="D27" i="41"/>
  <c r="D28" i="41"/>
  <c r="D29" i="41"/>
  <c r="E29" i="41" s="1"/>
  <c r="D30" i="41"/>
  <c r="D31" i="41"/>
  <c r="D32" i="41"/>
  <c r="D33" i="41"/>
  <c r="E33" i="41" s="1"/>
  <c r="D34" i="41"/>
  <c r="D35" i="41"/>
  <c r="D36" i="41"/>
  <c r="D37" i="41"/>
  <c r="E37" i="41" s="1"/>
  <c r="D38" i="41"/>
  <c r="D39" i="41"/>
  <c r="D40" i="41"/>
  <c r="E40" i="41" s="1"/>
  <c r="L44" i="41"/>
  <c r="D5" i="42"/>
  <c r="C36" i="42"/>
  <c r="D6" i="42"/>
  <c r="D7" i="42"/>
  <c r="E7" i="42" s="1"/>
  <c r="D8" i="42"/>
  <c r="D9" i="42"/>
  <c r="D10" i="42"/>
  <c r="E10" i="42" s="1"/>
  <c r="D11" i="42"/>
  <c r="D12" i="42"/>
  <c r="D13" i="42"/>
  <c r="D14" i="42"/>
  <c r="D15" i="42"/>
  <c r="D16" i="42"/>
  <c r="D17" i="42"/>
  <c r="D18" i="42"/>
  <c r="E18" i="42" s="1"/>
  <c r="D19" i="42"/>
  <c r="E19" i="42" s="1"/>
  <c r="D20" i="42"/>
  <c r="D21" i="42"/>
  <c r="E21" i="42" s="1"/>
  <c r="D22" i="42"/>
  <c r="D23" i="42"/>
  <c r="E23" i="42" s="1"/>
  <c r="D24" i="42"/>
  <c r="D25" i="42"/>
  <c r="D26" i="42"/>
  <c r="D27" i="42"/>
  <c r="E27" i="42" s="1"/>
  <c r="D28" i="42"/>
  <c r="D29" i="42"/>
  <c r="D30" i="42"/>
  <c r="D31" i="42"/>
  <c r="D32" i="42"/>
  <c r="D33" i="42"/>
  <c r="D34" i="42"/>
  <c r="D35" i="42"/>
  <c r="D36" i="42"/>
  <c r="D37" i="42"/>
  <c r="E37" i="42" s="1"/>
  <c r="D38" i="42"/>
  <c r="D39" i="42"/>
  <c r="D40" i="42"/>
  <c r="L44" i="42"/>
  <c r="D5" i="44"/>
  <c r="C37" i="44"/>
  <c r="C44" i="44" s="1"/>
  <c r="D6" i="44"/>
  <c r="E6" i="44" s="1"/>
  <c r="D7" i="44"/>
  <c r="D8" i="44"/>
  <c r="D9" i="44"/>
  <c r="D10" i="44"/>
  <c r="D11" i="44"/>
  <c r="D12" i="44"/>
  <c r="E12" i="44" s="1"/>
  <c r="D13" i="44"/>
  <c r="E13" i="44" s="1"/>
  <c r="D14" i="44"/>
  <c r="D15" i="44"/>
  <c r="E15" i="44" s="1"/>
  <c r="D16" i="44"/>
  <c r="D17" i="44"/>
  <c r="E17" i="44" s="1"/>
  <c r="D18" i="44"/>
  <c r="D19" i="44"/>
  <c r="D20" i="44"/>
  <c r="D21" i="44"/>
  <c r="E21" i="44" s="1"/>
  <c r="D22" i="44"/>
  <c r="E22" i="44" s="1"/>
  <c r="D23" i="44"/>
  <c r="D24" i="44"/>
  <c r="D25" i="44"/>
  <c r="E25" i="44" s="1"/>
  <c r="D26" i="44"/>
  <c r="D27" i="44"/>
  <c r="D28" i="44"/>
  <c r="E28" i="44" s="1"/>
  <c r="D29" i="44"/>
  <c r="D30" i="44"/>
  <c r="D31" i="44"/>
  <c r="E31" i="44" s="1"/>
  <c r="D32" i="44"/>
  <c r="E32" i="44" s="1"/>
  <c r="D33" i="44"/>
  <c r="D34" i="44"/>
  <c r="D35" i="44"/>
  <c r="E35" i="44" s="1"/>
  <c r="D36" i="44"/>
  <c r="E36" i="44" s="1"/>
  <c r="D37" i="44"/>
  <c r="D38" i="44"/>
  <c r="D39" i="44"/>
  <c r="D40" i="44"/>
  <c r="L44" i="44"/>
  <c r="D5" i="43"/>
  <c r="C38" i="43"/>
  <c r="C44" i="43" s="1"/>
  <c r="D6" i="43"/>
  <c r="D7" i="43"/>
  <c r="D8" i="43"/>
  <c r="D9" i="43"/>
  <c r="D10" i="43"/>
  <c r="D11" i="43"/>
  <c r="D12" i="43"/>
  <c r="D13" i="43"/>
  <c r="D14" i="43"/>
  <c r="D15" i="43"/>
  <c r="E15" i="43" s="1"/>
  <c r="D16" i="43"/>
  <c r="D17" i="43"/>
  <c r="D18" i="43"/>
  <c r="D19" i="43"/>
  <c r="E19" i="43" s="1"/>
  <c r="D20" i="43"/>
  <c r="D21" i="43"/>
  <c r="D22" i="43"/>
  <c r="D23" i="43"/>
  <c r="E23" i="43" s="1"/>
  <c r="D24" i="43"/>
  <c r="D25" i="43"/>
  <c r="D26" i="43"/>
  <c r="D27" i="43"/>
  <c r="E27" i="43" s="1"/>
  <c r="D28" i="43"/>
  <c r="D29" i="43"/>
  <c r="D30" i="43"/>
  <c r="D31" i="43"/>
  <c r="D32" i="43"/>
  <c r="D33" i="43"/>
  <c r="D34" i="43"/>
  <c r="D35" i="43"/>
  <c r="E35" i="43" s="1"/>
  <c r="D36" i="43"/>
  <c r="D37" i="43"/>
  <c r="E37" i="43" s="1"/>
  <c r="D38" i="43"/>
  <c r="E38" i="43" s="1"/>
  <c r="D39" i="43"/>
  <c r="E39" i="43" s="1"/>
  <c r="D40" i="43"/>
  <c r="D44" i="43"/>
  <c r="L44" i="43"/>
  <c r="O28" i="4"/>
  <c r="P28" i="4" s="1"/>
  <c r="C28" i="4" s="1"/>
  <c r="O8" i="4"/>
  <c r="P8" i="4" s="1"/>
  <c r="C8" i="4" s="1"/>
  <c r="F5" i="33" s="1"/>
  <c r="O30" i="4"/>
  <c r="P30" i="4" s="1"/>
  <c r="C30" i="4" s="1"/>
  <c r="F27" i="32" s="1"/>
  <c r="O14" i="4"/>
  <c r="P14" i="4" s="1"/>
  <c r="C14" i="4" s="1"/>
  <c r="F11" i="33" s="1"/>
  <c r="O15" i="4"/>
  <c r="P15" i="4" s="1"/>
  <c r="C15" i="4" s="1"/>
  <c r="F12" i="14" s="1"/>
  <c r="X34" i="15"/>
  <c r="X34" i="32"/>
  <c r="V26" i="51"/>
  <c r="V26" i="18"/>
  <c r="V26" i="22"/>
  <c r="V26" i="30"/>
  <c r="V26" i="37"/>
  <c r="V26" i="43"/>
  <c r="V26" i="17"/>
  <c r="V26" i="27"/>
  <c r="V26" i="31"/>
  <c r="V26" i="40"/>
  <c r="X34" i="49"/>
  <c r="E26" i="34"/>
  <c r="E31" i="34"/>
  <c r="E18" i="28"/>
  <c r="E6" i="26"/>
  <c r="E33" i="26"/>
  <c r="E37" i="26"/>
  <c r="E34" i="26"/>
  <c r="E18" i="26"/>
  <c r="E10" i="26"/>
  <c r="E17" i="26"/>
  <c r="E22" i="26"/>
  <c r="E19" i="25"/>
  <c r="E6" i="25"/>
  <c r="E35" i="25"/>
  <c r="E39" i="25"/>
  <c r="E40" i="25"/>
  <c r="E36" i="25"/>
  <c r="E14" i="25"/>
  <c r="E38" i="25"/>
  <c r="E8" i="25"/>
  <c r="E17" i="23"/>
  <c r="E16" i="23"/>
  <c r="E33" i="23"/>
  <c r="E9" i="23"/>
  <c r="E17" i="19"/>
  <c r="E40" i="18"/>
  <c r="E29" i="18"/>
  <c r="E13" i="18"/>
  <c r="E31" i="18"/>
  <c r="E27" i="17"/>
  <c r="E39" i="17"/>
  <c r="E7" i="17"/>
  <c r="E13" i="16"/>
  <c r="E21" i="16"/>
  <c r="E39" i="15"/>
  <c r="E10" i="15"/>
  <c r="E5" i="15"/>
  <c r="E35" i="15"/>
  <c r="E5" i="12"/>
  <c r="E7" i="12"/>
  <c r="E12" i="12"/>
  <c r="E29" i="12"/>
  <c r="E40" i="12"/>
  <c r="E14" i="12"/>
  <c r="E37" i="13"/>
  <c r="E33" i="13"/>
  <c r="E24" i="13"/>
  <c r="E18" i="13"/>
  <c r="E9" i="13"/>
  <c r="E28" i="13"/>
  <c r="E17" i="13"/>
  <c r="E29" i="8"/>
  <c r="E16" i="8"/>
  <c r="E31" i="8"/>
  <c r="E6" i="8"/>
  <c r="E40" i="8"/>
  <c r="E30" i="8"/>
  <c r="E15" i="8"/>
  <c r="D36" i="4"/>
  <c r="V33" i="30" s="1"/>
  <c r="P25" i="38"/>
  <c r="F25" i="28"/>
  <c r="E12" i="30"/>
  <c r="E20" i="30"/>
  <c r="E24" i="30"/>
  <c r="E33" i="30"/>
  <c r="E32" i="30"/>
  <c r="X34" i="8"/>
  <c r="X34" i="31"/>
  <c r="X34" i="44"/>
  <c r="X34" i="23"/>
  <c r="X34" i="38"/>
  <c r="F12" i="21"/>
  <c r="F12" i="30"/>
  <c r="F12" i="35"/>
  <c r="F12" i="41"/>
  <c r="F12" i="15"/>
  <c r="F12" i="25"/>
  <c r="F12" i="34"/>
  <c r="F12" i="39"/>
  <c r="P12" i="42"/>
  <c r="F12" i="18"/>
  <c r="P12" i="21"/>
  <c r="P12" i="31"/>
  <c r="P12" i="37"/>
  <c r="F12" i="44"/>
  <c r="E28" i="40"/>
  <c r="E16" i="40"/>
  <c r="E11" i="40"/>
  <c r="E8" i="22"/>
  <c r="E8" i="44"/>
  <c r="E14" i="44"/>
  <c r="E16" i="44"/>
  <c r="E18" i="44"/>
  <c r="E24" i="44"/>
  <c r="E40" i="44"/>
  <c r="E33" i="44"/>
  <c r="E18" i="34"/>
  <c r="E14" i="34"/>
  <c r="E12" i="33"/>
  <c r="E15" i="33"/>
  <c r="E16" i="33"/>
  <c r="E21" i="33"/>
  <c r="E30" i="33"/>
  <c r="E18" i="24"/>
  <c r="E28" i="16"/>
  <c r="E33" i="16"/>
  <c r="E35" i="16"/>
  <c r="E37" i="16"/>
  <c r="E20" i="16"/>
  <c r="E16" i="16"/>
  <c r="E19" i="16"/>
  <c r="E28" i="29"/>
  <c r="N8" i="15"/>
  <c r="N8" i="17"/>
  <c r="N8" i="41"/>
  <c r="N8" i="44"/>
  <c r="N8" i="31"/>
  <c r="N8" i="39"/>
  <c r="E30" i="36"/>
  <c r="N28" i="12"/>
  <c r="N28" i="24"/>
  <c r="N28" i="16"/>
  <c r="V24" i="24"/>
  <c r="E26" i="23"/>
  <c r="E26" i="15"/>
  <c r="E12" i="15"/>
  <c r="G12" i="15" s="1"/>
  <c r="E15" i="15"/>
  <c r="E18" i="15"/>
  <c r="E19" i="15"/>
  <c r="E23" i="15"/>
  <c r="E25" i="15"/>
  <c r="E27" i="15"/>
  <c r="E34" i="15"/>
  <c r="E31" i="15"/>
  <c r="E14" i="17"/>
  <c r="E15" i="17"/>
  <c r="E22" i="17"/>
  <c r="E23" i="17"/>
  <c r="L44" i="50"/>
  <c r="L44" i="12"/>
  <c r="E13" i="12"/>
  <c r="E22" i="12"/>
  <c r="N28" i="31"/>
  <c r="N28" i="37"/>
  <c r="N28" i="44"/>
  <c r="N28" i="13"/>
  <c r="N20" i="29"/>
  <c r="N20" i="16"/>
  <c r="N20" i="22"/>
  <c r="N20" i="25"/>
  <c r="N20" i="31"/>
  <c r="N20" i="14"/>
  <c r="N20" i="20"/>
  <c r="N20" i="26"/>
  <c r="N20" i="27"/>
  <c r="N20" i="33"/>
  <c r="N20" i="37"/>
  <c r="N20" i="44"/>
  <c r="N20" i="43"/>
  <c r="N20" i="15"/>
  <c r="N20" i="18"/>
  <c r="N20" i="34"/>
  <c r="N20" i="40"/>
  <c r="N20" i="42"/>
  <c r="N20" i="21"/>
  <c r="N20" i="23"/>
  <c r="N20" i="24"/>
  <c r="N20" i="32"/>
  <c r="N20" i="38"/>
  <c r="N20" i="39"/>
  <c r="N20" i="8"/>
  <c r="N20" i="28"/>
  <c r="N20" i="30"/>
  <c r="N20" i="36"/>
  <c r="N20" i="12"/>
  <c r="N20" i="50"/>
  <c r="N20" i="52"/>
  <c r="N8" i="28"/>
  <c r="N8" i="29"/>
  <c r="X7" i="37"/>
  <c r="V13" i="16"/>
  <c r="V13" i="20"/>
  <c r="V13" i="26"/>
  <c r="V13" i="35"/>
  <c r="V13" i="37"/>
  <c r="V13" i="42"/>
  <c r="V13" i="17"/>
  <c r="V13" i="24"/>
  <c r="V13" i="30"/>
  <c r="V13" i="27"/>
  <c r="V13" i="38"/>
  <c r="V13" i="43"/>
  <c r="V13" i="49"/>
  <c r="V13" i="33"/>
  <c r="V13" i="48"/>
  <c r="V16" i="21"/>
  <c r="V13" i="50"/>
  <c r="V27" i="31"/>
  <c r="V12" i="20"/>
  <c r="V12" i="26"/>
  <c r="V28" i="25"/>
  <c r="V28" i="27"/>
  <c r="V18" i="24"/>
  <c r="V18" i="29"/>
  <c r="E41" i="4"/>
  <c r="X38" i="14" s="1"/>
  <c r="N28" i="35"/>
  <c r="N20" i="17"/>
  <c r="N20" i="19"/>
  <c r="N20" i="35"/>
  <c r="N8" i="22"/>
  <c r="N8" i="26"/>
  <c r="D10" i="4"/>
  <c r="V7" i="32" s="1"/>
  <c r="D12" i="4"/>
  <c r="D13" i="4"/>
  <c r="V10" i="15" s="1"/>
  <c r="D14" i="4"/>
  <c r="V11" i="33" s="1"/>
  <c r="D37" i="4"/>
  <c r="V32" i="21"/>
  <c r="V32" i="29"/>
  <c r="V32" i="48"/>
  <c r="V32" i="51"/>
  <c r="V32" i="25"/>
  <c r="V32" i="37"/>
  <c r="V24" i="29"/>
  <c r="V24" i="37"/>
  <c r="V24" i="16"/>
  <c r="V24" i="25"/>
  <c r="V24" i="31"/>
  <c r="V24" i="28"/>
  <c r="V24" i="22"/>
  <c r="V24" i="18"/>
  <c r="E21" i="18"/>
  <c r="E24" i="18"/>
  <c r="E9" i="18"/>
  <c r="E39" i="18"/>
  <c r="E17" i="18"/>
  <c r="E38" i="18"/>
  <c r="E16" i="18"/>
  <c r="E30" i="14"/>
  <c r="E17" i="14"/>
  <c r="V38" i="8"/>
  <c r="V38" i="49"/>
  <c r="V38" i="12"/>
  <c r="V38" i="21"/>
  <c r="V38" i="31"/>
  <c r="V38" i="38"/>
  <c r="V38" i="43"/>
  <c r="V38" i="19"/>
  <c r="V38" i="25"/>
  <c r="V38" i="33"/>
  <c r="V38" i="40"/>
  <c r="V38" i="50"/>
  <c r="V38" i="16"/>
  <c r="V38" i="28"/>
  <c r="V38" i="41"/>
  <c r="V38" i="14"/>
  <c r="V38" i="23"/>
  <c r="V38" i="36"/>
  <c r="V38" i="52"/>
  <c r="V38" i="24"/>
  <c r="V38" i="34"/>
  <c r="V38" i="44"/>
  <c r="V38" i="20"/>
  <c r="V38" i="29"/>
  <c r="V38" i="39"/>
  <c r="D40" i="4"/>
  <c r="V37" i="18" s="1"/>
  <c r="N8" i="8"/>
  <c r="E25" i="4"/>
  <c r="X22" i="13" s="1"/>
  <c r="D25" i="4"/>
  <c r="V22" i="34" s="1"/>
  <c r="E38" i="34"/>
  <c r="E19" i="29"/>
  <c r="E20" i="19"/>
  <c r="O35" i="4"/>
  <c r="P35" i="4" s="1"/>
  <c r="C35" i="4" s="1"/>
  <c r="V28" i="18"/>
  <c r="V28" i="36"/>
  <c r="V28" i="30"/>
  <c r="V18" i="21"/>
  <c r="V18" i="25"/>
  <c r="V18" i="32"/>
  <c r="V18" i="37"/>
  <c r="V18" i="31"/>
  <c r="V18" i="35"/>
  <c r="V18" i="15"/>
  <c r="V18" i="30"/>
  <c r="V18" i="33"/>
  <c r="V13" i="51"/>
  <c r="V12" i="38"/>
  <c r="V12" i="13"/>
  <c r="E40" i="38"/>
  <c r="E26" i="26"/>
  <c r="E12" i="16"/>
  <c r="E6" i="36"/>
  <c r="E29" i="36"/>
  <c r="E20" i="25"/>
  <c r="E11" i="25"/>
  <c r="E8" i="15"/>
  <c r="E45" i="4"/>
  <c r="X42" i="30" s="1"/>
  <c r="E12" i="35"/>
  <c r="E24" i="35"/>
  <c r="E27" i="16"/>
  <c r="L44" i="49"/>
  <c r="V17" i="27"/>
  <c r="V17" i="37"/>
  <c r="V17" i="26"/>
  <c r="V17" i="22"/>
  <c r="V40" i="24"/>
  <c r="V40" i="37"/>
  <c r="E22" i="42"/>
  <c r="E38" i="42"/>
  <c r="E8" i="42"/>
  <c r="E42" i="42"/>
  <c r="E6" i="42"/>
  <c r="E24" i="42"/>
  <c r="E11" i="42"/>
  <c r="E12" i="42"/>
  <c r="E43" i="42"/>
  <c r="E5" i="42"/>
  <c r="E14" i="42"/>
  <c r="E15" i="42"/>
  <c r="E17" i="42"/>
  <c r="E20" i="42"/>
  <c r="E28" i="42"/>
  <c r="E13" i="42"/>
  <c r="E30" i="41"/>
  <c r="E31" i="41"/>
  <c r="E21" i="41"/>
  <c r="E13" i="41"/>
  <c r="E43" i="41"/>
  <c r="E22" i="41"/>
  <c r="E28" i="41"/>
  <c r="E6" i="41"/>
  <c r="E10" i="41"/>
  <c r="E20" i="41"/>
  <c r="E27" i="40"/>
  <c r="E24" i="40"/>
  <c r="E36" i="40"/>
  <c r="E32" i="39"/>
  <c r="E43" i="38"/>
  <c r="E20" i="38"/>
  <c r="E42" i="38"/>
  <c r="E21" i="38"/>
  <c r="E25" i="38"/>
  <c r="E24" i="38"/>
  <c r="E31" i="37"/>
  <c r="E13" i="37"/>
  <c r="E43" i="37"/>
  <c r="E5" i="37"/>
  <c r="E24" i="37"/>
  <c r="E32" i="37"/>
  <c r="E12" i="37"/>
  <c r="E39" i="37"/>
  <c r="E8" i="37"/>
  <c r="E35" i="36"/>
  <c r="E27" i="36"/>
  <c r="E25" i="36"/>
  <c r="E17" i="36"/>
  <c r="E17" i="35"/>
  <c r="E16" i="35"/>
  <c r="E39" i="35"/>
  <c r="E33" i="35"/>
  <c r="E23" i="35"/>
  <c r="E31" i="35"/>
  <c r="E36" i="35"/>
  <c r="E41" i="35"/>
  <c r="E19" i="35"/>
  <c r="E34" i="35"/>
  <c r="E8" i="35"/>
  <c r="E42" i="35"/>
  <c r="E9" i="35"/>
  <c r="E15" i="35"/>
  <c r="E29" i="35"/>
  <c r="E32" i="35"/>
  <c r="E28" i="35"/>
  <c r="E35" i="35"/>
  <c r="E5" i="35"/>
  <c r="E40" i="35"/>
  <c r="E25" i="35"/>
  <c r="E42" i="34"/>
  <c r="E25" i="34"/>
  <c r="E39" i="34"/>
  <c r="E23" i="34"/>
  <c r="E39" i="33"/>
  <c r="E24" i="33"/>
  <c r="E29" i="33"/>
  <c r="E8" i="33"/>
  <c r="E7" i="33"/>
  <c r="E31" i="33"/>
  <c r="E23" i="33"/>
  <c r="E20" i="33"/>
  <c r="E13" i="33"/>
  <c r="E11" i="33"/>
  <c r="E27" i="33"/>
  <c r="E43" i="32"/>
  <c r="E37" i="32"/>
  <c r="E29" i="32"/>
  <c r="E21" i="32"/>
  <c r="E27" i="32"/>
  <c r="E9" i="32"/>
  <c r="E17" i="32"/>
  <c r="E11" i="32"/>
  <c r="E41" i="32"/>
  <c r="E28" i="32"/>
  <c r="E35" i="32"/>
  <c r="E25" i="32"/>
  <c r="E19" i="32"/>
  <c r="E33" i="32"/>
  <c r="E13" i="32"/>
  <c r="E34" i="32"/>
  <c r="E14" i="32"/>
  <c r="E42" i="32"/>
  <c r="E38" i="31"/>
  <c r="E30" i="31"/>
  <c r="E9" i="31"/>
  <c r="E33" i="31"/>
  <c r="E14" i="31"/>
  <c r="E34" i="31"/>
  <c r="E17" i="31"/>
  <c r="E6" i="31"/>
  <c r="E41" i="31"/>
  <c r="E26" i="31"/>
  <c r="E13" i="31"/>
  <c r="E7" i="31"/>
  <c r="E23" i="31"/>
  <c r="E42" i="31"/>
  <c r="E15" i="31"/>
  <c r="E39" i="31"/>
  <c r="E31" i="31"/>
  <c r="E37" i="31"/>
  <c r="E29" i="31"/>
  <c r="E22" i="31"/>
  <c r="E10" i="31"/>
  <c r="E41" i="30"/>
  <c r="E5" i="30"/>
  <c r="E40" i="30"/>
  <c r="E31" i="30"/>
  <c r="E23" i="30"/>
  <c r="E16" i="30"/>
  <c r="E27" i="30"/>
  <c r="E8" i="30"/>
  <c r="E36" i="30"/>
  <c r="E19" i="30"/>
  <c r="E11" i="30"/>
  <c r="E28" i="30"/>
  <c r="E35" i="30"/>
  <c r="E7" i="30"/>
  <c r="E25" i="30"/>
  <c r="E15" i="30"/>
  <c r="E43" i="29"/>
  <c r="E11" i="29"/>
  <c r="E8" i="29"/>
  <c r="E35" i="29"/>
  <c r="E40" i="29"/>
  <c r="E9" i="28"/>
  <c r="E19" i="28"/>
  <c r="E30" i="28"/>
  <c r="E10" i="28"/>
  <c r="E29" i="28"/>
  <c r="E14" i="28"/>
  <c r="E13" i="28"/>
  <c r="E27" i="28"/>
  <c r="E37" i="28"/>
  <c r="E11" i="28"/>
  <c r="E41" i="28"/>
  <c r="E34" i="28"/>
  <c r="E35" i="28"/>
  <c r="E21" i="28"/>
  <c r="E25" i="28"/>
  <c r="E22" i="28"/>
  <c r="E42" i="28"/>
  <c r="E27" i="27"/>
  <c r="E27" i="25"/>
  <c r="E5" i="25"/>
  <c r="E43" i="25"/>
  <c r="E24" i="24"/>
  <c r="E14" i="24"/>
  <c r="E35" i="24"/>
  <c r="E28" i="24"/>
  <c r="E27" i="24"/>
  <c r="E38" i="24"/>
  <c r="E26" i="24"/>
  <c r="E10" i="24"/>
  <c r="E41" i="24"/>
  <c r="E12" i="24"/>
  <c r="E5" i="24"/>
  <c r="E34" i="24"/>
  <c r="E22" i="24"/>
  <c r="E6" i="24"/>
  <c r="E30" i="24"/>
  <c r="E11" i="24"/>
  <c r="E20" i="24"/>
  <c r="E42" i="24"/>
  <c r="E42" i="23"/>
  <c r="E32" i="23"/>
  <c r="E24" i="23"/>
  <c r="E28" i="23"/>
  <c r="E36" i="23"/>
  <c r="E18" i="23"/>
  <c r="E20" i="23"/>
  <c r="E41" i="23"/>
  <c r="E5" i="23"/>
  <c r="E12" i="23"/>
  <c r="E25" i="23"/>
  <c r="E10" i="23"/>
  <c r="E41" i="22"/>
  <c r="E14" i="22"/>
  <c r="E22" i="22"/>
  <c r="E32" i="22"/>
  <c r="E16" i="22"/>
  <c r="E18" i="22"/>
  <c r="E42" i="22"/>
  <c r="E10" i="22"/>
  <c r="E34" i="22"/>
  <c r="E38" i="22"/>
  <c r="E7" i="22"/>
  <c r="E23" i="22"/>
  <c r="E6" i="22"/>
  <c r="E39" i="22"/>
  <c r="E24" i="22"/>
  <c r="E26" i="22"/>
  <c r="E40" i="22"/>
  <c r="E36" i="22"/>
  <c r="E31" i="22"/>
  <c r="E30" i="22"/>
  <c r="E42" i="21"/>
  <c r="E20" i="21"/>
  <c r="E32" i="21"/>
  <c r="E16" i="21"/>
  <c r="E43" i="21"/>
  <c r="E12" i="21"/>
  <c r="E36" i="21"/>
  <c r="E13" i="21"/>
  <c r="E38" i="21"/>
  <c r="E21" i="21"/>
  <c r="E41" i="21"/>
  <c r="E22" i="21"/>
  <c r="E30" i="21"/>
  <c r="E14" i="21"/>
  <c r="E28" i="21"/>
  <c r="E29" i="21"/>
  <c r="E6" i="21"/>
  <c r="E8" i="21"/>
  <c r="E27" i="20"/>
  <c r="E30" i="20"/>
  <c r="E18" i="20"/>
  <c r="E6" i="20"/>
  <c r="E20" i="20"/>
  <c r="E35" i="20"/>
  <c r="E14" i="20"/>
  <c r="E5" i="20"/>
  <c r="E41" i="20"/>
  <c r="E11" i="20"/>
  <c r="E26" i="20"/>
  <c r="E10" i="20"/>
  <c r="E12" i="20"/>
  <c r="E42" i="20"/>
  <c r="E25" i="19"/>
  <c r="E11" i="19"/>
  <c r="E41" i="19"/>
  <c r="E32" i="19"/>
  <c r="E40" i="19"/>
  <c r="E16" i="19"/>
  <c r="E9" i="19"/>
  <c r="E12" i="19"/>
  <c r="E34" i="19"/>
  <c r="E24" i="19"/>
  <c r="E42" i="19"/>
  <c r="E22" i="19"/>
  <c r="E5" i="19"/>
  <c r="E36" i="19"/>
  <c r="E43" i="19"/>
  <c r="E42" i="18"/>
  <c r="E15" i="18"/>
  <c r="E23" i="18"/>
  <c r="E25" i="17"/>
  <c r="E11" i="17"/>
  <c r="E31" i="17"/>
  <c r="E29" i="17"/>
  <c r="E30" i="17"/>
  <c r="E43" i="17"/>
  <c r="E21" i="17"/>
  <c r="E19" i="17"/>
  <c r="E13" i="17"/>
  <c r="E35" i="17"/>
  <c r="E6" i="17"/>
  <c r="E37" i="17"/>
  <c r="E40" i="15"/>
  <c r="E11" i="15"/>
  <c r="E41" i="15"/>
  <c r="E18" i="14"/>
  <c r="E6" i="14"/>
  <c r="E10" i="14"/>
  <c r="E22" i="14"/>
  <c r="E13" i="14"/>
  <c r="E16" i="14"/>
  <c r="E23" i="14"/>
  <c r="E26" i="14"/>
  <c r="E7" i="14"/>
  <c r="E38" i="14"/>
  <c r="E25" i="14"/>
  <c r="E29" i="14"/>
  <c r="E41" i="14"/>
  <c r="E9" i="14"/>
  <c r="E14" i="14"/>
  <c r="E21" i="14"/>
  <c r="E37" i="14"/>
  <c r="E34" i="14"/>
  <c r="E41" i="12"/>
  <c r="E18" i="12"/>
  <c r="E39" i="12"/>
  <c r="E20" i="12"/>
  <c r="E30" i="12"/>
  <c r="E19" i="12"/>
  <c r="E6" i="12"/>
  <c r="E21" i="13"/>
  <c r="E10" i="13"/>
  <c r="E39" i="13"/>
  <c r="E42" i="8"/>
  <c r="E22" i="8"/>
  <c r="E36" i="8"/>
  <c r="E24" i="8"/>
  <c r="E41" i="8"/>
  <c r="E10" i="8"/>
  <c r="E37" i="8"/>
  <c r="E7" i="8"/>
  <c r="E17" i="8"/>
  <c r="E25" i="8"/>
  <c r="L44" i="51"/>
  <c r="E9" i="8"/>
  <c r="L44" i="48"/>
  <c r="E18" i="36"/>
  <c r="E9" i="16"/>
  <c r="E9" i="36"/>
  <c r="E43" i="36"/>
  <c r="E43" i="40"/>
  <c r="E28" i="17"/>
  <c r="E10" i="12"/>
  <c r="E28" i="12"/>
  <c r="E6" i="52"/>
  <c r="E11" i="52"/>
  <c r="E14" i="52"/>
  <c r="E17" i="52"/>
  <c r="E18" i="52"/>
  <c r="E27" i="52"/>
  <c r="E29" i="52"/>
  <c r="E30" i="52"/>
  <c r="E32" i="52"/>
  <c r="E41" i="52"/>
  <c r="E9" i="52"/>
  <c r="E10" i="52"/>
  <c r="E13" i="52"/>
  <c r="E19" i="52"/>
  <c r="E21" i="52"/>
  <c r="E22" i="52"/>
  <c r="E25" i="52"/>
  <c r="E26" i="52"/>
  <c r="E33" i="52"/>
  <c r="E34" i="52"/>
  <c r="E36" i="52"/>
  <c r="E37" i="52"/>
  <c r="E40" i="52"/>
  <c r="E42" i="52"/>
  <c r="E8" i="51"/>
  <c r="E12" i="51"/>
  <c r="E20" i="51"/>
  <c r="E24" i="51"/>
  <c r="E25" i="51"/>
  <c r="E26" i="51"/>
  <c r="E29" i="51"/>
  <c r="E33" i="51"/>
  <c r="E36" i="51"/>
  <c r="E37" i="51"/>
  <c r="E40" i="51"/>
  <c r="E41" i="51"/>
  <c r="E42" i="51"/>
  <c r="E5" i="51"/>
  <c r="E9" i="51"/>
  <c r="E17" i="51"/>
  <c r="E32" i="51"/>
  <c r="E7" i="51"/>
  <c r="E10" i="51"/>
  <c r="E13" i="51"/>
  <c r="E16" i="51"/>
  <c r="E18" i="51"/>
  <c r="E21" i="51"/>
  <c r="E28" i="51"/>
  <c r="E34" i="51"/>
  <c r="E38" i="13"/>
  <c r="E42" i="13"/>
  <c r="E43" i="34"/>
  <c r="E42" i="36"/>
  <c r="E42" i="40"/>
  <c r="E42" i="33"/>
  <c r="E42" i="29"/>
  <c r="E30" i="26"/>
  <c r="E41" i="26"/>
  <c r="E42" i="25"/>
  <c r="E43" i="12"/>
  <c r="E42" i="12"/>
  <c r="E43" i="15"/>
  <c r="E42" i="16"/>
  <c r="E41" i="16"/>
  <c r="E41" i="17"/>
  <c r="E41" i="25"/>
  <c r="E42" i="26"/>
  <c r="E41" i="29"/>
  <c r="E41" i="33"/>
  <c r="E43" i="44"/>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V42" i="13"/>
  <c r="V43" i="12"/>
  <c r="V42" i="14"/>
  <c r="V42" i="15"/>
  <c r="V43" i="16"/>
  <c r="V43" i="17"/>
  <c r="V43" i="18"/>
  <c r="V42" i="19"/>
  <c r="V43" i="20"/>
  <c r="V42" i="21"/>
  <c r="V43" i="22"/>
  <c r="V42" i="23"/>
  <c r="V42" i="24"/>
  <c r="V43" i="8"/>
  <c r="V43" i="13"/>
  <c r="V42" i="12"/>
  <c r="V43" i="14"/>
  <c r="V43" i="15"/>
  <c r="V42" i="16"/>
  <c r="V42" i="17"/>
  <c r="V42" i="18"/>
  <c r="V43" i="19"/>
  <c r="V42" i="20"/>
  <c r="V43" i="21"/>
  <c r="V42" i="22"/>
  <c r="V43" i="23"/>
  <c r="V43" i="24"/>
  <c r="X18" i="26"/>
  <c r="X18" i="35"/>
  <c r="X18" i="14"/>
  <c r="X18" i="27"/>
  <c r="V8" i="13"/>
  <c r="V8" i="18"/>
  <c r="X38" i="44"/>
  <c r="X18" i="43"/>
  <c r="X18" i="52"/>
  <c r="X18" i="21"/>
  <c r="X18" i="41"/>
  <c r="X18" i="25"/>
  <c r="X18" i="44"/>
  <c r="X18" i="28"/>
  <c r="V36" i="25"/>
  <c r="V34" i="27"/>
  <c r="V34" i="14"/>
  <c r="V9" i="21"/>
  <c r="V11" i="36"/>
  <c r="X18" i="50"/>
  <c r="X18" i="30"/>
  <c r="X18" i="48"/>
  <c r="X18" i="37"/>
  <c r="X18" i="22"/>
  <c r="X18" i="32"/>
  <c r="X18" i="18"/>
  <c r="X18" i="12"/>
  <c r="X18" i="38"/>
  <c r="X18" i="36"/>
  <c r="X18" i="20"/>
  <c r="V7" i="27"/>
  <c r="V24" i="32"/>
  <c r="V18" i="22"/>
  <c r="V18" i="23"/>
  <c r="V18" i="34"/>
  <c r="V18" i="38"/>
  <c r="V18" i="40"/>
  <c r="V18" i="17"/>
  <c r="V18" i="27"/>
  <c r="V18" i="36"/>
  <c r="V18" i="39"/>
  <c r="V18" i="41"/>
  <c r="V27" i="21"/>
  <c r="V28" i="32"/>
  <c r="V28" i="38"/>
  <c r="D9" i="4"/>
  <c r="V6" i="24" s="1"/>
  <c r="D17" i="4"/>
  <c r="V14" i="36" s="1"/>
  <c r="D23" i="4"/>
  <c r="D33" i="4"/>
  <c r="V30" i="52" s="1"/>
  <c r="E17" i="4"/>
  <c r="X14" i="43" s="1"/>
  <c r="D22" i="4"/>
  <c r="V19" i="35" s="1"/>
  <c r="V30" i="30"/>
  <c r="V6" i="27"/>
  <c r="V6" i="41"/>
  <c r="V6" i="12"/>
  <c r="V6" i="15"/>
  <c r="V6" i="16"/>
  <c r="V6" i="31"/>
  <c r="V6" i="49"/>
  <c r="V6" i="8"/>
  <c r="V6" i="51"/>
  <c r="V6" i="14"/>
  <c r="V6" i="21"/>
  <c r="V6" i="22"/>
  <c r="V6" i="33"/>
  <c r="V6" i="20"/>
  <c r="V6" i="40"/>
  <c r="V6" i="43"/>
  <c r="V6" i="38"/>
  <c r="V6" i="42"/>
  <c r="V6" i="35"/>
  <c r="V6" i="29"/>
  <c r="V6" i="23"/>
  <c r="X19" i="52"/>
  <c r="X19" i="43"/>
  <c r="X18" i="42"/>
  <c r="X18" i="24"/>
  <c r="V13" i="13"/>
  <c r="V13" i="52"/>
  <c r="V13" i="14"/>
  <c r="V27" i="8"/>
  <c r="V27" i="17"/>
  <c r="V12" i="52"/>
  <c r="V12" i="17"/>
  <c r="V12" i="15"/>
  <c r="V12" i="18"/>
  <c r="V16" i="30"/>
  <c r="V16" i="33"/>
  <c r="V16" i="51"/>
  <c r="V16" i="8"/>
  <c r="V16" i="20"/>
  <c r="V16" i="28"/>
  <c r="V16" i="16"/>
  <c r="V16" i="37"/>
  <c r="V25" i="50"/>
  <c r="V25" i="48"/>
  <c r="V25" i="24"/>
  <c r="V25" i="27"/>
  <c r="V25" i="15"/>
  <c r="V25" i="18"/>
  <c r="V25" i="29"/>
  <c r="V25" i="26"/>
  <c r="V25" i="34"/>
  <c r="V25" i="40"/>
  <c r="V25" i="44"/>
  <c r="V25" i="30"/>
  <c r="V25" i="12"/>
  <c r="V25" i="17"/>
  <c r="V25" i="8"/>
  <c r="V25" i="20"/>
  <c r="V25" i="25"/>
  <c r="V25" i="14"/>
  <c r="V25" i="16"/>
  <c r="V25" i="19"/>
  <c r="V25" i="36"/>
  <c r="V25" i="32"/>
  <c r="V25" i="37"/>
  <c r="V25" i="41"/>
  <c r="V25" i="21"/>
  <c r="V25" i="43"/>
  <c r="V38" i="51"/>
  <c r="V38" i="17"/>
  <c r="V38" i="32"/>
  <c r="V38" i="42"/>
  <c r="V38" i="18"/>
  <c r="V38" i="27"/>
  <c r="V38" i="37"/>
  <c r="V38" i="48"/>
  <c r="V38" i="15"/>
  <c r="V38" i="26"/>
  <c r="V38" i="35"/>
  <c r="V38" i="13"/>
  <c r="V38" i="22"/>
  <c r="V38" i="30"/>
  <c r="E10" i="40"/>
  <c r="E42" i="30"/>
  <c r="E43" i="23"/>
  <c r="E34" i="20"/>
  <c r="E28" i="20"/>
  <c r="E42" i="17"/>
  <c r="E42" i="15"/>
  <c r="E42" i="14"/>
  <c r="E23" i="12"/>
  <c r="E11" i="12"/>
  <c r="J7" i="46"/>
  <c r="E11" i="27"/>
  <c r="E41" i="18"/>
  <c r="E16" i="13"/>
  <c r="E8" i="38"/>
  <c r="E20" i="13"/>
  <c r="V31" i="21"/>
  <c r="V31" i="28"/>
  <c r="V31" i="39"/>
  <c r="V31" i="14"/>
  <c r="V31" i="38"/>
  <c r="V31" i="36"/>
  <c r="V31" i="35"/>
  <c r="V31" i="26"/>
  <c r="V31" i="32"/>
  <c r="V31" i="43"/>
  <c r="V21" i="16"/>
  <c r="V21" i="20"/>
  <c r="V21" i="12"/>
  <c r="V21" i="17"/>
  <c r="V21" i="24"/>
  <c r="V21" i="26"/>
  <c r="V21" i="30"/>
  <c r="V21" i="38"/>
  <c r="V21" i="21"/>
  <c r="V21" i="31"/>
  <c r="V21" i="39"/>
  <c r="V21" i="42"/>
  <c r="V21" i="27"/>
  <c r="V21" i="35"/>
  <c r="V21" i="44"/>
  <c r="V21" i="34"/>
  <c r="V21" i="48"/>
  <c r="V21" i="49"/>
  <c r="V21" i="51"/>
  <c r="V21" i="50"/>
  <c r="V21" i="13"/>
  <c r="V21" i="19"/>
  <c r="V21" i="18"/>
  <c r="V21" i="14"/>
  <c r="V21" i="22"/>
  <c r="V21" i="25"/>
  <c r="V21" i="28"/>
  <c r="V21" i="33"/>
  <c r="V21" i="15"/>
  <c r="V21" i="29"/>
  <c r="V21" i="36"/>
  <c r="V21" i="41"/>
  <c r="V21" i="43"/>
  <c r="V21" i="32"/>
  <c r="V21" i="40"/>
  <c r="V21" i="23"/>
  <c r="V21" i="37"/>
  <c r="V21" i="52"/>
  <c r="V21" i="8"/>
  <c r="N44" i="39"/>
  <c r="N28" i="43"/>
  <c r="P5" i="39"/>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50"/>
  <c r="V41" i="43"/>
  <c r="V41" i="49"/>
  <c r="V41" i="44"/>
  <c r="V41" i="39"/>
  <c r="V41" i="35"/>
  <c r="V41" i="31"/>
  <c r="V41" i="27"/>
  <c r="V41" i="40"/>
  <c r="V41" i="36"/>
  <c r="V41" i="32"/>
  <c r="V41" i="28"/>
  <c r="V41" i="12"/>
  <c r="V41" i="16"/>
  <c r="V41" i="17"/>
  <c r="V41" i="18"/>
  <c r="V41" i="22"/>
  <c r="V41" i="8"/>
  <c r="V41" i="13"/>
  <c r="V41" i="19"/>
  <c r="V41" i="23"/>
  <c r="V41" i="24"/>
  <c r="V41" i="48"/>
  <c r="V41" i="52"/>
  <c r="V41" i="42"/>
  <c r="V41" i="51"/>
  <c r="V41" i="41"/>
  <c r="V41" i="37"/>
  <c r="V41" i="33"/>
  <c r="V41" i="29"/>
  <c r="V41" i="25"/>
  <c r="V41" i="38"/>
  <c r="V41" i="34"/>
  <c r="V41" i="26"/>
  <c r="V41" i="20"/>
  <c r="V41" i="14"/>
  <c r="V41" i="15"/>
  <c r="V41" i="21"/>
  <c r="X31" i="29"/>
  <c r="X31" i="15"/>
  <c r="X31" i="23"/>
  <c r="X31" i="36"/>
  <c r="X31" i="25"/>
  <c r="P27" i="51"/>
  <c r="N28" i="52"/>
  <c r="O42" i="4"/>
  <c r="P42" i="4" s="1"/>
  <c r="C42" i="4" s="1"/>
  <c r="O37" i="4"/>
  <c r="P37" i="4" s="1"/>
  <c r="C37" i="4" s="1"/>
  <c r="F34" i="13" s="1"/>
  <c r="O22" i="4"/>
  <c r="P22" i="4" s="1"/>
  <c r="C22" i="4" s="1"/>
  <c r="P19" i="41" s="1"/>
  <c r="O16" i="4"/>
  <c r="P16" i="4" s="1"/>
  <c r="C16" i="4" s="1"/>
  <c r="F13" i="30" s="1"/>
  <c r="F10" i="43"/>
  <c r="F28" i="28"/>
  <c r="P28" i="21"/>
  <c r="O39" i="4"/>
  <c r="P39" i="4" s="1"/>
  <c r="C39" i="4" s="1"/>
  <c r="F36" i="18" s="1"/>
  <c r="O32" i="4"/>
  <c r="P32" i="4" s="1"/>
  <c r="C32" i="4" s="1"/>
  <c r="O38" i="4"/>
  <c r="P38" i="4" s="1"/>
  <c r="C38" i="4" s="1"/>
  <c r="O26" i="4"/>
  <c r="P26" i="4" s="1"/>
  <c r="C26" i="4" s="1"/>
  <c r="F33" i="28"/>
  <c r="F33" i="19"/>
  <c r="F33" i="26"/>
  <c r="G33" i="26" s="1"/>
  <c r="P33" i="16"/>
  <c r="F33" i="33"/>
  <c r="F33" i="20"/>
  <c r="F33" i="34"/>
  <c r="F33" i="27"/>
  <c r="P33" i="32"/>
  <c r="F33" i="36"/>
  <c r="P33" i="49"/>
  <c r="N40" i="50"/>
  <c r="N40" i="17"/>
  <c r="N40" i="29"/>
  <c r="N40" i="32"/>
  <c r="N40" i="36"/>
  <c r="N40" i="34"/>
  <c r="N40" i="42"/>
  <c r="N40" i="49"/>
  <c r="N40" i="18"/>
  <c r="N40" i="23"/>
  <c r="N40" i="27"/>
  <c r="N40" i="31"/>
  <c r="N40" i="21"/>
  <c r="N40" i="28"/>
  <c r="N40" i="37"/>
  <c r="O41" i="4"/>
  <c r="P41" i="4" s="1"/>
  <c r="C41" i="4" s="1"/>
  <c r="O46" i="4"/>
  <c r="P46" i="4" s="1"/>
  <c r="C46" i="4" s="1"/>
  <c r="P43" i="17" s="1"/>
  <c r="P12" i="13"/>
  <c r="F12" i="17"/>
  <c r="P12" i="16"/>
  <c r="F12" i="19"/>
  <c r="F12" i="12"/>
  <c r="P12" i="15"/>
  <c r="P12" i="18"/>
  <c r="AI28" i="4"/>
  <c r="G28" i="4" s="1"/>
  <c r="AI26" i="4"/>
  <c r="G26" i="4" s="1"/>
  <c r="J23" i="25" s="1"/>
  <c r="AI24" i="4"/>
  <c r="G24" i="4" s="1"/>
  <c r="AI20" i="4"/>
  <c r="G20" i="4" s="1"/>
  <c r="AI18" i="4"/>
  <c r="G18" i="4" s="1"/>
  <c r="J15" i="49" s="1"/>
  <c r="AI16" i="4"/>
  <c r="G16" i="4" s="1"/>
  <c r="AI12" i="4"/>
  <c r="G12" i="4" s="1"/>
  <c r="J9" i="28" s="1"/>
  <c r="AI10" i="4"/>
  <c r="G10" i="4" s="1"/>
  <c r="J7" i="50" s="1"/>
  <c r="F40" i="13"/>
  <c r="F40" i="14"/>
  <c r="P40" i="15"/>
  <c r="P40" i="16"/>
  <c r="P40" i="17"/>
  <c r="F40" i="19"/>
  <c r="F40" i="20"/>
  <c r="P40" i="20"/>
  <c r="F40" i="22"/>
  <c r="P40" i="23"/>
  <c r="P40" i="31"/>
  <c r="P40" i="25"/>
  <c r="F40" i="27"/>
  <c r="P40" i="29"/>
  <c r="F40" i="32"/>
  <c r="P40" i="33"/>
  <c r="F40" i="36"/>
  <c r="P40" i="37"/>
  <c r="F40" i="39"/>
  <c r="P40" i="41"/>
  <c r="P40" i="34"/>
  <c r="P40" i="38"/>
  <c r="F40" i="44"/>
  <c r="F40" i="43"/>
  <c r="P40" i="49"/>
  <c r="F40" i="50"/>
  <c r="F40" i="51"/>
  <c r="P40" i="13"/>
  <c r="F40" i="15"/>
  <c r="P40" i="14"/>
  <c r="P40" i="18"/>
  <c r="F40" i="18"/>
  <c r="P40" i="19"/>
  <c r="P40" i="21"/>
  <c r="F40" i="21"/>
  <c r="F40" i="23"/>
  <c r="F40" i="24"/>
  <c r="F40" i="25"/>
  <c r="G40" i="25" s="1"/>
  <c r="F40" i="26"/>
  <c r="P40" i="27"/>
  <c r="F40" i="31"/>
  <c r="P40" i="30"/>
  <c r="F40" i="33"/>
  <c r="P40" i="35"/>
  <c r="F40" i="37"/>
  <c r="F40" i="38"/>
  <c r="F40" i="41"/>
  <c r="P40" i="32"/>
  <c r="P40" i="36"/>
  <c r="F40" i="42"/>
  <c r="P40" i="44"/>
  <c r="P40" i="43"/>
  <c r="P40" i="48"/>
  <c r="P40" i="50"/>
  <c r="P40" i="51"/>
  <c r="P25" i="51"/>
  <c r="P25" i="50"/>
  <c r="F40" i="52"/>
  <c r="F12" i="22"/>
  <c r="F12" i="26"/>
  <c r="F12" i="28"/>
  <c r="P12" i="30"/>
  <c r="P12" i="34"/>
  <c r="F12" i="24"/>
  <c r="F12" i="38"/>
  <c r="F12" i="40"/>
  <c r="F12" i="42"/>
  <c r="P12" i="20"/>
  <c r="P12" i="22"/>
  <c r="P12" i="27"/>
  <c r="F12" i="31"/>
  <c r="F12" i="33"/>
  <c r="P12" i="23"/>
  <c r="P12" i="36"/>
  <c r="P12" i="38"/>
  <c r="P12" i="41"/>
  <c r="F12" i="43"/>
  <c r="AI32" i="4"/>
  <c r="G32" i="4" s="1"/>
  <c r="J29" i="48" s="1"/>
  <c r="AI38" i="4"/>
  <c r="G38" i="4" s="1"/>
  <c r="J35" i="17" s="1"/>
  <c r="AI30" i="4"/>
  <c r="G30" i="4" s="1"/>
  <c r="AI22" i="4"/>
  <c r="G22" i="4" s="1"/>
  <c r="AI14" i="4"/>
  <c r="G14" i="4" s="1"/>
  <c r="J11" i="35" s="1"/>
  <c r="AI9" i="4"/>
  <c r="G9" i="4" s="1"/>
  <c r="J7" i="15"/>
  <c r="J7" i="12"/>
  <c r="J7" i="13"/>
  <c r="J7" i="42"/>
  <c r="AI34" i="4"/>
  <c r="G34" i="4" s="1"/>
  <c r="J31" i="16" s="1"/>
  <c r="F43" i="30"/>
  <c r="P43" i="37"/>
  <c r="F43" i="39"/>
  <c r="F43" i="23"/>
  <c r="P43" i="40"/>
  <c r="F43" i="16"/>
  <c r="P43" i="15"/>
  <c r="J15" i="34"/>
  <c r="J15" i="17"/>
  <c r="J15" i="24"/>
  <c r="J15" i="23"/>
  <c r="J15" i="39"/>
  <c r="J15" i="15"/>
  <c r="J15" i="37"/>
  <c r="J15" i="33"/>
  <c r="J15" i="19"/>
  <c r="J15" i="52"/>
  <c r="J15" i="8"/>
  <c r="J15" i="28"/>
  <c r="J15" i="40"/>
  <c r="J15" i="48"/>
  <c r="J15" i="35"/>
  <c r="J15" i="14"/>
  <c r="J15" i="21"/>
  <c r="J15" i="36"/>
  <c r="J15" i="27"/>
  <c r="J15" i="38"/>
  <c r="J15" i="43"/>
  <c r="AI40" i="4"/>
  <c r="G40" i="4" s="1"/>
  <c r="X14" i="40"/>
  <c r="P23" i="8"/>
  <c r="F23" i="16"/>
  <c r="P33" i="43"/>
  <c r="P33" i="42"/>
  <c r="F33" i="8"/>
  <c r="P33" i="24"/>
  <c r="F33" i="41"/>
  <c r="P33" i="31"/>
  <c r="X22" i="38"/>
  <c r="X22" i="48"/>
  <c r="X22" i="31"/>
  <c r="X22" i="23"/>
  <c r="X22" i="37"/>
  <c r="X22" i="36"/>
  <c r="X22" i="32"/>
  <c r="X22" i="43"/>
  <c r="X22" i="12"/>
  <c r="X22" i="25"/>
  <c r="X22" i="33"/>
  <c r="X22" i="41"/>
  <c r="X22" i="18"/>
  <c r="X22" i="28"/>
  <c r="V40" i="30"/>
  <c r="V40" i="19"/>
  <c r="V40" i="38"/>
  <c r="V40" i="21"/>
  <c r="V40" i="43"/>
  <c r="V40" i="49"/>
  <c r="V40" i="17"/>
  <c r="V40" i="48"/>
  <c r="V40" i="42"/>
  <c r="V40" i="44"/>
  <c r="F23" i="28"/>
  <c r="P39" i="31"/>
  <c r="P39" i="14"/>
  <c r="P39" i="30"/>
  <c r="P33" i="33"/>
  <c r="P33" i="36"/>
  <c r="P33" i="15"/>
  <c r="F33" i="16"/>
  <c r="G33" i="16" s="1"/>
  <c r="P33" i="17"/>
  <c r="F33" i="51"/>
  <c r="G33" i="51" s="1"/>
  <c r="F33" i="50"/>
  <c r="F33" i="17"/>
  <c r="P33" i="22"/>
  <c r="F33" i="44"/>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F33" i="15"/>
  <c r="P33" i="34"/>
  <c r="P33" i="19"/>
  <c r="P33" i="48"/>
  <c r="F33" i="37"/>
  <c r="P33" i="23"/>
  <c r="F33" i="38"/>
  <c r="P33" i="18"/>
  <c r="F13" i="13"/>
  <c r="F14" i="19"/>
  <c r="V17" i="50"/>
  <c r="V17" i="20"/>
  <c r="V17" i="40"/>
  <c r="V17" i="31"/>
  <c r="V17" i="24"/>
  <c r="V17" i="18"/>
  <c r="V17" i="41"/>
  <c r="V17" i="36"/>
  <c r="V17" i="52"/>
  <c r="V17" i="12"/>
  <c r="V17" i="42"/>
  <c r="V17" i="13"/>
  <c r="V17" i="44"/>
  <c r="V17" i="48"/>
  <c r="V17" i="25"/>
  <c r="V17" i="49"/>
  <c r="V17" i="28"/>
  <c r="V17" i="33"/>
  <c r="V17" i="51"/>
  <c r="V17" i="23"/>
  <c r="V17" i="19"/>
  <c r="V17" i="30"/>
  <c r="V17" i="32"/>
  <c r="V17" i="39"/>
  <c r="V17" i="29"/>
  <c r="V17" i="15"/>
  <c r="V17" i="21"/>
  <c r="V17" i="16"/>
  <c r="V17" i="35"/>
  <c r="V17" i="14"/>
  <c r="V17" i="43"/>
  <c r="V17" i="17"/>
  <c r="V17" i="8"/>
  <c r="V17" i="38"/>
  <c r="V17" i="34"/>
  <c r="P29" i="20"/>
  <c r="P29" i="39"/>
  <c r="F13" i="8"/>
  <c r="P13" i="29"/>
  <c r="F13" i="39"/>
  <c r="F13" i="15"/>
  <c r="F13" i="25"/>
  <c r="F13" i="37"/>
  <c r="P13" i="41"/>
  <c r="F13" i="22"/>
  <c r="P13" i="18"/>
  <c r="P15" i="39"/>
  <c r="F34" i="30"/>
  <c r="P34" i="27"/>
  <c r="X20" i="42"/>
  <c r="V9" i="42"/>
  <c r="V9" i="49"/>
  <c r="V9" i="23"/>
  <c r="V9" i="38"/>
  <c r="V9" i="19"/>
  <c r="V9" i="17"/>
  <c r="X7" i="39"/>
  <c r="X7" i="13"/>
  <c r="X7" i="14"/>
  <c r="X7" i="40"/>
  <c r="X7" i="41"/>
  <c r="X7" i="49"/>
  <c r="X7" i="21"/>
  <c r="N34" i="8"/>
  <c r="N34" i="27"/>
  <c r="N34" i="24"/>
  <c r="N34" i="25"/>
  <c r="N34" i="35"/>
  <c r="N34" i="44"/>
  <c r="N34" i="14"/>
  <c r="N34" i="43"/>
  <c r="N28" i="50"/>
  <c r="N28" i="19"/>
  <c r="N28" i="23"/>
  <c r="N28" i="36"/>
  <c r="N28" i="14"/>
  <c r="N28" i="39"/>
  <c r="N28" i="38"/>
  <c r="N28" i="48"/>
  <c r="N28" i="33"/>
  <c r="N28" i="15"/>
  <c r="N28" i="22"/>
  <c r="N28" i="20"/>
  <c r="N28" i="28"/>
  <c r="N28" i="30"/>
  <c r="N28" i="17"/>
  <c r="N28" i="25"/>
  <c r="N28" i="27"/>
  <c r="N28" i="18"/>
  <c r="N28" i="34"/>
  <c r="N28" i="26"/>
  <c r="N28" i="40"/>
  <c r="N28" i="8"/>
  <c r="N28" i="21"/>
  <c r="N28" i="42"/>
  <c r="N28" i="29"/>
  <c r="N28" i="32"/>
  <c r="N28" i="51"/>
  <c r="N28" i="41"/>
  <c r="N28" i="49"/>
  <c r="N24" i="13"/>
  <c r="N24" i="51"/>
  <c r="N24" i="16"/>
  <c r="N24" i="20"/>
  <c r="N24" i="30"/>
  <c r="N24" i="39"/>
  <c r="N24" i="23"/>
  <c r="N24" i="52"/>
  <c r="N24" i="37"/>
  <c r="N24" i="49"/>
  <c r="N24" i="26"/>
  <c r="N24" i="14"/>
  <c r="N24" i="35"/>
  <c r="N24" i="8"/>
  <c r="N24" i="31"/>
  <c r="N24" i="15"/>
  <c r="N24" i="29"/>
  <c r="N24" i="34"/>
  <c r="N24" i="42"/>
  <c r="N24" i="25"/>
  <c r="N24" i="36"/>
  <c r="N24" i="50"/>
  <c r="N24" i="38"/>
  <c r="N24" i="43"/>
  <c r="V30" i="26"/>
  <c r="V36" i="44"/>
  <c r="V36" i="13"/>
  <c r="V36" i="36"/>
  <c r="V36" i="39"/>
  <c r="X18" i="33"/>
  <c r="X18" i="19"/>
  <c r="X18" i="29"/>
  <c r="X18" i="40"/>
  <c r="X18" i="8"/>
  <c r="X18" i="16"/>
  <c r="X18" i="17"/>
  <c r="X18" i="34"/>
  <c r="X18" i="13"/>
  <c r="X18" i="15"/>
  <c r="X18" i="49"/>
  <c r="X18" i="51"/>
  <c r="X18" i="39"/>
  <c r="X18" i="23"/>
  <c r="X18" i="31"/>
  <c r="V7" i="31"/>
  <c r="V7" i="42"/>
  <c r="X38" i="23"/>
  <c r="X38" i="19"/>
  <c r="P28" i="49"/>
  <c r="P28" i="48"/>
  <c r="F28" i="13"/>
  <c r="P28" i="22"/>
  <c r="F28" i="25"/>
  <c r="F28" i="37"/>
  <c r="F28" i="38"/>
  <c r="P28" i="18"/>
  <c r="P8" i="37"/>
  <c r="F8" i="20"/>
  <c r="F8" i="8"/>
  <c r="X43" i="43"/>
  <c r="X43" i="27"/>
  <c r="X43" i="12"/>
  <c r="X43" i="34"/>
  <c r="X43" i="21"/>
  <c r="X39" i="42"/>
  <c r="X39" i="28"/>
  <c r="X39" i="31"/>
  <c r="X27" i="14"/>
  <c r="X27" i="29"/>
  <c r="X27" i="17"/>
  <c r="X27" i="37"/>
  <c r="X27" i="20"/>
  <c r="X27" i="52"/>
  <c r="X23" i="49"/>
  <c r="X23" i="39"/>
  <c r="X23" i="48"/>
  <c r="X23" i="29"/>
  <c r="X23" i="13"/>
  <c r="X11" i="19"/>
  <c r="X11" i="18"/>
  <c r="X11" i="23"/>
  <c r="X11" i="25"/>
  <c r="X11" i="42"/>
  <c r="X11" i="34"/>
  <c r="N42" i="24"/>
  <c r="N42" i="17"/>
  <c r="V6" i="37"/>
  <c r="V6" i="39"/>
  <c r="V6" i="34"/>
  <c r="V6" i="25"/>
  <c r="V6" i="44"/>
  <c r="V6" i="28"/>
  <c r="V6" i="13"/>
  <c r="V6" i="48"/>
  <c r="V6" i="19"/>
  <c r="V30" i="51"/>
  <c r="V30" i="25"/>
  <c r="V36" i="16"/>
  <c r="F28" i="43"/>
  <c r="F10" i="36"/>
  <c r="AI42" i="4"/>
  <c r="G42" i="4" s="1"/>
  <c r="J39" i="31" s="1"/>
  <c r="AH42" i="4"/>
  <c r="F42" i="4" s="1"/>
  <c r="T39" i="35" s="1"/>
  <c r="AH14" i="4"/>
  <c r="F14" i="4" s="1"/>
  <c r="T11" i="19" s="1"/>
  <c r="AH40" i="4"/>
  <c r="F40" i="4" s="1"/>
  <c r="T37" i="40" s="1"/>
  <c r="AH9" i="4"/>
  <c r="F9" i="4" s="1"/>
  <c r="T6" i="36" s="1"/>
  <c r="E26" i="36"/>
  <c r="E41" i="36"/>
  <c r="E19" i="36"/>
  <c r="E34" i="36"/>
  <c r="E33" i="36"/>
  <c r="G33" i="36" s="1"/>
  <c r="E11" i="36"/>
  <c r="E21" i="36"/>
  <c r="E38" i="36"/>
  <c r="E14" i="36"/>
  <c r="E21" i="31"/>
  <c r="E6" i="28"/>
  <c r="E38" i="28"/>
  <c r="E26" i="28"/>
  <c r="E33" i="14"/>
  <c r="N36" i="52"/>
  <c r="N36" i="48"/>
  <c r="N36" i="50"/>
  <c r="E5" i="50"/>
  <c r="E7" i="50"/>
  <c r="E11" i="50"/>
  <c r="E13" i="50"/>
  <c r="E15" i="50"/>
  <c r="E19" i="50"/>
  <c r="E21" i="50"/>
  <c r="E23" i="50"/>
  <c r="E27" i="50"/>
  <c r="E29" i="50"/>
  <c r="E31" i="50"/>
  <c r="E35" i="50"/>
  <c r="E37" i="50"/>
  <c r="E39" i="50"/>
  <c r="E43" i="50"/>
  <c r="E8" i="50"/>
  <c r="E10" i="50"/>
  <c r="E12" i="50"/>
  <c r="E16" i="50"/>
  <c r="E18" i="50"/>
  <c r="E20" i="50"/>
  <c r="E24" i="50"/>
  <c r="E26" i="50"/>
  <c r="E28" i="50"/>
  <c r="E32" i="50"/>
  <c r="E34" i="50"/>
  <c r="E36" i="50"/>
  <c r="E40" i="50"/>
  <c r="G40" i="50" s="1"/>
  <c r="E42" i="50"/>
  <c r="P12" i="50"/>
  <c r="P12" i="52"/>
  <c r="F12" i="48"/>
  <c r="F12" i="50"/>
  <c r="F12" i="49"/>
  <c r="P12" i="51"/>
  <c r="P25" i="49"/>
  <c r="P25" i="48"/>
  <c r="P25" i="14"/>
  <c r="E24" i="43"/>
  <c r="E33" i="43"/>
  <c r="E34" i="43"/>
  <c r="E26" i="43"/>
  <c r="E10" i="43"/>
  <c r="E17" i="43"/>
  <c r="E9" i="38"/>
  <c r="E13" i="38"/>
  <c r="E16" i="38"/>
  <c r="E37" i="38"/>
  <c r="E20" i="29"/>
  <c r="E24" i="29"/>
  <c r="E33" i="18"/>
  <c r="E25" i="18"/>
  <c r="E7" i="18"/>
  <c r="E27" i="12"/>
  <c r="E34" i="12"/>
  <c r="E37" i="12"/>
  <c r="E26" i="12"/>
  <c r="N20" i="41"/>
  <c r="N20" i="13"/>
  <c r="N18" i="50"/>
  <c r="N18" i="48"/>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F40" i="30"/>
  <c r="G40" i="30" s="1"/>
  <c r="P40" i="52"/>
  <c r="P5" i="19"/>
  <c r="E20" i="35"/>
  <c r="E27" i="35"/>
  <c r="E12" i="25"/>
  <c r="G12" i="25" s="1"/>
  <c r="E33" i="25"/>
  <c r="E13" i="25"/>
  <c r="E37" i="25"/>
  <c r="E32" i="25"/>
  <c r="E23" i="25"/>
  <c r="E7" i="25"/>
  <c r="E29" i="16"/>
  <c r="E17" i="16"/>
  <c r="E18" i="16"/>
  <c r="E25" i="16"/>
  <c r="E6" i="16"/>
  <c r="E14" i="16"/>
  <c r="N8" i="51"/>
  <c r="N8" i="13"/>
  <c r="N8" i="50"/>
  <c r="E9" i="40"/>
  <c r="J42" i="30"/>
  <c r="J42" i="8"/>
  <c r="E10" i="49"/>
  <c r="E18" i="49"/>
  <c r="E26" i="49"/>
  <c r="E34" i="49"/>
  <c r="E42" i="49"/>
  <c r="E8" i="49"/>
  <c r="E30" i="49"/>
  <c r="E40" i="49"/>
  <c r="E31" i="49"/>
  <c r="E32" i="49"/>
  <c r="E16" i="49"/>
  <c r="E39" i="48"/>
  <c r="E23" i="48"/>
  <c r="AI25" i="4"/>
  <c r="G25" i="4" s="1"/>
  <c r="AI17" i="4"/>
  <c r="G17" i="4" s="1"/>
  <c r="J14" i="38" s="1"/>
  <c r="AI37" i="4"/>
  <c r="G37" i="4" s="1"/>
  <c r="J31" i="20"/>
  <c r="AI29" i="4"/>
  <c r="G29" i="4" s="1"/>
  <c r="J26" i="33" s="1"/>
  <c r="AH16" i="4"/>
  <c r="F16" i="4" s="1"/>
  <c r="AI21" i="4"/>
  <c r="G21" i="4" s="1"/>
  <c r="AI44" i="4"/>
  <c r="G44" i="4" s="1"/>
  <c r="AI27" i="4"/>
  <c r="G27" i="4" s="1"/>
  <c r="J24" i="36" s="1"/>
  <c r="AI13" i="4"/>
  <c r="G13" i="4" s="1"/>
  <c r="J10" i="21" s="1"/>
  <c r="AH38" i="4"/>
  <c r="F38" i="4" s="1"/>
  <c r="AI46" i="4"/>
  <c r="G46" i="4" s="1"/>
  <c r="J43" i="19" s="1"/>
  <c r="AH46" i="4"/>
  <c r="F46" i="4" s="1"/>
  <c r="T43" i="17" s="1"/>
  <c r="J37" i="26"/>
  <c r="J37" i="41"/>
  <c r="J37" i="27"/>
  <c r="J37" i="33"/>
  <c r="J37" i="44"/>
  <c r="J37" i="24"/>
  <c r="T11" i="14"/>
  <c r="J24" i="17"/>
  <c r="T28" i="40"/>
  <c r="T28" i="38"/>
  <c r="T28" i="23"/>
  <c r="T28" i="34"/>
  <c r="T28" i="19"/>
  <c r="T43" i="30"/>
  <c r="T43" i="13"/>
  <c r="T43" i="38"/>
  <c r="T43" i="31"/>
  <c r="T43" i="21"/>
  <c r="T43" i="16"/>
  <c r="T43" i="43"/>
  <c r="T43" i="24"/>
  <c r="T43" i="36"/>
  <c r="T43" i="33"/>
  <c r="T43" i="15"/>
  <c r="T43" i="50"/>
  <c r="T43" i="42"/>
  <c r="T43" i="48"/>
  <c r="T43" i="19"/>
  <c r="T43" i="35"/>
  <c r="T43" i="22"/>
  <c r="T43" i="20"/>
  <c r="T43" i="39"/>
  <c r="T43" i="52"/>
  <c r="T43" i="12"/>
  <c r="T43" i="32"/>
  <c r="T43" i="29"/>
  <c r="T43" i="26"/>
  <c r="T43" i="28"/>
  <c r="T43" i="8"/>
  <c r="T43" i="49"/>
  <c r="T43" i="18"/>
  <c r="T16" i="39"/>
  <c r="T16" i="16"/>
  <c r="T16" i="19"/>
  <c r="T16" i="21"/>
  <c r="T16" i="36"/>
  <c r="T16" i="42"/>
  <c r="T16" i="26"/>
  <c r="T16" i="8"/>
  <c r="T16" i="29"/>
  <c r="T16" i="33"/>
  <c r="T24" i="8"/>
  <c r="T24" i="14"/>
  <c r="T24" i="44"/>
  <c r="T24" i="35"/>
  <c r="T24" i="41"/>
  <c r="T24" i="16"/>
  <c r="T24" i="38"/>
  <c r="T24" i="17"/>
  <c r="T24" i="15"/>
  <c r="T24" i="27"/>
  <c r="J26" i="31"/>
  <c r="J26" i="43"/>
  <c r="J26" i="14"/>
  <c r="J26" i="18"/>
  <c r="J26" i="29"/>
  <c r="J26" i="51"/>
  <c r="J26" i="19"/>
  <c r="J26" i="8"/>
  <c r="J26" i="48"/>
  <c r="J26" i="40"/>
  <c r="J26" i="24"/>
  <c r="J26" i="27"/>
  <c r="J26" i="36"/>
  <c r="J26" i="16"/>
  <c r="J26" i="39"/>
  <c r="J26" i="12"/>
  <c r="J26" i="32"/>
  <c r="T6" i="49"/>
  <c r="J14" i="51"/>
  <c r="J14" i="33"/>
  <c r="G12" i="22" l="1"/>
  <c r="G36" i="18"/>
  <c r="G40" i="20"/>
  <c r="G14" i="19"/>
  <c r="G33" i="41"/>
  <c r="G40" i="24"/>
  <c r="P11" i="49"/>
  <c r="V30" i="12"/>
  <c r="F11" i="43"/>
  <c r="V30" i="39"/>
  <c r="V30" i="28"/>
  <c r="P19" i="15"/>
  <c r="V30" i="24"/>
  <c r="V30" i="50"/>
  <c r="V30" i="49"/>
  <c r="G33" i="25"/>
  <c r="V30" i="22"/>
  <c r="V30" i="8"/>
  <c r="J43" i="15"/>
  <c r="G33" i="43"/>
  <c r="V30" i="38"/>
  <c r="V33" i="12"/>
  <c r="V30" i="29"/>
  <c r="V30" i="37"/>
  <c r="V37" i="15"/>
  <c r="V30" i="42"/>
  <c r="V30" i="32"/>
  <c r="V30" i="41"/>
  <c r="V29" i="49"/>
  <c r="V33" i="32"/>
  <c r="X42" i="31"/>
  <c r="X24" i="38"/>
  <c r="V11" i="38"/>
  <c r="X42" i="12"/>
  <c r="G40" i="15"/>
  <c r="G33" i="44"/>
  <c r="G12" i="42"/>
  <c r="G33" i="23"/>
  <c r="G8" i="8"/>
  <c r="G13" i="37"/>
  <c r="N30" i="33"/>
  <c r="N30" i="16"/>
  <c r="N30" i="29"/>
  <c r="N30" i="17"/>
  <c r="N30" i="25"/>
  <c r="N30" i="31"/>
  <c r="N30" i="36"/>
  <c r="N30" i="44"/>
  <c r="N30" i="34"/>
  <c r="T6" i="19"/>
  <c r="X14" i="18"/>
  <c r="P27" i="40"/>
  <c r="T6" i="38"/>
  <c r="X14" i="29"/>
  <c r="X14" i="30"/>
  <c r="F27" i="23"/>
  <c r="P27" i="32"/>
  <c r="V22" i="24"/>
  <c r="T6" i="52"/>
  <c r="X14" i="19"/>
  <c r="X14" i="49"/>
  <c r="F27" i="15"/>
  <c r="G27" i="15" s="1"/>
  <c r="F27" i="39"/>
  <c r="V22" i="22"/>
  <c r="X14" i="20"/>
  <c r="X14" i="38"/>
  <c r="P27" i="23"/>
  <c r="F27" i="30"/>
  <c r="F27" i="50"/>
  <c r="X14" i="12"/>
  <c r="X14" i="37"/>
  <c r="P27" i="15"/>
  <c r="X14" i="23"/>
  <c r="T6" i="21"/>
  <c r="T6" i="48"/>
  <c r="T6" i="28"/>
  <c r="T6" i="20"/>
  <c r="T6" i="24"/>
  <c r="T6" i="25"/>
  <c r="F27" i="20"/>
  <c r="F27" i="14"/>
  <c r="P27" i="20"/>
  <c r="P27" i="14"/>
  <c r="P27" i="49"/>
  <c r="P27" i="39"/>
  <c r="P27" i="30"/>
  <c r="F27" i="38"/>
  <c r="F27" i="31"/>
  <c r="F27" i="8"/>
  <c r="T6" i="30"/>
  <c r="T6" i="37"/>
  <c r="T6" i="29"/>
  <c r="T6" i="43"/>
  <c r="T6" i="50"/>
  <c r="F27" i="29"/>
  <c r="F27" i="19"/>
  <c r="P27" i="29"/>
  <c r="P27" i="19"/>
  <c r="P27" i="12"/>
  <c r="F27" i="49"/>
  <c r="P27" i="38"/>
  <c r="P27" i="31"/>
  <c r="F27" i="37"/>
  <c r="P27" i="8"/>
  <c r="AN46" i="4"/>
  <c r="H46" i="4" s="1"/>
  <c r="T6" i="41"/>
  <c r="T6" i="34"/>
  <c r="T6" i="22"/>
  <c r="T6" i="27"/>
  <c r="T6" i="44"/>
  <c r="F27" i="28"/>
  <c r="G27" i="28" s="1"/>
  <c r="F27" i="18"/>
  <c r="P27" i="28"/>
  <c r="P27" i="18"/>
  <c r="F27" i="12"/>
  <c r="F27" i="48"/>
  <c r="P27" i="37"/>
  <c r="F27" i="43"/>
  <c r="F27" i="36"/>
  <c r="G27" i="36" s="1"/>
  <c r="T6" i="26"/>
  <c r="T6" i="18"/>
  <c r="T6" i="31"/>
  <c r="T6" i="40"/>
  <c r="V10" i="12"/>
  <c r="F27" i="27"/>
  <c r="G27" i="27" s="1"/>
  <c r="P27" i="22"/>
  <c r="P27" i="27"/>
  <c r="F27" i="17"/>
  <c r="G27" i="17" s="1"/>
  <c r="P27" i="43"/>
  <c r="P27" i="36"/>
  <c r="F27" i="44"/>
  <c r="F27" i="35"/>
  <c r="G27" i="35" s="1"/>
  <c r="V10" i="24"/>
  <c r="T6" i="8"/>
  <c r="T6" i="42"/>
  <c r="T6" i="12"/>
  <c r="T6" i="32"/>
  <c r="F27" i="52"/>
  <c r="G27" i="52" s="1"/>
  <c r="V10" i="20"/>
  <c r="F27" i="26"/>
  <c r="P27" i="21"/>
  <c r="P27" i="26"/>
  <c r="F27" i="22"/>
  <c r="P27" i="44"/>
  <c r="P27" i="35"/>
  <c r="F27" i="42"/>
  <c r="G27" i="42" s="1"/>
  <c r="F27" i="34"/>
  <c r="T6" i="17"/>
  <c r="T6" i="33"/>
  <c r="T6" i="16"/>
  <c r="T6" i="51"/>
  <c r="P27" i="50"/>
  <c r="V10" i="42"/>
  <c r="F27" i="25"/>
  <c r="G27" i="25" s="1"/>
  <c r="P27" i="17"/>
  <c r="P27" i="25"/>
  <c r="F27" i="21"/>
  <c r="F27" i="13"/>
  <c r="P27" i="42"/>
  <c r="P27" i="34"/>
  <c r="F27" i="41"/>
  <c r="F27" i="33"/>
  <c r="G27" i="33" s="1"/>
  <c r="T6" i="35"/>
  <c r="T6" i="13"/>
  <c r="T6" i="39"/>
  <c r="T6" i="23"/>
  <c r="P27" i="52"/>
  <c r="F27" i="24"/>
  <c r="G27" i="24" s="1"/>
  <c r="F27" i="16"/>
  <c r="P27" i="24"/>
  <c r="P27" i="16"/>
  <c r="F27" i="51"/>
  <c r="P27" i="41"/>
  <c r="P27" i="33"/>
  <c r="F27" i="40"/>
  <c r="G27" i="40" s="1"/>
  <c r="J14" i="32"/>
  <c r="X38" i="30"/>
  <c r="X38" i="15"/>
  <c r="V7" i="35"/>
  <c r="V7" i="30"/>
  <c r="J15" i="30"/>
  <c r="J15" i="32"/>
  <c r="J15" i="44"/>
  <c r="J15" i="29"/>
  <c r="V7" i="34"/>
  <c r="X38" i="36"/>
  <c r="X42" i="17"/>
  <c r="X42" i="13"/>
  <c r="X42" i="37"/>
  <c r="J14" i="22"/>
  <c r="X38" i="18"/>
  <c r="X38" i="50"/>
  <c r="V7" i="40"/>
  <c r="V7" i="19"/>
  <c r="P36" i="37"/>
  <c r="V7" i="43"/>
  <c r="X42" i="44"/>
  <c r="AN38" i="4"/>
  <c r="H38" i="4" s="1"/>
  <c r="J14" i="16"/>
  <c r="X38" i="13"/>
  <c r="X38" i="39"/>
  <c r="V7" i="8"/>
  <c r="V7" i="18"/>
  <c r="F34" i="17"/>
  <c r="V7" i="48"/>
  <c r="X38" i="51"/>
  <c r="X42" i="49"/>
  <c r="J14" i="35"/>
  <c r="X38" i="43"/>
  <c r="X38" i="49"/>
  <c r="V7" i="20"/>
  <c r="J15" i="42"/>
  <c r="J15" i="18"/>
  <c r="J15" i="22"/>
  <c r="X38" i="48"/>
  <c r="X42" i="15"/>
  <c r="X42" i="24"/>
  <c r="X42" i="26"/>
  <c r="X42" i="43"/>
  <c r="J14" i="12"/>
  <c r="X38" i="38"/>
  <c r="X38" i="37"/>
  <c r="X38" i="8"/>
  <c r="V7" i="29"/>
  <c r="X38" i="34"/>
  <c r="X42" i="34"/>
  <c r="J14" i="24"/>
  <c r="X38" i="29"/>
  <c r="X38" i="32"/>
  <c r="V7" i="50"/>
  <c r="V7" i="17"/>
  <c r="X38" i="25"/>
  <c r="V7" i="24"/>
  <c r="X42" i="19"/>
  <c r="X42" i="14"/>
  <c r="X42" i="36"/>
  <c r="X38" i="27"/>
  <c r="X38" i="26"/>
  <c r="V7" i="26"/>
  <c r="V7" i="51"/>
  <c r="X38" i="52"/>
  <c r="V7" i="12"/>
  <c r="X42" i="25"/>
  <c r="J24" i="28"/>
  <c r="J24" i="51"/>
  <c r="J24" i="20"/>
  <c r="J24" i="22"/>
  <c r="J24" i="25"/>
  <c r="J35" i="36"/>
  <c r="J24" i="49"/>
  <c r="J24" i="34"/>
  <c r="J35" i="37"/>
  <c r="J35" i="12"/>
  <c r="J35" i="40"/>
  <c r="J35" i="41"/>
  <c r="J35" i="42"/>
  <c r="J35" i="29"/>
  <c r="J35" i="31"/>
  <c r="J35" i="27"/>
  <c r="J35" i="52"/>
  <c r="J35" i="19"/>
  <c r="J35" i="28"/>
  <c r="T20" i="43"/>
  <c r="J35" i="38"/>
  <c r="J35" i="15"/>
  <c r="V19" i="21"/>
  <c r="X12" i="48"/>
  <c r="V19" i="25"/>
  <c r="V19" i="30"/>
  <c r="V19" i="13"/>
  <c r="X32" i="16"/>
  <c r="V19" i="43"/>
  <c r="X12" i="22"/>
  <c r="V19" i="48"/>
  <c r="V19" i="28"/>
  <c r="V19" i="22"/>
  <c r="V19" i="24"/>
  <c r="X22" i="8"/>
  <c r="X22" i="51"/>
  <c r="X22" i="30"/>
  <c r="X22" i="44"/>
  <c r="X22" i="40"/>
  <c r="X38" i="41"/>
  <c r="V7" i="44"/>
  <c r="V7" i="16"/>
  <c r="X38" i="24"/>
  <c r="X38" i="31"/>
  <c r="X42" i="18"/>
  <c r="X42" i="35"/>
  <c r="X42" i="33"/>
  <c r="X42" i="42"/>
  <c r="V37" i="49"/>
  <c r="V19" i="31"/>
  <c r="V19" i="34"/>
  <c r="V19" i="23"/>
  <c r="X22" i="15"/>
  <c r="X22" i="14"/>
  <c r="X22" i="19"/>
  <c r="X22" i="34"/>
  <c r="X22" i="22"/>
  <c r="V7" i="28"/>
  <c r="X38" i="17"/>
  <c r="X38" i="22"/>
  <c r="V7" i="38"/>
  <c r="X38" i="20"/>
  <c r="X42" i="22"/>
  <c r="X42" i="8"/>
  <c r="X42" i="38"/>
  <c r="X42" i="39"/>
  <c r="X42" i="50"/>
  <c r="V19" i="8"/>
  <c r="V19" i="14"/>
  <c r="V19" i="40"/>
  <c r="X22" i="16"/>
  <c r="X22" i="50"/>
  <c r="X22" i="35"/>
  <c r="X22" i="39"/>
  <c r="X38" i="28"/>
  <c r="V7" i="25"/>
  <c r="X42" i="23"/>
  <c r="X42" i="16"/>
  <c r="X42" i="40"/>
  <c r="X42" i="41"/>
  <c r="X42" i="48"/>
  <c r="V19" i="52"/>
  <c r="V19" i="32"/>
  <c r="V19" i="38"/>
  <c r="V19" i="36"/>
  <c r="V19" i="29"/>
  <c r="V19" i="39"/>
  <c r="X22" i="42"/>
  <c r="X22" i="49"/>
  <c r="X22" i="26"/>
  <c r="X22" i="52"/>
  <c r="X38" i="35"/>
  <c r="V7" i="37"/>
  <c r="X38" i="40"/>
  <c r="X42" i="20"/>
  <c r="X42" i="28"/>
  <c r="X42" i="27"/>
  <c r="X42" i="52"/>
  <c r="V19" i="42"/>
  <c r="V19" i="19"/>
  <c r="V19" i="50"/>
  <c r="X32" i="25"/>
  <c r="X22" i="20"/>
  <c r="X22" i="27"/>
  <c r="X22" i="29"/>
  <c r="X22" i="21"/>
  <c r="X38" i="21"/>
  <c r="X38" i="16"/>
  <c r="X38" i="12"/>
  <c r="X42" i="21"/>
  <c r="X42" i="32"/>
  <c r="X42" i="29"/>
  <c r="X42" i="51"/>
  <c r="N26" i="48"/>
  <c r="N26" i="23"/>
  <c r="N26" i="50"/>
  <c r="N26" i="51"/>
  <c r="N26" i="52"/>
  <c r="N26" i="22"/>
  <c r="N26" i="36"/>
  <c r="N26" i="43"/>
  <c r="N26" i="34"/>
  <c r="N26" i="13"/>
  <c r="V23" i="44"/>
  <c r="V23" i="19"/>
  <c r="V23" i="17"/>
  <c r="V23" i="31"/>
  <c r="V23" i="24"/>
  <c r="V23" i="38"/>
  <c r="V23" i="30"/>
  <c r="V23" i="35"/>
  <c r="V23" i="49"/>
  <c r="V23" i="8"/>
  <c r="V23" i="18"/>
  <c r="V23" i="23"/>
  <c r="V23" i="13"/>
  <c r="V23" i="29"/>
  <c r="V23" i="27"/>
  <c r="V23" i="39"/>
  <c r="F32" i="42"/>
  <c r="P32" i="52"/>
  <c r="F32" i="13"/>
  <c r="P32" i="48"/>
  <c r="P32" i="39"/>
  <c r="P32" i="32"/>
  <c r="F32" i="8"/>
  <c r="G32" i="8" s="1"/>
  <c r="F32" i="41"/>
  <c r="P32" i="15"/>
  <c r="F32" i="27"/>
  <c r="V10" i="30"/>
  <c r="V10" i="43"/>
  <c r="V10" i="33"/>
  <c r="V10" i="40"/>
  <c r="V10" i="44"/>
  <c r="V10" i="36"/>
  <c r="V10" i="29"/>
  <c r="V10" i="50"/>
  <c r="V10" i="28"/>
  <c r="V10" i="32"/>
  <c r="V10" i="39"/>
  <c r="V10" i="22"/>
  <c r="V10" i="38"/>
  <c r="V10" i="37"/>
  <c r="V10" i="16"/>
  <c r="V10" i="48"/>
  <c r="J43" i="30"/>
  <c r="T43" i="41"/>
  <c r="T43" i="14"/>
  <c r="T43" i="40"/>
  <c r="T43" i="34"/>
  <c r="T37" i="50"/>
  <c r="X12" i="37"/>
  <c r="G33" i="14"/>
  <c r="V10" i="21"/>
  <c r="V10" i="17"/>
  <c r="V37" i="20"/>
  <c r="X32" i="31"/>
  <c r="V9" i="34"/>
  <c r="V9" i="41"/>
  <c r="V9" i="15"/>
  <c r="V9" i="48"/>
  <c r="V9" i="26"/>
  <c r="V9" i="51"/>
  <c r="V9" i="12"/>
  <c r="V9" i="28"/>
  <c r="V9" i="36"/>
  <c r="V9" i="20"/>
  <c r="V9" i="39"/>
  <c r="V9" i="31"/>
  <c r="V9" i="50"/>
  <c r="V9" i="40"/>
  <c r="V9" i="30"/>
  <c r="V9" i="24"/>
  <c r="V9" i="29"/>
  <c r="V9" i="44"/>
  <c r="V9" i="33"/>
  <c r="V9" i="18"/>
  <c r="V9" i="8"/>
  <c r="V9" i="25"/>
  <c r="V9" i="52"/>
  <c r="V9" i="43"/>
  <c r="V9" i="13"/>
  <c r="V9" i="27"/>
  <c r="V9" i="16"/>
  <c r="V9" i="35"/>
  <c r="V9" i="14"/>
  <c r="V9" i="37"/>
  <c r="X12" i="38"/>
  <c r="V10" i="25"/>
  <c r="V10" i="35"/>
  <c r="V37" i="38"/>
  <c r="X32" i="44"/>
  <c r="J21" i="13"/>
  <c r="J21" i="48"/>
  <c r="P29" i="8"/>
  <c r="F29" i="25"/>
  <c r="F29" i="8"/>
  <c r="G29" i="8" s="1"/>
  <c r="F39" i="39"/>
  <c r="F39" i="29"/>
  <c r="F39" i="31"/>
  <c r="G39" i="31" s="1"/>
  <c r="P39" i="8"/>
  <c r="P39" i="41"/>
  <c r="P39" i="18"/>
  <c r="P39" i="26"/>
  <c r="P39" i="20"/>
  <c r="F39" i="48"/>
  <c r="G39" i="48" s="1"/>
  <c r="P39" i="16"/>
  <c r="P39" i="33"/>
  <c r="F39" i="51"/>
  <c r="V10" i="23"/>
  <c r="V37" i="22"/>
  <c r="P14" i="43"/>
  <c r="P14" i="39"/>
  <c r="N8" i="21"/>
  <c r="N8" i="30"/>
  <c r="N8" i="36"/>
  <c r="N8" i="23"/>
  <c r="N8" i="33"/>
  <c r="N8" i="37"/>
  <c r="N8" i="25"/>
  <c r="N8" i="38"/>
  <c r="N8" i="14"/>
  <c r="N8" i="35"/>
  <c r="N8" i="12"/>
  <c r="N8" i="24"/>
  <c r="N8" i="20"/>
  <c r="N8" i="18"/>
  <c r="N8" i="43"/>
  <c r="N8" i="32"/>
  <c r="N8" i="34"/>
  <c r="N8" i="42"/>
  <c r="N8" i="19"/>
  <c r="N8" i="27"/>
  <c r="N8" i="16"/>
  <c r="N8" i="40"/>
  <c r="V40" i="23"/>
  <c r="V40" i="12"/>
  <c r="V40" i="25"/>
  <c r="V40" i="20"/>
  <c r="V40" i="18"/>
  <c r="V40" i="34"/>
  <c r="V40" i="8"/>
  <c r="V40" i="32"/>
  <c r="V40" i="15"/>
  <c r="V40" i="40"/>
  <c r="V40" i="52"/>
  <c r="V40" i="35"/>
  <c r="V40" i="13"/>
  <c r="V40" i="16"/>
  <c r="V40" i="29"/>
  <c r="V40" i="50"/>
  <c r="V40" i="27"/>
  <c r="V40" i="14"/>
  <c r="V40" i="36"/>
  <c r="V40" i="31"/>
  <c r="V40" i="22"/>
  <c r="V40" i="51"/>
  <c r="V40" i="33"/>
  <c r="V40" i="28"/>
  <c r="V40" i="41"/>
  <c r="V40" i="39"/>
  <c r="V40" i="26"/>
  <c r="V36" i="23"/>
  <c r="V36" i="38"/>
  <c r="V36" i="15"/>
  <c r="V36" i="29"/>
  <c r="V36" i="22"/>
  <c r="V36" i="52"/>
  <c r="V36" i="50"/>
  <c r="V36" i="48"/>
  <c r="V36" i="41"/>
  <c r="V36" i="31"/>
  <c r="V36" i="43"/>
  <c r="V36" i="49"/>
  <c r="V36" i="8"/>
  <c r="V36" i="42"/>
  <c r="V36" i="28"/>
  <c r="V36" i="17"/>
  <c r="V36" i="12"/>
  <c r="V36" i="37"/>
  <c r="V36" i="51"/>
  <c r="V32" i="13"/>
  <c r="V32" i="17"/>
  <c r="V32" i="23"/>
  <c r="V32" i="42"/>
  <c r="V32" i="28"/>
  <c r="V32" i="31"/>
  <c r="V32" i="8"/>
  <c r="V32" i="39"/>
  <c r="V32" i="32"/>
  <c r="V32" i="43"/>
  <c r="V32" i="52"/>
  <c r="V32" i="41"/>
  <c r="V32" i="49"/>
  <c r="V32" i="12"/>
  <c r="V32" i="44"/>
  <c r="V32" i="50"/>
  <c r="V32" i="26"/>
  <c r="V28" i="35"/>
  <c r="V28" i="43"/>
  <c r="V28" i="22"/>
  <c r="V28" i="20"/>
  <c r="V28" i="13"/>
  <c r="V28" i="26"/>
  <c r="V28" i="21"/>
  <c r="V28" i="14"/>
  <c r="V28" i="37"/>
  <c r="V28" i="34"/>
  <c r="V28" i="19"/>
  <c r="V28" i="28"/>
  <c r="V28" i="24"/>
  <c r="V28" i="33"/>
  <c r="V28" i="39"/>
  <c r="V28" i="29"/>
  <c r="V28" i="31"/>
  <c r="V28" i="42"/>
  <c r="V28" i="40"/>
  <c r="V24" i="26"/>
  <c r="V24" i="33"/>
  <c r="V24" i="41"/>
  <c r="V24" i="52"/>
  <c r="V24" i="14"/>
  <c r="V24" i="36"/>
  <c r="V24" i="38"/>
  <c r="V24" i="44"/>
  <c r="V24" i="48"/>
  <c r="V24" i="15"/>
  <c r="V24" i="23"/>
  <c r="V24" i="39"/>
  <c r="V24" i="34"/>
  <c r="V24" i="51"/>
  <c r="V24" i="21"/>
  <c r="V24" i="27"/>
  <c r="V24" i="42"/>
  <c r="V24" i="13"/>
  <c r="V24" i="17"/>
  <c r="V24" i="20"/>
  <c r="V24" i="43"/>
  <c r="V24" i="30"/>
  <c r="V24" i="35"/>
  <c r="V24" i="12"/>
  <c r="V24" i="50"/>
  <c r="V24" i="8"/>
  <c r="V24" i="40"/>
  <c r="V24" i="49"/>
  <c r="V24" i="19"/>
  <c r="V16" i="17"/>
  <c r="V16" i="26"/>
  <c r="V16" i="27"/>
  <c r="V16" i="34"/>
  <c r="V16" i="18"/>
  <c r="V16" i="22"/>
  <c r="V16" i="13"/>
  <c r="V16" i="49"/>
  <c r="V16" i="38"/>
  <c r="V16" i="48"/>
  <c r="V16" i="42"/>
  <c r="V16" i="25"/>
  <c r="V16" i="14"/>
  <c r="V16" i="40"/>
  <c r="V16" i="29"/>
  <c r="V16" i="41"/>
  <c r="V16" i="19"/>
  <c r="V16" i="44"/>
  <c r="V16" i="35"/>
  <c r="V16" i="12"/>
  <c r="V16" i="23"/>
  <c r="V16" i="31"/>
  <c r="V16" i="39"/>
  <c r="V16" i="24"/>
  <c r="V16" i="32"/>
  <c r="V16" i="50"/>
  <c r="V12" i="36"/>
  <c r="V12" i="39"/>
  <c r="V12" i="44"/>
  <c r="V12" i="37"/>
  <c r="V12" i="40"/>
  <c r="V12" i="43"/>
  <c r="V12" i="48"/>
  <c r="V12" i="41"/>
  <c r="V12" i="23"/>
  <c r="V12" i="34"/>
  <c r="V12" i="12"/>
  <c r="V12" i="49"/>
  <c r="V12" i="42"/>
  <c r="V12" i="31"/>
  <c r="V12" i="50"/>
  <c r="V12" i="51"/>
  <c r="V12" i="28"/>
  <c r="V12" i="19"/>
  <c r="V12" i="21"/>
  <c r="V12" i="35"/>
  <c r="V12" i="32"/>
  <c r="V12" i="22"/>
  <c r="V12" i="24"/>
  <c r="N42" i="31"/>
  <c r="N42" i="38"/>
  <c r="N42" i="37"/>
  <c r="N42" i="22"/>
  <c r="N42" i="21"/>
  <c r="N42" i="48"/>
  <c r="N42" i="49"/>
  <c r="N34" i="12"/>
  <c r="N34" i="19"/>
  <c r="N34" i="18"/>
  <c r="N34" i="15"/>
  <c r="N34" i="20"/>
  <c r="N34" i="29"/>
  <c r="N34" i="36"/>
  <c r="N34" i="39"/>
  <c r="N34" i="13"/>
  <c r="N34" i="21"/>
  <c r="N34" i="17"/>
  <c r="N34" i="26"/>
  <c r="N34" i="50"/>
  <c r="N34" i="48"/>
  <c r="N34" i="34"/>
  <c r="N34" i="52"/>
  <c r="N34" i="37"/>
  <c r="N34" i="23"/>
  <c r="N34" i="16"/>
  <c r="N34" i="32"/>
  <c r="N34" i="30"/>
  <c r="N34" i="40"/>
  <c r="N34" i="49"/>
  <c r="N34" i="42"/>
  <c r="N34" i="33"/>
  <c r="N34" i="31"/>
  <c r="N34" i="38"/>
  <c r="N18" i="32"/>
  <c r="N18" i="16"/>
  <c r="N18" i="30"/>
  <c r="N18" i="20"/>
  <c r="N18" i="35"/>
  <c r="N18" i="34"/>
  <c r="N18" i="41"/>
  <c r="N18" i="24"/>
  <c r="N18" i="51"/>
  <c r="J43" i="16"/>
  <c r="J39" i="22"/>
  <c r="G33" i="18"/>
  <c r="V10" i="13"/>
  <c r="V10" i="8"/>
  <c r="V10" i="41"/>
  <c r="V37" i="29"/>
  <c r="F39" i="17"/>
  <c r="G39" i="17" s="1"/>
  <c r="F29" i="23"/>
  <c r="G29" i="23" s="1"/>
  <c r="F36" i="19"/>
  <c r="G36" i="19" s="1"/>
  <c r="F36" i="15"/>
  <c r="P36" i="40"/>
  <c r="P36" i="52"/>
  <c r="P36" i="20"/>
  <c r="P36" i="49"/>
  <c r="F36" i="31"/>
  <c r="P36" i="44"/>
  <c r="P36" i="23"/>
  <c r="F36" i="28"/>
  <c r="F36" i="41"/>
  <c r="F36" i="44"/>
  <c r="G36" i="44" s="1"/>
  <c r="F36" i="42"/>
  <c r="V10" i="18"/>
  <c r="V37" i="42"/>
  <c r="N26" i="15"/>
  <c r="N26" i="38"/>
  <c r="N26" i="25"/>
  <c r="N26" i="41"/>
  <c r="N26" i="8"/>
  <c r="N26" i="40"/>
  <c r="N26" i="12"/>
  <c r="N26" i="35"/>
  <c r="N26" i="19"/>
  <c r="N26" i="27"/>
  <c r="N26" i="26"/>
  <c r="N26" i="21"/>
  <c r="N26" i="16"/>
  <c r="N26" i="30"/>
  <c r="N26" i="18"/>
  <c r="N26" i="28"/>
  <c r="N26" i="24"/>
  <c r="N26" i="39"/>
  <c r="N26" i="37"/>
  <c r="N26" i="20"/>
  <c r="N26" i="49"/>
  <c r="N26" i="17"/>
  <c r="N26" i="44"/>
  <c r="N26" i="32"/>
  <c r="N26" i="29"/>
  <c r="N26" i="14"/>
  <c r="N26" i="31"/>
  <c r="N26" i="33"/>
  <c r="N26" i="42"/>
  <c r="V39" i="16"/>
  <c r="V39" i="52"/>
  <c r="V39" i="25"/>
  <c r="V39" i="42"/>
  <c r="V39" i="37"/>
  <c r="V39" i="44"/>
  <c r="V39" i="19"/>
  <c r="V39" i="50"/>
  <c r="X36" i="39"/>
  <c r="X36" i="29"/>
  <c r="X36" i="38"/>
  <c r="X36" i="40"/>
  <c r="X36" i="32"/>
  <c r="X36" i="21"/>
  <c r="X36" i="20"/>
  <c r="X32" i="19"/>
  <c r="X32" i="12"/>
  <c r="X32" i="15"/>
  <c r="X32" i="24"/>
  <c r="X32" i="28"/>
  <c r="X32" i="35"/>
  <c r="X32" i="29"/>
  <c r="X32" i="34"/>
  <c r="X32" i="39"/>
  <c r="X32" i="37"/>
  <c r="X32" i="26"/>
  <c r="X32" i="50"/>
  <c r="X32" i="20"/>
  <c r="X32" i="40"/>
  <c r="X32" i="36"/>
  <c r="X32" i="49"/>
  <c r="X32" i="32"/>
  <c r="X32" i="23"/>
  <c r="X32" i="33"/>
  <c r="X32" i="17"/>
  <c r="X32" i="51"/>
  <c r="X32" i="38"/>
  <c r="X32" i="48"/>
  <c r="X32" i="41"/>
  <c r="X28" i="35"/>
  <c r="X28" i="22"/>
  <c r="X28" i="21"/>
  <c r="X28" i="32"/>
  <c r="X28" i="24"/>
  <c r="X28" i="50"/>
  <c r="X28" i="26"/>
  <c r="X28" i="49"/>
  <c r="X28" i="34"/>
  <c r="X28" i="36"/>
  <c r="X20" i="25"/>
  <c r="X20" i="32"/>
  <c r="X20" i="37"/>
  <c r="X16" i="38"/>
  <c r="X16" i="35"/>
  <c r="X16" i="14"/>
  <c r="X16" i="8"/>
  <c r="X12" i="31"/>
  <c r="X12" i="21"/>
  <c r="X12" i="34"/>
  <c r="X12" i="23"/>
  <c r="X12" i="29"/>
  <c r="X12" i="14"/>
  <c r="X8" i="23"/>
  <c r="X8" i="36"/>
  <c r="X8" i="21"/>
  <c r="X8" i="15"/>
  <c r="N35" i="29"/>
  <c r="N35" i="38"/>
  <c r="N35" i="50"/>
  <c r="N35" i="22"/>
  <c r="N35" i="41"/>
  <c r="J43" i="12"/>
  <c r="T43" i="23"/>
  <c r="T43" i="25"/>
  <c r="T43" i="37"/>
  <c r="T43" i="27"/>
  <c r="J39" i="12"/>
  <c r="X12" i="30"/>
  <c r="V10" i="31"/>
  <c r="V10" i="52"/>
  <c r="V10" i="14"/>
  <c r="V37" i="16"/>
  <c r="X5" i="18"/>
  <c r="X32" i="18"/>
  <c r="P36" i="25"/>
  <c r="P29" i="34"/>
  <c r="F36" i="35"/>
  <c r="V10" i="51"/>
  <c r="V37" i="36"/>
  <c r="X36" i="23"/>
  <c r="X36" i="12"/>
  <c r="P25" i="24"/>
  <c r="F25" i="21"/>
  <c r="P25" i="30"/>
  <c r="F25" i="38"/>
  <c r="P25" i="42"/>
  <c r="F25" i="14"/>
  <c r="G25" i="14" s="1"/>
  <c r="F25" i="44"/>
  <c r="G25" i="44" s="1"/>
  <c r="P25" i="36"/>
  <c r="F25" i="13"/>
  <c r="F25" i="30"/>
  <c r="F25" i="52"/>
  <c r="P25" i="27"/>
  <c r="F25" i="29"/>
  <c r="F25" i="19"/>
  <c r="N30" i="20"/>
  <c r="N30" i="35"/>
  <c r="N30" i="22"/>
  <c r="N30" i="8"/>
  <c r="N30" i="42"/>
  <c r="N30" i="12"/>
  <c r="N30" i="48"/>
  <c r="N30" i="38"/>
  <c r="N30" i="21"/>
  <c r="N30" i="51"/>
  <c r="N30" i="19"/>
  <c r="N30" i="14"/>
  <c r="N30" i="52"/>
  <c r="N30" i="43"/>
  <c r="N30" i="28"/>
  <c r="N30" i="24"/>
  <c r="N30" i="49"/>
  <c r="N30" i="50"/>
  <c r="N30" i="41"/>
  <c r="N30" i="39"/>
  <c r="N30" i="23"/>
  <c r="N30" i="15"/>
  <c r="N30" i="37"/>
  <c r="N30" i="26"/>
  <c r="N30" i="32"/>
  <c r="N30" i="13"/>
  <c r="N30" i="30"/>
  <c r="N30" i="18"/>
  <c r="N30" i="40"/>
  <c r="N30" i="27"/>
  <c r="J43" i="36"/>
  <c r="X12" i="27"/>
  <c r="V10" i="27"/>
  <c r="V10" i="19"/>
  <c r="V10" i="49"/>
  <c r="X32" i="22"/>
  <c r="P36" i="28"/>
  <c r="X20" i="41"/>
  <c r="V20" i="15"/>
  <c r="V20" i="21"/>
  <c r="V20" i="27"/>
  <c r="V20" i="44"/>
  <c r="V20" i="41"/>
  <c r="V20" i="49"/>
  <c r="X28" i="52"/>
  <c r="V33" i="42"/>
  <c r="V33" i="15"/>
  <c r="V33" i="8"/>
  <c r="V33" i="49"/>
  <c r="V33" i="14"/>
  <c r="V33" i="26"/>
  <c r="V33" i="21"/>
  <c r="V33" i="44"/>
  <c r="V33" i="40"/>
  <c r="V33" i="51"/>
  <c r="V33" i="19"/>
  <c r="T37" i="12"/>
  <c r="V37" i="30"/>
  <c r="V37" i="23"/>
  <c r="V37" i="26"/>
  <c r="V37" i="8"/>
  <c r="V37" i="33"/>
  <c r="V37" i="41"/>
  <c r="V37" i="52"/>
  <c r="V37" i="35"/>
  <c r="V37" i="44"/>
  <c r="V37" i="21"/>
  <c r="V37" i="14"/>
  <c r="V37" i="50"/>
  <c r="V37" i="37"/>
  <c r="V37" i="13"/>
  <c r="V37" i="31"/>
  <c r="V37" i="43"/>
  <c r="V37" i="39"/>
  <c r="V37" i="19"/>
  <c r="X5" i="30"/>
  <c r="X5" i="15"/>
  <c r="X5" i="13"/>
  <c r="X5" i="37"/>
  <c r="J43" i="29"/>
  <c r="T39" i="39"/>
  <c r="X12" i="52"/>
  <c r="X12" i="20"/>
  <c r="V10" i="26"/>
  <c r="V10" i="34"/>
  <c r="V37" i="27"/>
  <c r="N35" i="27"/>
  <c r="V39" i="33"/>
  <c r="X16" i="23"/>
  <c r="X8" i="33"/>
  <c r="G12" i="33"/>
  <c r="G40" i="18"/>
  <c r="G13" i="15"/>
  <c r="G40" i="44"/>
  <c r="G23" i="28"/>
  <c r="G27" i="31"/>
  <c r="G28" i="13"/>
  <c r="G27" i="18"/>
  <c r="G23" i="16"/>
  <c r="E26" i="42"/>
  <c r="G33" i="33"/>
  <c r="E27" i="34"/>
  <c r="G27" i="34" s="1"/>
  <c r="G33" i="17"/>
  <c r="P15" i="37"/>
  <c r="F15" i="38"/>
  <c r="G15" i="38" s="1"/>
  <c r="F15" i="25"/>
  <c r="F15" i="41"/>
  <c r="P15" i="18"/>
  <c r="F15" i="13"/>
  <c r="F15" i="40"/>
  <c r="X37" i="34"/>
  <c r="X37" i="31"/>
  <c r="X37" i="41"/>
  <c r="X37" i="43"/>
  <c r="X37" i="18"/>
  <c r="X37" i="32"/>
  <c r="X21" i="23"/>
  <c r="X21" i="13"/>
  <c r="X21" i="31"/>
  <c r="F10" i="29"/>
  <c r="F5" i="32"/>
  <c r="P5" i="41"/>
  <c r="P5" i="26"/>
  <c r="F5" i="31"/>
  <c r="F5" i="8"/>
  <c r="P5" i="8"/>
  <c r="P5" i="14"/>
  <c r="P5" i="43"/>
  <c r="F5" i="29"/>
  <c r="P5" i="32"/>
  <c r="F5" i="12"/>
  <c r="G5" i="12" s="1"/>
  <c r="P5" i="18"/>
  <c r="F5" i="24"/>
  <c r="G5" i="24" s="1"/>
  <c r="P5" i="29"/>
  <c r="P5" i="30"/>
  <c r="F5" i="34"/>
  <c r="F5" i="14"/>
  <c r="P5" i="48"/>
  <c r="F5" i="27"/>
  <c r="P5" i="20"/>
  <c r="F5" i="28"/>
  <c r="F5" i="30"/>
  <c r="G5" i="30" s="1"/>
  <c r="P5" i="34"/>
  <c r="P5" i="37"/>
  <c r="F5" i="16"/>
  <c r="P5" i="50"/>
  <c r="F5" i="19"/>
  <c r="G5" i="19" s="1"/>
  <c r="F5" i="15"/>
  <c r="G5" i="15" s="1"/>
  <c r="P5" i="42"/>
  <c r="P5" i="31"/>
  <c r="P5" i="33"/>
  <c r="F5" i="37"/>
  <c r="F5" i="41"/>
  <c r="P5" i="15"/>
  <c r="P5" i="51"/>
  <c r="P5" i="25"/>
  <c r="P5" i="23"/>
  <c r="F5" i="40"/>
  <c r="F5" i="36"/>
  <c r="G5" i="36" s="1"/>
  <c r="F5" i="39"/>
  <c r="P5" i="44"/>
  <c r="F5" i="26"/>
  <c r="F5" i="50"/>
  <c r="T8" i="16"/>
  <c r="P5" i="49"/>
  <c r="P10" i="12"/>
  <c r="P13" i="17"/>
  <c r="P29" i="14"/>
  <c r="P29" i="49"/>
  <c r="F29" i="27"/>
  <c r="P29" i="23"/>
  <c r="F29" i="51"/>
  <c r="G29" i="51" s="1"/>
  <c r="P29" i="29"/>
  <c r="F29" i="30"/>
  <c r="G29" i="30" s="1"/>
  <c r="P29" i="50"/>
  <c r="F29" i="39"/>
  <c r="F29" i="37"/>
  <c r="P29" i="44"/>
  <c r="F29" i="26"/>
  <c r="F29" i="41"/>
  <c r="P29" i="17"/>
  <c r="P29" i="52"/>
  <c r="F29" i="43"/>
  <c r="F29" i="17"/>
  <c r="G29" i="17" s="1"/>
  <c r="P29" i="33"/>
  <c r="F29" i="15"/>
  <c r="X5" i="28"/>
  <c r="X5" i="16"/>
  <c r="X5" i="29"/>
  <c r="X5" i="31"/>
  <c r="X5" i="35"/>
  <c r="X5" i="43"/>
  <c r="X5" i="32"/>
  <c r="X5" i="24"/>
  <c r="X5" i="34"/>
  <c r="X5" i="51"/>
  <c r="X5" i="14"/>
  <c r="X5" i="26"/>
  <c r="X5" i="52"/>
  <c r="X5" i="50"/>
  <c r="X5" i="27"/>
  <c r="X5" i="33"/>
  <c r="X40" i="30"/>
  <c r="X40" i="24"/>
  <c r="X40" i="52"/>
  <c r="X40" i="12"/>
  <c r="X40" i="20"/>
  <c r="X40" i="18"/>
  <c r="X40" i="17"/>
  <c r="X40" i="19"/>
  <c r="X40" i="48"/>
  <c r="X40" i="29"/>
  <c r="X40" i="28"/>
  <c r="X40" i="51"/>
  <c r="X20" i="14"/>
  <c r="X20" i="28"/>
  <c r="X20" i="36"/>
  <c r="X20" i="52"/>
  <c r="X20" i="35"/>
  <c r="X20" i="26"/>
  <c r="X20" i="29"/>
  <c r="X20" i="19"/>
  <c r="X20" i="30"/>
  <c r="X20" i="38"/>
  <c r="X20" i="22"/>
  <c r="X20" i="50"/>
  <c r="X20" i="21"/>
  <c r="X20" i="49"/>
  <c r="X20" i="20"/>
  <c r="X20" i="15"/>
  <c r="X20" i="43"/>
  <c r="X20" i="34"/>
  <c r="X20" i="16"/>
  <c r="X20" i="33"/>
  <c r="X20" i="23"/>
  <c r="X20" i="40"/>
  <c r="X20" i="12"/>
  <c r="X20" i="51"/>
  <c r="X20" i="31"/>
  <c r="X20" i="48"/>
  <c r="X20" i="39"/>
  <c r="X16" i="44"/>
  <c r="X16" i="50"/>
  <c r="X16" i="26"/>
  <c r="X16" i="21"/>
  <c r="X16" i="27"/>
  <c r="X16" i="52"/>
  <c r="X16" i="24"/>
  <c r="X16" i="32"/>
  <c r="X16" i="40"/>
  <c r="X16" i="36"/>
  <c r="X16" i="25"/>
  <c r="X16" i="37"/>
  <c r="X16" i="12"/>
  <c r="X16" i="29"/>
  <c r="X16" i="42"/>
  <c r="X16" i="15"/>
  <c r="X16" i="22"/>
  <c r="X16" i="17"/>
  <c r="X16" i="18"/>
  <c r="X16" i="41"/>
  <c r="X16" i="19"/>
  <c r="X16" i="43"/>
  <c r="X16" i="49"/>
  <c r="X16" i="16"/>
  <c r="X16" i="20"/>
  <c r="X16" i="34"/>
  <c r="X16" i="51"/>
  <c r="X16" i="39"/>
  <c r="X16" i="13"/>
  <c r="X16" i="48"/>
  <c r="X16" i="31"/>
  <c r="X16" i="33"/>
  <c r="X16" i="30"/>
  <c r="X16" i="28"/>
  <c r="N43" i="38"/>
  <c r="N43" i="16"/>
  <c r="N43" i="50"/>
  <c r="N43" i="22"/>
  <c r="N43" i="8"/>
  <c r="N35" i="33"/>
  <c r="N35" i="16"/>
  <c r="N35" i="43"/>
  <c r="N35" i="34"/>
  <c r="N35" i="44"/>
  <c r="N35" i="20"/>
  <c r="N35" i="17"/>
  <c r="N35" i="35"/>
  <c r="N35" i="15"/>
  <c r="N35" i="23"/>
  <c r="N35" i="39"/>
  <c r="N35" i="30"/>
  <c r="N35" i="48"/>
  <c r="N35" i="18"/>
  <c r="N35" i="8"/>
  <c r="N35" i="24"/>
  <c r="N35" i="49"/>
  <c r="N35" i="28"/>
  <c r="N35" i="25"/>
  <c r="N35" i="14"/>
  <c r="F10" i="49"/>
  <c r="G10" i="49" s="1"/>
  <c r="P10" i="18"/>
  <c r="F10" i="12"/>
  <c r="G10" i="12" s="1"/>
  <c r="P10" i="39"/>
  <c r="F10" i="51"/>
  <c r="G10" i="51" s="1"/>
  <c r="P10" i="27"/>
  <c r="F10" i="8"/>
  <c r="P10" i="42"/>
  <c r="F10" i="21"/>
  <c r="G10" i="21" s="1"/>
  <c r="P10" i="8"/>
  <c r="F10" i="20"/>
  <c r="G10" i="20" s="1"/>
  <c r="P10" i="16"/>
  <c r="P10" i="44"/>
  <c r="P10" i="51"/>
  <c r="P10" i="36"/>
  <c r="F10" i="25"/>
  <c r="G10" i="25" s="1"/>
  <c r="F10" i="13"/>
  <c r="G10" i="13" s="1"/>
  <c r="P10" i="20"/>
  <c r="P10" i="24"/>
  <c r="P10" i="29"/>
  <c r="F10" i="18"/>
  <c r="G10" i="18" s="1"/>
  <c r="P10" i="48"/>
  <c r="F10" i="38"/>
  <c r="P10" i="37"/>
  <c r="F10" i="22"/>
  <c r="G10" i="22" s="1"/>
  <c r="P10" i="38"/>
  <c r="F10" i="16"/>
  <c r="P10" i="28"/>
  <c r="F10" i="23"/>
  <c r="P10" i="49"/>
  <c r="P10" i="17"/>
  <c r="F10" i="50"/>
  <c r="F10" i="28"/>
  <c r="G10" i="28" s="1"/>
  <c r="F10" i="42"/>
  <c r="G10" i="42" s="1"/>
  <c r="F10" i="35"/>
  <c r="F10" i="26"/>
  <c r="G10" i="26" s="1"/>
  <c r="P10" i="52"/>
  <c r="P10" i="25"/>
  <c r="P10" i="34"/>
  <c r="F10" i="33"/>
  <c r="F10" i="15"/>
  <c r="G10" i="15" s="1"/>
  <c r="F10" i="40"/>
  <c r="G10" i="40" s="1"/>
  <c r="F10" i="30"/>
  <c r="F10" i="48"/>
  <c r="P10" i="40"/>
  <c r="P10" i="23"/>
  <c r="P10" i="13"/>
  <c r="X29" i="50"/>
  <c r="X29" i="28"/>
  <c r="X29" i="24"/>
  <c r="X29" i="23"/>
  <c r="X13" i="14"/>
  <c r="X13" i="18"/>
  <c r="X13" i="38"/>
  <c r="F15" i="22"/>
  <c r="T8" i="44"/>
  <c r="J39" i="33"/>
  <c r="F5" i="18"/>
  <c r="P10" i="41"/>
  <c r="P10" i="50"/>
  <c r="F13" i="36"/>
  <c r="G13" i="36" s="1"/>
  <c r="P13" i="37"/>
  <c r="F13" i="17"/>
  <c r="G13" i="17" s="1"/>
  <c r="P13" i="15"/>
  <c r="P13" i="48"/>
  <c r="F13" i="18"/>
  <c r="G13" i="18" s="1"/>
  <c r="P13" i="49"/>
  <c r="P13" i="30"/>
  <c r="F13" i="14"/>
  <c r="G13" i="14" s="1"/>
  <c r="P13" i="34"/>
  <c r="F13" i="34"/>
  <c r="P13" i="42"/>
  <c r="P13" i="12"/>
  <c r="P13" i="26"/>
  <c r="P13" i="13"/>
  <c r="F13" i="24"/>
  <c r="F13" i="33"/>
  <c r="G13" i="33" s="1"/>
  <c r="P13" i="33"/>
  <c r="F13" i="32"/>
  <c r="F13" i="35"/>
  <c r="P13" i="36"/>
  <c r="P13" i="21"/>
  <c r="F13" i="26"/>
  <c r="F13" i="20"/>
  <c r="P13" i="19"/>
  <c r="F13" i="27"/>
  <c r="F13" i="44"/>
  <c r="F13" i="29"/>
  <c r="P13" i="35"/>
  <c r="F13" i="42"/>
  <c r="G13" i="42" s="1"/>
  <c r="F13" i="52"/>
  <c r="G13" i="52" s="1"/>
  <c r="P13" i="14"/>
  <c r="F13" i="41"/>
  <c r="G13" i="41" s="1"/>
  <c r="F13" i="28"/>
  <c r="G13" i="28" s="1"/>
  <c r="P13" i="23"/>
  <c r="P13" i="8"/>
  <c r="P13" i="43"/>
  <c r="P13" i="20"/>
  <c r="P13" i="27"/>
  <c r="P13" i="28"/>
  <c r="P13" i="51"/>
  <c r="F13" i="23"/>
  <c r="G13" i="23" s="1"/>
  <c r="P13" i="50"/>
  <c r="F13" i="43"/>
  <c r="F13" i="38"/>
  <c r="G13" i="38" s="1"/>
  <c r="F13" i="40"/>
  <c r="F5" i="43"/>
  <c r="F10" i="34"/>
  <c r="T8" i="17"/>
  <c r="J39" i="30"/>
  <c r="P5" i="17"/>
  <c r="F10" i="27"/>
  <c r="P5" i="27"/>
  <c r="V29" i="12"/>
  <c r="V29" i="34"/>
  <c r="V29" i="22"/>
  <c r="V29" i="40"/>
  <c r="V29" i="28"/>
  <c r="V29" i="17"/>
  <c r="V29" i="42"/>
  <c r="V29" i="23"/>
  <c r="V29" i="27"/>
  <c r="V29" i="51"/>
  <c r="V29" i="20"/>
  <c r="V29" i="14"/>
  <c r="V29" i="43"/>
  <c r="X33" i="29"/>
  <c r="X33" i="43"/>
  <c r="X33" i="23"/>
  <c r="X33" i="48"/>
  <c r="X9" i="37"/>
  <c r="X9" i="27"/>
  <c r="X9" i="40"/>
  <c r="X9" i="16"/>
  <c r="X9" i="22"/>
  <c r="X9" i="44"/>
  <c r="T8" i="51"/>
  <c r="P5" i="40"/>
  <c r="V14" i="15"/>
  <c r="V14" i="29"/>
  <c r="V14" i="43"/>
  <c r="V14" i="32"/>
  <c r="V14" i="44"/>
  <c r="V14" i="14"/>
  <c r="V14" i="12"/>
  <c r="J41" i="34"/>
  <c r="J41" i="31"/>
  <c r="J41" i="41"/>
  <c r="J41" i="44"/>
  <c r="J41" i="49"/>
  <c r="G10" i="8"/>
  <c r="X41" i="21"/>
  <c r="X41" i="40"/>
  <c r="X41" i="27"/>
  <c r="X25" i="12"/>
  <c r="X25" i="15"/>
  <c r="X25" i="30"/>
  <c r="P10" i="19"/>
  <c r="X33" i="44"/>
  <c r="J39" i="36"/>
  <c r="V29" i="36"/>
  <c r="X25" i="22"/>
  <c r="X37" i="38"/>
  <c r="P13" i="39"/>
  <c r="P13" i="44"/>
  <c r="F15" i="33"/>
  <c r="G15" i="33" s="1"/>
  <c r="J37" i="13"/>
  <c r="J37" i="19"/>
  <c r="J37" i="40"/>
  <c r="J37" i="37"/>
  <c r="J37" i="36"/>
  <c r="J37" i="16"/>
  <c r="J37" i="23"/>
  <c r="J37" i="35"/>
  <c r="J37" i="39"/>
  <c r="J37" i="25"/>
  <c r="J37" i="34"/>
  <c r="J37" i="21"/>
  <c r="J37" i="50"/>
  <c r="F10" i="41"/>
  <c r="G10" i="41" s="1"/>
  <c r="F5" i="42"/>
  <c r="G5" i="42" s="1"/>
  <c r="F10" i="52"/>
  <c r="G10" i="52" s="1"/>
  <c r="X24" i="37"/>
  <c r="X24" i="36"/>
  <c r="X24" i="23"/>
  <c r="X24" i="19"/>
  <c r="X24" i="35"/>
  <c r="X24" i="44"/>
  <c r="X24" i="34"/>
  <c r="X24" i="48"/>
  <c r="X24" i="41"/>
  <c r="X24" i="52"/>
  <c r="X24" i="20"/>
  <c r="T8" i="19"/>
  <c r="V29" i="31"/>
  <c r="G10" i="50"/>
  <c r="F10" i="32"/>
  <c r="X13" i="13"/>
  <c r="F10" i="31"/>
  <c r="G10" i="31" s="1"/>
  <c r="P5" i="36"/>
  <c r="V33" i="16"/>
  <c r="V33" i="48"/>
  <c r="V33" i="28"/>
  <c r="V33" i="29"/>
  <c r="V39" i="51"/>
  <c r="V39" i="39"/>
  <c r="V39" i="12"/>
  <c r="V39" i="30"/>
  <c r="V11" i="40"/>
  <c r="V39" i="35"/>
  <c r="X28" i="20"/>
  <c r="X36" i="15"/>
  <c r="X36" i="28"/>
  <c r="X12" i="36"/>
  <c r="X12" i="24"/>
  <c r="X36" i="37"/>
  <c r="X28" i="16"/>
  <c r="X36" i="36"/>
  <c r="X36" i="48"/>
  <c r="X28" i="42"/>
  <c r="X28" i="28"/>
  <c r="X28" i="31"/>
  <c r="X8" i="16"/>
  <c r="X8" i="13"/>
  <c r="X12" i="33"/>
  <c r="AN19" i="4"/>
  <c r="H19" i="4" s="1"/>
  <c r="N16" i="29" s="1"/>
  <c r="AN15" i="4"/>
  <c r="H15" i="4" s="1"/>
  <c r="N12" i="50" s="1"/>
  <c r="V33" i="33"/>
  <c r="V33" i="25"/>
  <c r="V33" i="18"/>
  <c r="V33" i="43"/>
  <c r="V39" i="36"/>
  <c r="V39" i="20"/>
  <c r="V39" i="27"/>
  <c r="V39" i="22"/>
  <c r="V11" i="16"/>
  <c r="V39" i="34"/>
  <c r="X36" i="52"/>
  <c r="X8" i="30"/>
  <c r="X36" i="24"/>
  <c r="X36" i="44"/>
  <c r="X12" i="16"/>
  <c r="X28" i="27"/>
  <c r="V33" i="37"/>
  <c r="X36" i="27"/>
  <c r="X8" i="24"/>
  <c r="X36" i="41"/>
  <c r="X28" i="48"/>
  <c r="X28" i="29"/>
  <c r="X28" i="17"/>
  <c r="X28" i="19"/>
  <c r="X8" i="25"/>
  <c r="X32" i="43"/>
  <c r="X12" i="19"/>
  <c r="V33" i="38"/>
  <c r="V33" i="20"/>
  <c r="V33" i="23"/>
  <c r="V33" i="52"/>
  <c r="V39" i="28"/>
  <c r="V39" i="24"/>
  <c r="V39" i="43"/>
  <c r="V39" i="15"/>
  <c r="V11" i="8"/>
  <c r="V39" i="38"/>
  <c r="X8" i="35"/>
  <c r="X36" i="42"/>
  <c r="X36" i="8"/>
  <c r="X12" i="18"/>
  <c r="X28" i="40"/>
  <c r="X36" i="30"/>
  <c r="X28" i="13"/>
  <c r="X8" i="40"/>
  <c r="X36" i="26"/>
  <c r="X28" i="38"/>
  <c r="X28" i="18"/>
  <c r="X28" i="12"/>
  <c r="X28" i="15"/>
  <c r="X8" i="17"/>
  <c r="X32" i="8"/>
  <c r="X12" i="15"/>
  <c r="V33" i="39"/>
  <c r="V33" i="27"/>
  <c r="V33" i="13"/>
  <c r="V33" i="34"/>
  <c r="J23" i="23"/>
  <c r="V39" i="13"/>
  <c r="V39" i="17"/>
  <c r="V39" i="32"/>
  <c r="V39" i="23"/>
  <c r="X36" i="33"/>
  <c r="X36" i="18"/>
  <c r="X36" i="14"/>
  <c r="X12" i="35"/>
  <c r="X8" i="12"/>
  <c r="X36" i="13"/>
  <c r="X28" i="30"/>
  <c r="X32" i="30"/>
  <c r="X36" i="17"/>
  <c r="X28" i="33"/>
  <c r="X28" i="41"/>
  <c r="X28" i="44"/>
  <c r="X28" i="8"/>
  <c r="X8" i="42"/>
  <c r="X36" i="51"/>
  <c r="X12" i="8"/>
  <c r="G27" i="12"/>
  <c r="V33" i="24"/>
  <c r="V33" i="17"/>
  <c r="V33" i="50"/>
  <c r="V33" i="22"/>
  <c r="V39" i="40"/>
  <c r="V39" i="8"/>
  <c r="V39" i="29"/>
  <c r="X36" i="34"/>
  <c r="X36" i="16"/>
  <c r="X12" i="40"/>
  <c r="X8" i="41"/>
  <c r="X36" i="25"/>
  <c r="X28" i="43"/>
  <c r="X8" i="50"/>
  <c r="X36" i="50"/>
  <c r="X28" i="25"/>
  <c r="X28" i="37"/>
  <c r="X28" i="39"/>
  <c r="X8" i="49"/>
  <c r="X8" i="37"/>
  <c r="X36" i="49"/>
  <c r="V39" i="31"/>
  <c r="V39" i="48"/>
  <c r="X28" i="51"/>
  <c r="X36" i="35"/>
  <c r="X36" i="19"/>
  <c r="X12" i="39"/>
  <c r="X36" i="43"/>
  <c r="X8" i="18"/>
  <c r="V33" i="31"/>
  <c r="X36" i="22"/>
  <c r="X28" i="14"/>
  <c r="X28" i="23"/>
  <c r="X8" i="39"/>
  <c r="G12" i="44"/>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E15" i="40"/>
  <c r="E39" i="38"/>
  <c r="G43" i="16"/>
  <c r="E31" i="40"/>
  <c r="E35" i="40"/>
  <c r="G40" i="52"/>
  <c r="G5" i="37"/>
  <c r="E29" i="29"/>
  <c r="E7" i="37"/>
  <c r="E12" i="40"/>
  <c r="G12" i="40" s="1"/>
  <c r="E5" i="40"/>
  <c r="E8" i="40"/>
  <c r="E38" i="40"/>
  <c r="E6" i="40"/>
  <c r="E38" i="8"/>
  <c r="G34" i="17"/>
  <c r="G29" i="41"/>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G29" i="26" s="1"/>
  <c r="E13" i="26"/>
  <c r="E25" i="24"/>
  <c r="E9" i="24"/>
  <c r="E33" i="20"/>
  <c r="G33" i="20" s="1"/>
  <c r="E17" i="20"/>
  <c r="E8" i="13"/>
  <c r="E39" i="49"/>
  <c r="E23" i="49"/>
  <c r="E19" i="37"/>
  <c r="E42" i="37"/>
  <c r="E21" i="29"/>
  <c r="E34" i="42"/>
  <c r="E24" i="41"/>
  <c r="E8" i="41"/>
  <c r="E36" i="39"/>
  <c r="E26" i="37"/>
  <c r="E10" i="37"/>
  <c r="E26" i="29"/>
  <c r="E10" i="29"/>
  <c r="E12" i="18"/>
  <c r="G12" i="18" s="1"/>
  <c r="E5" i="14"/>
  <c r="E25" i="12"/>
  <c r="E9" i="12"/>
  <c r="E23" i="13"/>
  <c r="E7" i="13"/>
  <c r="E11" i="8"/>
  <c r="E26" i="44"/>
  <c r="E11" i="44"/>
  <c r="E26" i="38"/>
  <c r="E10" i="38"/>
  <c r="G10" i="38" s="1"/>
  <c r="E25" i="29"/>
  <c r="G25" i="29" s="1"/>
  <c r="E17" i="25"/>
  <c r="E20" i="37"/>
  <c r="E32" i="41"/>
  <c r="E36" i="41"/>
  <c r="G36" i="41" s="1"/>
  <c r="E17" i="29"/>
  <c r="E38" i="16"/>
  <c r="E22" i="16"/>
  <c r="G12" i="24"/>
  <c r="E17" i="37"/>
  <c r="E15" i="29"/>
  <c r="E37" i="29"/>
  <c r="E39" i="29"/>
  <c r="E7" i="29"/>
  <c r="E34" i="13"/>
  <c r="G34" i="13" s="1"/>
  <c r="E43" i="48"/>
  <c r="E27" i="48"/>
  <c r="E11" i="48"/>
  <c r="E11" i="37"/>
  <c r="E38" i="41"/>
  <c r="E42" i="41"/>
  <c r="E12" i="29"/>
  <c r="E31" i="29"/>
  <c r="E5" i="41"/>
  <c r="E22" i="37"/>
  <c r="E6" i="37"/>
  <c r="E38" i="29"/>
  <c r="E22" i="29"/>
  <c r="E6" i="29"/>
  <c r="E19" i="13"/>
  <c r="G8" i="20"/>
  <c r="G40" i="41"/>
  <c r="E34" i="37"/>
  <c r="E5" i="29"/>
  <c r="G5" i="29" s="1"/>
  <c r="E18" i="41"/>
  <c r="G40" i="38"/>
  <c r="E32" i="29"/>
  <c r="E14" i="41"/>
  <c r="E24" i="25"/>
  <c r="E33" i="24"/>
  <c r="E17" i="24"/>
  <c r="E32" i="13"/>
  <c r="G32" i="13" s="1"/>
  <c r="E15" i="49"/>
  <c r="E18" i="37"/>
  <c r="E34" i="29"/>
  <c r="E18" i="29"/>
  <c r="E5" i="18"/>
  <c r="E33" i="12"/>
  <c r="E17" i="12"/>
  <c r="E31" i="13"/>
  <c r="E15" i="13"/>
  <c r="G27" i="37"/>
  <c r="E21" i="37"/>
  <c r="E25" i="37"/>
  <c r="E9" i="41"/>
  <c r="E33" i="37"/>
  <c r="G33" i="37" s="1"/>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G19" i="17" s="1"/>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G36" i="51" s="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3"/>
  <c r="N16" i="38"/>
  <c r="N16" i="39"/>
  <c r="N16" i="25"/>
  <c r="N16" i="40"/>
  <c r="N16" i="42"/>
  <c r="N16" i="16"/>
  <c r="N16" i="31"/>
  <c r="N16" i="32"/>
  <c r="N16" i="43"/>
  <c r="N16" i="14"/>
  <c r="N16" i="21"/>
  <c r="N16" i="20"/>
  <c r="N16" i="22"/>
  <c r="N16" i="30"/>
  <c r="N16" i="34"/>
  <c r="N16" i="15"/>
  <c r="N16" i="26"/>
  <c r="N16" i="41"/>
  <c r="N16" i="28"/>
  <c r="N16" i="35"/>
  <c r="N16" i="19"/>
  <c r="N16" i="36"/>
  <c r="N12" i="36"/>
  <c r="N12" i="35"/>
  <c r="N12" i="26"/>
  <c r="N12" i="28"/>
  <c r="N12" i="39"/>
  <c r="N12" i="16"/>
  <c r="N12" i="20"/>
  <c r="N12" i="17"/>
  <c r="N12" i="19"/>
  <c r="N12" i="23"/>
  <c r="N12" i="27"/>
  <c r="N12" i="29"/>
  <c r="N12" i="49"/>
  <c r="J41" i="19"/>
  <c r="J41" i="26"/>
  <c r="J41" i="35"/>
  <c r="T39" i="23"/>
  <c r="J26" i="50"/>
  <c r="J26" i="41"/>
  <c r="J39" i="48"/>
  <c r="T39" i="43"/>
  <c r="J41" i="51"/>
  <c r="J41" i="17"/>
  <c r="P34" i="31"/>
  <c r="F19" i="36"/>
  <c r="G19" i="36" s="1"/>
  <c r="F36" i="17"/>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G36" i="37" s="1"/>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V6" i="18"/>
  <c r="V36" i="30"/>
  <c r="E21" i="39"/>
  <c r="X40" i="50"/>
  <c r="X40" i="31"/>
  <c r="X40" i="22"/>
  <c r="X24" i="15"/>
  <c r="E40" i="39"/>
  <c r="E6" i="34"/>
  <c r="E25" i="39"/>
  <c r="X24" i="43"/>
  <c r="E38" i="39"/>
  <c r="E9" i="43"/>
  <c r="E6" i="18"/>
  <c r="E12" i="17"/>
  <c r="G12" i="17" s="1"/>
  <c r="E24" i="15"/>
  <c r="AN35" i="4"/>
  <c r="H35" i="4" s="1"/>
  <c r="AN25" i="4"/>
  <c r="H25" i="4" s="1"/>
  <c r="E35" i="48"/>
  <c r="E19" i="48"/>
  <c r="X24" i="12"/>
  <c r="E29" i="39"/>
  <c r="G29" i="39" s="1"/>
  <c r="E21" i="43"/>
  <c r="E28" i="43"/>
  <c r="G28" i="43" s="1"/>
  <c r="E12" i="43"/>
  <c r="G12" i="43" s="1"/>
  <c r="E34" i="44"/>
  <c r="E19" i="44"/>
  <c r="E25" i="42"/>
  <c r="E9" i="42"/>
  <c r="E15" i="41"/>
  <c r="E27" i="39"/>
  <c r="E11" i="39"/>
  <c r="E19" i="38"/>
  <c r="E24" i="36"/>
  <c r="E8" i="36"/>
  <c r="E30" i="35"/>
  <c r="E14" i="35"/>
  <c r="E5" i="34"/>
  <c r="G5" i="34" s="1"/>
  <c r="E26" i="33"/>
  <c r="E10" i="33"/>
  <c r="G10" i="33" s="1"/>
  <c r="E16" i="32"/>
  <c r="E38" i="30"/>
  <c r="E22" i="30"/>
  <c r="E12" i="31"/>
  <c r="E30" i="27"/>
  <c r="E36" i="26"/>
  <c r="E26" i="25"/>
  <c r="E39" i="23"/>
  <c r="E23" i="23"/>
  <c r="E29" i="22"/>
  <c r="E13" i="22"/>
  <c r="E19" i="21"/>
  <c r="E31" i="19"/>
  <c r="E15" i="19"/>
  <c r="T42" i="48"/>
  <c r="E28" i="52"/>
  <c r="E12" i="52"/>
  <c r="E35" i="51"/>
  <c r="E19" i="51"/>
  <c r="E43" i="52"/>
  <c r="E41" i="44"/>
  <c r="E41" i="39"/>
  <c r="E40" i="13"/>
  <c r="G40" i="13" s="1"/>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27" i="29"/>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E39" i="39"/>
  <c r="E23" i="39"/>
  <c r="E7" i="39"/>
  <c r="E32" i="34"/>
  <c r="E36" i="28"/>
  <c r="E5" i="28"/>
  <c r="E32" i="26"/>
  <c r="E16" i="26"/>
  <c r="E22" i="25"/>
  <c r="E29" i="24"/>
  <c r="E13" i="24"/>
  <c r="G13" i="24" s="1"/>
  <c r="E35" i="23"/>
  <c r="E19" i="23"/>
  <c r="E25" i="22"/>
  <c r="E9" i="22"/>
  <c r="E31" i="21"/>
  <c r="E15" i="21"/>
  <c r="E27" i="19"/>
  <c r="E13" i="13"/>
  <c r="AN41" i="4"/>
  <c r="H41" i="4" s="1"/>
  <c r="E24" i="52"/>
  <c r="E8" i="52"/>
  <c r="E31" i="51"/>
  <c r="E15" i="51"/>
  <c r="E39" i="52"/>
  <c r="E41" i="42"/>
  <c r="E41" i="38"/>
  <c r="E36" i="13"/>
  <c r="E13" i="39"/>
  <c r="G13" i="39" s="1"/>
  <c r="E10" i="36"/>
  <c r="G10" i="36" s="1"/>
  <c r="E7" i="43"/>
  <c r="E22" i="39"/>
  <c r="E6" i="39"/>
  <c r="E31" i="26"/>
  <c r="E15" i="26"/>
  <c r="E21" i="25"/>
  <c r="AN17" i="4"/>
  <c r="H17" i="4" s="1"/>
  <c r="N14" i="15" s="1"/>
  <c r="J35" i="23"/>
  <c r="V6" i="32"/>
  <c r="V6" i="26"/>
  <c r="X38" i="42"/>
  <c r="V36" i="21"/>
  <c r="V36" i="19"/>
  <c r="E43" i="43"/>
  <c r="E31" i="42"/>
  <c r="E35" i="42"/>
  <c r="X40" i="13"/>
  <c r="X40" i="23"/>
  <c r="V22" i="51"/>
  <c r="X24" i="39"/>
  <c r="E12" i="39"/>
  <c r="G12" i="39" s="1"/>
  <c r="E42" i="39"/>
  <c r="E36" i="33"/>
  <c r="E14" i="26"/>
  <c r="E43" i="30"/>
  <c r="G43" i="30" s="1"/>
  <c r="P39" i="23"/>
  <c r="X40" i="42"/>
  <c r="X40" i="15"/>
  <c r="V22" i="16"/>
  <c r="X24" i="18"/>
  <c r="E20" i="43"/>
  <c r="E5" i="43"/>
  <c r="E33" i="42"/>
  <c r="G33" i="42" s="1"/>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G12" i="26" s="1"/>
  <c r="E34" i="25"/>
  <c r="E18" i="25"/>
  <c r="E31" i="23"/>
  <c r="E15" i="23"/>
  <c r="E27" i="21"/>
  <c r="E11" i="21"/>
  <c r="E23" i="19"/>
  <c r="E20" i="52"/>
  <c r="E43" i="51"/>
  <c r="E27" i="51"/>
  <c r="E11" i="51"/>
  <c r="E35" i="52"/>
  <c r="E41" i="41"/>
  <c r="E41" i="37"/>
  <c r="V36" i="34"/>
  <c r="X40" i="21"/>
  <c r="X40" i="40"/>
  <c r="V22" i="20"/>
  <c r="V36" i="20"/>
  <c r="X24" i="31"/>
  <c r="E34" i="39"/>
  <c r="E18" i="39"/>
  <c r="E27" i="26"/>
  <c r="G27" i="26" s="1"/>
  <c r="E11" i="26"/>
  <c r="F29" i="33"/>
  <c r="G29" i="33" s="1"/>
  <c r="P29" i="30"/>
  <c r="P39" i="43"/>
  <c r="J35" i="18"/>
  <c r="J35" i="35"/>
  <c r="P29" i="28"/>
  <c r="V6" i="36"/>
  <c r="V6" i="52"/>
  <c r="V6" i="50"/>
  <c r="E43" i="39"/>
  <c r="G43" i="39" s="1"/>
  <c r="X40" i="49"/>
  <c r="X40" i="32"/>
  <c r="V36" i="33"/>
  <c r="X24" i="14"/>
  <c r="E33" i="39"/>
  <c r="G33" i="39" s="1"/>
  <c r="AN44" i="4"/>
  <c r="H44" i="4" s="1"/>
  <c r="N41" i="21" s="1"/>
  <c r="G13" i="32"/>
  <c r="P29" i="36"/>
  <c r="P39" i="52"/>
  <c r="J35" i="43"/>
  <c r="J35" i="24"/>
  <c r="J7" i="48"/>
  <c r="F29" i="18"/>
  <c r="G29" i="18" s="1"/>
  <c r="E42" i="43"/>
  <c r="X40" i="44"/>
  <c r="X40" i="35"/>
  <c r="E8" i="39"/>
  <c r="E33" i="50"/>
  <c r="G33" i="50" s="1"/>
  <c r="E17" i="50"/>
  <c r="E7" i="48"/>
  <c r="F39" i="44"/>
  <c r="X40" i="41"/>
  <c r="X40" i="34"/>
  <c r="X40" i="27"/>
  <c r="E21" i="26"/>
  <c r="E34" i="40"/>
  <c r="E25" i="40"/>
  <c r="E16" i="43"/>
  <c r="E38" i="44"/>
  <c r="E23" i="44"/>
  <c r="E7" i="44"/>
  <c r="E29" i="42"/>
  <c r="E35" i="41"/>
  <c r="E19" i="41"/>
  <c r="E31" i="39"/>
  <c r="E15" i="39"/>
  <c r="E38" i="38"/>
  <c r="E7" i="38"/>
  <c r="E28" i="36"/>
  <c r="E12" i="36"/>
  <c r="E40" i="34"/>
  <c r="E24" i="34"/>
  <c r="E14" i="33"/>
  <c r="E36" i="32"/>
  <c r="E20" i="32"/>
  <c r="E5" i="32"/>
  <c r="E26" i="30"/>
  <c r="E10" i="30"/>
  <c r="E28" i="28"/>
  <c r="G28" i="28" s="1"/>
  <c r="E12" i="28"/>
  <c r="E40" i="26"/>
  <c r="E30" i="25"/>
  <c r="E15" i="25"/>
  <c r="E27" i="23"/>
  <c r="G27" i="23" s="1"/>
  <c r="E11" i="23"/>
  <c r="E33" i="22"/>
  <c r="G33" i="22" s="1"/>
  <c r="E17" i="22"/>
  <c r="E39" i="21"/>
  <c r="E23" i="21"/>
  <c r="E7" i="21"/>
  <c r="E35" i="19"/>
  <c r="E19" i="19"/>
  <c r="G19" i="19" s="1"/>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G15" i="44" s="1"/>
  <c r="F15" i="36"/>
  <c r="G15" i="36" s="1"/>
  <c r="F15" i="48"/>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F34" i="16"/>
  <c r="G34" i="16" s="1"/>
  <c r="P34" i="48"/>
  <c r="P34" i="37"/>
  <c r="F34" i="8"/>
  <c r="G34" i="8" s="1"/>
  <c r="P34" i="51"/>
  <c r="P34" i="13"/>
  <c r="F34" i="26"/>
  <c r="G34" i="26" s="1"/>
  <c r="P34" i="42"/>
  <c r="F15" i="49"/>
  <c r="G15" i="49" s="1"/>
  <c r="P15" i="23"/>
  <c r="P15" i="26"/>
  <c r="P15" i="13"/>
  <c r="F15" i="39"/>
  <c r="F15" i="50"/>
  <c r="G15" i="50" s="1"/>
  <c r="P15" i="32"/>
  <c r="F15" i="30"/>
  <c r="G15" i="30" s="1"/>
  <c r="F15" i="27"/>
  <c r="P15" i="22"/>
  <c r="F34" i="49"/>
  <c r="G34" i="49" s="1"/>
  <c r="P23" i="40"/>
  <c r="P23" i="42"/>
  <c r="P23" i="31"/>
  <c r="F23" i="19"/>
  <c r="P43" i="52"/>
  <c r="F43" i="21"/>
  <c r="G43" i="21" s="1"/>
  <c r="P43" i="14"/>
  <c r="P43" i="50"/>
  <c r="F43" i="34"/>
  <c r="G43" i="34" s="1"/>
  <c r="F43" i="22"/>
  <c r="G43" i="22" s="1"/>
  <c r="F43" i="28"/>
  <c r="G43" i="28" s="1"/>
  <c r="F32" i="17"/>
  <c r="G32" i="17" s="1"/>
  <c r="F32" i="33"/>
  <c r="F32" i="50"/>
  <c r="G32" i="50" s="1"/>
  <c r="P32" i="24"/>
  <c r="P32" i="42"/>
  <c r="P32" i="49"/>
  <c r="F32" i="32"/>
  <c r="P15" i="38"/>
  <c r="P35" i="31"/>
  <c r="F35" i="21"/>
  <c r="P34" i="19"/>
  <c r="P15" i="49"/>
  <c r="P28" i="27"/>
  <c r="P43" i="49"/>
  <c r="P43" i="34"/>
  <c r="F43" i="43"/>
  <c r="F43" i="48"/>
  <c r="F43" i="31"/>
  <c r="F43" i="18"/>
  <c r="G43" i="18" s="1"/>
  <c r="F43" i="15"/>
  <c r="G43" i="15" s="1"/>
  <c r="P43" i="20"/>
  <c r="P43" i="29"/>
  <c r="F43" i="50"/>
  <c r="G43" i="50" s="1"/>
  <c r="P43" i="21"/>
  <c r="F43" i="51"/>
  <c r="G43" i="51" s="1"/>
  <c r="P43" i="18"/>
  <c r="F43" i="38"/>
  <c r="G43" i="38" s="1"/>
  <c r="F43" i="20"/>
  <c r="G43" i="20" s="1"/>
  <c r="P43" i="22"/>
  <c r="P43" i="51"/>
  <c r="P43" i="16"/>
  <c r="F43" i="49"/>
  <c r="F43" i="44"/>
  <c r="G43" i="44" s="1"/>
  <c r="F43" i="27"/>
  <c r="F43" i="14"/>
  <c r="G43" i="14" s="1"/>
  <c r="F43" i="8"/>
  <c r="F43" i="52"/>
  <c r="G43" i="52" s="1"/>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G32" i="22" s="1"/>
  <c r="F32" i="49"/>
  <c r="G32" i="49" s="1"/>
  <c r="F32" i="51"/>
  <c r="G32" i="51" s="1"/>
  <c r="F32" i="24"/>
  <c r="G32" i="24" s="1"/>
  <c r="F32" i="31"/>
  <c r="P32" i="18"/>
  <c r="P32" i="23"/>
  <c r="P32" i="44"/>
  <c r="P32" i="26"/>
  <c r="F32" i="29"/>
  <c r="G32" i="29" s="1"/>
  <c r="P32" i="51"/>
  <c r="F32" i="18"/>
  <c r="G32" i="18" s="1"/>
  <c r="F32" i="34"/>
  <c r="F32" i="12"/>
  <c r="G32" i="12" s="1"/>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G28" i="15" s="1"/>
  <c r="P28" i="29"/>
  <c r="F28" i="36"/>
  <c r="P28" i="44"/>
  <c r="P28" i="19"/>
  <c r="F28" i="33"/>
  <c r="P28" i="39"/>
  <c r="F28" i="18"/>
  <c r="G28" i="18" s="1"/>
  <c r="P28" i="30"/>
  <c r="F28" i="39"/>
  <c r="F28" i="40"/>
  <c r="P28" i="8"/>
  <c r="P28" i="25"/>
  <c r="F28" i="35"/>
  <c r="G28" i="35" s="1"/>
  <c r="P28" i="42"/>
  <c r="F28" i="22"/>
  <c r="G28" i="22" s="1"/>
  <c r="P28" i="34"/>
  <c r="F28" i="41"/>
  <c r="G28" i="41" s="1"/>
  <c r="P11" i="52"/>
  <c r="F28" i="26"/>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F32" i="38"/>
  <c r="G32" i="38" s="1"/>
  <c r="P32" i="25"/>
  <c r="P32" i="36"/>
  <c r="P32" i="33"/>
  <c r="P32" i="43"/>
  <c r="F15" i="19"/>
  <c r="P34" i="52"/>
  <c r="P15" i="21"/>
  <c r="P28" i="43"/>
  <c r="P11" i="38"/>
  <c r="F11" i="12"/>
  <c r="G11" i="12" s="1"/>
  <c r="P11" i="48"/>
  <c r="P28" i="36"/>
  <c r="P28" i="31"/>
  <c r="F28" i="16"/>
  <c r="G28" i="16" s="1"/>
  <c r="P28" i="52"/>
  <c r="P28" i="33"/>
  <c r="F28" i="31"/>
  <c r="F28" i="50"/>
  <c r="G28" i="50" s="1"/>
  <c r="P28" i="51"/>
  <c r="F28" i="51"/>
  <c r="G28" i="51" s="1"/>
  <c r="P34" i="39"/>
  <c r="F34" i="36"/>
  <c r="G34" i="36" s="1"/>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G23" i="35" s="1"/>
  <c r="F23" i="12"/>
  <c r="G23" i="12" s="1"/>
  <c r="F23" i="14"/>
  <c r="G23" i="14" s="1"/>
  <c r="P43" i="32"/>
  <c r="F43" i="32"/>
  <c r="F43" i="12"/>
  <c r="G43" i="12" s="1"/>
  <c r="P43" i="28"/>
  <c r="F43" i="19"/>
  <c r="G43" i="19" s="1"/>
  <c r="F43" i="35"/>
  <c r="G43" i="35" s="1"/>
  <c r="P43" i="43"/>
  <c r="P43" i="30"/>
  <c r="F32" i="21"/>
  <c r="G32" i="21" s="1"/>
  <c r="P32" i="31"/>
  <c r="P32" i="13"/>
  <c r="F32" i="15"/>
  <c r="P32" i="28"/>
  <c r="P32" i="21"/>
  <c r="F32" i="25"/>
  <c r="G32" i="25" s="1"/>
  <c r="P32" i="34"/>
  <c r="F34" i="41"/>
  <c r="F15" i="12"/>
  <c r="P11" i="40"/>
  <c r="F28" i="44"/>
  <c r="G28" i="44" s="1"/>
  <c r="P28" i="35"/>
  <c r="F28" i="24"/>
  <c r="G28" i="24" s="1"/>
  <c r="G12" i="30"/>
  <c r="G27" i="48"/>
  <c r="G15" i="48"/>
  <c r="P39" i="12"/>
  <c r="F39" i="19"/>
  <c r="F39" i="27"/>
  <c r="P39" i="28"/>
  <c r="P39" i="15"/>
  <c r="F39" i="34"/>
  <c r="G39" i="34" s="1"/>
  <c r="P39" i="22"/>
  <c r="P39" i="49"/>
  <c r="F39" i="37"/>
  <c r="G39" i="37" s="1"/>
  <c r="F39" i="25"/>
  <c r="G39" i="25" s="1"/>
  <c r="F39" i="18"/>
  <c r="G39" i="18" s="1"/>
  <c r="F39" i="30"/>
  <c r="G39" i="30" s="1"/>
  <c r="P39" i="29"/>
  <c r="P39" i="24"/>
  <c r="G10" i="29"/>
  <c r="F39" i="20"/>
  <c r="G39" i="20" s="1"/>
  <c r="F39" i="36"/>
  <c r="G39" i="36" s="1"/>
  <c r="P39" i="44"/>
  <c r="F39" i="23"/>
  <c r="G39" i="23" s="1"/>
  <c r="P39" i="27"/>
  <c r="F39" i="42"/>
  <c r="P39" i="34"/>
  <c r="F39" i="12"/>
  <c r="G39" i="12" s="1"/>
  <c r="P39" i="50"/>
  <c r="P39" i="35"/>
  <c r="F39" i="8"/>
  <c r="G39" i="8" s="1"/>
  <c r="P39" i="48"/>
  <c r="F39" i="24"/>
  <c r="G39" i="24" s="1"/>
  <c r="G28" i="40"/>
  <c r="F5" i="38"/>
  <c r="P5" i="38"/>
  <c r="F5" i="35"/>
  <c r="P5" i="35"/>
  <c r="F5" i="44"/>
  <c r="G5" i="44" s="1"/>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36" i="28"/>
  <c r="G36" i="8"/>
  <c r="G43" i="31"/>
  <c r="G12" i="31"/>
  <c r="G25" i="52"/>
  <c r="G8" i="13"/>
  <c r="G33" i="24"/>
  <c r="G28" i="26"/>
  <c r="G28" i="34"/>
  <c r="G34" i="29"/>
  <c r="G34" i="44"/>
  <c r="G34" i="30"/>
  <c r="G13" i="20"/>
  <c r="G43" i="32"/>
  <c r="G40" i="43"/>
  <c r="G32" i="30"/>
  <c r="G10" i="30"/>
  <c r="G27" i="39"/>
  <c r="G15" i="25"/>
  <c r="G13" i="22"/>
  <c r="G33" i="40"/>
  <c r="G43" i="23"/>
  <c r="G12" i="28"/>
  <c r="G40" i="26"/>
  <c r="G40" i="39"/>
  <c r="G32" i="34"/>
  <c r="G12" i="12"/>
  <c r="G15" i="51"/>
  <c r="G27" i="14"/>
  <c r="G27" i="22"/>
  <c r="G27" i="38"/>
  <c r="G5" i="35"/>
  <c r="G40" i="19"/>
  <c r="G12" i="19"/>
  <c r="G36" i="35"/>
  <c r="G27" i="19"/>
  <c r="G27" i="41"/>
  <c r="G40" i="22"/>
  <c r="G32" i="15"/>
  <c r="G32" i="32"/>
  <c r="G36" i="17"/>
  <c r="G15" i="41"/>
  <c r="G28" i="17"/>
  <c r="G10" i="23"/>
  <c r="G27" i="51"/>
  <c r="G5" i="39"/>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27"/>
  <c r="N41" i="44"/>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G14" i="43" s="1"/>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G8" i="51" s="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P8" i="27"/>
  <c r="F8" i="23"/>
  <c r="G8" i="23" s="1"/>
  <c r="F8" i="32"/>
  <c r="G8" i="32" s="1"/>
  <c r="F8" i="30"/>
  <c r="G8" i="30" s="1"/>
  <c r="F8" i="48"/>
  <c r="F8" i="19"/>
  <c r="F8" i="36"/>
  <c r="G8" i="36" s="1"/>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G34" i="38"/>
  <c r="AH17" i="4"/>
  <c r="F17" i="4" s="1"/>
  <c r="AH32" i="4"/>
  <c r="F32" i="4" s="1"/>
  <c r="T29" i="14" s="1"/>
  <c r="AH24" i="4"/>
  <c r="F24" i="4" s="1"/>
  <c r="T21" i="14" s="1"/>
  <c r="AI23" i="4"/>
  <c r="G23" i="4" s="1"/>
  <c r="J20" i="50" s="1"/>
  <c r="J19" i="38"/>
  <c r="J35" i="13"/>
  <c r="J35" i="26"/>
  <c r="J35" i="32"/>
  <c r="J35" i="16"/>
  <c r="J35" i="44"/>
  <c r="J35" i="22"/>
  <c r="J35" i="14"/>
  <c r="G15" i="43"/>
  <c r="J19" i="14"/>
  <c r="J11" i="41"/>
  <c r="J11" i="8"/>
  <c r="J11" i="24"/>
  <c r="G8" i="49"/>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G25" i="35" s="1"/>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G25" i="51" s="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G11" i="37"/>
  <c r="F11" i="40"/>
  <c r="G11" i="40" s="1"/>
  <c r="F11" i="24"/>
  <c r="G11" i="24" s="1"/>
  <c r="F11" i="42"/>
  <c r="G11" i="42" s="1"/>
  <c r="P11" i="50"/>
  <c r="P11" i="24"/>
  <c r="P11" i="20"/>
  <c r="F11" i="14"/>
  <c r="G11" i="14" s="1"/>
  <c r="P11" i="44"/>
  <c r="P11" i="27"/>
  <c r="F11" i="19"/>
  <c r="G11" i="19" s="1"/>
  <c r="F11" i="48"/>
  <c r="G11" i="48" s="1"/>
  <c r="P11" i="15"/>
  <c r="F11" i="26"/>
  <c r="F11" i="17"/>
  <c r="G11" i="17" s="1"/>
  <c r="P11" i="30"/>
  <c r="F11" i="28"/>
  <c r="G11" i="28" s="1"/>
  <c r="F11" i="13"/>
  <c r="G11" i="13" s="1"/>
  <c r="F25" i="27"/>
  <c r="N14" i="24"/>
  <c r="G25" i="28"/>
  <c r="G12" i="35"/>
  <c r="G25" i="38"/>
  <c r="G11" i="51"/>
  <c r="G25" i="19"/>
  <c r="G25" i="30"/>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39"/>
  <c r="N41" i="20"/>
  <c r="N41" i="35"/>
  <c r="N41" i="31"/>
  <c r="N41" i="51"/>
  <c r="N41" i="43"/>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G19" i="39" s="1"/>
  <c r="P19" i="17"/>
  <c r="P19" i="35"/>
  <c r="F19" i="26"/>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N41" i="52"/>
  <c r="N41" i="37"/>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19"/>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G14" i="27" s="1"/>
  <c r="E34" i="27"/>
  <c r="E17" i="27"/>
  <c r="E18" i="27"/>
  <c r="E37" i="27"/>
  <c r="E29" i="27"/>
  <c r="G29" i="27" s="1"/>
  <c r="E5" i="27"/>
  <c r="G5" i="27" s="1"/>
  <c r="E22" i="27"/>
  <c r="E9" i="27"/>
  <c r="E38" i="27"/>
  <c r="E8" i="27"/>
  <c r="E40" i="27"/>
  <c r="G40" i="27" s="1"/>
  <c r="E43" i="27"/>
  <c r="G43" i="27" s="1"/>
  <c r="E24" i="27"/>
  <c r="E21" i="27"/>
  <c r="E42" i="27"/>
  <c r="E36" i="27"/>
  <c r="E10" i="27"/>
  <c r="G10" i="27" s="1"/>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G19" i="27" s="1"/>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G32" i="26" s="1"/>
  <c r="F32" i="28"/>
  <c r="G32" i="28" s="1"/>
  <c r="F32" i="39"/>
  <c r="G32" i="39" s="1"/>
  <c r="F32" i="19"/>
  <c r="G32" i="19" s="1"/>
  <c r="F32" i="48"/>
  <c r="F14" i="12"/>
  <c r="G14" i="12" s="1"/>
  <c r="P14" i="17"/>
  <c r="F14" i="30"/>
  <c r="G14" i="30" s="1"/>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N44" i="20"/>
  <c r="N44" i="12"/>
  <c r="N44" i="29"/>
  <c r="N44" i="37"/>
  <c r="N44" i="51"/>
  <c r="X14" i="28"/>
  <c r="V14" i="31"/>
  <c r="V14" i="18"/>
  <c r="V14" i="34"/>
  <c r="V14" i="20"/>
  <c r="V14" i="23"/>
  <c r="G12" i="21"/>
  <c r="E6" i="27"/>
  <c r="G27" i="8"/>
  <c r="E13" i="34"/>
  <c r="G13" i="34" s="1"/>
  <c r="E10" i="34"/>
  <c r="G10" i="34" s="1"/>
  <c r="E35" i="34"/>
  <c r="F12" i="23"/>
  <c r="G12" i="23" s="1"/>
  <c r="F12" i="13"/>
  <c r="P12" i="28"/>
  <c r="F12" i="37"/>
  <c r="G12" i="37" s="1"/>
  <c r="C44" i="19"/>
  <c r="E8" i="19"/>
  <c r="E33" i="19"/>
  <c r="G33" i="19" s="1"/>
  <c r="E39" i="19"/>
  <c r="G39" i="19" s="1"/>
  <c r="E7" i="19"/>
  <c r="E28" i="19"/>
  <c r="G28" i="19" s="1"/>
  <c r="C44" i="34"/>
  <c r="E9" i="34"/>
  <c r="E15" i="34"/>
  <c r="G15" i="34" s="1"/>
  <c r="E8" i="34"/>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F12" i="36"/>
  <c r="G12" i="36" s="1"/>
  <c r="F12" i="8"/>
  <c r="G12" i="8" s="1"/>
  <c r="F12" i="16"/>
  <c r="G12" i="16" s="1"/>
  <c r="F12" i="27"/>
  <c r="P12" i="8"/>
  <c r="P12" i="19"/>
  <c r="P12" i="29"/>
  <c r="P12" i="24"/>
  <c r="P12" i="44"/>
  <c r="P12" i="26"/>
  <c r="P12" i="35"/>
  <c r="P12" i="43"/>
  <c r="F12" i="20"/>
  <c r="G12" i="20" s="1"/>
  <c r="P12" i="32"/>
  <c r="C44" i="42"/>
  <c r="E39" i="42"/>
  <c r="C44" i="24"/>
  <c r="E19" i="24"/>
  <c r="G19" i="24" s="1"/>
  <c r="C44" i="22"/>
  <c r="E15" i="22"/>
  <c r="C44" i="20"/>
  <c r="E19" i="20"/>
  <c r="E36" i="20"/>
  <c r="G36" i="20" s="1"/>
  <c r="E38" i="20"/>
  <c r="E22" i="20"/>
  <c r="F28" i="52"/>
  <c r="G28" i="52" s="1"/>
  <c r="P28" i="32"/>
  <c r="F28" i="20"/>
  <c r="G28" i="20" s="1"/>
  <c r="F28" i="8"/>
  <c r="G28" i="8" s="1"/>
  <c r="P28" i="12"/>
  <c r="F28" i="23"/>
  <c r="G28" i="23" s="1"/>
  <c r="F28" i="32"/>
  <c r="G28" i="32" s="1"/>
  <c r="P28" i="14"/>
  <c r="P28" i="17"/>
  <c r="P28" i="40"/>
  <c r="F28" i="21"/>
  <c r="G28" i="21" s="1"/>
  <c r="P28" i="20"/>
  <c r="F22" i="41"/>
  <c r="P22" i="20"/>
  <c r="P22" i="42"/>
  <c r="F22" i="24"/>
  <c r="G22" i="24" s="1"/>
  <c r="G25" i="21"/>
  <c r="E40" i="42"/>
  <c r="G40" i="42" s="1"/>
  <c r="E36" i="42"/>
  <c r="G36" i="42" s="1"/>
  <c r="E32" i="42"/>
  <c r="G32" i="42" s="1"/>
  <c r="E40" i="31"/>
  <c r="G40" i="31" s="1"/>
  <c r="E36" i="31"/>
  <c r="E32" i="31"/>
  <c r="G32" i="31" s="1"/>
  <c r="E28" i="31"/>
  <c r="G28" i="31" s="1"/>
  <c r="E16" i="31"/>
  <c r="E8" i="31"/>
  <c r="G8" i="31" s="1"/>
  <c r="E20" i="28"/>
  <c r="E26" i="27"/>
  <c r="E36" i="24"/>
  <c r="E26" i="19"/>
  <c r="E18" i="19"/>
  <c r="E10" i="19"/>
  <c r="O33" i="4"/>
  <c r="P33" i="4" s="1"/>
  <c r="C33" i="4" s="1"/>
  <c r="P30" i="37" s="1"/>
  <c r="O19" i="4"/>
  <c r="P19" i="4" s="1"/>
  <c r="C19" i="4" s="1"/>
  <c r="P16" i="33" s="1"/>
  <c r="E43" i="8"/>
  <c r="E21" i="49"/>
  <c r="E20" i="44"/>
  <c r="E37" i="34"/>
  <c r="E17" i="34"/>
  <c r="E38" i="32"/>
  <c r="E30" i="32"/>
  <c r="E18" i="32"/>
  <c r="E10" i="32"/>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9" i="41"/>
  <c r="T29" i="52"/>
  <c r="T29" i="34"/>
  <c r="T22" i="23"/>
  <c r="T22" i="39"/>
  <c r="T22" i="22"/>
  <c r="T22" i="52"/>
  <c r="T22" i="14"/>
  <c r="J16" i="38"/>
  <c r="J39" i="17"/>
  <c r="J39" i="21"/>
  <c r="J39" i="39"/>
  <c r="J39" i="50"/>
  <c r="J39" i="42"/>
  <c r="J39" i="25"/>
  <c r="J39" i="44"/>
  <c r="J39" i="51"/>
  <c r="J39" i="40"/>
  <c r="J39" i="52"/>
  <c r="J39" i="29"/>
  <c r="J39" i="41"/>
  <c r="J39" i="32"/>
  <c r="J39" i="38"/>
  <c r="J39" i="49"/>
  <c r="J39" i="28"/>
  <c r="J39" i="15"/>
  <c r="J39" i="19"/>
  <c r="J39" i="8"/>
  <c r="G27" i="50"/>
  <c r="AH10" i="4"/>
  <c r="F10" i="4" s="1"/>
  <c r="T7" i="29" s="1"/>
  <c r="AH22" i="4"/>
  <c r="F22" i="4" s="1"/>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F29" i="21"/>
  <c r="G29" i="21" s="1"/>
  <c r="P29" i="51"/>
  <c r="P29" i="40"/>
  <c r="F29" i="13"/>
  <c r="F29" i="24"/>
  <c r="G29" i="24" s="1"/>
  <c r="P29" i="31"/>
  <c r="P29" i="13"/>
  <c r="F29" i="31"/>
  <c r="G29" i="31" s="1"/>
  <c r="F29" i="48"/>
  <c r="P29" i="27"/>
  <c r="F29" i="38"/>
  <c r="F29" i="12"/>
  <c r="G29" i="12" s="1"/>
  <c r="F29" i="29"/>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35"/>
  <c r="F30" i="14"/>
  <c r="G30" i="14" s="1"/>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33" i="15"/>
  <c r="G36" i="24"/>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28" i="41"/>
  <c r="J28" i="27"/>
  <c r="J28" i="36"/>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51"/>
  <c r="T33" i="50"/>
  <c r="T33" i="8"/>
  <c r="T33" i="30"/>
  <c r="T33" i="37"/>
  <c r="T33" i="41"/>
  <c r="T33" i="34"/>
  <c r="T33" i="17"/>
  <c r="T33" i="20"/>
  <c r="T33" i="35"/>
  <c r="T10" i="40"/>
  <c r="T10" i="39"/>
  <c r="T10" i="28"/>
  <c r="T10" i="20"/>
  <c r="T10" i="21"/>
  <c r="T10" i="42"/>
  <c r="T10" i="8"/>
  <c r="T10" i="24"/>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41"/>
  <c r="J33" i="36"/>
  <c r="J33" i="27"/>
  <c r="J33" i="18"/>
  <c r="J33" i="24"/>
  <c r="J33" i="14"/>
  <c r="J33" i="43"/>
  <c r="J33" i="34"/>
  <c r="J33" i="50"/>
  <c r="J33" i="38"/>
  <c r="J33" i="52"/>
  <c r="J33" i="17"/>
  <c r="J33" i="12"/>
  <c r="J33" i="51"/>
  <c r="J33" i="28"/>
  <c r="J33" i="39"/>
  <c r="J33" i="16"/>
  <c r="J33" i="33"/>
  <c r="J33" i="42"/>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27" i="30"/>
  <c r="G27" i="20"/>
  <c r="G11" i="33"/>
  <c r="N32" i="24"/>
  <c r="N32" i="39"/>
  <c r="N32" i="49"/>
  <c r="N32" i="32"/>
  <c r="N32" i="4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E29" i="44"/>
  <c r="E39" i="44"/>
  <c r="G39" i="44" s="1"/>
  <c r="E10" i="44"/>
  <c r="E13" i="43"/>
  <c r="G13" i="43" s="1"/>
  <c r="E25" i="43"/>
  <c r="E32" i="43"/>
  <c r="G32" i="43" s="1"/>
  <c r="E22" i="43"/>
  <c r="E36" i="43"/>
  <c r="E8" i="43"/>
  <c r="E36" i="38"/>
  <c r="G36" i="38" s="1"/>
  <c r="E29" i="43"/>
  <c r="E18" i="43"/>
  <c r="E6" i="43"/>
  <c r="E30" i="44"/>
  <c r="E27" i="44"/>
  <c r="G27" i="44" s="1"/>
  <c r="E9" i="44"/>
  <c r="E42" i="44"/>
  <c r="E33" i="34"/>
  <c r="G33" i="34" s="1"/>
  <c r="E21" i="34"/>
  <c r="E7" i="34"/>
  <c r="E41" i="34"/>
  <c r="E40" i="33"/>
  <c r="G40" i="33" s="1"/>
  <c r="E28" i="33"/>
  <c r="G28" i="33" s="1"/>
  <c r="E5" i="33"/>
  <c r="G5" i="33" s="1"/>
  <c r="E26" i="32"/>
  <c r="E22" i="32"/>
  <c r="E6" i="32"/>
  <c r="E8" i="28"/>
  <c r="E24" i="26"/>
  <c r="E20" i="26"/>
  <c r="E8" i="26"/>
  <c r="E5" i="26"/>
  <c r="E35" i="21"/>
  <c r="E44" i="21" s="1"/>
  <c r="E11" i="16"/>
  <c r="E29" i="15"/>
  <c r="G29" i="15" s="1"/>
  <c r="E21" i="15"/>
  <c r="E9" i="15"/>
  <c r="E7" i="15"/>
  <c r="E40" i="14"/>
  <c r="G40" i="14" s="1"/>
  <c r="E20" i="14"/>
  <c r="E36" i="12"/>
  <c r="E44" i="12" s="1"/>
  <c r="G22" i="41"/>
  <c r="T21" i="23"/>
  <c r="T21" i="39"/>
  <c r="T21" i="22"/>
  <c r="T21" i="29"/>
  <c r="T21" i="20"/>
  <c r="T21" i="49"/>
  <c r="T27" i="33"/>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7" i="52"/>
  <c r="T7" i="44"/>
  <c r="T7" i="39"/>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T25" i="44"/>
  <c r="T25" i="35"/>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G35" i="23" s="1"/>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F22" i="32"/>
  <c r="G22" i="32" s="1"/>
  <c r="F22" i="51"/>
  <c r="G22" i="51" s="1"/>
  <c r="F22" i="30"/>
  <c r="G22" i="30" s="1"/>
  <c r="P25" i="52"/>
  <c r="F25" i="15"/>
  <c r="G25" i="15" s="1"/>
  <c r="F25" i="24"/>
  <c r="G25" i="24" s="1"/>
  <c r="P25" i="26"/>
  <c r="P25" i="33"/>
  <c r="P25" i="39"/>
  <c r="P25" i="44"/>
  <c r="P25" i="18"/>
  <c r="F25" i="32"/>
  <c r="G25" i="32" s="1"/>
  <c r="F25" i="22"/>
  <c r="F25" i="37"/>
  <c r="G25" i="37" s="1"/>
  <c r="N38" i="37"/>
  <c r="N38" i="33"/>
  <c r="N18" i="13"/>
  <c r="N18" i="52"/>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49"/>
  <c r="G30" i="49" s="1"/>
  <c r="F30" i="42"/>
  <c r="G30" i="42" s="1"/>
  <c r="F30" i="23"/>
  <c r="G30" i="23" s="1"/>
  <c r="F30" i="12"/>
  <c r="G30" i="12" s="1"/>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N16" i="49"/>
  <c r="N16" i="52"/>
  <c r="N16" i="48"/>
  <c r="N16" i="13"/>
  <c r="P16" i="42"/>
  <c r="P16" i="26"/>
  <c r="F16" i="13"/>
  <c r="G16" i="13" s="1"/>
  <c r="F16" i="20"/>
  <c r="G16" i="20" s="1"/>
  <c r="P16" i="32"/>
  <c r="P16" i="37"/>
  <c r="P16" i="20"/>
  <c r="F16" i="17"/>
  <c r="G16" i="17" s="1"/>
  <c r="P16" i="27"/>
  <c r="F16" i="40"/>
  <c r="G16" i="40" s="1"/>
  <c r="F16" i="35"/>
  <c r="G16" i="35" s="1"/>
  <c r="F16" i="39"/>
  <c r="G16" i="39" s="1"/>
  <c r="F16" i="44"/>
  <c r="G16" i="44" s="1"/>
  <c r="F16" i="36"/>
  <c r="P16" i="16"/>
  <c r="P16" i="38"/>
  <c r="P16" i="18"/>
  <c r="P16" i="34"/>
  <c r="P16" i="51"/>
  <c r="N10" i="50"/>
  <c r="N10" i="8"/>
  <c r="N10" i="48"/>
  <c r="N10" i="51"/>
  <c r="N8" i="49"/>
  <c r="N8" i="48"/>
  <c r="N8" i="52"/>
  <c r="E41" i="40"/>
  <c r="E36" i="36"/>
  <c r="G36" i="36" s="1"/>
  <c r="E22" i="36"/>
  <c r="E18" i="35"/>
  <c r="E11" i="35"/>
  <c r="E17" i="30"/>
  <c r="E9" i="30"/>
  <c r="E39" i="27"/>
  <c r="G39" i="27" s="1"/>
  <c r="E32" i="27"/>
  <c r="G32" i="27" s="1"/>
  <c r="E16" i="27"/>
  <c r="E7" i="27"/>
  <c r="E40" i="23"/>
  <c r="G40" i="23" s="1"/>
  <c r="E14" i="23"/>
  <c r="E7" i="23"/>
  <c r="E30" i="18"/>
  <c r="E22" i="18"/>
  <c r="E7" i="16"/>
  <c r="E32" i="14"/>
  <c r="E24" i="14"/>
  <c r="E12" i="14"/>
  <c r="E29" i="13"/>
  <c r="E26" i="13"/>
  <c r="E25" i="13"/>
  <c r="G25" i="13" s="1"/>
  <c r="E41" i="13"/>
  <c r="E5" i="13"/>
  <c r="E43" i="49"/>
  <c r="G43" i="49" s="1"/>
  <c r="E35" i="49"/>
  <c r="E27" i="49"/>
  <c r="G27" i="49" s="1"/>
  <c r="E13" i="49"/>
  <c r="E9" i="49"/>
  <c r="E36" i="49"/>
  <c r="G36" i="49" s="1"/>
  <c r="E24" i="49"/>
  <c r="E14" i="49"/>
  <c r="E6" i="49"/>
  <c r="E41" i="48"/>
  <c r="E29" i="48"/>
  <c r="G29" i="48" s="1"/>
  <c r="E21" i="48"/>
  <c r="E18" i="48"/>
  <c r="E17" i="48"/>
  <c r="E9" i="48"/>
  <c r="E40" i="48"/>
  <c r="E36" i="48"/>
  <c r="G36" i="48" s="1"/>
  <c r="E30" i="48"/>
  <c r="E26" i="48"/>
  <c r="E22" i="48"/>
  <c r="E16" i="48"/>
  <c r="E12" i="48"/>
  <c r="G12" i="48" s="1"/>
  <c r="E8" i="48"/>
  <c r="G8" i="48" s="1"/>
  <c r="E17" i="49"/>
  <c r="E25" i="49"/>
  <c r="E37" i="49"/>
  <c r="E7" i="49"/>
  <c r="E5" i="49"/>
  <c r="E41" i="49"/>
  <c r="E29" i="49"/>
  <c r="G29" i="49" s="1"/>
  <c r="E19" i="49"/>
  <c r="G19" i="49" s="1"/>
  <c r="E11" i="49"/>
  <c r="G11" i="49" s="1"/>
  <c r="E38" i="49"/>
  <c r="E28" i="49"/>
  <c r="G28" i="49" s="1"/>
  <c r="E22" i="49"/>
  <c r="E12" i="49"/>
  <c r="G12" i="49" s="1"/>
  <c r="E5" i="48"/>
  <c r="E37" i="48"/>
  <c r="E34" i="48"/>
  <c r="E33" i="48"/>
  <c r="G33" i="48" s="1"/>
  <c r="E25" i="48"/>
  <c r="G25" i="48" s="1"/>
  <c r="E13" i="48"/>
  <c r="E42" i="48"/>
  <c r="E38" i="48"/>
  <c r="E32" i="48"/>
  <c r="G32" i="48" s="1"/>
  <c r="E28" i="48"/>
  <c r="G28" i="48" s="1"/>
  <c r="E24" i="48"/>
  <c r="E20" i="48"/>
  <c r="E14" i="48"/>
  <c r="E10" i="48"/>
  <c r="G10" i="48" s="1"/>
  <c r="E6" i="48"/>
  <c r="G12" i="29" l="1"/>
  <c r="G12" i="13"/>
  <c r="G39" i="52"/>
  <c r="G29" i="29"/>
  <c r="G19" i="26"/>
  <c r="G27" i="21"/>
  <c r="G38" i="26"/>
  <c r="G11" i="26"/>
  <c r="G29" i="37"/>
  <c r="G14" i="41"/>
  <c r="G29" i="34"/>
  <c r="P30" i="51"/>
  <c r="P30" i="28"/>
  <c r="F30" i="39"/>
  <c r="G10" i="44"/>
  <c r="P30" i="25"/>
  <c r="P30" i="30"/>
  <c r="P30" i="19"/>
  <c r="N14" i="35"/>
  <c r="P30" i="40"/>
  <c r="F30" i="25"/>
  <c r="G30" i="25" s="1"/>
  <c r="F30" i="35"/>
  <c r="G30" i="35" s="1"/>
  <c r="P30" i="22"/>
  <c r="P30" i="16"/>
  <c r="P30" i="49"/>
  <c r="P30" i="14"/>
  <c r="N14" i="17"/>
  <c r="F30" i="48"/>
  <c r="F30" i="37"/>
  <c r="G30" i="37" s="1"/>
  <c r="F30" i="44"/>
  <c r="G30" i="44" s="1"/>
  <c r="F30" i="33"/>
  <c r="G30" i="33" s="1"/>
  <c r="P30" i="21"/>
  <c r="P30" i="50"/>
  <c r="F30" i="30"/>
  <c r="G30" i="30" s="1"/>
  <c r="P30" i="8"/>
  <c r="G36" i="31"/>
  <c r="N14" i="41"/>
  <c r="P30" i="52"/>
  <c r="P30" i="29"/>
  <c r="P30" i="33"/>
  <c r="P30" i="27"/>
  <c r="G36" i="43"/>
  <c r="P30" i="39"/>
  <c r="F30" i="52"/>
  <c r="G30" i="52" s="1"/>
  <c r="N14" i="33"/>
  <c r="G39" i="39"/>
  <c r="P30" i="48"/>
  <c r="P30" i="41"/>
  <c r="P30" i="26"/>
  <c r="F30" i="19"/>
  <c r="G30" i="19" s="1"/>
  <c r="P30" i="31"/>
  <c r="P30" i="23"/>
  <c r="G28" i="27"/>
  <c r="P30" i="34"/>
  <c r="F30" i="38"/>
  <c r="G30" i="38" s="1"/>
  <c r="F30" i="18"/>
  <c r="P30" i="12"/>
  <c r="F30" i="20"/>
  <c r="G30" i="20" s="1"/>
  <c r="F30" i="43"/>
  <c r="G30" i="43" s="1"/>
  <c r="G10" i="32"/>
  <c r="G5" i="16"/>
  <c r="P30" i="20"/>
  <c r="P30" i="24"/>
  <c r="P30" i="44"/>
  <c r="F30" i="8"/>
  <c r="G30" i="8" s="1"/>
  <c r="P17" i="51"/>
  <c r="F30" i="32"/>
  <c r="G30" i="32" s="1"/>
  <c r="F30" i="27"/>
  <c r="G30" i="27" s="1"/>
  <c r="N14" i="37"/>
  <c r="G15" i="12"/>
  <c r="N35" i="51"/>
  <c r="N35" i="36"/>
  <c r="N16" i="33"/>
  <c r="N16" i="27"/>
  <c r="N16" i="44"/>
  <c r="N16" i="24"/>
  <c r="G13" i="29"/>
  <c r="N16" i="37"/>
  <c r="N16" i="18"/>
  <c r="G5" i="28"/>
  <c r="G5" i="8"/>
  <c r="G5" i="14"/>
  <c r="T7" i="28"/>
  <c r="T7" i="24"/>
  <c r="T7" i="25"/>
  <c r="T7" i="43"/>
  <c r="T7" i="42"/>
  <c r="T7" i="16"/>
  <c r="N41" i="33"/>
  <c r="N41" i="13"/>
  <c r="N41" i="38"/>
  <c r="N41" i="40"/>
  <c r="G23" i="19"/>
  <c r="N12" i="32"/>
  <c r="N12" i="38"/>
  <c r="N12" i="43"/>
  <c r="N12" i="48"/>
  <c r="G32" i="41"/>
  <c r="T7" i="49"/>
  <c r="T7" i="22"/>
  <c r="T7" i="37"/>
  <c r="T7" i="19"/>
  <c r="G8" i="28"/>
  <c r="G8" i="34"/>
  <c r="N41" i="14"/>
  <c r="N41" i="24"/>
  <c r="N41" i="42"/>
  <c r="N12" i="25"/>
  <c r="N12" i="18"/>
  <c r="N12" i="12"/>
  <c r="N12" i="52"/>
  <c r="G5" i="41"/>
  <c r="T7" i="32"/>
  <c r="T7" i="15"/>
  <c r="T7" i="31"/>
  <c r="T7" i="36"/>
  <c r="G15" i="23"/>
  <c r="N12" i="42"/>
  <c r="N12" i="21"/>
  <c r="N12" i="8"/>
  <c r="N12" i="37"/>
  <c r="T7" i="20"/>
  <c r="T7" i="34"/>
  <c r="T7" i="33"/>
  <c r="T7" i="51"/>
  <c r="T27" i="50"/>
  <c r="N41" i="15"/>
  <c r="N41" i="25"/>
  <c r="N41" i="28"/>
  <c r="G36" i="13"/>
  <c r="N12" i="31"/>
  <c r="N12" i="44"/>
  <c r="N12" i="30"/>
  <c r="N12" i="51"/>
  <c r="T7" i="50"/>
  <c r="T7" i="12"/>
  <c r="T7" i="27"/>
  <c r="T7" i="48"/>
  <c r="G29" i="44"/>
  <c r="N41" i="18"/>
  <c r="T7" i="14"/>
  <c r="T7" i="18"/>
  <c r="T7" i="35"/>
  <c r="G29" i="38"/>
  <c r="G39" i="42"/>
  <c r="G8" i="27"/>
  <c r="N41" i="50"/>
  <c r="N41" i="36"/>
  <c r="N41" i="26"/>
  <c r="N41" i="8"/>
  <c r="G5" i="32"/>
  <c r="G34" i="25"/>
  <c r="N12" i="34"/>
  <c r="N12" i="24"/>
  <c r="N12" i="40"/>
  <c r="G15" i="13"/>
  <c r="G39" i="29"/>
  <c r="E44" i="50"/>
  <c r="G5" i="43"/>
  <c r="G13" i="26"/>
  <c r="G10" i="35"/>
  <c r="G10" i="16"/>
  <c r="G29" i="42"/>
  <c r="G19" i="23"/>
  <c r="G13" i="40"/>
  <c r="G5" i="40"/>
  <c r="E44" i="39"/>
  <c r="E44" i="41"/>
  <c r="G15" i="19"/>
  <c r="G32" i="14"/>
  <c r="T21" i="38"/>
  <c r="T21" i="15"/>
  <c r="T21" i="44"/>
  <c r="G29" i="43"/>
  <c r="G34" i="27"/>
  <c r="N14" i="20"/>
  <c r="N14" i="18"/>
  <c r="N14" i="39"/>
  <c r="G5" i="18"/>
  <c r="G14" i="49"/>
  <c r="N14" i="52"/>
  <c r="P26" i="18"/>
  <c r="T21" i="26"/>
  <c r="T21" i="48"/>
  <c r="G11" i="16"/>
  <c r="G36" i="27"/>
  <c r="J33" i="29"/>
  <c r="N14" i="34"/>
  <c r="N14" i="22"/>
  <c r="N14" i="28"/>
  <c r="G34" i="48"/>
  <c r="N14" i="50"/>
  <c r="F26" i="32"/>
  <c r="G26" i="32" s="1"/>
  <c r="T9" i="14"/>
  <c r="T21" i="30"/>
  <c r="T21" i="42"/>
  <c r="G43" i="8"/>
  <c r="G8" i="19"/>
  <c r="N14" i="27"/>
  <c r="N14" i="32"/>
  <c r="N14" i="40"/>
  <c r="G23" i="39"/>
  <c r="N14" i="8"/>
  <c r="F26" i="16"/>
  <c r="G26" i="16" s="1"/>
  <c r="T9" i="17"/>
  <c r="T21" i="28"/>
  <c r="T21" i="34"/>
  <c r="N14" i="21"/>
  <c r="N14" i="25"/>
  <c r="N14" i="31"/>
  <c r="N12" i="33"/>
  <c r="N12" i="22"/>
  <c r="N12" i="13"/>
  <c r="N12" i="15"/>
  <c r="N12" i="41"/>
  <c r="N12" i="14"/>
  <c r="N14" i="13"/>
  <c r="P26" i="30"/>
  <c r="T9" i="18"/>
  <c r="T21" i="50"/>
  <c r="T21" i="35"/>
  <c r="N14" i="16"/>
  <c r="N14" i="19"/>
  <c r="N14" i="23"/>
  <c r="G15" i="40"/>
  <c r="N16" i="50"/>
  <c r="N16" i="17"/>
  <c r="N16" i="8"/>
  <c r="N16" i="12"/>
  <c r="N16" i="51"/>
  <c r="G38" i="48"/>
  <c r="N14" i="49"/>
  <c r="P26" i="48"/>
  <c r="T9" i="27"/>
  <c r="T21" i="25"/>
  <c r="T21" i="43"/>
  <c r="N14" i="42"/>
  <c r="N14" i="43"/>
  <c r="N14" i="12"/>
  <c r="G28" i="36"/>
  <c r="G19" i="20"/>
  <c r="E44" i="24"/>
  <c r="G28" i="39"/>
  <c r="G23" i="49"/>
  <c r="G30" i="39"/>
  <c r="G25" i="50"/>
  <c r="G25" i="40"/>
  <c r="G35" i="33"/>
  <c r="G39" i="49"/>
  <c r="G34" i="41"/>
  <c r="E44" i="29"/>
  <c r="G15" i="21"/>
  <c r="G19" i="51"/>
  <c r="G14" i="26"/>
  <c r="G39" i="38"/>
  <c r="G14" i="35"/>
  <c r="G14" i="33"/>
  <c r="G34" i="37"/>
  <c r="E44" i="17"/>
  <c r="G43" i="48"/>
  <c r="G35" i="27"/>
  <c r="G38" i="32"/>
  <c r="G10" i="19"/>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G16" i="31" s="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G41" i="13" s="1"/>
  <c r="F41" i="21"/>
  <c r="G41" i="21" s="1"/>
  <c r="P41" i="52"/>
  <c r="F41" i="51"/>
  <c r="G41" i="51" s="1"/>
  <c r="P41" i="44"/>
  <c r="P41" i="48"/>
  <c r="P41" i="43"/>
  <c r="P41" i="39"/>
  <c r="P41" i="35"/>
  <c r="P41" i="49"/>
  <c r="P41" i="38"/>
  <c r="P41" i="34"/>
  <c r="P41" i="31"/>
  <c r="P41" i="25"/>
  <c r="P41" i="21"/>
  <c r="P41" i="17"/>
  <c r="P41" i="12"/>
  <c r="F41" i="49"/>
  <c r="G41" i="49" s="1"/>
  <c r="F41" i="42"/>
  <c r="G41" i="42" s="1"/>
  <c r="F41" i="40"/>
  <c r="G41" i="40" s="1"/>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G24" i="48" s="1"/>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G24" i="49" s="1"/>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G6" i="32" s="1"/>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G9" i="15"/>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E44" i="40"/>
  <c r="G12" i="14"/>
  <c r="E44" i="14"/>
  <c r="G22" i="18"/>
  <c r="E44" i="18"/>
  <c r="E44" i="23"/>
  <c r="G7" i="23"/>
  <c r="G44" i="20" l="1"/>
  <c r="H5" i="24" a="1"/>
  <c r="H10" i="24" s="1"/>
  <c r="I10" i="24" s="1"/>
  <c r="H5" i="37" a="1"/>
  <c r="H40" i="37" s="1"/>
  <c r="I40"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2" i="8"/>
  <c r="I12" i="8" s="1"/>
  <c r="H22" i="8"/>
  <c r="I22" i="8" s="1"/>
  <c r="H5" i="8"/>
  <c r="H34" i="17"/>
  <c r="I34" i="17" s="1"/>
  <c r="H6" i="37"/>
  <c r="I6" i="37" s="1"/>
  <c r="H41" i="37"/>
  <c r="I41" i="37" s="1"/>
  <c r="H33" i="37"/>
  <c r="I33" i="37" s="1"/>
  <c r="H9" i="37"/>
  <c r="I9" i="37" s="1"/>
  <c r="H32" i="37"/>
  <c r="I32" i="37" s="1"/>
  <c r="H24" i="37"/>
  <c r="I24" i="37" s="1"/>
  <c r="H16" i="37"/>
  <c r="I16" i="37" s="1"/>
  <c r="H8" i="37"/>
  <c r="I8" i="37" s="1"/>
  <c r="H35" i="37"/>
  <c r="I35" i="37" s="1"/>
  <c r="H23" i="37"/>
  <c r="I23" i="37" s="1"/>
  <c r="H20" i="37"/>
  <c r="I20" i="37" s="1"/>
  <c r="H10" i="37"/>
  <c r="I10" i="37" s="1"/>
  <c r="H31" i="37"/>
  <c r="I31" i="37" s="1"/>
  <c r="H19" i="37"/>
  <c r="I19" i="37" s="1"/>
  <c r="H5" i="37"/>
  <c r="H28" i="37"/>
  <c r="I28" i="37" s="1"/>
  <c r="H15" i="37"/>
  <c r="I15" i="37" s="1"/>
  <c r="H18" i="37"/>
  <c r="I18" i="37" s="1"/>
  <c r="H43" i="37"/>
  <c r="I43" i="37" s="1"/>
  <c r="H27" i="37"/>
  <c r="I27" i="37" s="1"/>
  <c r="H7" i="37"/>
  <c r="I7" i="37" s="1"/>
  <c r="H11" i="37"/>
  <c r="I11" i="37" s="1"/>
  <c r="H29" i="37"/>
  <c r="I29" i="37" s="1"/>
  <c r="H34" i="37"/>
  <c r="I34" i="37" s="1"/>
  <c r="H38" i="37"/>
  <c r="I38" i="37" s="1"/>
  <c r="H21" i="37"/>
  <c r="I21" i="37" s="1"/>
  <c r="H16" i="28"/>
  <c r="I16" i="28" s="1"/>
  <c r="H24" i="28"/>
  <c r="I24" i="28" s="1"/>
  <c r="H36" i="28"/>
  <c r="I36" i="28" s="1"/>
  <c r="H22" i="28"/>
  <c r="I22" i="28" s="1"/>
  <c r="H12" i="28"/>
  <c r="I12" i="28" s="1"/>
  <c r="H6" i="28"/>
  <c r="I6" i="28" s="1"/>
  <c r="H18" i="28"/>
  <c r="I18" i="28" s="1"/>
  <c r="H27" i="28"/>
  <c r="I27" i="28" s="1"/>
  <c r="H39" i="28"/>
  <c r="I39" i="28" s="1"/>
  <c r="H25" i="28"/>
  <c r="I25" i="28" s="1"/>
  <c r="H11" i="28"/>
  <c r="I11" i="28" s="1"/>
  <c r="H15" i="28"/>
  <c r="I15" i="28" s="1"/>
  <c r="H8" i="24"/>
  <c r="I8" i="24" s="1"/>
  <c r="H16" i="24"/>
  <c r="I16" i="24" s="1"/>
  <c r="H32" i="24"/>
  <c r="I32" i="24" s="1"/>
  <c r="H40" i="24"/>
  <c r="I40" i="24" s="1"/>
  <c r="H20" i="24"/>
  <c r="I20" i="24" s="1"/>
  <c r="H42" i="24"/>
  <c r="I42" i="24" s="1"/>
  <c r="H26" i="24"/>
  <c r="I26" i="24" s="1"/>
  <c r="H5" i="24"/>
  <c r="H34" i="24"/>
  <c r="I34" i="24" s="1"/>
  <c r="H28" i="24"/>
  <c r="I28" i="24" s="1"/>
  <c r="H14" i="24"/>
  <c r="I14" i="24" s="1"/>
  <c r="H6" i="24"/>
  <c r="I6" i="24" s="1"/>
  <c r="H27" i="24"/>
  <c r="I27" i="24" s="1"/>
  <c r="H19" i="24"/>
  <c r="I19" i="24" s="1"/>
  <c r="H11" i="24"/>
  <c r="I11" i="24" s="1"/>
  <c r="H41" i="24"/>
  <c r="I41" i="24" s="1"/>
  <c r="H37" i="24"/>
  <c r="I37" i="24" s="1"/>
  <c r="H23" i="24"/>
  <c r="I23" i="24" s="1"/>
  <c r="H9" i="24"/>
  <c r="I9" i="24" s="1"/>
  <c r="H7" i="24"/>
  <c r="I7" i="24" s="1"/>
  <c r="H29" i="24"/>
  <c r="I29" i="24" s="1"/>
  <c r="H15" i="24"/>
  <c r="I15" i="24" s="1"/>
  <c r="H13" i="24"/>
  <c r="I13" i="24" s="1"/>
  <c r="H33" i="24"/>
  <c r="I33" i="24" s="1"/>
  <c r="H17" i="24"/>
  <c r="I17" i="24" s="1"/>
  <c r="H11" i="19"/>
  <c r="I11" i="19" s="1"/>
  <c r="H16" i="19"/>
  <c r="I16" i="19" s="1"/>
  <c r="H18" i="21"/>
  <c r="I18" i="21" s="1"/>
  <c r="H22" i="21"/>
  <c r="I22" i="21" s="1"/>
  <c r="H30" i="21"/>
  <c r="I30" i="21" s="1"/>
  <c r="H42" i="21"/>
  <c r="I42" i="21" s="1"/>
  <c r="H12" i="21"/>
  <c r="I12" i="21" s="1"/>
  <c r="H16" i="21"/>
  <c r="I16" i="21" s="1"/>
  <c r="H20" i="21"/>
  <c r="I20" i="21" s="1"/>
  <c r="H28" i="21"/>
  <c r="I28" i="21" s="1"/>
  <c r="H7" i="21"/>
  <c r="I7" i="21" s="1"/>
  <c r="H39" i="21"/>
  <c r="I39" i="21" s="1"/>
  <c r="H11" i="21"/>
  <c r="I11" i="21" s="1"/>
  <c r="H27" i="21"/>
  <c r="I27" i="21" s="1"/>
  <c r="H35" i="21"/>
  <c r="I35" i="21" s="1"/>
  <c r="H43" i="21"/>
  <c r="I43" i="21" s="1"/>
  <c r="H41" i="21"/>
  <c r="I41" i="21" s="1"/>
  <c r="H21" i="21"/>
  <c r="I21" i="21" s="1"/>
  <c r="H17" i="21"/>
  <c r="I17" i="21" s="1"/>
  <c r="H5" i="18" a="1"/>
  <c r="H33" i="50"/>
  <c r="I33" i="50" s="1"/>
  <c r="H39" i="50"/>
  <c r="I39" i="50" s="1"/>
  <c r="H31" i="50"/>
  <c r="I31" i="50" s="1"/>
  <c r="H23" i="50"/>
  <c r="I23" i="50" s="1"/>
  <c r="H7" i="50"/>
  <c r="I7" i="50" s="1"/>
  <c r="H35" i="50"/>
  <c r="I35" i="50" s="1"/>
  <c r="H25" i="50"/>
  <c r="I25" i="50" s="1"/>
  <c r="H20" i="50"/>
  <c r="I20" i="50" s="1"/>
  <c r="H41" i="50"/>
  <c r="I41" i="50" s="1"/>
  <c r="H27" i="50"/>
  <c r="I27" i="50" s="1"/>
  <c r="H11" i="50"/>
  <c r="I11" i="50" s="1"/>
  <c r="H36" i="50"/>
  <c r="I36" i="50" s="1"/>
  <c r="H24" i="50"/>
  <c r="I24" i="50" s="1"/>
  <c r="H21" i="50"/>
  <c r="I21" i="50" s="1"/>
  <c r="H43" i="50"/>
  <c r="I43" i="50" s="1"/>
  <c r="H12" i="50"/>
  <c r="I12" i="50" s="1"/>
  <c r="H19" i="50"/>
  <c r="I19" i="50" s="1"/>
  <c r="H28" i="50"/>
  <c r="I28" i="50" s="1"/>
  <c r="H5" i="50"/>
  <c r="H5" i="14" a="1"/>
  <c r="H10" i="32"/>
  <c r="I10" i="32" s="1"/>
  <c r="H5" i="32"/>
  <c r="H30" i="32"/>
  <c r="I30" i="32" s="1"/>
  <c r="H20" i="32"/>
  <c r="I20" i="32" s="1"/>
  <c r="H40" i="32"/>
  <c r="I40" i="32" s="1"/>
  <c r="H24" i="32"/>
  <c r="I24" i="32" s="1"/>
  <c r="H21" i="32"/>
  <c r="I21" i="32" s="1"/>
  <c r="H17" i="32"/>
  <c r="I17" i="32" s="1"/>
  <c r="H15" i="32"/>
  <c r="I15" i="32" s="1"/>
  <c r="H43" i="32"/>
  <c r="I43" i="32" s="1"/>
  <c r="H39" i="32"/>
  <c r="I39" i="32" s="1"/>
  <c r="H10" i="35"/>
  <c r="I10" i="35" s="1"/>
  <c r="H33" i="35"/>
  <c r="I33" i="35" s="1"/>
  <c r="H8" i="35"/>
  <c r="I8" i="35" s="1"/>
  <c r="H42" i="35"/>
  <c r="I42" i="35" s="1"/>
  <c r="H26" i="35"/>
  <c r="I26" i="35" s="1"/>
  <c r="H20" i="33"/>
  <c r="I20" i="33" s="1"/>
  <c r="H8" i="33"/>
  <c r="I8" i="33" s="1"/>
  <c r="H17" i="42"/>
  <c r="I17" i="42" s="1"/>
  <c r="H36" i="42"/>
  <c r="I36" i="42" s="1"/>
  <c r="G44" i="27"/>
  <c r="H5" i="27" a="1"/>
  <c r="G44" i="16"/>
  <c r="H5" i="16" a="1"/>
  <c r="G44" i="13"/>
  <c r="H5" i="13" a="1"/>
  <c r="H5" i="49" a="1"/>
  <c r="G44" i="49"/>
  <c r="H5" i="48" a="1"/>
  <c r="G44" i="48"/>
  <c r="H14" i="19" l="1"/>
  <c r="I14" i="19" s="1"/>
  <c r="H12" i="19"/>
  <c r="I12" i="19" s="1"/>
  <c r="H15" i="19"/>
  <c r="I15" i="19" s="1"/>
  <c r="H32" i="8"/>
  <c r="I32" i="8" s="1"/>
  <c r="H37" i="44"/>
  <c r="I37" i="44" s="1"/>
  <c r="K37" i="44" s="1"/>
  <c r="H13" i="25"/>
  <c r="I13" i="25" s="1"/>
  <c r="H38" i="25"/>
  <c r="I38" i="25" s="1"/>
  <c r="H30" i="41"/>
  <c r="I30" i="41" s="1"/>
  <c r="K30" i="41" s="1"/>
  <c r="H5" i="25"/>
  <c r="H24" i="25"/>
  <c r="I24" i="25" s="1"/>
  <c r="H42" i="41"/>
  <c r="I42" i="41" s="1"/>
  <c r="H37" i="25"/>
  <c r="I37" i="25" s="1"/>
  <c r="H25" i="25"/>
  <c r="I25" i="25" s="1"/>
  <c r="H30" i="25"/>
  <c r="I30" i="25" s="1"/>
  <c r="H14" i="33"/>
  <c r="I14" i="33" s="1"/>
  <c r="H16" i="41"/>
  <c r="I16" i="41" s="1"/>
  <c r="K16" i="41" s="1"/>
  <c r="H30" i="8"/>
  <c r="I30" i="8" s="1"/>
  <c r="H18" i="41"/>
  <c r="I18" i="41" s="1"/>
  <c r="H17" i="25"/>
  <c r="I17" i="25" s="1"/>
  <c r="K17" i="25" s="1"/>
  <c r="H19" i="25"/>
  <c r="I19" i="25" s="1"/>
  <c r="H22" i="25"/>
  <c r="I22" i="25" s="1"/>
  <c r="H18" i="25"/>
  <c r="I18" i="25" s="1"/>
  <c r="H43" i="41"/>
  <c r="I43" i="41" s="1"/>
  <c r="H24" i="41"/>
  <c r="I24" i="41" s="1"/>
  <c r="K24" i="41" s="1"/>
  <c r="H14" i="8"/>
  <c r="I14" i="8" s="1"/>
  <c r="H15" i="25"/>
  <c r="I15" i="25" s="1"/>
  <c r="H14" i="25"/>
  <c r="I14" i="25" s="1"/>
  <c r="H11" i="25"/>
  <c r="I11" i="25" s="1"/>
  <c r="H42" i="25"/>
  <c r="I42" i="25" s="1"/>
  <c r="H20" i="25"/>
  <c r="I20" i="25" s="1"/>
  <c r="H29" i="41"/>
  <c r="I29" i="41" s="1"/>
  <c r="H32" i="41"/>
  <c r="I32" i="41" s="1"/>
  <c r="H29" i="25"/>
  <c r="I29" i="25" s="1"/>
  <c r="H22" i="41"/>
  <c r="I22" i="41" s="1"/>
  <c r="H43" i="25"/>
  <c r="I43" i="25" s="1"/>
  <c r="H32" i="25"/>
  <c r="I32" i="25" s="1"/>
  <c r="H33" i="36"/>
  <c r="I33" i="36" s="1"/>
  <c r="H19" i="41"/>
  <c r="I19" i="41" s="1"/>
  <c r="H26" i="25"/>
  <c r="I26" i="25" s="1"/>
  <c r="H12" i="33"/>
  <c r="I12" i="33" s="1"/>
  <c r="K12" i="33" s="1"/>
  <c r="H5" i="41"/>
  <c r="H40" i="35"/>
  <c r="I40" i="35" s="1"/>
  <c r="H33" i="32"/>
  <c r="I33" i="32" s="1"/>
  <c r="H26" i="32"/>
  <c r="I26" i="32" s="1"/>
  <c r="H24" i="19"/>
  <c r="I24" i="19" s="1"/>
  <c r="H19" i="8"/>
  <c r="I19" i="8" s="1"/>
  <c r="H23" i="33"/>
  <c r="I23" i="33" s="1"/>
  <c r="H19" i="33"/>
  <c r="I19" i="33" s="1"/>
  <c r="K19" i="33" s="1"/>
  <c r="H27" i="33"/>
  <c r="I27" i="33" s="1"/>
  <c r="H22" i="42"/>
  <c r="I22" i="42" s="1"/>
  <c r="H6" i="33"/>
  <c r="I6" i="33" s="1"/>
  <c r="K6" i="33" s="1"/>
  <c r="H36" i="41"/>
  <c r="I36" i="41" s="1"/>
  <c r="H25" i="41"/>
  <c r="I25" i="41" s="1"/>
  <c r="H41" i="32"/>
  <c r="I41" i="32" s="1"/>
  <c r="K41" i="32" s="1"/>
  <c r="H8" i="32"/>
  <c r="I8" i="32" s="1"/>
  <c r="H23" i="19"/>
  <c r="I23" i="19" s="1"/>
  <c r="K23" i="19" s="1"/>
  <c r="H22" i="24"/>
  <c r="I22" i="24" s="1"/>
  <c r="H30" i="24"/>
  <c r="I30" i="24" s="1"/>
  <c r="H29" i="8"/>
  <c r="I29" i="8" s="1"/>
  <c r="K29" i="8" s="1"/>
  <c r="H29" i="20"/>
  <c r="I29" i="20" s="1"/>
  <c r="H15" i="20"/>
  <c r="I15" i="20" s="1"/>
  <c r="H28" i="20"/>
  <c r="I28" i="20" s="1"/>
  <c r="K28" i="20" s="1"/>
  <c r="H28" i="42"/>
  <c r="I28" i="42" s="1"/>
  <c r="H10" i="33"/>
  <c r="I10" i="33" s="1"/>
  <c r="H17" i="19"/>
  <c r="I17" i="19" s="1"/>
  <c r="H27" i="20"/>
  <c r="I27" i="20" s="1"/>
  <c r="H21" i="8"/>
  <c r="I21" i="8" s="1"/>
  <c r="K21" i="8" s="1"/>
  <c r="H13" i="39"/>
  <c r="I13" i="39" s="1"/>
  <c r="H14" i="39"/>
  <c r="I14" i="39" s="1"/>
  <c r="H25" i="39"/>
  <c r="I25" i="39" s="1"/>
  <c r="H9" i="33"/>
  <c r="I9" i="33" s="1"/>
  <c r="H24" i="20"/>
  <c r="I24" i="20" s="1"/>
  <c r="K24" i="20" s="1"/>
  <c r="H25" i="8"/>
  <c r="I25" i="8" s="1"/>
  <c r="K25" i="8" s="1"/>
  <c r="H6" i="42"/>
  <c r="I6" i="42" s="1"/>
  <c r="H36" i="33"/>
  <c r="I36" i="33" s="1"/>
  <c r="K36" i="33" s="1"/>
  <c r="H41" i="33"/>
  <c r="I41" i="33" s="1"/>
  <c r="H11" i="41"/>
  <c r="I11" i="41" s="1"/>
  <c r="H17" i="41"/>
  <c r="I17" i="41" s="1"/>
  <c r="H25" i="32"/>
  <c r="I25" i="32" s="1"/>
  <c r="H29" i="32"/>
  <c r="I29" i="32" s="1"/>
  <c r="K29" i="32" s="1"/>
  <c r="H18" i="32"/>
  <c r="I18" i="32" s="1"/>
  <c r="H32" i="19"/>
  <c r="I32" i="19" s="1"/>
  <c r="H22" i="19"/>
  <c r="I22" i="19" s="1"/>
  <c r="K22" i="19" s="1"/>
  <c r="H12" i="20"/>
  <c r="I12" i="20" s="1"/>
  <c r="H41" i="8"/>
  <c r="I41" i="8" s="1"/>
  <c r="H40" i="42"/>
  <c r="I40" i="42" s="1"/>
  <c r="K40" i="42" s="1"/>
  <c r="H34" i="33"/>
  <c r="I34" i="33" s="1"/>
  <c r="H33" i="33"/>
  <c r="I33" i="33" s="1"/>
  <c r="K33" i="33" s="1"/>
  <c r="H26" i="41"/>
  <c r="I26" i="41" s="1"/>
  <c r="H10" i="41"/>
  <c r="I10" i="41" s="1"/>
  <c r="H35" i="35"/>
  <c r="I35" i="35" s="1"/>
  <c r="K35" i="35" s="1"/>
  <c r="H23" i="8"/>
  <c r="I23" i="8" s="1"/>
  <c r="H30" i="40"/>
  <c r="I30" i="40" s="1"/>
  <c r="H10" i="39"/>
  <c r="I10" i="39" s="1"/>
  <c r="K10" i="39" s="1"/>
  <c r="H37" i="51"/>
  <c r="I37" i="51" s="1"/>
  <c r="H29" i="51"/>
  <c r="I29" i="51" s="1"/>
  <c r="K29" i="51" s="1"/>
  <c r="H19" i="51"/>
  <c r="I19" i="51" s="1"/>
  <c r="K19" i="51" s="1"/>
  <c r="H6" i="40"/>
  <c r="I6" i="40" s="1"/>
  <c r="H6" i="39"/>
  <c r="I6" i="39" s="1"/>
  <c r="K6" i="39" s="1"/>
  <c r="H11" i="52"/>
  <c r="I11" i="52" s="1"/>
  <c r="H42" i="42"/>
  <c r="I42" i="42" s="1"/>
  <c r="H26" i="39"/>
  <c r="I26" i="39" s="1"/>
  <c r="H32" i="33"/>
  <c r="I32" i="33" s="1"/>
  <c r="H37" i="33"/>
  <c r="I37" i="33" s="1"/>
  <c r="K37" i="33" s="1"/>
  <c r="H21" i="41"/>
  <c r="I21" i="41" s="1"/>
  <c r="K21" i="41" s="1"/>
  <c r="H20" i="41"/>
  <c r="I20" i="41" s="1"/>
  <c r="H41" i="41"/>
  <c r="I41" i="41" s="1"/>
  <c r="K41" i="41" s="1"/>
  <c r="H16" i="35"/>
  <c r="I16" i="35" s="1"/>
  <c r="H35" i="32"/>
  <c r="I35" i="32" s="1"/>
  <c r="H16" i="32"/>
  <c r="I16" i="32" s="1"/>
  <c r="K16" i="32" s="1"/>
  <c r="H7" i="19"/>
  <c r="I7" i="19" s="1"/>
  <c r="H13" i="20"/>
  <c r="I13" i="20" s="1"/>
  <c r="H40" i="8"/>
  <c r="I40" i="8" s="1"/>
  <c r="K40" i="8" s="1"/>
  <c r="H39" i="8"/>
  <c r="I39" i="8" s="1"/>
  <c r="H6" i="51"/>
  <c r="I6" i="51" s="1"/>
  <c r="K6" i="51" s="1"/>
  <c r="H26" i="51"/>
  <c r="I26" i="51" s="1"/>
  <c r="H23" i="40"/>
  <c r="I23" i="40" s="1"/>
  <c r="H15" i="30"/>
  <c r="I15" i="30" s="1"/>
  <c r="K15" i="30" s="1"/>
  <c r="H37" i="39"/>
  <c r="I37" i="39" s="1"/>
  <c r="H24" i="33"/>
  <c r="I24" i="33" s="1"/>
  <c r="K24" i="33" s="1"/>
  <c r="H38" i="33"/>
  <c r="I38" i="33" s="1"/>
  <c r="K38" i="33" s="1"/>
  <c r="H21" i="33"/>
  <c r="I21" i="33" s="1"/>
  <c r="H34" i="41"/>
  <c r="I34" i="41" s="1"/>
  <c r="K34" i="41" s="1"/>
  <c r="H31" i="41"/>
  <c r="I31" i="41" s="1"/>
  <c r="H9" i="41"/>
  <c r="I9" i="41" s="1"/>
  <c r="H12" i="35"/>
  <c r="I12" i="35" s="1"/>
  <c r="K12" i="35" s="1"/>
  <c r="H7" i="32"/>
  <c r="I7" i="32" s="1"/>
  <c r="H36" i="32"/>
  <c r="I36" i="32" s="1"/>
  <c r="K36" i="32" s="1"/>
  <c r="H22" i="32"/>
  <c r="I22" i="32" s="1"/>
  <c r="K22" i="32" s="1"/>
  <c r="H16" i="50"/>
  <c r="I16" i="50" s="1"/>
  <c r="H19" i="21"/>
  <c r="I19" i="21" s="1"/>
  <c r="K19" i="21" s="1"/>
  <c r="H8" i="21"/>
  <c r="I8" i="21" s="1"/>
  <c r="H21" i="19"/>
  <c r="I21" i="19" s="1"/>
  <c r="H18" i="19"/>
  <c r="I18" i="19" s="1"/>
  <c r="K18" i="19" s="1"/>
  <c r="H21" i="24"/>
  <c r="I21" i="24" s="1"/>
  <c r="H36" i="24"/>
  <c r="I36" i="24" s="1"/>
  <c r="K36" i="24" s="1"/>
  <c r="H12" i="24"/>
  <c r="I12" i="24" s="1"/>
  <c r="K12" i="24" s="1"/>
  <c r="H35" i="28"/>
  <c r="I35" i="28" s="1"/>
  <c r="H34" i="28"/>
  <c r="I34" i="28" s="1"/>
  <c r="K34" i="28" s="1"/>
  <c r="H39" i="37"/>
  <c r="I39" i="37" s="1"/>
  <c r="H36" i="37"/>
  <c r="I36" i="37" s="1"/>
  <c r="H30" i="37"/>
  <c r="I30" i="37" s="1"/>
  <c r="K30" i="37" s="1"/>
  <c r="H25" i="37"/>
  <c r="I25" i="37" s="1"/>
  <c r="H14" i="20"/>
  <c r="I14" i="20" s="1"/>
  <c r="K14" i="20" s="1"/>
  <c r="H8" i="8"/>
  <c r="I8" i="8" s="1"/>
  <c r="K8" i="8" s="1"/>
  <c r="H42" i="8"/>
  <c r="I42" i="8" s="1"/>
  <c r="H19" i="52"/>
  <c r="I19" i="52" s="1"/>
  <c r="K19" i="52" s="1"/>
  <c r="H14" i="40"/>
  <c r="I14" i="40" s="1"/>
  <c r="H15" i="51"/>
  <c r="I15" i="51" s="1"/>
  <c r="H26" i="40"/>
  <c r="I26" i="40" s="1"/>
  <c r="H29" i="42"/>
  <c r="I29" i="42" s="1"/>
  <c r="H30" i="39"/>
  <c r="I30" i="39" s="1"/>
  <c r="K30" i="39" s="1"/>
  <c r="H33" i="39"/>
  <c r="I33" i="39" s="1"/>
  <c r="K33" i="39" s="1"/>
  <c r="H42" i="33"/>
  <c r="I42" i="33" s="1"/>
  <c r="H13" i="33"/>
  <c r="I13" i="33" s="1"/>
  <c r="K13" i="33" s="1"/>
  <c r="H35" i="33"/>
  <c r="I35" i="33" s="1"/>
  <c r="H41" i="26"/>
  <c r="I41" i="26" s="1"/>
  <c r="H40" i="20"/>
  <c r="I40" i="20" s="1"/>
  <c r="K40" i="20" s="1"/>
  <c r="H5" i="40"/>
  <c r="H39" i="30"/>
  <c r="I39" i="30" s="1"/>
  <c r="K39" i="30" s="1"/>
  <c r="H24" i="42"/>
  <c r="I24" i="42" s="1"/>
  <c r="K24" i="42" s="1"/>
  <c r="H27" i="39"/>
  <c r="I27" i="39" s="1"/>
  <c r="H33" i="40"/>
  <c r="I33" i="40" s="1"/>
  <c r="K33" i="40" s="1"/>
  <c r="H12" i="42"/>
  <c r="I12" i="42" s="1"/>
  <c r="K12" i="42" s="1"/>
  <c r="H42" i="39"/>
  <c r="I42" i="39" s="1"/>
  <c r="H17" i="39"/>
  <c r="I17" i="39" s="1"/>
  <c r="K17" i="39" s="1"/>
  <c r="H15" i="29"/>
  <c r="I15" i="29" s="1"/>
  <c r="H16" i="29"/>
  <c r="I16" i="29" s="1"/>
  <c r="K16" i="29" s="1"/>
  <c r="H14" i="29"/>
  <c r="I14" i="29" s="1"/>
  <c r="K14" i="29" s="1"/>
  <c r="H35" i="22"/>
  <c r="I35" i="22" s="1"/>
  <c r="H8" i="22"/>
  <c r="I8" i="22" s="1"/>
  <c r="K8" i="22" s="1"/>
  <c r="H9" i="29"/>
  <c r="I9" i="29" s="1"/>
  <c r="K9" i="29" s="1"/>
  <c r="H13" i="29"/>
  <c r="I13" i="29" s="1"/>
  <c r="H10" i="29"/>
  <c r="I10" i="29" s="1"/>
  <c r="K10" i="29" s="1"/>
  <c r="H20" i="29"/>
  <c r="I20" i="29" s="1"/>
  <c r="H32" i="26"/>
  <c r="I32" i="26" s="1"/>
  <c r="K32" i="26" s="1"/>
  <c r="H40" i="51"/>
  <c r="I40" i="51" s="1"/>
  <c r="K40" i="51" s="1"/>
  <c r="H9" i="22"/>
  <c r="I9" i="22" s="1"/>
  <c r="H32" i="22"/>
  <c r="I32" i="22" s="1"/>
  <c r="K32" i="22" s="1"/>
  <c r="H27" i="40"/>
  <c r="I27" i="40" s="1"/>
  <c r="K27" i="40" s="1"/>
  <c r="H30" i="42"/>
  <c r="I30" i="42" s="1"/>
  <c r="H8" i="42"/>
  <c r="I8" i="42" s="1"/>
  <c r="K8" i="42" s="1"/>
  <c r="H38" i="39"/>
  <c r="I38" i="39" s="1"/>
  <c r="H41" i="39"/>
  <c r="I41" i="39" s="1"/>
  <c r="H28" i="33"/>
  <c r="I28" i="33" s="1"/>
  <c r="K28" i="33" s="1"/>
  <c r="H15" i="33"/>
  <c r="I15" i="33" s="1"/>
  <c r="H11" i="33"/>
  <c r="I11" i="33" s="1"/>
  <c r="K11" i="33" s="1"/>
  <c r="H12" i="41"/>
  <c r="I12" i="41" s="1"/>
  <c r="K12" i="41" s="1"/>
  <c r="H27" i="41"/>
  <c r="I27" i="41" s="1"/>
  <c r="H8" i="41"/>
  <c r="I8" i="41" s="1"/>
  <c r="K8" i="41" s="1"/>
  <c r="H6" i="41"/>
  <c r="I6" i="41" s="1"/>
  <c r="H27" i="35"/>
  <c r="I27" i="35" s="1"/>
  <c r="K27" i="35" s="1"/>
  <c r="H23" i="32"/>
  <c r="I23" i="32" s="1"/>
  <c r="K23" i="32" s="1"/>
  <c r="H14" i="32"/>
  <c r="I14" i="32" s="1"/>
  <c r="H32" i="32"/>
  <c r="I32" i="32" s="1"/>
  <c r="K32" i="32" s="1"/>
  <c r="H23" i="29"/>
  <c r="I23" i="29" s="1"/>
  <c r="K23" i="29" s="1"/>
  <c r="H11" i="29"/>
  <c r="I11" i="29" s="1"/>
  <c r="H42" i="29"/>
  <c r="I42" i="29" s="1"/>
  <c r="K42" i="29" s="1"/>
  <c r="H12" i="29"/>
  <c r="I12" i="29" s="1"/>
  <c r="H37" i="21"/>
  <c r="I37" i="21" s="1"/>
  <c r="K37" i="21" s="1"/>
  <c r="H31" i="21"/>
  <c r="I31" i="21" s="1"/>
  <c r="K31" i="21" s="1"/>
  <c r="H34" i="21"/>
  <c r="I34" i="21" s="1"/>
  <c r="H35" i="19"/>
  <c r="I35" i="19" s="1"/>
  <c r="K35" i="19" s="1"/>
  <c r="H38" i="19"/>
  <c r="I38" i="19" s="1"/>
  <c r="K38" i="19" s="1"/>
  <c r="H24" i="26"/>
  <c r="I24" i="26" s="1"/>
  <c r="H25" i="24"/>
  <c r="I25" i="24" s="1"/>
  <c r="K25" i="24" s="1"/>
  <c r="H43" i="24"/>
  <c r="I43" i="24" s="1"/>
  <c r="H38" i="24"/>
  <c r="I38" i="24" s="1"/>
  <c r="K38" i="24" s="1"/>
  <c r="H24" i="24"/>
  <c r="I24" i="24" s="1"/>
  <c r="H43" i="28"/>
  <c r="I43" i="28" s="1"/>
  <c r="H5" i="28"/>
  <c r="I5" i="28" s="1"/>
  <c r="H12" i="37"/>
  <c r="I12" i="37" s="1"/>
  <c r="K12" i="37" s="1"/>
  <c r="H37" i="37"/>
  <c r="I37" i="37" s="1"/>
  <c r="H13" i="37"/>
  <c r="I13" i="37" s="1"/>
  <c r="H17" i="37"/>
  <c r="I17" i="37" s="1"/>
  <c r="H41" i="20"/>
  <c r="I41" i="20" s="1"/>
  <c r="K41" i="20" s="1"/>
  <c r="H20" i="17"/>
  <c r="I20" i="17" s="1"/>
  <c r="K20" i="17" s="1"/>
  <c r="H43" i="8"/>
  <c r="I43" i="8" s="1"/>
  <c r="H38" i="8"/>
  <c r="I38" i="8" s="1"/>
  <c r="K38" i="8" s="1"/>
  <c r="H27" i="22"/>
  <c r="I27" i="22" s="1"/>
  <c r="K27" i="22" s="1"/>
  <c r="H43" i="22"/>
  <c r="I43" i="22" s="1"/>
  <c r="H6" i="22"/>
  <c r="I6" i="22" s="1"/>
  <c r="K6" i="22" s="1"/>
  <c r="H23" i="22"/>
  <c r="I23" i="22" s="1"/>
  <c r="H20" i="22"/>
  <c r="I20" i="22" s="1"/>
  <c r="K20" i="22" s="1"/>
  <c r="H25" i="29"/>
  <c r="I25" i="29" s="1"/>
  <c r="K25" i="29" s="1"/>
  <c r="H19" i="29"/>
  <c r="I19" i="29" s="1"/>
  <c r="H22" i="29"/>
  <c r="I22" i="29" s="1"/>
  <c r="K22" i="29" s="1"/>
  <c r="H41" i="22"/>
  <c r="I41" i="22" s="1"/>
  <c r="K41" i="22" s="1"/>
  <c r="H28" i="22"/>
  <c r="I28" i="22" s="1"/>
  <c r="K28" i="22" s="1"/>
  <c r="H41" i="29"/>
  <c r="I41" i="29" s="1"/>
  <c r="K41" i="29" s="1"/>
  <c r="H38" i="29"/>
  <c r="I38" i="29" s="1"/>
  <c r="H24" i="29"/>
  <c r="I24" i="29" s="1"/>
  <c r="H15" i="26"/>
  <c r="I15" i="26" s="1"/>
  <c r="K15" i="26" s="1"/>
  <c r="H20" i="44"/>
  <c r="I20" i="44" s="1"/>
  <c r="K20" i="44" s="1"/>
  <c r="H12" i="22"/>
  <c r="I12" i="22" s="1"/>
  <c r="K12" i="22" s="1"/>
  <c r="H41" i="44"/>
  <c r="I41" i="44" s="1"/>
  <c r="K41" i="44" s="1"/>
  <c r="H5" i="22"/>
  <c r="H27" i="29"/>
  <c r="I27" i="29" s="1"/>
  <c r="K27" i="29" s="1"/>
  <c r="H39" i="29"/>
  <c r="I39" i="29" s="1"/>
  <c r="H34" i="29"/>
  <c r="I34" i="29" s="1"/>
  <c r="K34" i="29" s="1"/>
  <c r="H5" i="29"/>
  <c r="I5" i="29" s="1"/>
  <c r="H33" i="29"/>
  <c r="I33" i="29" s="1"/>
  <c r="H26" i="29"/>
  <c r="I26" i="29" s="1"/>
  <c r="K26" i="29" s="1"/>
  <c r="H36" i="29"/>
  <c r="I36" i="29" s="1"/>
  <c r="K36" i="29" s="1"/>
  <c r="H18" i="26"/>
  <c r="I18" i="26" s="1"/>
  <c r="K18" i="26" s="1"/>
  <c r="H7" i="22"/>
  <c r="I7" i="22" s="1"/>
  <c r="K7" i="22" s="1"/>
  <c r="H29" i="29"/>
  <c r="I29" i="29" s="1"/>
  <c r="H6" i="29"/>
  <c r="I6" i="29" s="1"/>
  <c r="H30" i="29"/>
  <c r="I30" i="29" s="1"/>
  <c r="K30" i="29" s="1"/>
  <c r="H17" i="26"/>
  <c r="I17" i="26" s="1"/>
  <c r="H10" i="40"/>
  <c r="I10" i="40" s="1"/>
  <c r="H27" i="52"/>
  <c r="I27" i="52" s="1"/>
  <c r="K27" i="52" s="1"/>
  <c r="H25" i="26"/>
  <c r="I25" i="26" s="1"/>
  <c r="K25" i="26" s="1"/>
  <c r="H16" i="26"/>
  <c r="I16" i="26" s="1"/>
  <c r="K16" i="26" s="1"/>
  <c r="H42" i="40"/>
  <c r="I42" i="40" s="1"/>
  <c r="H34" i="42"/>
  <c r="I34" i="42" s="1"/>
  <c r="K34" i="42" s="1"/>
  <c r="H7" i="52"/>
  <c r="I7" i="52" s="1"/>
  <c r="K7" i="52" s="1"/>
  <c r="H26" i="26"/>
  <c r="I26" i="26" s="1"/>
  <c r="H13" i="51"/>
  <c r="I13" i="51" s="1"/>
  <c r="K13" i="51" s="1"/>
  <c r="H21" i="25"/>
  <c r="I21" i="25" s="1"/>
  <c r="K21" i="25" s="1"/>
  <c r="H27" i="25"/>
  <c r="I27" i="25" s="1"/>
  <c r="H16" i="25"/>
  <c r="I16" i="25" s="1"/>
  <c r="K16" i="25" s="1"/>
  <c r="H11" i="22"/>
  <c r="I11" i="22" s="1"/>
  <c r="H36" i="22"/>
  <c r="I36" i="22" s="1"/>
  <c r="H38" i="40"/>
  <c r="I38" i="40" s="1"/>
  <c r="K38" i="40" s="1"/>
  <c r="H21" i="40"/>
  <c r="I21" i="40" s="1"/>
  <c r="K21" i="40" s="1"/>
  <c r="H14" i="42"/>
  <c r="I14" i="42" s="1"/>
  <c r="K14" i="42" s="1"/>
  <c r="H23" i="42"/>
  <c r="I23" i="42" s="1"/>
  <c r="K23" i="42" s="1"/>
  <c r="H21" i="39"/>
  <c r="I21" i="39" s="1"/>
  <c r="H43" i="39"/>
  <c r="I43" i="39" s="1"/>
  <c r="K43" i="39" s="1"/>
  <c r="H10" i="36"/>
  <c r="I10" i="36" s="1"/>
  <c r="H16" i="33"/>
  <c r="I16" i="33" s="1"/>
  <c r="K16" i="33" s="1"/>
  <c r="H29" i="33"/>
  <c r="I29" i="33" s="1"/>
  <c r="K29" i="33" s="1"/>
  <c r="H7" i="33"/>
  <c r="I7" i="33" s="1"/>
  <c r="K7" i="33" s="1"/>
  <c r="H28" i="52"/>
  <c r="I28" i="52" s="1"/>
  <c r="K28" i="52" s="1"/>
  <c r="H38" i="41"/>
  <c r="I38" i="41" s="1"/>
  <c r="K38" i="41" s="1"/>
  <c r="H28" i="41"/>
  <c r="I28" i="41" s="1"/>
  <c r="H35" i="41"/>
  <c r="I35" i="41" s="1"/>
  <c r="K35" i="41" s="1"/>
  <c r="H33" i="41"/>
  <c r="I33" i="41" s="1"/>
  <c r="H28" i="35"/>
  <c r="I28" i="35" s="1"/>
  <c r="K28" i="35" s="1"/>
  <c r="H27" i="32"/>
  <c r="I27" i="32" s="1"/>
  <c r="K27" i="32" s="1"/>
  <c r="H31" i="32"/>
  <c r="I31" i="32" s="1"/>
  <c r="H6" i="32"/>
  <c r="I6" i="32" s="1"/>
  <c r="K6" i="32" s="1"/>
  <c r="H12" i="32"/>
  <c r="I12" i="32" s="1"/>
  <c r="K12" i="32" s="1"/>
  <c r="H37" i="29"/>
  <c r="I37" i="29" s="1"/>
  <c r="K37" i="29" s="1"/>
  <c r="H31" i="29"/>
  <c r="I31" i="29" s="1"/>
  <c r="K31" i="29" s="1"/>
  <c r="H32" i="29"/>
  <c r="I32" i="29" s="1"/>
  <c r="H18" i="29"/>
  <c r="I18" i="29" s="1"/>
  <c r="K18" i="29" s="1"/>
  <c r="H26" i="50"/>
  <c r="I26" i="50" s="1"/>
  <c r="K26" i="50" s="1"/>
  <c r="H10" i="50"/>
  <c r="I10" i="50" s="1"/>
  <c r="K10" i="50" s="1"/>
  <c r="H6" i="50"/>
  <c r="I6" i="50" s="1"/>
  <c r="K6" i="50" s="1"/>
  <c r="H9" i="21"/>
  <c r="I9" i="21" s="1"/>
  <c r="K9" i="21" s="1"/>
  <c r="H15" i="21"/>
  <c r="I15" i="21" s="1"/>
  <c r="K15" i="21" s="1"/>
  <c r="H38" i="21"/>
  <c r="I38" i="21" s="1"/>
  <c r="K38" i="21" s="1"/>
  <c r="H8" i="19"/>
  <c r="I8" i="19" s="1"/>
  <c r="H31" i="19"/>
  <c r="I31" i="19" s="1"/>
  <c r="H35" i="26"/>
  <c r="I35" i="26" s="1"/>
  <c r="K35" i="26" s="1"/>
  <c r="H38" i="26"/>
  <c r="I38" i="26" s="1"/>
  <c r="K38" i="26" s="1"/>
  <c r="H31" i="24"/>
  <c r="I31" i="24" s="1"/>
  <c r="K31" i="24" s="1"/>
  <c r="H39" i="24"/>
  <c r="I39" i="24" s="1"/>
  <c r="K39" i="24" s="1"/>
  <c r="H35" i="24"/>
  <c r="I35" i="24" s="1"/>
  <c r="H18" i="24"/>
  <c r="I18" i="24" s="1"/>
  <c r="K18" i="24" s="1"/>
  <c r="H7" i="28"/>
  <c r="I7" i="28" s="1"/>
  <c r="H28" i="28"/>
  <c r="I28" i="28" s="1"/>
  <c r="K28" i="28" s="1"/>
  <c r="H22" i="37"/>
  <c r="I22" i="37" s="1"/>
  <c r="K22" i="37" s="1"/>
  <c r="H26" i="37"/>
  <c r="I26" i="37" s="1"/>
  <c r="H14" i="37"/>
  <c r="I14" i="37" s="1"/>
  <c r="K14" i="37" s="1"/>
  <c r="H42" i="37"/>
  <c r="I42" i="37" s="1"/>
  <c r="K42" i="37" s="1"/>
  <c r="H43" i="20"/>
  <c r="I43" i="20" s="1"/>
  <c r="H36" i="20"/>
  <c r="I36" i="20" s="1"/>
  <c r="K36" i="20" s="1"/>
  <c r="H24" i="8"/>
  <c r="I24" i="8" s="1"/>
  <c r="H17" i="8"/>
  <c r="I17" i="8" s="1"/>
  <c r="K17" i="8" s="1"/>
  <c r="H20" i="8"/>
  <c r="I20" i="8" s="1"/>
  <c r="K20" i="8" s="1"/>
  <c r="H41" i="40"/>
  <c r="I41" i="40" s="1"/>
  <c r="H43" i="40"/>
  <c r="I43" i="40" s="1"/>
  <c r="K43" i="40" s="1"/>
  <c r="H41" i="52"/>
  <c r="I41" i="52" s="1"/>
  <c r="K41" i="52" s="1"/>
  <c r="H19" i="26"/>
  <c r="I19" i="26" s="1"/>
  <c r="K19" i="26" s="1"/>
  <c r="H6" i="26"/>
  <c r="I6" i="26" s="1"/>
  <c r="K6" i="26" s="1"/>
  <c r="H37" i="26"/>
  <c r="I37" i="26" s="1"/>
  <c r="H40" i="26"/>
  <c r="I40" i="26" s="1"/>
  <c r="K40" i="26" s="1"/>
  <c r="H16" i="44"/>
  <c r="I16" i="44" s="1"/>
  <c r="K16" i="44" s="1"/>
  <c r="H28" i="40"/>
  <c r="I28" i="40" s="1"/>
  <c r="H33" i="26"/>
  <c r="I33" i="26" s="1"/>
  <c r="K33" i="26" s="1"/>
  <c r="H19" i="40"/>
  <c r="I19" i="40" s="1"/>
  <c r="K19" i="40" s="1"/>
  <c r="H33" i="42"/>
  <c r="I33" i="42" s="1"/>
  <c r="K33" i="42" s="1"/>
  <c r="H27" i="26"/>
  <c r="I27" i="26" s="1"/>
  <c r="K27" i="26" s="1"/>
  <c r="H20" i="43"/>
  <c r="I20" i="43" s="1"/>
  <c r="H8" i="17"/>
  <c r="I8" i="17" s="1"/>
  <c r="K8" i="17" s="1"/>
  <c r="H25" i="19"/>
  <c r="I25" i="19" s="1"/>
  <c r="K25" i="19" s="1"/>
  <c r="H42" i="19"/>
  <c r="I42" i="19" s="1"/>
  <c r="H41" i="28"/>
  <c r="I41" i="28" s="1"/>
  <c r="K41" i="28" s="1"/>
  <c r="H18" i="22"/>
  <c r="I18" i="22" s="1"/>
  <c r="K18" i="22" s="1"/>
  <c r="H39" i="40"/>
  <c r="I39" i="40" s="1"/>
  <c r="K39" i="40" s="1"/>
  <c r="H5" i="39"/>
  <c r="I5" i="39" s="1"/>
  <c r="H8" i="39"/>
  <c r="I8" i="39" s="1"/>
  <c r="H18" i="50"/>
  <c r="I18" i="50" s="1"/>
  <c r="K18" i="50" s="1"/>
  <c r="H14" i="50"/>
  <c r="I14" i="50" s="1"/>
  <c r="K14" i="50" s="1"/>
  <c r="H40" i="21"/>
  <c r="I40" i="21" s="1"/>
  <c r="K40" i="21" s="1"/>
  <c r="H26" i="19"/>
  <c r="I26" i="19" s="1"/>
  <c r="K26" i="19" s="1"/>
  <c r="H13" i="28"/>
  <c r="I13" i="28" s="1"/>
  <c r="K13" i="28" s="1"/>
  <c r="H30" i="28"/>
  <c r="I30" i="28" s="1"/>
  <c r="K30" i="28" s="1"/>
  <c r="H17" i="20"/>
  <c r="I17" i="20" s="1"/>
  <c r="K17" i="20" s="1"/>
  <c r="H18" i="20"/>
  <c r="I18" i="20" s="1"/>
  <c r="H7" i="17"/>
  <c r="I7" i="17" s="1"/>
  <c r="K7" i="17" s="1"/>
  <c r="H32" i="44"/>
  <c r="I32" i="44" s="1"/>
  <c r="K32" i="44" s="1"/>
  <c r="H33" i="51"/>
  <c r="I33" i="51" s="1"/>
  <c r="K33" i="51" s="1"/>
  <c r="H15" i="22"/>
  <c r="I15" i="22" s="1"/>
  <c r="K15" i="22" s="1"/>
  <c r="H42" i="22"/>
  <c r="I42" i="22" s="1"/>
  <c r="K42" i="22" s="1"/>
  <c r="H31" i="40"/>
  <c r="I31" i="40" s="1"/>
  <c r="H28" i="39"/>
  <c r="I28" i="39" s="1"/>
  <c r="K28" i="39" s="1"/>
  <c r="H39" i="39"/>
  <c r="I39" i="39" s="1"/>
  <c r="H12" i="31"/>
  <c r="I12" i="31" s="1"/>
  <c r="K12" i="31" s="1"/>
  <c r="H7" i="35"/>
  <c r="I7" i="35" s="1"/>
  <c r="K7" i="35" s="1"/>
  <c r="H42" i="28"/>
  <c r="I42" i="28" s="1"/>
  <c r="H10" i="20"/>
  <c r="I10" i="20" s="1"/>
  <c r="K10" i="20" s="1"/>
  <c r="H18" i="51"/>
  <c r="I18" i="51" s="1"/>
  <c r="K18" i="51" s="1"/>
  <c r="H7" i="25"/>
  <c r="I7" i="25" s="1"/>
  <c r="K7" i="25" s="1"/>
  <c r="H33" i="25"/>
  <c r="I33" i="25" s="1"/>
  <c r="K33" i="25" s="1"/>
  <c r="H8" i="25"/>
  <c r="I8" i="25" s="1"/>
  <c r="H13" i="22"/>
  <c r="I13" i="22" s="1"/>
  <c r="K13" i="22" s="1"/>
  <c r="H34" i="40"/>
  <c r="I34" i="40" s="1"/>
  <c r="H35" i="31"/>
  <c r="I35" i="31" s="1"/>
  <c r="H14" i="21"/>
  <c r="I14" i="21" s="1"/>
  <c r="K14" i="21" s="1"/>
  <c r="H8" i="40"/>
  <c r="I8" i="40" s="1"/>
  <c r="K8" i="40" s="1"/>
  <c r="H34" i="50"/>
  <c r="I34" i="50" s="1"/>
  <c r="H34" i="20"/>
  <c r="I34" i="20" s="1"/>
  <c r="H20" i="40"/>
  <c r="I20" i="40" s="1"/>
  <c r="H5" i="20"/>
  <c r="I5" i="20" s="1"/>
  <c r="H31" i="17"/>
  <c r="I31" i="17" s="1"/>
  <c r="H39" i="35"/>
  <c r="I39" i="35" s="1"/>
  <c r="H5" i="21"/>
  <c r="I5" i="21" s="1"/>
  <c r="H43" i="19"/>
  <c r="I43" i="19" s="1"/>
  <c r="K43" i="19" s="1"/>
  <c r="H32" i="51"/>
  <c r="I32" i="51" s="1"/>
  <c r="K32" i="51" s="1"/>
  <c r="H35" i="25"/>
  <c r="I35" i="25" s="1"/>
  <c r="H41" i="25"/>
  <c r="I41" i="25" s="1"/>
  <c r="H36" i="25"/>
  <c r="I36" i="25" s="1"/>
  <c r="H21" i="22"/>
  <c r="I21" i="22" s="1"/>
  <c r="K21" i="22" s="1"/>
  <c r="H10" i="22"/>
  <c r="I10" i="22" s="1"/>
  <c r="K10" i="22" s="1"/>
  <c r="H9" i="40"/>
  <c r="I9" i="40" s="1"/>
  <c r="K9" i="40" s="1"/>
  <c r="H18" i="39"/>
  <c r="I18" i="39" s="1"/>
  <c r="K18" i="39" s="1"/>
  <c r="H16" i="39"/>
  <c r="I16" i="39" s="1"/>
  <c r="H21" i="31"/>
  <c r="I21" i="31" s="1"/>
  <c r="K21" i="31" s="1"/>
  <c r="H43" i="35"/>
  <c r="I43" i="35" s="1"/>
  <c r="H22" i="50"/>
  <c r="I22" i="50" s="1"/>
  <c r="K22" i="50" s="1"/>
  <c r="H29" i="21"/>
  <c r="I29" i="21" s="1"/>
  <c r="K29" i="21" s="1"/>
  <c r="H36" i="21"/>
  <c r="I36" i="21" s="1"/>
  <c r="H10" i="21"/>
  <c r="I10" i="21" s="1"/>
  <c r="K10" i="21" s="1"/>
  <c r="H9" i="19"/>
  <c r="I9" i="19" s="1"/>
  <c r="K9" i="19" s="1"/>
  <c r="H10" i="19"/>
  <c r="I10" i="19" s="1"/>
  <c r="H30" i="26"/>
  <c r="I30" i="26" s="1"/>
  <c r="K30" i="26" s="1"/>
  <c r="H31" i="28"/>
  <c r="I31" i="28" s="1"/>
  <c r="H21" i="28"/>
  <c r="I21" i="28" s="1"/>
  <c r="H20" i="28"/>
  <c r="I20" i="28" s="1"/>
  <c r="K20" i="28" s="1"/>
  <c r="H33" i="20"/>
  <c r="I33" i="20" s="1"/>
  <c r="K33" i="20" s="1"/>
  <c r="H38" i="20"/>
  <c r="I38" i="20" s="1"/>
  <c r="K38" i="20" s="1"/>
  <c r="H9" i="17"/>
  <c r="I9" i="17" s="1"/>
  <c r="K9" i="17" s="1"/>
  <c r="H25" i="44"/>
  <c r="I25" i="44" s="1"/>
  <c r="K25" i="44" s="1"/>
  <c r="H21" i="51"/>
  <c r="I21" i="51" s="1"/>
  <c r="K21" i="51" s="1"/>
  <c r="H23" i="25"/>
  <c r="I23" i="25" s="1"/>
  <c r="H6" i="25"/>
  <c r="I6" i="25" s="1"/>
  <c r="K6" i="25" s="1"/>
  <c r="H28" i="25"/>
  <c r="I28" i="25" s="1"/>
  <c r="K28" i="25" s="1"/>
  <c r="H29" i="22"/>
  <c r="I29" i="22" s="1"/>
  <c r="K29" i="22" s="1"/>
  <c r="H40" i="12"/>
  <c r="I40" i="12" s="1"/>
  <c r="K40" i="12" s="1"/>
  <c r="H25" i="40"/>
  <c r="I25" i="40" s="1"/>
  <c r="K25" i="40" s="1"/>
  <c r="H16" i="40"/>
  <c r="I16" i="40" s="1"/>
  <c r="K16" i="40" s="1"/>
  <c r="H11" i="42"/>
  <c r="I11" i="42" s="1"/>
  <c r="K11" i="42" s="1"/>
  <c r="H34" i="39"/>
  <c r="I34" i="39" s="1"/>
  <c r="H24" i="39"/>
  <c r="I24" i="39" s="1"/>
  <c r="K24" i="39" s="1"/>
  <c r="H39" i="31"/>
  <c r="I39" i="31" s="1"/>
  <c r="K39" i="31" s="1"/>
  <c r="H20" i="35"/>
  <c r="I20" i="35" s="1"/>
  <c r="H13" i="32"/>
  <c r="I13" i="32" s="1"/>
  <c r="K13" i="32" s="1"/>
  <c r="H42" i="32"/>
  <c r="I42" i="32" s="1"/>
  <c r="K42" i="32" s="1"/>
  <c r="H17" i="29"/>
  <c r="I17" i="29" s="1"/>
  <c r="K17" i="29" s="1"/>
  <c r="H40" i="29"/>
  <c r="I40" i="29" s="1"/>
  <c r="K40" i="29" s="1"/>
  <c r="H9" i="50"/>
  <c r="I9" i="50" s="1"/>
  <c r="H38" i="50"/>
  <c r="I38" i="50" s="1"/>
  <c r="K38" i="50" s="1"/>
  <c r="H13" i="21"/>
  <c r="I13" i="21" s="1"/>
  <c r="K13" i="21" s="1"/>
  <c r="H32" i="21"/>
  <c r="I32" i="21" s="1"/>
  <c r="H6" i="21"/>
  <c r="I6" i="21" s="1"/>
  <c r="K6" i="21" s="1"/>
  <c r="H13" i="19"/>
  <c r="I13" i="19" s="1"/>
  <c r="K13" i="19" s="1"/>
  <c r="H36" i="19"/>
  <c r="I36" i="19" s="1"/>
  <c r="H14" i="26"/>
  <c r="I14" i="26" s="1"/>
  <c r="K14" i="26" s="1"/>
  <c r="H17" i="28"/>
  <c r="I17" i="28" s="1"/>
  <c r="H29" i="28"/>
  <c r="I29" i="28" s="1"/>
  <c r="K29" i="28" s="1"/>
  <c r="H10" i="28"/>
  <c r="I10" i="28" s="1"/>
  <c r="K10" i="28" s="1"/>
  <c r="H37" i="20"/>
  <c r="I37" i="20" s="1"/>
  <c r="H22" i="20"/>
  <c r="I22" i="20" s="1"/>
  <c r="K22" i="20" s="1"/>
  <c r="H17" i="17"/>
  <c r="I17" i="17" s="1"/>
  <c r="K17" i="17" s="1"/>
  <c r="H31" i="8"/>
  <c r="I31" i="8" s="1"/>
  <c r="H23" i="44"/>
  <c r="I23" i="44" s="1"/>
  <c r="K23" i="44" s="1"/>
  <c r="H19" i="39"/>
  <c r="I19" i="39" s="1"/>
  <c r="H11" i="39"/>
  <c r="I11" i="39" s="1"/>
  <c r="K11" i="39" s="1"/>
  <c r="H35" i="51"/>
  <c r="I35" i="51" s="1"/>
  <c r="K35" i="51" s="1"/>
  <c r="H37" i="22"/>
  <c r="I37" i="22" s="1"/>
  <c r="H35" i="40"/>
  <c r="I35" i="40" s="1"/>
  <c r="K35" i="40" s="1"/>
  <c r="H37" i="40"/>
  <c r="I37" i="40" s="1"/>
  <c r="K37" i="40" s="1"/>
  <c r="H24" i="40"/>
  <c r="I24" i="40" s="1"/>
  <c r="H15" i="39"/>
  <c r="I15" i="39" s="1"/>
  <c r="K15" i="39" s="1"/>
  <c r="H32" i="39"/>
  <c r="I32" i="39" s="1"/>
  <c r="H28" i="31"/>
  <c r="I28" i="31" s="1"/>
  <c r="H5" i="19"/>
  <c r="I5" i="19" s="1"/>
  <c r="H27" i="19"/>
  <c r="I27" i="19" s="1"/>
  <c r="H28" i="19"/>
  <c r="I28" i="19" s="1"/>
  <c r="K28" i="19" s="1"/>
  <c r="H19" i="28"/>
  <c r="I19" i="28" s="1"/>
  <c r="K19" i="28" s="1"/>
  <c r="H37" i="28"/>
  <c r="I37" i="28" s="1"/>
  <c r="H40" i="28"/>
  <c r="I40" i="28" s="1"/>
  <c r="K40" i="28" s="1"/>
  <c r="H11" i="20"/>
  <c r="I11" i="20" s="1"/>
  <c r="H6" i="20"/>
  <c r="I6" i="20" s="1"/>
  <c r="K6" i="20" s="1"/>
  <c r="H25" i="17"/>
  <c r="I25" i="17" s="1"/>
  <c r="K25" i="17" s="1"/>
  <c r="H27" i="51"/>
  <c r="I27" i="51" s="1"/>
  <c r="K27" i="51" s="1"/>
  <c r="H39" i="25"/>
  <c r="I39" i="25" s="1"/>
  <c r="K39" i="25" s="1"/>
  <c r="H34" i="25"/>
  <c r="I34" i="25" s="1"/>
  <c r="K34" i="25" s="1"/>
  <c r="H12" i="25"/>
  <c r="I12" i="25" s="1"/>
  <c r="H40" i="22"/>
  <c r="I40" i="22" s="1"/>
  <c r="K40" i="22" s="1"/>
  <c r="H22" i="40"/>
  <c r="I22" i="40" s="1"/>
  <c r="H12" i="40"/>
  <c r="I12" i="40" s="1"/>
  <c r="K12" i="40" s="1"/>
  <c r="H32" i="40"/>
  <c r="I32" i="40" s="1"/>
  <c r="K32" i="40" s="1"/>
  <c r="H35" i="39"/>
  <c r="I35" i="39" s="1"/>
  <c r="K35" i="39" s="1"/>
  <c r="H9" i="39"/>
  <c r="I9" i="39" s="1"/>
  <c r="K9" i="39" s="1"/>
  <c r="H5" i="35"/>
  <c r="I5" i="35" s="1"/>
  <c r="H34" i="35"/>
  <c r="I34" i="35" s="1"/>
  <c r="H8" i="50"/>
  <c r="I8" i="50" s="1"/>
  <c r="K8" i="50" s="1"/>
  <c r="H15" i="50"/>
  <c r="I15" i="50" s="1"/>
  <c r="H25" i="21"/>
  <c r="I25" i="21" s="1"/>
  <c r="K25" i="21" s="1"/>
  <c r="H24" i="21"/>
  <c r="I24" i="21" s="1"/>
  <c r="H40" i="19"/>
  <c r="I40" i="19" s="1"/>
  <c r="K40" i="19" s="1"/>
  <c r="H41" i="19"/>
  <c r="I41" i="19" s="1"/>
  <c r="K41" i="19" s="1"/>
  <c r="H20" i="19"/>
  <c r="I20" i="19" s="1"/>
  <c r="K20" i="19" s="1"/>
  <c r="H33" i="28"/>
  <c r="I33" i="28" s="1"/>
  <c r="H38" i="28"/>
  <c r="I38" i="28" s="1"/>
  <c r="K38" i="28" s="1"/>
  <c r="H32" i="28"/>
  <c r="I32" i="28" s="1"/>
  <c r="H25" i="20"/>
  <c r="I25" i="20" s="1"/>
  <c r="K25" i="20" s="1"/>
  <c r="H30" i="20"/>
  <c r="I30" i="20" s="1"/>
  <c r="H38" i="17"/>
  <c r="I38" i="17" s="1"/>
  <c r="H8" i="28"/>
  <c r="I8" i="28" s="1"/>
  <c r="K8" i="28" s="1"/>
  <c r="H9" i="20"/>
  <c r="I9" i="20" s="1"/>
  <c r="K9" i="20" s="1"/>
  <c r="H32" i="20"/>
  <c r="I32" i="20" s="1"/>
  <c r="K32" i="20" s="1"/>
  <c r="H12" i="17"/>
  <c r="I12" i="17" s="1"/>
  <c r="K12" i="17" s="1"/>
  <c r="H31" i="25"/>
  <c r="I31" i="25" s="1"/>
  <c r="K31" i="25" s="1"/>
  <c r="H10" i="25"/>
  <c r="I10" i="25" s="1"/>
  <c r="K10" i="25" s="1"/>
  <c r="H17" i="22"/>
  <c r="I17" i="22" s="1"/>
  <c r="K17" i="22" s="1"/>
  <c r="H9" i="28"/>
  <c r="I9" i="28" s="1"/>
  <c r="H23" i="20"/>
  <c r="I23" i="20" s="1"/>
  <c r="K23" i="20" s="1"/>
  <c r="H24" i="17"/>
  <c r="I24" i="17" s="1"/>
  <c r="K24" i="17" s="1"/>
  <c r="H8" i="51"/>
  <c r="I8" i="51" s="1"/>
  <c r="K8" i="51" s="1"/>
  <c r="H22" i="22"/>
  <c r="I22" i="22" s="1"/>
  <c r="K22" i="22" s="1"/>
  <c r="H18" i="40"/>
  <c r="I18" i="40" s="1"/>
  <c r="H7" i="40"/>
  <c r="I7" i="40" s="1"/>
  <c r="K7" i="40" s="1"/>
  <c r="H31" i="39"/>
  <c r="I31" i="39" s="1"/>
  <c r="K31" i="39" s="1"/>
  <c r="H36" i="39"/>
  <c r="I36" i="39" s="1"/>
  <c r="H11" i="35"/>
  <c r="I11" i="35" s="1"/>
  <c r="K11" i="35" s="1"/>
  <c r="H40" i="50"/>
  <c r="I40" i="50" s="1"/>
  <c r="K40" i="50" s="1"/>
  <c r="H32" i="50"/>
  <c r="I32" i="50" s="1"/>
  <c r="K32" i="50" s="1"/>
  <c r="H19" i="19"/>
  <c r="I19" i="19" s="1"/>
  <c r="K19" i="19" s="1"/>
  <c r="H6" i="19"/>
  <c r="I6" i="19" s="1"/>
  <c r="H26" i="28"/>
  <c r="I26" i="28" s="1"/>
  <c r="K26" i="28" s="1"/>
  <c r="H25" i="51"/>
  <c r="I25" i="51" s="1"/>
  <c r="K25" i="51" s="1"/>
  <c r="H9" i="25"/>
  <c r="I9" i="25" s="1"/>
  <c r="K9" i="25" s="1"/>
  <c r="H31" i="22"/>
  <c r="I31" i="22" s="1"/>
  <c r="K31" i="22" s="1"/>
  <c r="H14" i="22"/>
  <c r="I14" i="22" s="1"/>
  <c r="K14" i="22" s="1"/>
  <c r="H17" i="40"/>
  <c r="I17" i="40" s="1"/>
  <c r="K17" i="40" s="1"/>
  <c r="H15" i="40"/>
  <c r="I15" i="40" s="1"/>
  <c r="K15" i="40" s="1"/>
  <c r="H12" i="39"/>
  <c r="I12" i="39" s="1"/>
  <c r="H7" i="39"/>
  <c r="I7" i="39" s="1"/>
  <c r="K7" i="39" s="1"/>
  <c r="H13" i="35"/>
  <c r="I13" i="35" s="1"/>
  <c r="K13" i="35" s="1"/>
  <c r="H29" i="50"/>
  <c r="I29" i="50" s="1"/>
  <c r="H13" i="50"/>
  <c r="I13" i="50" s="1"/>
  <c r="K13" i="50" s="1"/>
  <c r="H33" i="21"/>
  <c r="I33" i="21" s="1"/>
  <c r="K33" i="21" s="1"/>
  <c r="H23" i="21"/>
  <c r="I23" i="21" s="1"/>
  <c r="H33" i="19"/>
  <c r="I33" i="19" s="1"/>
  <c r="K33" i="19" s="1"/>
  <c r="H30" i="19"/>
  <c r="I30" i="19" s="1"/>
  <c r="H7" i="26"/>
  <c r="I7" i="26" s="1"/>
  <c r="H23" i="28"/>
  <c r="I23" i="28" s="1"/>
  <c r="K23" i="28" s="1"/>
  <c r="H39" i="20"/>
  <c r="I39" i="20" s="1"/>
  <c r="K39" i="20" s="1"/>
  <c r="H16" i="17"/>
  <c r="I16" i="17" s="1"/>
  <c r="K16" i="17" s="1"/>
  <c r="H15" i="17"/>
  <c r="I15" i="17" s="1"/>
  <c r="K15" i="17" s="1"/>
  <c r="H33" i="17"/>
  <c r="I33" i="17" s="1"/>
  <c r="H5" i="51"/>
  <c r="H43" i="51"/>
  <c r="I43" i="51" s="1"/>
  <c r="K43" i="51" s="1"/>
  <c r="H17" i="51"/>
  <c r="I17" i="51" s="1"/>
  <c r="K17" i="51" s="1"/>
  <c r="H10" i="51"/>
  <c r="I10" i="51" s="1"/>
  <c r="K10" i="51" s="1"/>
  <c r="H9" i="51"/>
  <c r="I9" i="51" s="1"/>
  <c r="K9" i="51" s="1"/>
  <c r="H30" i="35"/>
  <c r="I30" i="35" s="1"/>
  <c r="K30" i="35" s="1"/>
  <c r="H32" i="35"/>
  <c r="I32" i="35" s="1"/>
  <c r="K32" i="35" s="1"/>
  <c r="H43" i="17"/>
  <c r="I43" i="17" s="1"/>
  <c r="H41" i="17"/>
  <c r="I41" i="17" s="1"/>
  <c r="K41" i="17" s="1"/>
  <c r="H29" i="17"/>
  <c r="I29" i="17" s="1"/>
  <c r="H6" i="17"/>
  <c r="I6" i="17" s="1"/>
  <c r="K6" i="17" s="1"/>
  <c r="H37" i="35"/>
  <c r="I37" i="35" s="1"/>
  <c r="K37" i="35" s="1"/>
  <c r="H25" i="35"/>
  <c r="I25" i="35" s="1"/>
  <c r="H24" i="35"/>
  <c r="I24" i="35" s="1"/>
  <c r="K24" i="35" s="1"/>
  <c r="H14" i="51"/>
  <c r="I14" i="51" s="1"/>
  <c r="H20" i="51"/>
  <c r="I20" i="51" s="1"/>
  <c r="K20" i="51" s="1"/>
  <c r="H12" i="51"/>
  <c r="I12" i="51" s="1"/>
  <c r="K12" i="51" s="1"/>
  <c r="H39" i="26"/>
  <c r="I39" i="26" s="1"/>
  <c r="H11" i="17"/>
  <c r="I11" i="17" s="1"/>
  <c r="H30" i="17"/>
  <c r="I30" i="17" s="1"/>
  <c r="K30" i="17" s="1"/>
  <c r="H13" i="8"/>
  <c r="I13" i="8" s="1"/>
  <c r="H10" i="8"/>
  <c r="I10" i="8" s="1"/>
  <c r="K10" i="8" s="1"/>
  <c r="H22" i="51"/>
  <c r="I22" i="51" s="1"/>
  <c r="K22" i="51" s="1"/>
  <c r="H11" i="51"/>
  <c r="I11" i="51" s="1"/>
  <c r="K11" i="51" s="1"/>
  <c r="H24" i="51"/>
  <c r="I24" i="51" s="1"/>
  <c r="K24" i="51" s="1"/>
  <c r="H19" i="22"/>
  <c r="I19" i="22" s="1"/>
  <c r="K19" i="22" s="1"/>
  <c r="H38" i="22"/>
  <c r="I38" i="22" s="1"/>
  <c r="K38" i="22" s="1"/>
  <c r="H5" i="33"/>
  <c r="I5" i="33" s="1"/>
  <c r="H30" i="33"/>
  <c r="I30" i="33" s="1"/>
  <c r="K30" i="33" s="1"/>
  <c r="H25" i="33"/>
  <c r="I25" i="33" s="1"/>
  <c r="K25" i="33" s="1"/>
  <c r="H38" i="31"/>
  <c r="I38" i="31" s="1"/>
  <c r="K38" i="31" s="1"/>
  <c r="H7" i="41"/>
  <c r="I7" i="41" s="1"/>
  <c r="H13" i="41"/>
  <c r="I13" i="41" s="1"/>
  <c r="K13" i="41" s="1"/>
  <c r="H17" i="35"/>
  <c r="I17" i="35" s="1"/>
  <c r="H29" i="35"/>
  <c r="I29" i="35" s="1"/>
  <c r="K29" i="35" s="1"/>
  <c r="H21" i="26"/>
  <c r="I21" i="26" s="1"/>
  <c r="H20" i="26"/>
  <c r="I20" i="26" s="1"/>
  <c r="H27" i="17"/>
  <c r="I27" i="17" s="1"/>
  <c r="K27" i="17" s="1"/>
  <c r="H22" i="17"/>
  <c r="I22" i="17" s="1"/>
  <c r="K22" i="17" s="1"/>
  <c r="H27" i="8"/>
  <c r="I27" i="8" s="1"/>
  <c r="H34" i="8"/>
  <c r="I34" i="8" s="1"/>
  <c r="K34" i="8" s="1"/>
  <c r="H30" i="51"/>
  <c r="I30" i="51" s="1"/>
  <c r="K30" i="51" s="1"/>
  <c r="H41" i="51"/>
  <c r="I41" i="51" s="1"/>
  <c r="K41" i="51" s="1"/>
  <c r="H34" i="51"/>
  <c r="I34" i="51" s="1"/>
  <c r="K34" i="51" s="1"/>
  <c r="H33" i="22"/>
  <c r="I33" i="22" s="1"/>
  <c r="H30" i="22"/>
  <c r="I30" i="22" s="1"/>
  <c r="K30" i="22" s="1"/>
  <c r="H13" i="40"/>
  <c r="I13" i="40" s="1"/>
  <c r="K13" i="40" s="1"/>
  <c r="H11" i="40"/>
  <c r="I11" i="40" s="1"/>
  <c r="H40" i="40"/>
  <c r="I40" i="40" s="1"/>
  <c r="K40" i="40" s="1"/>
  <c r="H31" i="42"/>
  <c r="I31" i="42" s="1"/>
  <c r="H23" i="39"/>
  <c r="I23" i="39" s="1"/>
  <c r="K23" i="39" s="1"/>
  <c r="H29" i="39"/>
  <c r="I29" i="39" s="1"/>
  <c r="K29" i="39" s="1"/>
  <c r="H40" i="33"/>
  <c r="I40" i="33" s="1"/>
  <c r="H22" i="33"/>
  <c r="I22" i="33" s="1"/>
  <c r="K22" i="33" s="1"/>
  <c r="H39" i="33"/>
  <c r="I39" i="33" s="1"/>
  <c r="K39" i="33" s="1"/>
  <c r="H11" i="31"/>
  <c r="I11" i="31" s="1"/>
  <c r="K11" i="31" s="1"/>
  <c r="H37" i="41"/>
  <c r="I37" i="41" s="1"/>
  <c r="K37" i="41" s="1"/>
  <c r="H23" i="41"/>
  <c r="I23" i="41" s="1"/>
  <c r="K23" i="41" s="1"/>
  <c r="H19" i="35"/>
  <c r="I19" i="35" s="1"/>
  <c r="K19" i="35" s="1"/>
  <c r="H9" i="35"/>
  <c r="I9" i="35" s="1"/>
  <c r="K9" i="35" s="1"/>
  <c r="H11" i="32"/>
  <c r="I11" i="32" s="1"/>
  <c r="K11" i="32" s="1"/>
  <c r="H37" i="32"/>
  <c r="I37" i="32" s="1"/>
  <c r="K37" i="32" s="1"/>
  <c r="H34" i="32"/>
  <c r="I34" i="32" s="1"/>
  <c r="K34" i="32" s="1"/>
  <c r="H17" i="50"/>
  <c r="I17" i="50" s="1"/>
  <c r="H42" i="50"/>
  <c r="I42" i="50" s="1"/>
  <c r="K42" i="50" s="1"/>
  <c r="H37" i="19"/>
  <c r="I37" i="19" s="1"/>
  <c r="H39" i="19"/>
  <c r="I39" i="19" s="1"/>
  <c r="K39" i="19" s="1"/>
  <c r="H31" i="26"/>
  <c r="I31" i="26" s="1"/>
  <c r="K31" i="26" s="1"/>
  <c r="H42" i="26"/>
  <c r="I42" i="26" s="1"/>
  <c r="K42" i="26" s="1"/>
  <c r="H7" i="20"/>
  <c r="I7" i="20" s="1"/>
  <c r="K7" i="20" s="1"/>
  <c r="H16" i="20"/>
  <c r="I16" i="20" s="1"/>
  <c r="K16" i="20" s="1"/>
  <c r="H19" i="17"/>
  <c r="I19" i="17" s="1"/>
  <c r="H42" i="17"/>
  <c r="I42" i="17" s="1"/>
  <c r="K42" i="17" s="1"/>
  <c r="H37" i="8"/>
  <c r="I37" i="8" s="1"/>
  <c r="H18" i="8"/>
  <c r="I18" i="8" s="1"/>
  <c r="K18" i="8" s="1"/>
  <c r="H23" i="17"/>
  <c r="I23" i="17" s="1"/>
  <c r="K23" i="17" s="1"/>
  <c r="H26" i="17"/>
  <c r="I26" i="17" s="1"/>
  <c r="K26" i="17" s="1"/>
  <c r="H13" i="44"/>
  <c r="I13" i="44" s="1"/>
  <c r="K13" i="44" s="1"/>
  <c r="H38" i="51"/>
  <c r="I38" i="51" s="1"/>
  <c r="K38" i="51" s="1"/>
  <c r="H7" i="51"/>
  <c r="I7" i="51" s="1"/>
  <c r="K7" i="51" s="1"/>
  <c r="H36" i="51"/>
  <c r="I36" i="51" s="1"/>
  <c r="K36" i="51" s="1"/>
  <c r="H37" i="17"/>
  <c r="I37" i="17" s="1"/>
  <c r="H10" i="17"/>
  <c r="I10" i="17" s="1"/>
  <c r="K10" i="17" s="1"/>
  <c r="H13" i="26"/>
  <c r="I13" i="26" s="1"/>
  <c r="K13" i="26" s="1"/>
  <c r="H36" i="26"/>
  <c r="I36" i="26" s="1"/>
  <c r="K36" i="26" s="1"/>
  <c r="H5" i="17"/>
  <c r="I5" i="17" s="1"/>
  <c r="H21" i="17"/>
  <c r="I21" i="17" s="1"/>
  <c r="K21" i="17" s="1"/>
  <c r="H18" i="17"/>
  <c r="I18" i="17" s="1"/>
  <c r="K18" i="17" s="1"/>
  <c r="H29" i="44"/>
  <c r="I29" i="44" s="1"/>
  <c r="K29" i="44" s="1"/>
  <c r="H23" i="51"/>
  <c r="I23" i="51" s="1"/>
  <c r="K23" i="51" s="1"/>
  <c r="H16" i="51"/>
  <c r="I16" i="51" s="1"/>
  <c r="K16" i="51" s="1"/>
  <c r="H31" i="51"/>
  <c r="I31" i="51" s="1"/>
  <c r="K31" i="51" s="1"/>
  <c r="H28" i="51"/>
  <c r="I28" i="51" s="1"/>
  <c r="K28" i="51" s="1"/>
  <c r="H18" i="33"/>
  <c r="I18" i="33" s="1"/>
  <c r="K18" i="33" s="1"/>
  <c r="H17" i="33"/>
  <c r="I17" i="33" s="1"/>
  <c r="K17" i="33" s="1"/>
  <c r="H43" i="33"/>
  <c r="I43" i="33" s="1"/>
  <c r="K43" i="33" s="1"/>
  <c r="H10" i="31"/>
  <c r="I10" i="31" s="1"/>
  <c r="H39" i="41"/>
  <c r="I39" i="41" s="1"/>
  <c r="H22" i="35"/>
  <c r="I22" i="35" s="1"/>
  <c r="K22" i="35" s="1"/>
  <c r="H18" i="44"/>
  <c r="I18" i="44" s="1"/>
  <c r="K18" i="44" s="1"/>
  <c r="H18" i="35"/>
  <c r="I18" i="35" s="1"/>
  <c r="K18" i="35" s="1"/>
  <c r="H15" i="35"/>
  <c r="I15" i="35" s="1"/>
  <c r="K15" i="35" s="1"/>
  <c r="H25" i="22"/>
  <c r="I25" i="22" s="1"/>
  <c r="K25" i="22" s="1"/>
  <c r="H16" i="22"/>
  <c r="I16" i="22" s="1"/>
  <c r="K16" i="22" s="1"/>
  <c r="H34" i="22"/>
  <c r="I34" i="22" s="1"/>
  <c r="K34" i="22" s="1"/>
  <c r="H23" i="35"/>
  <c r="I23" i="35" s="1"/>
  <c r="H43" i="26"/>
  <c r="I43" i="26" s="1"/>
  <c r="K43" i="26" s="1"/>
  <c r="H22" i="26"/>
  <c r="I22" i="26" s="1"/>
  <c r="K22" i="26" s="1"/>
  <c r="H40" i="17"/>
  <c r="I40" i="17" s="1"/>
  <c r="K40" i="17" s="1"/>
  <c r="H35" i="17"/>
  <c r="I35" i="17" s="1"/>
  <c r="K35" i="17" s="1"/>
  <c r="H36" i="17"/>
  <c r="I36" i="17" s="1"/>
  <c r="K36" i="17" s="1"/>
  <c r="H9" i="8"/>
  <c r="I9" i="8" s="1"/>
  <c r="K9" i="8" s="1"/>
  <c r="H6" i="8"/>
  <c r="I6" i="8" s="1"/>
  <c r="H39" i="51"/>
  <c r="I39" i="51" s="1"/>
  <c r="K39" i="51" s="1"/>
  <c r="H39" i="22"/>
  <c r="I39" i="22" s="1"/>
  <c r="K39" i="22" s="1"/>
  <c r="H24" i="22"/>
  <c r="I24" i="22" s="1"/>
  <c r="K24" i="22" s="1"/>
  <c r="H29" i="40"/>
  <c r="I29" i="40" s="1"/>
  <c r="K29" i="40" s="1"/>
  <c r="H39" i="42"/>
  <c r="I39" i="42" s="1"/>
  <c r="K39" i="42" s="1"/>
  <c r="H20" i="39"/>
  <c r="I20" i="39" s="1"/>
  <c r="K20" i="39" s="1"/>
  <c r="H22" i="39"/>
  <c r="I22" i="39" s="1"/>
  <c r="K22" i="39" s="1"/>
  <c r="H26" i="33"/>
  <c r="I26" i="33" s="1"/>
  <c r="K26" i="33" s="1"/>
  <c r="H10" i="52"/>
  <c r="I10" i="52" s="1"/>
  <c r="H15" i="41"/>
  <c r="I15" i="41" s="1"/>
  <c r="K15" i="41" s="1"/>
  <c r="H14" i="41"/>
  <c r="I14" i="41" s="1"/>
  <c r="K14" i="41" s="1"/>
  <c r="H6" i="35"/>
  <c r="I6" i="35" s="1"/>
  <c r="K6" i="35" s="1"/>
  <c r="H31" i="35"/>
  <c r="I31" i="35" s="1"/>
  <c r="K31" i="35" s="1"/>
  <c r="H9" i="32"/>
  <c r="I9" i="32" s="1"/>
  <c r="K9" i="32" s="1"/>
  <c r="H28" i="32"/>
  <c r="I28" i="32" s="1"/>
  <c r="K28" i="32" s="1"/>
  <c r="H7" i="29"/>
  <c r="I7" i="29" s="1"/>
  <c r="K7" i="29" s="1"/>
  <c r="H43" i="29"/>
  <c r="I43" i="29" s="1"/>
  <c r="H28" i="29"/>
  <c r="I28" i="29" s="1"/>
  <c r="K28" i="29" s="1"/>
  <c r="H37" i="50"/>
  <c r="I37" i="50" s="1"/>
  <c r="K37" i="50" s="1"/>
  <c r="H29" i="19"/>
  <c r="I29" i="19" s="1"/>
  <c r="H11" i="26"/>
  <c r="I11" i="26" s="1"/>
  <c r="K11" i="26" s="1"/>
  <c r="H5" i="26"/>
  <c r="I5" i="26" s="1"/>
  <c r="H21" i="20"/>
  <c r="I21" i="20" s="1"/>
  <c r="H26" i="20"/>
  <c r="I26" i="20" s="1"/>
  <c r="K26" i="20" s="1"/>
  <c r="H32" i="17"/>
  <c r="I32" i="17" s="1"/>
  <c r="H39" i="17"/>
  <c r="I39" i="17" s="1"/>
  <c r="H28" i="17"/>
  <c r="I28" i="17" s="1"/>
  <c r="K28" i="17" s="1"/>
  <c r="H15" i="8"/>
  <c r="I15" i="8" s="1"/>
  <c r="H36" i="8"/>
  <c r="I36" i="8" s="1"/>
  <c r="K36" i="8" s="1"/>
  <c r="H9" i="44"/>
  <c r="I9" i="44" s="1"/>
  <c r="K9" i="44" s="1"/>
  <c r="H34" i="38"/>
  <c r="I34" i="38" s="1"/>
  <c r="H35" i="36"/>
  <c r="I35" i="36" s="1"/>
  <c r="K35" i="36" s="1"/>
  <c r="H7" i="36"/>
  <c r="I7" i="36" s="1"/>
  <c r="H5" i="31"/>
  <c r="H41" i="31"/>
  <c r="I41" i="31" s="1"/>
  <c r="K41" i="31" s="1"/>
  <c r="H36" i="31"/>
  <c r="I36" i="31" s="1"/>
  <c r="K36" i="31" s="1"/>
  <c r="H12" i="38"/>
  <c r="I12" i="38" s="1"/>
  <c r="K12" i="38" s="1"/>
  <c r="H28" i="38"/>
  <c r="I28" i="38" s="1"/>
  <c r="K28" i="38" s="1"/>
  <c r="H6" i="38"/>
  <c r="I6" i="38" s="1"/>
  <c r="K6" i="38" s="1"/>
  <c r="H18" i="36"/>
  <c r="I18" i="36" s="1"/>
  <c r="K18" i="36" s="1"/>
  <c r="H15" i="36"/>
  <c r="I15" i="36" s="1"/>
  <c r="H17" i="52"/>
  <c r="I17" i="52" s="1"/>
  <c r="K17" i="52" s="1"/>
  <c r="H34" i="31"/>
  <c r="I34" i="31" s="1"/>
  <c r="K34" i="31" s="1"/>
  <c r="H27" i="31"/>
  <c r="I27" i="31" s="1"/>
  <c r="K27" i="31" s="1"/>
  <c r="H40" i="31"/>
  <c r="I40" i="31" s="1"/>
  <c r="K40" i="31" s="1"/>
  <c r="H34" i="36"/>
  <c r="I34" i="36" s="1"/>
  <c r="K34" i="36" s="1"/>
  <c r="H23" i="36"/>
  <c r="I23" i="36" s="1"/>
  <c r="K23" i="36" s="1"/>
  <c r="H5" i="52"/>
  <c r="I5" i="52" s="1"/>
  <c r="H16" i="52"/>
  <c r="I16" i="52" s="1"/>
  <c r="H24" i="31"/>
  <c r="I24" i="31" s="1"/>
  <c r="K24" i="31" s="1"/>
  <c r="H31" i="31"/>
  <c r="I31" i="31" s="1"/>
  <c r="K31" i="31" s="1"/>
  <c r="H20" i="31"/>
  <c r="I20" i="31" s="1"/>
  <c r="K20" i="31" s="1"/>
  <c r="H10" i="38"/>
  <c r="I10" i="38" s="1"/>
  <c r="K10" i="38" s="1"/>
  <c r="H11" i="38"/>
  <c r="I11" i="38" s="1"/>
  <c r="K11" i="38" s="1"/>
  <c r="H29" i="26"/>
  <c r="I29" i="26" s="1"/>
  <c r="K29" i="26" s="1"/>
  <c r="H23" i="26"/>
  <c r="I23" i="26" s="1"/>
  <c r="K23" i="26" s="1"/>
  <c r="H12" i="26"/>
  <c r="I12" i="26" s="1"/>
  <c r="H35" i="20"/>
  <c r="I35" i="20" s="1"/>
  <c r="H42" i="20"/>
  <c r="I42" i="20" s="1"/>
  <c r="K42" i="20" s="1"/>
  <c r="H20" i="20"/>
  <c r="I20" i="20" s="1"/>
  <c r="K20" i="20" s="1"/>
  <c r="H35" i="8"/>
  <c r="I35" i="8" s="1"/>
  <c r="K35" i="8" s="1"/>
  <c r="H33" i="8"/>
  <c r="I33" i="8" s="1"/>
  <c r="K33" i="8" s="1"/>
  <c r="H21" i="44"/>
  <c r="I21" i="44" s="1"/>
  <c r="K21" i="44" s="1"/>
  <c r="H38" i="44"/>
  <c r="I38" i="44" s="1"/>
  <c r="K38" i="44" s="1"/>
  <c r="H40" i="44"/>
  <c r="I40" i="44" s="1"/>
  <c r="K40" i="44" s="1"/>
  <c r="H9" i="36"/>
  <c r="I9" i="36" s="1"/>
  <c r="K9" i="36" s="1"/>
  <c r="H31" i="36"/>
  <c r="I31" i="36" s="1"/>
  <c r="K31" i="36" s="1"/>
  <c r="H26" i="38"/>
  <c r="I26" i="38" s="1"/>
  <c r="K26" i="38" s="1"/>
  <c r="H21" i="38"/>
  <c r="I21" i="38" s="1"/>
  <c r="K21" i="38" s="1"/>
  <c r="H32" i="31"/>
  <c r="I32" i="31" s="1"/>
  <c r="K32" i="31" s="1"/>
  <c r="H27" i="38"/>
  <c r="I27" i="38" s="1"/>
  <c r="H43" i="38"/>
  <c r="I43" i="38" s="1"/>
  <c r="K43" i="38" s="1"/>
  <c r="H11" i="44"/>
  <c r="I11" i="44" s="1"/>
  <c r="K11" i="44" s="1"/>
  <c r="H7" i="44"/>
  <c r="I7" i="44" s="1"/>
  <c r="K7" i="44" s="1"/>
  <c r="H19" i="36"/>
  <c r="I19" i="36" s="1"/>
  <c r="K19" i="36" s="1"/>
  <c r="H25" i="36"/>
  <c r="I25" i="36" s="1"/>
  <c r="K25" i="36" s="1"/>
  <c r="H39" i="36"/>
  <c r="I39" i="36" s="1"/>
  <c r="K39" i="36" s="1"/>
  <c r="H20" i="36"/>
  <c r="I20" i="36" s="1"/>
  <c r="K20" i="36" s="1"/>
  <c r="H12" i="52"/>
  <c r="I12" i="52" s="1"/>
  <c r="K12" i="52" s="1"/>
  <c r="H22" i="52"/>
  <c r="I22" i="52" s="1"/>
  <c r="K22" i="52" s="1"/>
  <c r="H25" i="31"/>
  <c r="I25" i="31" s="1"/>
  <c r="H42" i="52"/>
  <c r="I42" i="52" s="1"/>
  <c r="K42" i="52" s="1"/>
  <c r="H14" i="38"/>
  <c r="I14" i="38" s="1"/>
  <c r="K14" i="38" s="1"/>
  <c r="H8" i="38"/>
  <c r="I8" i="38" s="1"/>
  <c r="H41" i="36"/>
  <c r="I41" i="36" s="1"/>
  <c r="K41" i="36" s="1"/>
  <c r="H12" i="36"/>
  <c r="I12" i="36" s="1"/>
  <c r="K12" i="36" s="1"/>
  <c r="H16" i="36"/>
  <c r="I16" i="36" s="1"/>
  <c r="K16" i="36" s="1"/>
  <c r="H15" i="52"/>
  <c r="I15" i="52" s="1"/>
  <c r="K15" i="52" s="1"/>
  <c r="H22" i="31"/>
  <c r="I22" i="31" s="1"/>
  <c r="H29" i="31"/>
  <c r="I29" i="31" s="1"/>
  <c r="K29" i="31" s="1"/>
  <c r="H18" i="31"/>
  <c r="I18" i="31" s="1"/>
  <c r="K18" i="31" s="1"/>
  <c r="H38" i="36"/>
  <c r="I38" i="36" s="1"/>
  <c r="K38" i="36" s="1"/>
  <c r="H28" i="36"/>
  <c r="I28" i="36" s="1"/>
  <c r="K28" i="36" s="1"/>
  <c r="H24" i="36"/>
  <c r="I24" i="36" s="1"/>
  <c r="K24" i="36" s="1"/>
  <c r="H26" i="52"/>
  <c r="I26" i="52" s="1"/>
  <c r="K26" i="52" s="1"/>
  <c r="H31" i="52"/>
  <c r="I31" i="52" s="1"/>
  <c r="K31" i="52" s="1"/>
  <c r="H14" i="31"/>
  <c r="I14" i="31" s="1"/>
  <c r="K14" i="31" s="1"/>
  <c r="H7" i="31"/>
  <c r="I7" i="31" s="1"/>
  <c r="K7" i="31" s="1"/>
  <c r="H38" i="35"/>
  <c r="I38" i="35" s="1"/>
  <c r="K38" i="35" s="1"/>
  <c r="H41" i="35"/>
  <c r="I41" i="35" s="1"/>
  <c r="K41" i="35" s="1"/>
  <c r="H36" i="38"/>
  <c r="I36" i="38" s="1"/>
  <c r="K36" i="38" s="1"/>
  <c r="H16" i="38"/>
  <c r="I16" i="38" s="1"/>
  <c r="K16" i="38" s="1"/>
  <c r="H9" i="26"/>
  <c r="I9" i="26" s="1"/>
  <c r="H10" i="26"/>
  <c r="I10" i="26" s="1"/>
  <c r="K10" i="26" s="1"/>
  <c r="H8" i="26"/>
  <c r="I8" i="26" s="1"/>
  <c r="H11" i="8"/>
  <c r="I11" i="8" s="1"/>
  <c r="K11" i="8" s="1"/>
  <c r="H26" i="8"/>
  <c r="I26" i="8" s="1"/>
  <c r="K26" i="8" s="1"/>
  <c r="H28" i="44"/>
  <c r="I28" i="44" s="1"/>
  <c r="K28" i="44" s="1"/>
  <c r="H37" i="36"/>
  <c r="I37" i="36" s="1"/>
  <c r="K37" i="36" s="1"/>
  <c r="H8" i="36"/>
  <c r="I8" i="36" s="1"/>
  <c r="K8" i="36" s="1"/>
  <c r="H30" i="31"/>
  <c r="I30" i="31" s="1"/>
  <c r="K30" i="31" s="1"/>
  <c r="H29" i="36"/>
  <c r="I29" i="36" s="1"/>
  <c r="K29" i="36" s="1"/>
  <c r="H42" i="36"/>
  <c r="I42" i="36" s="1"/>
  <c r="H32" i="36"/>
  <c r="I32" i="36" s="1"/>
  <c r="K32" i="36" s="1"/>
  <c r="H9" i="52"/>
  <c r="I9" i="52" s="1"/>
  <c r="K9" i="52" s="1"/>
  <c r="H6" i="52"/>
  <c r="I6" i="52" s="1"/>
  <c r="K6" i="52" s="1"/>
  <c r="H6" i="31"/>
  <c r="I6" i="31" s="1"/>
  <c r="K6" i="31" s="1"/>
  <c r="H17" i="31"/>
  <c r="I17" i="31" s="1"/>
  <c r="K17" i="31" s="1"/>
  <c r="H15" i="38"/>
  <c r="I15" i="38" s="1"/>
  <c r="K15" i="38" s="1"/>
  <c r="H24" i="38"/>
  <c r="I24" i="38" s="1"/>
  <c r="K24" i="38" s="1"/>
  <c r="H26" i="44"/>
  <c r="I26" i="44" s="1"/>
  <c r="K26" i="44" s="1"/>
  <c r="H30" i="36"/>
  <c r="I30" i="36" s="1"/>
  <c r="K30" i="36" s="1"/>
  <c r="H11" i="36"/>
  <c r="I11" i="36" s="1"/>
  <c r="K11" i="36" s="1"/>
  <c r="H40" i="36"/>
  <c r="I40" i="36" s="1"/>
  <c r="K40" i="36" s="1"/>
  <c r="H29" i="52"/>
  <c r="I29" i="52" s="1"/>
  <c r="K29" i="52" s="1"/>
  <c r="H25" i="52"/>
  <c r="I25" i="52" s="1"/>
  <c r="K25" i="52" s="1"/>
  <c r="H9" i="31"/>
  <c r="I9" i="31" s="1"/>
  <c r="K9" i="31" s="1"/>
  <c r="H23" i="31"/>
  <c r="I23" i="31" s="1"/>
  <c r="K23" i="31" s="1"/>
  <c r="H35" i="38"/>
  <c r="I35" i="38" s="1"/>
  <c r="H32" i="38"/>
  <c r="I32" i="38" s="1"/>
  <c r="K32" i="38" s="1"/>
  <c r="H5" i="38"/>
  <c r="I5" i="38" s="1"/>
  <c r="H31" i="38"/>
  <c r="I31" i="38" s="1"/>
  <c r="K31" i="38" s="1"/>
  <c r="H13" i="36"/>
  <c r="I13" i="36" s="1"/>
  <c r="K13" i="36" s="1"/>
  <c r="H21" i="36"/>
  <c r="I21" i="36" s="1"/>
  <c r="K21" i="36" s="1"/>
  <c r="H5" i="36"/>
  <c r="I5" i="36" s="1"/>
  <c r="H30" i="52"/>
  <c r="I30" i="52" s="1"/>
  <c r="K30" i="52" s="1"/>
  <c r="H8" i="52"/>
  <c r="I8" i="52" s="1"/>
  <c r="H43" i="31"/>
  <c r="I43" i="31" s="1"/>
  <c r="K43" i="31" s="1"/>
  <c r="H33" i="31"/>
  <c r="I33" i="31" s="1"/>
  <c r="K33" i="31" s="1"/>
  <c r="H22" i="38"/>
  <c r="I22" i="38" s="1"/>
  <c r="K22" i="38" s="1"/>
  <c r="H20" i="38"/>
  <c r="I20" i="38" s="1"/>
  <c r="K20" i="38" s="1"/>
  <c r="H40" i="38"/>
  <c r="I40" i="38" s="1"/>
  <c r="K40" i="38" s="1"/>
  <c r="H27" i="36"/>
  <c r="I27" i="36" s="1"/>
  <c r="K27" i="36" s="1"/>
  <c r="H37" i="52"/>
  <c r="I37" i="52" s="1"/>
  <c r="K37" i="52" s="1"/>
  <c r="H26" i="31"/>
  <c r="I26" i="31" s="1"/>
  <c r="K26" i="31" s="1"/>
  <c r="H42" i="38"/>
  <c r="I42" i="38" s="1"/>
  <c r="K42" i="38" s="1"/>
  <c r="H7" i="38"/>
  <c r="I7" i="38" s="1"/>
  <c r="K7" i="38" s="1"/>
  <c r="H17" i="38"/>
  <c r="I17" i="38" s="1"/>
  <c r="K17" i="38" s="1"/>
  <c r="H43" i="36"/>
  <c r="I43" i="36" s="1"/>
  <c r="K43" i="36" s="1"/>
  <c r="H23" i="52"/>
  <c r="I23" i="52" s="1"/>
  <c r="K23" i="52" s="1"/>
  <c r="H19" i="31"/>
  <c r="I19" i="31" s="1"/>
  <c r="K19" i="31" s="1"/>
  <c r="H6" i="36"/>
  <c r="I6" i="36" s="1"/>
  <c r="K6" i="36" s="1"/>
  <c r="H14" i="36"/>
  <c r="I14" i="36" s="1"/>
  <c r="K14" i="36" s="1"/>
  <c r="H35" i="52"/>
  <c r="I35" i="52" s="1"/>
  <c r="H32" i="52"/>
  <c r="I32" i="52" s="1"/>
  <c r="K32" i="52" s="1"/>
  <c r="H37" i="31"/>
  <c r="I37" i="31" s="1"/>
  <c r="K37" i="31" s="1"/>
  <c r="H42" i="31"/>
  <c r="I42" i="31" s="1"/>
  <c r="K42" i="31" s="1"/>
  <c r="H39" i="38"/>
  <c r="I39" i="38" s="1"/>
  <c r="K39" i="38" s="1"/>
  <c r="H23" i="38"/>
  <c r="I23" i="38" s="1"/>
  <c r="H25" i="38"/>
  <c r="I25" i="38" s="1"/>
  <c r="K25" i="38" s="1"/>
  <c r="H19" i="38"/>
  <c r="I19" i="38" s="1"/>
  <c r="H22" i="36"/>
  <c r="I22" i="36" s="1"/>
  <c r="K22" i="36" s="1"/>
  <c r="H26" i="36"/>
  <c r="I26" i="36" s="1"/>
  <c r="K26" i="36" s="1"/>
  <c r="H24" i="52"/>
  <c r="I24" i="52" s="1"/>
  <c r="K24" i="52" s="1"/>
  <c r="H21" i="52"/>
  <c r="I21" i="52" s="1"/>
  <c r="K21" i="52" s="1"/>
  <c r="H13" i="31"/>
  <c r="I13" i="31" s="1"/>
  <c r="K13" i="31" s="1"/>
  <c r="H8" i="31"/>
  <c r="I8" i="31" s="1"/>
  <c r="K8" i="31" s="1"/>
  <c r="H30" i="38"/>
  <c r="I30" i="38" s="1"/>
  <c r="K30" i="38" s="1"/>
  <c r="H37" i="38"/>
  <c r="I37" i="38" s="1"/>
  <c r="H33" i="38"/>
  <c r="I33" i="38" s="1"/>
  <c r="K33" i="38" s="1"/>
  <c r="H9" i="38"/>
  <c r="I9" i="38" s="1"/>
  <c r="K9" i="38" s="1"/>
  <c r="H17" i="36"/>
  <c r="I17" i="36" s="1"/>
  <c r="K17" i="36" s="1"/>
  <c r="H13" i="52"/>
  <c r="I13" i="52" s="1"/>
  <c r="K13" i="52" s="1"/>
  <c r="H15" i="31"/>
  <c r="I15" i="31" s="1"/>
  <c r="K15" i="31" s="1"/>
  <c r="H21" i="35"/>
  <c r="I21" i="35" s="1"/>
  <c r="K21" i="35" s="1"/>
  <c r="H14" i="35"/>
  <c r="I14" i="35" s="1"/>
  <c r="K14" i="35" s="1"/>
  <c r="H19" i="32"/>
  <c r="I19" i="32" s="1"/>
  <c r="K19" i="32" s="1"/>
  <c r="H21" i="29"/>
  <c r="I21" i="29" s="1"/>
  <c r="K21" i="29" s="1"/>
  <c r="H35" i="29"/>
  <c r="I35" i="29" s="1"/>
  <c r="K35" i="29" s="1"/>
  <c r="H29" i="38"/>
  <c r="I29" i="38" s="1"/>
  <c r="H18" i="38"/>
  <c r="I18" i="38" s="1"/>
  <c r="K18" i="38" s="1"/>
  <c r="H41" i="38"/>
  <c r="I41" i="38" s="1"/>
  <c r="K41" i="38" s="1"/>
  <c r="H34" i="26"/>
  <c r="I34" i="26" s="1"/>
  <c r="K34" i="26" s="1"/>
  <c r="H19" i="20"/>
  <c r="I19" i="20" s="1"/>
  <c r="H31" i="20"/>
  <c r="I31" i="20" s="1"/>
  <c r="H13" i="17"/>
  <c r="I13" i="17" s="1"/>
  <c r="K13" i="17" s="1"/>
  <c r="H16" i="8"/>
  <c r="I16" i="8" s="1"/>
  <c r="K16" i="8" s="1"/>
  <c r="H7" i="8"/>
  <c r="I7" i="8" s="1"/>
  <c r="K7" i="8" s="1"/>
  <c r="H13" i="38"/>
  <c r="I13" i="38" s="1"/>
  <c r="K13" i="38" s="1"/>
  <c r="H27" i="44"/>
  <c r="I27" i="44" s="1"/>
  <c r="K27" i="44" s="1"/>
  <c r="H41" i="30"/>
  <c r="I41" i="30" s="1"/>
  <c r="K41" i="30" s="1"/>
  <c r="H42" i="30"/>
  <c r="I42" i="30" s="1"/>
  <c r="K42" i="30" s="1"/>
  <c r="H5" i="42"/>
  <c r="H13" i="42"/>
  <c r="I13" i="42" s="1"/>
  <c r="K13" i="42" s="1"/>
  <c r="H27" i="42"/>
  <c r="I27" i="42" s="1"/>
  <c r="K27" i="42" s="1"/>
  <c r="H15" i="42"/>
  <c r="I15" i="42" s="1"/>
  <c r="K15" i="42" s="1"/>
  <c r="H7" i="42"/>
  <c r="I7" i="42" s="1"/>
  <c r="K7" i="42" s="1"/>
  <c r="H18" i="42"/>
  <c r="I18" i="42" s="1"/>
  <c r="K18" i="42" s="1"/>
  <c r="H21" i="42"/>
  <c r="I21" i="42" s="1"/>
  <c r="K21" i="42" s="1"/>
  <c r="H16" i="42"/>
  <c r="I16" i="42" s="1"/>
  <c r="K16" i="42" s="1"/>
  <c r="H9" i="42"/>
  <c r="I9" i="42" s="1"/>
  <c r="H41" i="42"/>
  <c r="I41" i="42" s="1"/>
  <c r="K41" i="42" s="1"/>
  <c r="H40" i="52"/>
  <c r="I40" i="52" s="1"/>
  <c r="H33" i="52"/>
  <c r="I33" i="52" s="1"/>
  <c r="K33" i="52" s="1"/>
  <c r="H14" i="52"/>
  <c r="I14" i="52" s="1"/>
  <c r="K14" i="52" s="1"/>
  <c r="H39" i="52"/>
  <c r="I39" i="52" s="1"/>
  <c r="K39" i="52" s="1"/>
  <c r="H43" i="52"/>
  <c r="I43" i="52" s="1"/>
  <c r="K43" i="52" s="1"/>
  <c r="H36" i="52"/>
  <c r="I36" i="52" s="1"/>
  <c r="K36" i="52" s="1"/>
  <c r="H38" i="52"/>
  <c r="I38" i="52" s="1"/>
  <c r="H34" i="52"/>
  <c r="I34" i="52" s="1"/>
  <c r="K34" i="52" s="1"/>
  <c r="H20" i="52"/>
  <c r="I20" i="52" s="1"/>
  <c r="K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K35" i="42" s="1"/>
  <c r="H19" i="42"/>
  <c r="I19" i="42" s="1"/>
  <c r="K19" i="42" s="1"/>
  <c r="H10" i="42"/>
  <c r="I10" i="42" s="1"/>
  <c r="K10" i="42" s="1"/>
  <c r="H26" i="42"/>
  <c r="I26" i="42" s="1"/>
  <c r="K26" i="42" s="1"/>
  <c r="H20" i="42"/>
  <c r="I20" i="42" s="1"/>
  <c r="K20" i="42" s="1"/>
  <c r="H37" i="42"/>
  <c r="I37" i="42" s="1"/>
  <c r="K37" i="42" s="1"/>
  <c r="H38" i="42"/>
  <c r="I38" i="42" s="1"/>
  <c r="K38" i="42" s="1"/>
  <c r="H43" i="42"/>
  <c r="I43" i="42" s="1"/>
  <c r="K43" i="42" s="1"/>
  <c r="H32" i="42"/>
  <c r="I32" i="42" s="1"/>
  <c r="K32" i="42" s="1"/>
  <c r="H5" i="44"/>
  <c r="I5" i="44" s="1"/>
  <c r="K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K35" i="30" s="1"/>
  <c r="H37" i="30"/>
  <c r="I37" i="30" s="1"/>
  <c r="K37" i="30" s="1"/>
  <c r="H24" i="30"/>
  <c r="I24" i="30" s="1"/>
  <c r="K24" i="30" s="1"/>
  <c r="H38" i="30"/>
  <c r="I38" i="30" s="1"/>
  <c r="K38" i="30" s="1"/>
  <c r="H10" i="30"/>
  <c r="I10" i="30" s="1"/>
  <c r="K10" i="30" s="1"/>
  <c r="H37" i="43"/>
  <c r="I37" i="43" s="1"/>
  <c r="K37" i="43" s="1"/>
  <c r="H11" i="12"/>
  <c r="I11" i="12" s="1"/>
  <c r="K11" i="12" s="1"/>
  <c r="H10" i="12"/>
  <c r="I10" i="12" s="1"/>
  <c r="K10" i="12" s="1"/>
  <c r="H16" i="43"/>
  <c r="I16" i="43" s="1"/>
  <c r="K16" i="43" s="1"/>
  <c r="H35" i="43"/>
  <c r="I35" i="43" s="1"/>
  <c r="K35" i="43" s="1"/>
  <c r="H38" i="43"/>
  <c r="I38" i="43" s="1"/>
  <c r="K38" i="43" s="1"/>
  <c r="H28" i="34"/>
  <c r="I28" i="34" s="1"/>
  <c r="K28" i="34" s="1"/>
  <c r="H35" i="12"/>
  <c r="I35" i="12" s="1"/>
  <c r="K35" i="12" s="1"/>
  <c r="H9" i="12"/>
  <c r="I9" i="12" s="1"/>
  <c r="K9" i="12" s="1"/>
  <c r="H38" i="12"/>
  <c r="I38" i="12" s="1"/>
  <c r="K38" i="12" s="1"/>
  <c r="H28" i="12"/>
  <c r="I28" i="12" s="1"/>
  <c r="K28" i="12" s="1"/>
  <c r="H8" i="12"/>
  <c r="I8" i="12" s="1"/>
  <c r="K8" i="12" s="1"/>
  <c r="H11" i="30"/>
  <c r="I11" i="30" s="1"/>
  <c r="K11" i="30" s="1"/>
  <c r="H23" i="30"/>
  <c r="I23" i="30" s="1"/>
  <c r="K23" i="30" s="1"/>
  <c r="H33" i="30"/>
  <c r="I33" i="30" s="1"/>
  <c r="K33" i="30" s="1"/>
  <c r="H29" i="30"/>
  <c r="I29" i="30" s="1"/>
  <c r="K29" i="30" s="1"/>
  <c r="H9" i="30"/>
  <c r="I9" i="30" s="1"/>
  <c r="K9" i="30" s="1"/>
  <c r="H32" i="30"/>
  <c r="I32" i="30" s="1"/>
  <c r="K32" i="30" s="1"/>
  <c r="H12" i="30"/>
  <c r="I12" i="30" s="1"/>
  <c r="K12" i="30" s="1"/>
  <c r="H22" i="30"/>
  <c r="I22" i="30" s="1"/>
  <c r="K22" i="30" s="1"/>
  <c r="H16" i="30"/>
  <c r="I16" i="30" s="1"/>
  <c r="K16" i="30" s="1"/>
  <c r="H26" i="30"/>
  <c r="I26" i="30" s="1"/>
  <c r="K26" i="30" s="1"/>
  <c r="H22" i="43"/>
  <c r="I22" i="43" s="1"/>
  <c r="K22" i="43" s="1"/>
  <c r="H25" i="43"/>
  <c r="I25" i="43" s="1"/>
  <c r="K25" i="43" s="1"/>
  <c r="H13" i="43"/>
  <c r="I13" i="43" s="1"/>
  <c r="K13" i="43" s="1"/>
  <c r="H21" i="43"/>
  <c r="I21" i="43" s="1"/>
  <c r="K21" i="43" s="1"/>
  <c r="H31" i="43"/>
  <c r="I31" i="43" s="1"/>
  <c r="K31" i="43" s="1"/>
  <c r="H32" i="23"/>
  <c r="I32" i="23" s="1"/>
  <c r="K32" i="23" s="1"/>
  <c r="H38" i="15"/>
  <c r="I38" i="15" s="1"/>
  <c r="K38" i="15" s="1"/>
  <c r="H37" i="12"/>
  <c r="I37" i="12" s="1"/>
  <c r="K37" i="12" s="1"/>
  <c r="H7" i="12"/>
  <c r="I7" i="12" s="1"/>
  <c r="K7" i="12" s="1"/>
  <c r="H27" i="12"/>
  <c r="I27" i="12" s="1"/>
  <c r="K27" i="12" s="1"/>
  <c r="H29" i="12"/>
  <c r="I29" i="12" s="1"/>
  <c r="K29" i="12" s="1"/>
  <c r="H25" i="12"/>
  <c r="I25" i="12" s="1"/>
  <c r="K25" i="12" s="1"/>
  <c r="H30" i="12"/>
  <c r="I30" i="12" s="1"/>
  <c r="K30" i="12" s="1"/>
  <c r="H42" i="12"/>
  <c r="I42" i="12" s="1"/>
  <c r="K42" i="12" s="1"/>
  <c r="H18" i="12"/>
  <c r="I18" i="12" s="1"/>
  <c r="K18" i="12" s="1"/>
  <c r="H12" i="12"/>
  <c r="I12" i="12" s="1"/>
  <c r="K12" i="12" s="1"/>
  <c r="H24" i="12"/>
  <c r="I24" i="12" s="1"/>
  <c r="K24" i="12" s="1"/>
  <c r="H13" i="30"/>
  <c r="I13" i="30" s="1"/>
  <c r="K13" i="30" s="1"/>
  <c r="H31" i="30"/>
  <c r="I31" i="30" s="1"/>
  <c r="K31" i="30" s="1"/>
  <c r="H7" i="30"/>
  <c r="I7" i="30" s="1"/>
  <c r="K7" i="30" s="1"/>
  <c r="H17" i="30"/>
  <c r="I17" i="30" s="1"/>
  <c r="K17" i="30" s="1"/>
  <c r="H43" i="30"/>
  <c r="I43" i="30" s="1"/>
  <c r="K43" i="30" s="1"/>
  <c r="H27" i="30"/>
  <c r="I27" i="30" s="1"/>
  <c r="K27" i="30" s="1"/>
  <c r="H19" i="30"/>
  <c r="I19" i="30" s="1"/>
  <c r="K19" i="30" s="1"/>
  <c r="H21" i="30"/>
  <c r="I21" i="30" s="1"/>
  <c r="K21" i="30" s="1"/>
  <c r="H25" i="30"/>
  <c r="I25" i="30" s="1"/>
  <c r="K25" i="30" s="1"/>
  <c r="H5" i="30"/>
  <c r="I5" i="30" s="1"/>
  <c r="H20" i="30"/>
  <c r="I20" i="30" s="1"/>
  <c r="K20" i="30" s="1"/>
  <c r="H40" i="30"/>
  <c r="I40" i="30" s="1"/>
  <c r="K40" i="30" s="1"/>
  <c r="H30" i="30"/>
  <c r="I30" i="30" s="1"/>
  <c r="K30" i="30" s="1"/>
  <c r="H36" i="30"/>
  <c r="I36" i="30" s="1"/>
  <c r="K36" i="30" s="1"/>
  <c r="H8" i="30"/>
  <c r="I8" i="30" s="1"/>
  <c r="K8" i="30" s="1"/>
  <c r="H28" i="30"/>
  <c r="I28" i="30" s="1"/>
  <c r="K28" i="30" s="1"/>
  <c r="H6" i="30"/>
  <c r="I6" i="30" s="1"/>
  <c r="K6" i="30" s="1"/>
  <c r="H34" i="30"/>
  <c r="I34" i="30" s="1"/>
  <c r="K34" i="30" s="1"/>
  <c r="H32" i="43"/>
  <c r="I32" i="43" s="1"/>
  <c r="K32" i="43" s="1"/>
  <c r="H8" i="43"/>
  <c r="I8" i="43" s="1"/>
  <c r="K8" i="43" s="1"/>
  <c r="H26" i="43"/>
  <c r="I26" i="43" s="1"/>
  <c r="K26" i="43" s="1"/>
  <c r="H34" i="43"/>
  <c r="I34" i="43" s="1"/>
  <c r="K34" i="43" s="1"/>
  <c r="H24" i="43"/>
  <c r="I24" i="43" s="1"/>
  <c r="K24" i="43" s="1"/>
  <c r="H41" i="43"/>
  <c r="I41" i="43" s="1"/>
  <c r="K41" i="43" s="1"/>
  <c r="H40" i="43"/>
  <c r="I40" i="43" s="1"/>
  <c r="K40" i="43" s="1"/>
  <c r="H43" i="43"/>
  <c r="I43" i="43" s="1"/>
  <c r="K43" i="43" s="1"/>
  <c r="H15" i="43"/>
  <c r="I15" i="43" s="1"/>
  <c r="K15" i="43" s="1"/>
  <c r="H6" i="43"/>
  <c r="I6" i="43" s="1"/>
  <c r="K6" i="43" s="1"/>
  <c r="H5" i="23"/>
  <c r="I5" i="23" s="1"/>
  <c r="H27" i="34"/>
  <c r="I27" i="34" s="1"/>
  <c r="K27" i="34" s="1"/>
  <c r="H23" i="15"/>
  <c r="I23" i="15" s="1"/>
  <c r="K23" i="15" s="1"/>
  <c r="H16" i="15"/>
  <c r="I16" i="15" s="1"/>
  <c r="K16" i="15" s="1"/>
  <c r="H23" i="12"/>
  <c r="I23" i="12" s="1"/>
  <c r="K23" i="12" s="1"/>
  <c r="H19" i="12"/>
  <c r="I19" i="12" s="1"/>
  <c r="K19" i="12" s="1"/>
  <c r="H21" i="12"/>
  <c r="I21" i="12" s="1"/>
  <c r="K21" i="12" s="1"/>
  <c r="H13" i="12"/>
  <c r="I13" i="12" s="1"/>
  <c r="K13" i="12" s="1"/>
  <c r="H31" i="12"/>
  <c r="I31" i="12" s="1"/>
  <c r="K31" i="12" s="1"/>
  <c r="H15" i="12"/>
  <c r="I15" i="12" s="1"/>
  <c r="K15" i="12" s="1"/>
  <c r="H43" i="12"/>
  <c r="I43" i="12" s="1"/>
  <c r="K43" i="12" s="1"/>
  <c r="H17" i="12"/>
  <c r="I17" i="12" s="1"/>
  <c r="K17" i="12" s="1"/>
  <c r="H33" i="12"/>
  <c r="I33" i="12" s="1"/>
  <c r="K33" i="12" s="1"/>
  <c r="H22" i="12"/>
  <c r="I22" i="12" s="1"/>
  <c r="K22" i="12" s="1"/>
  <c r="H14" i="12"/>
  <c r="I14" i="12" s="1"/>
  <c r="H6" i="12"/>
  <c r="I6" i="12" s="1"/>
  <c r="K6" i="12" s="1"/>
  <c r="H26" i="12"/>
  <c r="I26" i="12" s="1"/>
  <c r="H34" i="12"/>
  <c r="I34" i="12" s="1"/>
  <c r="K34" i="12" s="1"/>
  <c r="H36" i="12"/>
  <c r="I36" i="12" s="1"/>
  <c r="K36" i="12" s="1"/>
  <c r="H20" i="12"/>
  <c r="I20" i="12" s="1"/>
  <c r="K20" i="12" s="1"/>
  <c r="H5" i="12"/>
  <c r="I5" i="12" s="1"/>
  <c r="H32" i="12"/>
  <c r="I32" i="12" s="1"/>
  <c r="K32" i="12" s="1"/>
  <c r="H9" i="43"/>
  <c r="I9" i="43" s="1"/>
  <c r="K9" i="43" s="1"/>
  <c r="H29" i="43"/>
  <c r="I29" i="43" s="1"/>
  <c r="K29" i="43" s="1"/>
  <c r="H19" i="43"/>
  <c r="I19" i="43" s="1"/>
  <c r="K19" i="43" s="1"/>
  <c r="H42" i="43"/>
  <c r="I42" i="43" s="1"/>
  <c r="K42" i="43" s="1"/>
  <c r="H10" i="43"/>
  <c r="I10" i="43" s="1"/>
  <c r="K10" i="43" s="1"/>
  <c r="H5" i="43"/>
  <c r="I5" i="43" s="1"/>
  <c r="H18" i="43"/>
  <c r="I18" i="43" s="1"/>
  <c r="K18" i="43" s="1"/>
  <c r="H17" i="43"/>
  <c r="I17" i="43" s="1"/>
  <c r="K17" i="43" s="1"/>
  <c r="H14" i="43"/>
  <c r="I14" i="43" s="1"/>
  <c r="K14" i="43" s="1"/>
  <c r="H36" i="43"/>
  <c r="I36" i="43" s="1"/>
  <c r="K36" i="43" s="1"/>
  <c r="H27" i="43"/>
  <c r="I27" i="43" s="1"/>
  <c r="K27" i="43" s="1"/>
  <c r="H12" i="43"/>
  <c r="I12" i="43" s="1"/>
  <c r="K12" i="43" s="1"/>
  <c r="H28" i="43"/>
  <c r="I28" i="43" s="1"/>
  <c r="K28" i="43" s="1"/>
  <c r="H11" i="43"/>
  <c r="I11" i="43" s="1"/>
  <c r="K11" i="43" s="1"/>
  <c r="H33" i="43"/>
  <c r="I33" i="43" s="1"/>
  <c r="K33" i="43" s="1"/>
  <c r="H30" i="43"/>
  <c r="I30" i="43" s="1"/>
  <c r="K30" i="43" s="1"/>
  <c r="H7" i="43"/>
  <c r="I7" i="43" s="1"/>
  <c r="K7" i="43" s="1"/>
  <c r="H23" i="43"/>
  <c r="I23" i="43" s="1"/>
  <c r="K23" i="43" s="1"/>
  <c r="H13" i="23"/>
  <c r="I13" i="23" s="1"/>
  <c r="K13" i="23" s="1"/>
  <c r="H35" i="34"/>
  <c r="I35" i="34" s="1"/>
  <c r="K35" i="34" s="1"/>
  <c r="H32" i="34"/>
  <c r="I32" i="34" s="1"/>
  <c r="K32" i="34" s="1"/>
  <c r="H26" i="34"/>
  <c r="I26" i="34" s="1"/>
  <c r="K26" i="34" s="1"/>
  <c r="H33" i="15"/>
  <c r="I33" i="15" s="1"/>
  <c r="K33" i="15" s="1"/>
  <c r="H36" i="15"/>
  <c r="I36" i="15" s="1"/>
  <c r="K36" i="15" s="1"/>
  <c r="H25" i="23"/>
  <c r="I25" i="23" s="1"/>
  <c r="K25" i="23" s="1"/>
  <c r="H30" i="23"/>
  <c r="I30" i="23" s="1"/>
  <c r="K30" i="23" s="1"/>
  <c r="H17" i="34"/>
  <c r="I17" i="34" s="1"/>
  <c r="K17" i="34" s="1"/>
  <c r="H29" i="34"/>
  <c r="I29" i="34" s="1"/>
  <c r="K29" i="34" s="1"/>
  <c r="H23" i="34"/>
  <c r="I23" i="34" s="1"/>
  <c r="K23" i="34" s="1"/>
  <c r="H24" i="34"/>
  <c r="I24" i="34" s="1"/>
  <c r="K24" i="34" s="1"/>
  <c r="H20" i="34"/>
  <c r="I20" i="34" s="1"/>
  <c r="H17" i="15"/>
  <c r="I17" i="15" s="1"/>
  <c r="K17" i="15" s="1"/>
  <c r="H39" i="15"/>
  <c r="I39" i="15" s="1"/>
  <c r="H37" i="15"/>
  <c r="I37" i="15" s="1"/>
  <c r="K37" i="15" s="1"/>
  <c r="H18" i="15"/>
  <c r="I18" i="15" s="1"/>
  <c r="H5" i="15"/>
  <c r="I5" i="15" s="1"/>
  <c r="H43" i="23"/>
  <c r="I43" i="23" s="1"/>
  <c r="K43" i="23" s="1"/>
  <c r="H35" i="23"/>
  <c r="I35" i="23" s="1"/>
  <c r="K35" i="23" s="1"/>
  <c r="H8" i="23"/>
  <c r="I8" i="23" s="1"/>
  <c r="K8" i="23" s="1"/>
  <c r="H40" i="23"/>
  <c r="I40" i="23" s="1"/>
  <c r="K40" i="23" s="1"/>
  <c r="H28" i="23"/>
  <c r="I28" i="23" s="1"/>
  <c r="K28" i="23" s="1"/>
  <c r="H33" i="34"/>
  <c r="I33" i="34" s="1"/>
  <c r="K33" i="34" s="1"/>
  <c r="H11" i="34"/>
  <c r="I11" i="34" s="1"/>
  <c r="K11" i="34" s="1"/>
  <c r="H9" i="34"/>
  <c r="I9" i="34" s="1"/>
  <c r="K9" i="34" s="1"/>
  <c r="H7" i="34"/>
  <c r="I7" i="34" s="1"/>
  <c r="K7" i="34" s="1"/>
  <c r="H39" i="34"/>
  <c r="I39" i="34" s="1"/>
  <c r="K39" i="34" s="1"/>
  <c r="H5" i="34"/>
  <c r="I5" i="34" s="1"/>
  <c r="H36" i="34"/>
  <c r="I36" i="34" s="1"/>
  <c r="K36" i="34" s="1"/>
  <c r="H40" i="34"/>
  <c r="I40" i="34" s="1"/>
  <c r="H42" i="34"/>
  <c r="I42" i="34" s="1"/>
  <c r="K42" i="34" s="1"/>
  <c r="H10" i="34"/>
  <c r="I10" i="34" s="1"/>
  <c r="K10" i="34" s="1"/>
  <c r="H13" i="15"/>
  <c r="I13" i="15" s="1"/>
  <c r="K13" i="15" s="1"/>
  <c r="H31" i="15"/>
  <c r="I31" i="15" s="1"/>
  <c r="K31" i="15" s="1"/>
  <c r="H25" i="15"/>
  <c r="I25" i="15" s="1"/>
  <c r="K25" i="15" s="1"/>
  <c r="H21" i="15"/>
  <c r="I21" i="15" s="1"/>
  <c r="K21" i="15" s="1"/>
  <c r="H30" i="15"/>
  <c r="I30" i="15" s="1"/>
  <c r="K30" i="15" s="1"/>
  <c r="H14" i="15"/>
  <c r="I14" i="15" s="1"/>
  <c r="H26" i="15"/>
  <c r="I26" i="15" s="1"/>
  <c r="K26" i="15" s="1"/>
  <c r="H20" i="15"/>
  <c r="I20" i="15" s="1"/>
  <c r="K20" i="15" s="1"/>
  <c r="H32" i="15"/>
  <c r="I32" i="15" s="1"/>
  <c r="K32" i="15" s="1"/>
  <c r="H27" i="23"/>
  <c r="I27" i="23" s="1"/>
  <c r="K27" i="23" s="1"/>
  <c r="H23" i="23"/>
  <c r="I23" i="23" s="1"/>
  <c r="K23" i="23" s="1"/>
  <c r="H17" i="23"/>
  <c r="I17" i="23" s="1"/>
  <c r="K17" i="23" s="1"/>
  <c r="H19" i="23"/>
  <c r="I19" i="23" s="1"/>
  <c r="K19" i="23" s="1"/>
  <c r="H29" i="23"/>
  <c r="I29" i="23" s="1"/>
  <c r="K29" i="23" s="1"/>
  <c r="H38" i="23"/>
  <c r="I38" i="23" s="1"/>
  <c r="K38" i="23" s="1"/>
  <c r="H18" i="23"/>
  <c r="I18" i="23" s="1"/>
  <c r="K18" i="23" s="1"/>
  <c r="H14" i="23"/>
  <c r="I14" i="23" s="1"/>
  <c r="K14" i="23" s="1"/>
  <c r="H10" i="23"/>
  <c r="I10" i="23" s="1"/>
  <c r="K10" i="23" s="1"/>
  <c r="H12" i="23"/>
  <c r="I12" i="23" s="1"/>
  <c r="K12" i="23" s="1"/>
  <c r="H19" i="34"/>
  <c r="I19" i="34" s="1"/>
  <c r="K19" i="34" s="1"/>
  <c r="H21" i="34"/>
  <c r="I21" i="34" s="1"/>
  <c r="K21" i="34" s="1"/>
  <c r="H37" i="34"/>
  <c r="I37" i="34" s="1"/>
  <c r="K37" i="34" s="1"/>
  <c r="H25" i="34"/>
  <c r="I25" i="34" s="1"/>
  <c r="K25" i="34" s="1"/>
  <c r="H43" i="34"/>
  <c r="I43" i="34" s="1"/>
  <c r="K43" i="34" s="1"/>
  <c r="H13" i="34"/>
  <c r="I13" i="34" s="1"/>
  <c r="K13" i="34" s="1"/>
  <c r="H41" i="34"/>
  <c r="I41" i="34" s="1"/>
  <c r="K41" i="34" s="1"/>
  <c r="H15" i="34"/>
  <c r="I15" i="34" s="1"/>
  <c r="K15" i="34" s="1"/>
  <c r="H31" i="34"/>
  <c r="I31" i="34" s="1"/>
  <c r="K31" i="34" s="1"/>
  <c r="H12" i="34"/>
  <c r="I12" i="34" s="1"/>
  <c r="K12" i="34" s="1"/>
  <c r="H38" i="34"/>
  <c r="I38" i="34" s="1"/>
  <c r="K38" i="34" s="1"/>
  <c r="H22" i="34"/>
  <c r="I22" i="34" s="1"/>
  <c r="K22" i="34" s="1"/>
  <c r="H6" i="34"/>
  <c r="I6" i="34" s="1"/>
  <c r="K6" i="34" s="1"/>
  <c r="H16" i="34"/>
  <c r="I16" i="34" s="1"/>
  <c r="K16" i="34" s="1"/>
  <c r="H14" i="34"/>
  <c r="I14" i="34" s="1"/>
  <c r="K14" i="34" s="1"/>
  <c r="H30" i="34"/>
  <c r="I30" i="34" s="1"/>
  <c r="K30" i="34" s="1"/>
  <c r="H8" i="34"/>
  <c r="I8" i="34" s="1"/>
  <c r="H34" i="34"/>
  <c r="I34" i="34" s="1"/>
  <c r="K34" i="34" s="1"/>
  <c r="H9" i="15"/>
  <c r="I9" i="15" s="1"/>
  <c r="K9" i="15" s="1"/>
  <c r="H19" i="15"/>
  <c r="I19" i="15" s="1"/>
  <c r="K19" i="15" s="1"/>
  <c r="H15" i="15"/>
  <c r="I15" i="15" s="1"/>
  <c r="K15" i="15" s="1"/>
  <c r="H41" i="15"/>
  <c r="I41" i="15" s="1"/>
  <c r="K41" i="15" s="1"/>
  <c r="H35" i="15"/>
  <c r="I35" i="15" s="1"/>
  <c r="K35" i="15" s="1"/>
  <c r="H7" i="15"/>
  <c r="I7" i="15" s="1"/>
  <c r="K7" i="15" s="1"/>
  <c r="H29" i="15"/>
  <c r="I29" i="15" s="1"/>
  <c r="K29" i="15" s="1"/>
  <c r="H11" i="15"/>
  <c r="I11" i="15" s="1"/>
  <c r="K11" i="15" s="1"/>
  <c r="H27" i="15"/>
  <c r="I27" i="15" s="1"/>
  <c r="K27" i="15" s="1"/>
  <c r="H43" i="15"/>
  <c r="I43" i="15" s="1"/>
  <c r="K43" i="15" s="1"/>
  <c r="H6" i="15"/>
  <c r="I6" i="15" s="1"/>
  <c r="K6" i="15" s="1"/>
  <c r="H22" i="15"/>
  <c r="I22" i="15" s="1"/>
  <c r="K22" i="15" s="1"/>
  <c r="H34" i="15"/>
  <c r="I34" i="15" s="1"/>
  <c r="K34" i="15" s="1"/>
  <c r="H42" i="15"/>
  <c r="I42" i="15" s="1"/>
  <c r="K42" i="15" s="1"/>
  <c r="H10" i="15"/>
  <c r="I10" i="15" s="1"/>
  <c r="K10" i="15" s="1"/>
  <c r="H28" i="15"/>
  <c r="I28" i="15" s="1"/>
  <c r="K28" i="15" s="1"/>
  <c r="H12" i="15"/>
  <c r="I12" i="15" s="1"/>
  <c r="K12" i="15" s="1"/>
  <c r="H40" i="15"/>
  <c r="I40" i="15" s="1"/>
  <c r="K40" i="15" s="1"/>
  <c r="H24" i="15"/>
  <c r="I24" i="15" s="1"/>
  <c r="K24" i="15" s="1"/>
  <c r="H41" i="23"/>
  <c r="I41" i="23" s="1"/>
  <c r="K41" i="23" s="1"/>
  <c r="H7" i="23"/>
  <c r="I7" i="23" s="1"/>
  <c r="K7" i="23" s="1"/>
  <c r="H9" i="23"/>
  <c r="I9" i="23" s="1"/>
  <c r="K9" i="23" s="1"/>
  <c r="H11" i="23"/>
  <c r="I11" i="23" s="1"/>
  <c r="K11" i="23" s="1"/>
  <c r="H39" i="23"/>
  <c r="I39" i="23" s="1"/>
  <c r="K39" i="23" s="1"/>
  <c r="H31" i="23"/>
  <c r="I31" i="23" s="1"/>
  <c r="K31" i="23" s="1"/>
  <c r="H15" i="23"/>
  <c r="I15" i="23" s="1"/>
  <c r="K15" i="23" s="1"/>
  <c r="H33" i="23"/>
  <c r="I33" i="23" s="1"/>
  <c r="K33" i="23" s="1"/>
  <c r="H21" i="23"/>
  <c r="I21" i="23" s="1"/>
  <c r="K21" i="23" s="1"/>
  <c r="H37" i="23"/>
  <c r="I37" i="23" s="1"/>
  <c r="K37" i="23" s="1"/>
  <c r="H24" i="23"/>
  <c r="I24" i="23" s="1"/>
  <c r="K24" i="23" s="1"/>
  <c r="H16" i="23"/>
  <c r="I16" i="23" s="1"/>
  <c r="K16" i="23" s="1"/>
  <c r="H34" i="23"/>
  <c r="I34" i="23" s="1"/>
  <c r="K34" i="23" s="1"/>
  <c r="H6" i="23"/>
  <c r="I6" i="23" s="1"/>
  <c r="H26" i="23"/>
  <c r="I26" i="23" s="1"/>
  <c r="K26" i="23" s="1"/>
  <c r="H42" i="23"/>
  <c r="I42" i="23" s="1"/>
  <c r="K42" i="23" s="1"/>
  <c r="H22" i="23"/>
  <c r="I22" i="23" s="1"/>
  <c r="K22" i="23" s="1"/>
  <c r="H36" i="23"/>
  <c r="I36" i="23" s="1"/>
  <c r="K36" i="23" s="1"/>
  <c r="K14" i="51"/>
  <c r="K42" i="51"/>
  <c r="K37" i="51"/>
  <c r="K15" i="51"/>
  <c r="K26"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I5" i="25"/>
  <c r="K23" i="25"/>
  <c r="K11" i="25"/>
  <c r="K29" i="25"/>
  <c r="K13" i="25"/>
  <c r="K14" i="25"/>
  <c r="K32" i="25"/>
  <c r="K38" i="25"/>
  <c r="K30" i="25"/>
  <c r="K8" i="25"/>
  <c r="K12" i="25"/>
  <c r="K23" i="22"/>
  <c r="K35" i="22"/>
  <c r="K22" i="40"/>
  <c r="I5" i="40"/>
  <c r="K41" i="40"/>
  <c r="K6" i="40"/>
  <c r="K34" i="40"/>
  <c r="K42" i="40"/>
  <c r="K26" i="40"/>
  <c r="K23" i="40"/>
  <c r="K30" i="42"/>
  <c r="K22" i="42"/>
  <c r="K36" i="42"/>
  <c r="K42" i="42"/>
  <c r="K29" i="42"/>
  <c r="K6" i="42"/>
  <c r="K28" i="42"/>
  <c r="K31" i="42"/>
  <c r="K17" i="42"/>
  <c r="K42" i="39"/>
  <c r="K12" i="39"/>
  <c r="K34" i="39"/>
  <c r="K13" i="39"/>
  <c r="K26" i="39"/>
  <c r="K8" i="39"/>
  <c r="K40" i="39"/>
  <c r="K10" i="36"/>
  <c r="K33" i="36"/>
  <c r="K36" i="36"/>
  <c r="K15" i="36"/>
  <c r="K8" i="33"/>
  <c r="K32" i="33"/>
  <c r="K10" i="33"/>
  <c r="K14" i="33"/>
  <c r="K9" i="33"/>
  <c r="K27" i="33"/>
  <c r="K10" i="52"/>
  <c r="K35" i="52"/>
  <c r="K16" i="52"/>
  <c r="K11" i="52"/>
  <c r="K20" i="43"/>
  <c r="K35" i="31"/>
  <c r="K25" i="31"/>
  <c r="K16" i="31"/>
  <c r="K28" i="31"/>
  <c r="K26" i="41"/>
  <c r="K29" i="41"/>
  <c r="K18" i="41"/>
  <c r="K36" i="41"/>
  <c r="K27" i="41"/>
  <c r="I5" i="41"/>
  <c r="K31" i="41"/>
  <c r="K20" i="41"/>
  <c r="K42" i="41"/>
  <c r="K40" i="41"/>
  <c r="K17" i="41"/>
  <c r="K33" i="41"/>
  <c r="K6" i="41"/>
  <c r="K17" i="35"/>
  <c r="K40" i="35"/>
  <c r="K8" i="35"/>
  <c r="K43" i="35"/>
  <c r="K36" i="35"/>
  <c r="K16" i="35"/>
  <c r="K25" i="32"/>
  <c r="K39" i="32"/>
  <c r="K43" i="32"/>
  <c r="K17" i="32"/>
  <c r="K35" i="32"/>
  <c r="K21" i="32"/>
  <c r="K14" i="32"/>
  <c r="K40" i="32"/>
  <c r="K38" i="32"/>
  <c r="K30" i="32"/>
  <c r="I5" i="32"/>
  <c r="K26" i="32"/>
  <c r="K10" i="32"/>
  <c r="K39" i="29"/>
  <c r="K15" i="29"/>
  <c r="K33" i="29"/>
  <c r="K11" i="29"/>
  <c r="K43" i="29"/>
  <c r="K24" i="29"/>
  <c r="K20" i="29"/>
  <c r="I5" i="50"/>
  <c r="K19" i="50"/>
  <c r="K43" i="50"/>
  <c r="K34" i="50"/>
  <c r="K21" i="50"/>
  <c r="K36" i="50"/>
  <c r="K27" i="50"/>
  <c r="K35" i="50"/>
  <c r="K15" i="50"/>
  <c r="K31" i="50"/>
  <c r="K16" i="50"/>
  <c r="K17" i="21"/>
  <c r="K21" i="21"/>
  <c r="K43" i="21"/>
  <c r="K27" i="21"/>
  <c r="K11" i="21"/>
  <c r="K32" i="21"/>
  <c r="K24" i="21"/>
  <c r="K16" i="21"/>
  <c r="K8" i="21"/>
  <c r="K30" i="21"/>
  <c r="K22" i="21"/>
  <c r="K24" i="19"/>
  <c r="K8" i="19"/>
  <c r="K17" i="19"/>
  <c r="K15" i="19"/>
  <c r="K31" i="19"/>
  <c r="K14" i="19"/>
  <c r="K30" i="19"/>
  <c r="K36" i="19"/>
  <c r="K37" i="38"/>
  <c r="K8" i="38"/>
  <c r="K41" i="26"/>
  <c r="K7" i="26"/>
  <c r="K39" i="26"/>
  <c r="K26" i="26"/>
  <c r="K12" i="26"/>
  <c r="K17" i="24"/>
  <c r="K33" i="24"/>
  <c r="K15" i="24"/>
  <c r="K7" i="24"/>
  <c r="K9" i="24"/>
  <c r="K37" i="24"/>
  <c r="K11" i="24"/>
  <c r="K27" i="24"/>
  <c r="K43" i="24"/>
  <c r="K22" i="24"/>
  <c r="K14" i="24"/>
  <c r="K34" i="24"/>
  <c r="I5" i="24"/>
  <c r="K26" i="24"/>
  <c r="K42" i="24"/>
  <c r="K20" i="24"/>
  <c r="K40" i="24"/>
  <c r="K24" i="24"/>
  <c r="K8" i="24"/>
  <c r="K17" i="28"/>
  <c r="K33" i="28"/>
  <c r="K15" i="28"/>
  <c r="K11" i="28"/>
  <c r="K39" i="28"/>
  <c r="K9" i="28"/>
  <c r="K27" i="28"/>
  <c r="K6" i="28"/>
  <c r="K22" i="28"/>
  <c r="K32" i="28"/>
  <c r="K16" i="28"/>
  <c r="K38" i="37"/>
  <c r="K34" i="37"/>
  <c r="K26" i="37"/>
  <c r="K27" i="37"/>
  <c r="K18" i="37"/>
  <c r="K15" i="37"/>
  <c r="I5" i="37"/>
  <c r="K31" i="37"/>
  <c r="K20" i="37"/>
  <c r="K23" i="37"/>
  <c r="K8" i="37"/>
  <c r="K24" i="37"/>
  <c r="K40" i="37"/>
  <c r="K17" i="37"/>
  <c r="K33" i="37"/>
  <c r="K6" i="37"/>
  <c r="K8" i="34"/>
  <c r="K18" i="34"/>
  <c r="K8" i="15"/>
  <c r="K35" i="20"/>
  <c r="K11" i="20"/>
  <c r="K29" i="20"/>
  <c r="K27" i="20"/>
  <c r="K32" i="17"/>
  <c r="K29" i="17"/>
  <c r="K11" i="17"/>
  <c r="K38" i="17"/>
  <c r="K24" i="8"/>
  <c r="K37" i="8"/>
  <c r="K41" i="8"/>
  <c r="K42" i="8"/>
  <c r="K14" i="8"/>
  <c r="K22"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35" i="25"/>
  <c r="K37" i="25"/>
  <c r="K19" i="25"/>
  <c r="K15" i="25"/>
  <c r="K43" i="25"/>
  <c r="K27" i="25"/>
  <c r="K25" i="25"/>
  <c r="K41" i="25"/>
  <c r="K22" i="25"/>
  <c r="K42" i="25"/>
  <c r="K26" i="25"/>
  <c r="K24" i="25"/>
  <c r="K40" i="25"/>
  <c r="K18" i="25"/>
  <c r="K36" i="25"/>
  <c r="K20" i="25"/>
  <c r="K9" i="22"/>
  <c r="K11" i="22"/>
  <c r="K43" i="22"/>
  <c r="K33" i="22"/>
  <c r="K37" i="22"/>
  <c r="K36" i="22"/>
  <c r="I5" i="22"/>
  <c r="K26" i="22"/>
  <c r="K14" i="12"/>
  <c r="K26" i="12"/>
  <c r="K16" i="12"/>
  <c r="K10" i="40"/>
  <c r="K30" i="40"/>
  <c r="K18" i="40"/>
  <c r="K20" i="40"/>
  <c r="K28" i="40"/>
  <c r="K11" i="40"/>
  <c r="K14" i="40"/>
  <c r="K36" i="40"/>
  <c r="K31" i="40"/>
  <c r="K24" i="40"/>
  <c r="K18" i="30"/>
  <c r="I5" i="42"/>
  <c r="K9" i="42"/>
  <c r="K25" i="42"/>
  <c r="K21" i="39"/>
  <c r="K37" i="39"/>
  <c r="K38" i="39"/>
  <c r="K27" i="39"/>
  <c r="K14" i="39"/>
  <c r="K36" i="39"/>
  <c r="K19" i="39"/>
  <c r="K39" i="39"/>
  <c r="K16" i="39"/>
  <c r="K32" i="39"/>
  <c r="K25" i="39"/>
  <c r="K41" i="39"/>
  <c r="K42" i="36"/>
  <c r="K7" i="36"/>
  <c r="K40" i="33"/>
  <c r="K34" i="33"/>
  <c r="K42" i="33"/>
  <c r="K20" i="33"/>
  <c r="K15" i="33"/>
  <c r="K31" i="33"/>
  <c r="K23" i="33"/>
  <c r="K41" i="33"/>
  <c r="K21" i="33"/>
  <c r="K35" i="33"/>
  <c r="K40" i="52"/>
  <c r="K38" i="52"/>
  <c r="K8" i="52"/>
  <c r="K18" i="52"/>
  <c r="K39" i="43"/>
  <c r="I5" i="31"/>
  <c r="K22" i="31"/>
  <c r="K10" i="31"/>
  <c r="K43" i="41"/>
  <c r="K7" i="41"/>
  <c r="K22" i="41"/>
  <c r="K11" i="41"/>
  <c r="K39" i="41"/>
  <c r="K28" i="41"/>
  <c r="K19" i="41"/>
  <c r="K10" i="41"/>
  <c r="K32" i="41"/>
  <c r="K9" i="41"/>
  <c r="K25" i="41"/>
  <c r="K26" i="35"/>
  <c r="K42" i="35"/>
  <c r="K33" i="35"/>
  <c r="K25" i="35"/>
  <c r="K23" i="35"/>
  <c r="K39" i="35"/>
  <c r="K20" i="35"/>
  <c r="K10" i="35"/>
  <c r="K34" i="35"/>
  <c r="K7" i="32"/>
  <c r="K15" i="32"/>
  <c r="K33" i="32"/>
  <c r="K31" i="32"/>
  <c r="K24" i="32"/>
  <c r="K8" i="32"/>
  <c r="K20"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6" i="23"/>
  <c r="K20" i="23"/>
  <c r="K29" i="29"/>
  <c r="K13" i="29"/>
  <c r="K19" i="29"/>
  <c r="K38" i="29"/>
  <c r="K6" i="29"/>
  <c r="K32" i="29"/>
  <c r="K8" i="29"/>
  <c r="K12" i="29"/>
  <c r="K28" i="50"/>
  <c r="K12" i="50"/>
  <c r="K29" i="50"/>
  <c r="K17" i="50"/>
  <c r="K9" i="50"/>
  <c r="K24" i="50"/>
  <c r="K11" i="50"/>
  <c r="K41" i="50"/>
  <c r="K20" i="50"/>
  <c r="K25"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41" i="21"/>
  <c r="K35" i="21"/>
  <c r="K39" i="21"/>
  <c r="K23" i="21"/>
  <c r="K7" i="21"/>
  <c r="K36" i="21"/>
  <c r="K28" i="21"/>
  <c r="K20" i="21"/>
  <c r="K12" i="21"/>
  <c r="K42" i="21"/>
  <c r="K34" i="21"/>
  <c r="K26" i="21"/>
  <c r="K18" i="21"/>
  <c r="K32" i="19"/>
  <c r="K16" i="19"/>
  <c r="K21" i="19"/>
  <c r="K37" i="19"/>
  <c r="K11" i="19"/>
  <c r="K29" i="19"/>
  <c r="K27" i="19"/>
  <c r="K7" i="19"/>
  <c r="K6" i="19"/>
  <c r="K34" i="19"/>
  <c r="K42" i="19"/>
  <c r="K10" i="19"/>
  <c r="K12" i="19"/>
  <c r="K19" i="38"/>
  <c r="K29" i="38"/>
  <c r="K27" i="38"/>
  <c r="K35" i="38"/>
  <c r="K34" i="38"/>
  <c r="K23" i="38"/>
  <c r="K38" i="38"/>
  <c r="K21" i="26"/>
  <c r="K9" i="26"/>
  <c r="K37" i="26"/>
  <c r="K17" i="26"/>
  <c r="K20" i="26"/>
  <c r="K28" i="26"/>
  <c r="K24" i="26"/>
  <c r="K8" i="26"/>
  <c r="K13" i="24"/>
  <c r="K29" i="24"/>
  <c r="K21" i="24"/>
  <c r="K23" i="24"/>
  <c r="K41" i="24"/>
  <c r="K19" i="24"/>
  <c r="K35" i="24"/>
  <c r="K6" i="24"/>
  <c r="K28" i="24"/>
  <c r="K30" i="24"/>
  <c r="K10" i="24"/>
  <c r="K32" i="24"/>
  <c r="K16" i="24"/>
  <c r="K31" i="28"/>
  <c r="K35" i="28"/>
  <c r="K7" i="28"/>
  <c r="K25" i="28"/>
  <c r="K43" i="28"/>
  <c r="K21" i="28"/>
  <c r="K37" i="28"/>
  <c r="K18" i="28"/>
  <c r="K12" i="28"/>
  <c r="K36" i="28"/>
  <c r="K14" i="28"/>
  <c r="K42" i="28"/>
  <c r="K24" i="28"/>
  <c r="K21" i="37"/>
  <c r="K39" i="37"/>
  <c r="K29" i="37"/>
  <c r="K11" i="37"/>
  <c r="K7" i="37"/>
  <c r="K43" i="37"/>
  <c r="K36" i="37"/>
  <c r="K37" i="37"/>
  <c r="K28" i="37"/>
  <c r="K19" i="37"/>
  <c r="K10" i="37"/>
  <c r="K13" i="37"/>
  <c r="K35" i="37"/>
  <c r="K16" i="37"/>
  <c r="K32" i="37"/>
  <c r="K9" i="37"/>
  <c r="K25" i="37"/>
  <c r="K41" i="37"/>
  <c r="K40" i="34"/>
  <c r="K20" i="34"/>
  <c r="K39" i="15"/>
  <c r="K14" i="15"/>
  <c r="K18" i="15"/>
  <c r="K19" i="20"/>
  <c r="K21" i="20"/>
  <c r="K37" i="20"/>
  <c r="K43" i="20"/>
  <c r="K13" i="20"/>
  <c r="K15" i="20"/>
  <c r="K31" i="20"/>
  <c r="K34" i="20"/>
  <c r="K18" i="20"/>
  <c r="K30" i="20"/>
  <c r="K8" i="20"/>
  <c r="K12" i="20"/>
  <c r="K43" i="17"/>
  <c r="K31" i="17"/>
  <c r="K19" i="17"/>
  <c r="K37" i="17"/>
  <c r="K39" i="17"/>
  <c r="K33" i="17"/>
  <c r="K14" i="17"/>
  <c r="K34" i="17"/>
  <c r="I5" i="8"/>
  <c r="K32" i="8"/>
  <c r="K13" i="8"/>
  <c r="K27" i="8"/>
  <c r="K19" i="8"/>
  <c r="K43" i="8"/>
  <c r="K15" i="8"/>
  <c r="K31" i="8"/>
  <c r="K23" i="8"/>
  <c r="K39" i="8"/>
  <c r="K30" i="8"/>
  <c r="K6" i="8"/>
  <c r="K28" i="8"/>
  <c r="K12" i="8"/>
  <c r="H44" i="25" l="1"/>
  <c r="H44" i="24"/>
  <c r="H44" i="21"/>
  <c r="H44" i="41"/>
  <c r="H44" i="29"/>
  <c r="H44" i="22"/>
  <c r="H44" i="33"/>
  <c r="H44" i="20"/>
  <c r="H44" i="26"/>
  <c r="H44" i="36"/>
  <c r="H44" i="42"/>
  <c r="H44" i="40"/>
  <c r="H44" i="17"/>
  <c r="H44" i="51"/>
  <c r="H44" i="31"/>
  <c r="H44" i="8"/>
  <c r="I44" i="26"/>
  <c r="H44" i="19"/>
  <c r="H44" i="39"/>
  <c r="H44" i="37"/>
  <c r="H44" i="28"/>
  <c r="H44" i="32"/>
  <c r="I5" i="51"/>
  <c r="K5" i="51" s="1"/>
  <c r="K44" i="51" s="1"/>
  <c r="M44" i="51" s="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O16" i="44"/>
  <c r="Q16" i="44" s="1"/>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5" i="44" l="1"/>
  <c r="Q15" i="44" s="1"/>
  <c r="I44" i="5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3" i="51"/>
  <c r="Q23" i="51" s="1"/>
  <c r="O13" i="51"/>
  <c r="Q13" i="51" s="1"/>
  <c r="O17" i="51"/>
  <c r="Q17" i="51" s="1"/>
  <c r="O27" i="51"/>
  <c r="Q27" i="51" s="1"/>
  <c r="O20" i="51"/>
  <c r="Q20" i="51" s="1"/>
  <c r="O9" i="51"/>
  <c r="Q9" i="51" s="1"/>
  <c r="O36" i="51"/>
  <c r="Q36" i="51" s="1"/>
  <c r="O28" i="51"/>
  <c r="Q28" i="51" s="1"/>
  <c r="O12" i="51"/>
  <c r="Q12" i="51" s="1"/>
  <c r="O14" i="51"/>
  <c r="Q14" i="51" s="1"/>
  <c r="O34" i="51"/>
  <c r="Q34" i="51" s="1"/>
  <c r="O42" i="51"/>
  <c r="Q42" i="51" s="1"/>
  <c r="O32" i="51"/>
  <c r="Q32" i="51" s="1"/>
  <c r="O43" i="51"/>
  <c r="Q43" i="51" s="1"/>
  <c r="O26" i="51"/>
  <c r="Q26" i="51" s="1"/>
  <c r="O25" i="51"/>
  <c r="Q25" i="51" s="1"/>
  <c r="O11" i="51"/>
  <c r="Q11" i="51" s="1"/>
  <c r="O18" i="51"/>
  <c r="Q18" i="51" s="1"/>
  <c r="O40" i="51"/>
  <c r="Q40" i="51" s="1"/>
  <c r="O37" i="51"/>
  <c r="Q37" i="51" s="1"/>
  <c r="O15" i="51"/>
  <c r="Q15" i="51" s="1"/>
  <c r="O8" i="51"/>
  <c r="Q8" i="51" s="1"/>
  <c r="O41" i="51"/>
  <c r="Q41" i="51" s="1"/>
  <c r="O29" i="51"/>
  <c r="Q29" i="51" s="1"/>
  <c r="O38" i="51"/>
  <c r="Q38" i="51" s="1"/>
  <c r="O30" i="51"/>
  <c r="Q30" i="51" s="1"/>
  <c r="O24" i="51"/>
  <c r="Q24" i="51" s="1"/>
  <c r="O6" i="51"/>
  <c r="Q6" i="51" s="1"/>
  <c r="O19" i="51"/>
  <c r="Q19" i="51" s="1"/>
  <c r="O22" i="51"/>
  <c r="Q22" i="51" s="1"/>
  <c r="O7" i="51"/>
  <c r="Q7" i="51" s="1"/>
  <c r="O35" i="51"/>
  <c r="Q35" i="51" s="1"/>
  <c r="O10" i="51"/>
  <c r="Q10" i="51" s="1"/>
  <c r="O33" i="51"/>
  <c r="Q33" i="51" s="1"/>
  <c r="O39" i="51"/>
  <c r="Q39" i="51" s="1"/>
  <c r="O16" i="51"/>
  <c r="Q16" i="51" s="1"/>
  <c r="O31" i="51"/>
  <c r="Q31"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44" i="44" l="1"/>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O44" i="5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R5" i="31" l="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W23" i="48"/>
  <c r="Y16" i="48"/>
  <c r="W16" i="48"/>
  <c r="U16" i="48"/>
  <c r="R44" i="48"/>
  <c r="S5" i="48"/>
  <c r="D24" i="46" l="1"/>
  <c r="D44" i="46"/>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<sst xmlns="http://schemas.openxmlformats.org/spreadsheetml/2006/main" count="7818" uniqueCount="591">
  <si>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</si>
  <si>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</si>
  <si>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</si>
  <si>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</si>
  <si>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</si>
  <si>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</si>
  <si>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</si>
  <si>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</si>
  <si>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</si>
  <si>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</si>
  <si>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</si>
  <si>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</si>
  <si>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</si>
  <si>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</si>
  <si>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</si>
  <si>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</si>
  <si>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</si>
  <si>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</si>
  <si>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</si>
  <si>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</si>
  <si>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</si>
  <si>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</si>
  <si>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</si>
  <si>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</si>
  <si>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</si>
  <si>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</si>
  <si>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</si>
  <si>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</si>
  <si>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</si>
  <si>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</si>
  <si>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</si>
  <si>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</si>
  <si>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</si>
  <si>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</si>
  <si>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</si>
  <si>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</si>
  <si>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</si>
  <si>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</si>
  <si>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</si>
  <si>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</si>
  <si>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</si>
  <si>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</si>
  <si>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</si>
  <si>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</si>
  <si>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</si>
  <si>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</si>
  <si>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</si>
  <si>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</si>
  <si>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</si>
  <si>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</si>
  <si>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</si>
  <si>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</si>
  <si>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</si>
  <si>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</si>
  <si>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</si>
  <si>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</si>
  <si>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</si>
  <si>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</si>
  <si>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</si>
  <si>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</si>
  <si>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</si>
  <si>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</si>
  <si>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</si>
  <si>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</si>
  <si>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</si>
  <si>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</si>
  <si>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</si>
  <si>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</si>
  <si>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</si>
  <si>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</si>
  <si>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</si>
  <si>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</si>
  <si>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</si>
  <si>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</si>
  <si>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</si>
  <si>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</si>
  <si>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</si>
  <si>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</si>
  <si>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</si>
  <si>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</si>
  <si>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</si>
  <si>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</si>
  <si>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</si>
  <si>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</si>
  <si>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</si>
  <si>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</si>
  <si>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</si>
  <si>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</si>
  <si>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</si>
  <si>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</si>
  <si>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</si>
  <si>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</si>
  <si>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</si>
  <si>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</si>
  <si>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</si>
  <si>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</si>
  <si>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</si>
  <si>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</si>
  <si>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</si>
  <si>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</si>
  <si>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</si>
  <si>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</si>
  <si>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</si>
  <si>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</si>
  <si>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</si>
  <si>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</si>
  <si>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</si>
  <si>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</si>
  <si>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</si>
  <si>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</si>
  <si>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</si>
  <si>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</si>
  <si>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</si>
  <si>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</si>
  <si>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</si>
  <si>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</si>
  <si>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</si>
  <si>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</si>
  <si>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</si>
  <si>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</si>
  <si>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</si>
  <si>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</si>
  <si>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</si>
  <si>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</si>
  <si>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</si>
  <si>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</si>
  <si>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</si>
  <si>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</si>
  <si>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</si>
  <si>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</si>
  <si>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</si>
  <si>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</si>
  <si>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</si>
  <si>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</si>
  <si>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</si>
  <si>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</si>
  <si>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</si>
  <si>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</si>
  <si>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</si>
  <si>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</si>
  <si>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</si>
  <si>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</si>
  <si>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雇用者報酬転換比率</t>
    <rPh sb="0" eb="3">
      <t>コヨウシャ</t>
    </rPh>
    <rPh sb="3" eb="5">
      <t>ホウシュウ</t>
    </rPh>
    <rPh sb="5" eb="7">
      <t>テンカン</t>
    </rPh>
    <rPh sb="7" eb="9">
      <t>ヒリツ</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</si>
  <si>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</si>
  <si>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</si>
  <si>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</si>
  <si>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</si>
  <si>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</si>
  <si>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</si>
  <si>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</si>
  <si>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</si>
  <si>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</si>
  <si>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</si>
  <si>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</si>
  <si>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</si>
  <si>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</si>
  <si>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</si>
  <si>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</si>
  <si>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</si>
  <si>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</si>
  <si>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</si>
  <si>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</si>
  <si>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</si>
  <si>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</si>
  <si>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</si>
  <si>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</si>
  <si>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</si>
  <si>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</si>
  <si>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</si>
  <si>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</si>
  <si>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</si>
  <si>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</si>
  <si>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</si>
  <si>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</si>
  <si>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</si>
  <si>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</si>
  <si>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</si>
  <si>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</si>
  <si>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</si>
  <si>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</si>
  <si>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</si>
  <si>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</si>
  <si>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</si>
  <si>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</si>
  <si>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</si>
  <si>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</si>
  <si>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</si>
  <si>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</si>
  <si>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</si>
  <si>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</si>
  <si>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</si>
  <si>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</si>
  <si>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</si>
  <si>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</si>
  <si>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</si>
  <si>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</si>
  <si>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</si>
  <si>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</si>
  <si>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</si>
  <si>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</si>
  <si>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</si>
  <si>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</si>
  <si>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</si>
  <si>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</si>
  <si>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</si>
  <si>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</si>
  <si>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</si>
  <si>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</si>
  <si>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</si>
  <si>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</si>
  <si>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</si>
  <si>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</si>
  <si>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</si>
  <si>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</si>
  <si>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</si>
  <si>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</si>
  <si>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</si>
  <si>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</si>
  <si>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</si>
  <si>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</si>
  <si>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</si>
  <si>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</si>
  <si>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</si>
  <si>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</si>
  <si>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</si>
  <si>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</si>
  <si>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</si>
  <si>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</si>
  <si>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</si>
  <si>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</si>
  <si>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</si>
  <si>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</si>
  <si>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</si>
  <si>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</si>
  <si>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</si>
  <si>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</si>
  <si>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</si>
  <si>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</si>
  <si>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</si>
  <si>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</si>
  <si>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</si>
  <si>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</si>
  <si>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</si>
  <si>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</si>
  <si>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</si>
  <si>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</si>
  <si>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</si>
  <si>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</si>
  <si>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</si>
  <si>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</si>
  <si>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</si>
  <si>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</si>
  <si>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</si>
  <si>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</si>
  <si>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</si>
  <si>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</si>
  <si>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</si>
  <si>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</si>
  <si>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</si>
  <si>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</si>
  <si>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</si>
  <si>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</si>
  <si>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</si>
  <si>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</si>
  <si>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</si>
  <si>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</si>
  <si>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</si>
  <si>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</si>
  <si>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</si>
  <si>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</si>
  <si>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</si>
  <si>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</si>
  <si>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</si>
  <si>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</si>
  <si>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</si>
  <si>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</si>
  <si>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</si>
  <si>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</si>
  <si>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</si>
  <si>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</si>
  <si>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</si>
  <si>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</si>
  <si>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</si>
  <si>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</si>
  <si>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</si>
  <si>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</si>
  <si>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</si>
  <si>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</si>
  <si>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</si>
  <si>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</si>
  <si>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</si>
  <si>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</si>
  <si>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</si>
  <si>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</si>
  <si>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</si>
  <si>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</si>
  <si>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</si>
  <si>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</si>
  <si>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</si>
  <si>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</si>
  <si>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</si>
  <si>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</si>
  <si>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</si>
  <si>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</si>
  <si>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</si>
  <si>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</si>
  <si>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</si>
  <si>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</si>
  <si>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</si>
  <si>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</si>
  <si>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</si>
  <si>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</si>
  <si>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</si>
  <si>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</si>
  <si>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</si>
  <si>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</si>
  <si>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</si>
  <si>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</si>
  <si>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</si>
  <si>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</si>
  <si>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</si>
  <si>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</si>
  <si>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</si>
  <si>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</si>
  <si>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</si>
  <si>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</si>
  <si>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</si>
  <si>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</si>
  <si>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</si>
  <si>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</si>
  <si>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</si>
  <si>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</si>
  <si>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</si>
  <si>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</si>
  <si>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</si>
  <si>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</si>
  <si>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</si>
  <si>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</si>
  <si>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</si>
  <si>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</si>
  <si>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</si>
  <si>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</si>
  <si>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</si>
  <si>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</si>
  <si>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</si>
  <si>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</si>
  <si>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</si>
  <si>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</si>
  <si>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</si>
  <si>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</si>
  <si>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</si>
  <si>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</si>
  <si>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</si>
  <si>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</si>
  <si>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</si>
  <si>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</si>
  <si>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</si>
  <si>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</si>
  <si>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</si>
  <si>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</si>
  <si>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</si>
  <si>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</si>
  <si>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</si>
  <si>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</si>
  <si>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</si>
  <si>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</si>
  <si>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</si>
  <si>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</si>
  <si>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</si>
  <si>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</si>
  <si>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</si>
  <si>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</si>
  <si>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</si>
  <si>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</si>
  <si>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</si>
  <si>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</si>
  <si>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</si>
  <si>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</si>
  <si>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</si>
  <si>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</si>
  <si>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</si>
  <si>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</si>
  <si>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</si>
  <si>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</si>
  <si>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</si>
  <si>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</si>
  <si>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</si>
  <si>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</si>
  <si>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</si>
  <si>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</si>
  <si>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</si>
  <si>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</si>
  <si>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</si>
  <si>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</si>
  <si>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</si>
  <si>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</si>
  <si>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</si>
  <si>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01</t>
  </si>
  <si>
    <t>02</t>
  </si>
  <si>
    <t>03</t>
  </si>
  <si>
    <t>04</t>
  </si>
  <si>
    <t>05</t>
  </si>
  <si>
    <t>06</t>
  </si>
  <si>
    <t>07</t>
  </si>
  <si>
    <t>08</t>
  </si>
  <si>
    <t>09</t>
  </si>
  <si>
    <t>農業</t>
  </si>
  <si>
    <t>飲食料品</t>
  </si>
  <si>
    <t>電子部品</t>
  </si>
  <si>
    <t>輸送機械</t>
  </si>
  <si>
    <t>電力・ガス・熱供給</t>
  </si>
  <si>
    <t>水道</t>
  </si>
  <si>
    <t>廃棄物処理</t>
  </si>
  <si>
    <t>商業</t>
  </si>
  <si>
    <t>運輸・郵便</t>
  </si>
  <si>
    <t>医療・福祉</t>
  </si>
  <si>
    <t>事務用品</t>
  </si>
  <si>
    <t>分類不明</t>
  </si>
  <si>
    <t>域内生産額</t>
    <rPh sb="0" eb="1">
      <t>イキ</t>
    </rPh>
    <phoneticPr fontId="5"/>
  </si>
  <si>
    <t>林業</t>
    <rPh sb="0" eb="2">
      <t>リンギョウ</t>
    </rPh>
    <phoneticPr fontId="5"/>
  </si>
  <si>
    <t>情報・通信機器</t>
  </si>
  <si>
    <t>医療・福祉</t>
    <rPh sb="3" eb="5">
      <t>フクシ</t>
    </rPh>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</si>
  <si>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</si>
  <si>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</si>
  <si>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</si>
  <si>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</si>
  <si>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</si>
  <si>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</si>
  <si>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</si>
  <si>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</si>
  <si>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</si>
  <si>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</si>
  <si>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</si>
  <si>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</si>
  <si>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</si>
  <si>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</si>
  <si>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</si>
  <si>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</si>
  <si>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</si>
  <si>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</si>
  <si>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</si>
  <si>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</si>
  <si>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</si>
  <si>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</si>
  <si>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</si>
  <si>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</si>
  <si>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</si>
  <si>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</si>
  <si>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</si>
  <si>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</si>
  <si>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</si>
  <si>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</si>
  <si>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</si>
  <si>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</si>
  <si>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</si>
  <si>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</si>
  <si>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</si>
  <si>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</si>
  <si>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</si>
  <si>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</si>
  <si>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</si>
  <si>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</si>
  <si>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</si>
  <si>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</si>
  <si>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</si>
  <si>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</si>
  <si>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</si>
  <si>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</si>
  <si>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3"/>
  </si>
  <si>
    <t>農業</t>
    <rPh sb="0" eb="2">
      <t>ノウギョウ</t>
    </rPh>
    <phoneticPr fontId="20"/>
  </si>
  <si>
    <t>プラスチック・ゴム製品</t>
    <rPh sb="9" eb="11">
      <t>セイヒン</t>
    </rPh>
    <phoneticPr fontId="20"/>
  </si>
  <si>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</si>
  <si>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</si>
  <si>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3"/>
  </si>
  <si>
    <t>合計</t>
    <rPh sb="0" eb="2">
      <t>ゴウケイ</t>
    </rPh>
    <phoneticPr fontId="20"/>
  </si>
  <si>
    <t>調整項目</t>
    <rPh sb="0" eb="2">
      <t>チョウセイ</t>
    </rPh>
    <rPh sb="2" eb="4">
      <t>コウモク</t>
    </rPh>
    <phoneticPr fontId="23"/>
  </si>
  <si>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</si>
  <si>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</si>
  <si>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3"/>
  </si>
  <si>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</si>
  <si>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</si>
  <si>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</si>
  <si>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</si>
  <si>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</si>
  <si>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</si>
  <si>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</si>
  <si>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</si>
  <si>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</si>
  <si>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</si>
  <si>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</si>
  <si>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</si>
  <si>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</si>
  <si>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</si>
  <si>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</si>
  <si>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</si>
  <si>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</si>
  <si>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</si>
  <si>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</si>
  <si>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</si>
  <si>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</si>
  <si>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</si>
  <si>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</si>
  <si>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</si>
  <si>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</si>
  <si>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</si>
  <si>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</si>
  <si>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</si>
  <si>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</si>
  <si>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</si>
  <si>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</si>
  <si>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</si>
  <si>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</si>
  <si>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</si>
  <si>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</si>
  <si>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</si>
  <si>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</si>
  <si>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</si>
  <si>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</si>
  <si>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</si>
  <si>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</si>
  <si>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</si>
  <si>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</si>
  <si>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</si>
  <si>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</si>
  <si>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</si>
  <si>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</si>
  <si>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</si>
  <si>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</si>
  <si>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</si>
  <si>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</si>
  <si>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</si>
  <si>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</si>
  <si>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</si>
  <si>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</si>
  <si>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</si>
  <si>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</si>
  <si>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</si>
  <si>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4"/>
  </si>
  <si>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</si>
  <si>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</si>
  <si>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</si>
  <si>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</si>
  <si>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</si>
  <si>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</si>
  <si>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</si>
  <si>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</si>
  <si>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</si>
  <si>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2015年洲本市産業連関表</t>
  </si>
  <si>
    <t xml:space="preserve"> </t>
    <phoneticPr fontId="5"/>
  </si>
  <si>
    <t>2015年産業連関表（試算表）</t>
    <rPh sb="5" eb="7">
      <t>サンギョウ</t>
    </rPh>
    <rPh sb="11" eb="13">
      <t>シサン</t>
    </rPh>
    <rPh sb="13" eb="14">
      <t>ヒョウ</t>
    </rPh>
    <phoneticPr fontId="2"/>
  </si>
  <si>
    <t xml:space="preserve"> </t>
  </si>
  <si>
    <t>2015年地域産業連関表（試算表）</t>
    <rPh sb="5" eb="7">
      <t>チイキ</t>
    </rPh>
    <rPh sb="7" eb="9">
      <t>サンギョウ</t>
    </rPh>
    <rPh sb="13" eb="15">
      <t>シサン</t>
    </rPh>
    <rPh sb="15" eb="16">
      <t>ヒョウ</t>
    </rPh>
    <phoneticPr fontId="2"/>
  </si>
  <si>
    <t>2015年地域産業連関表（試算表）</t>
    <rPh sb="4" eb="5">
      <t>ネン</t>
    </rPh>
    <rPh sb="5" eb="7">
      <t>チイキ</t>
    </rPh>
    <rPh sb="7" eb="9">
      <t>サンギョウ</t>
    </rPh>
    <rPh sb="13" eb="15">
      <t>シサン</t>
    </rPh>
    <rPh sb="15" eb="16">
      <t>ヒョウ</t>
    </rPh>
    <phoneticPr fontId="2"/>
  </si>
  <si>
    <t>取引基本表（生産者価格表）</t>
  </si>
  <si>
    <t>域内自給率</t>
    <rPh sb="0" eb="2">
      <t>イキナイ</t>
    </rPh>
    <phoneticPr fontId="2"/>
  </si>
  <si>
    <t>域際収支</t>
    <rPh sb="0" eb="1">
      <t>イキ</t>
    </rPh>
    <rPh sb="1" eb="2">
      <t>サイ</t>
    </rPh>
    <rPh sb="2" eb="4">
      <t>シュウシ</t>
    </rPh>
    <phoneticPr fontId="7"/>
  </si>
  <si>
    <t>地域内需要合計</t>
    <rPh sb="0" eb="2">
      <t>チイキ</t>
    </rPh>
    <phoneticPr fontId="2"/>
  </si>
  <si>
    <t>域内自給率</t>
    <rPh sb="0" eb="2">
      <t>イキナイ</t>
    </rPh>
    <rPh sb="2" eb="5">
      <t>ジキュウリツ</t>
    </rPh>
    <phoneticPr fontId="7"/>
  </si>
  <si>
    <t>移輸出</t>
    <rPh sb="0" eb="1">
      <t>ウツリ</t>
    </rPh>
    <rPh sb="1" eb="3">
      <t>ユシュツ</t>
    </rPh>
    <phoneticPr fontId="7"/>
  </si>
  <si>
    <t>移輸入</t>
    <rPh sb="0" eb="1">
      <t>ウツリ</t>
    </rPh>
    <rPh sb="1" eb="3">
      <t>ユニュウ</t>
    </rPh>
    <phoneticPr fontId="7"/>
  </si>
  <si>
    <t>統合大分類（39部門）</t>
    <rPh sb="0" eb="2">
      <t>トウゴウ</t>
    </rPh>
    <rPh sb="2" eb="3">
      <t>ダイ</t>
    </rPh>
    <rPh sb="3" eb="5">
      <t>ブンルイ</t>
    </rPh>
    <phoneticPr fontId="1"/>
  </si>
  <si>
    <t>林業</t>
    <rPh sb="0" eb="2">
      <t>リンギョウ</t>
    </rPh>
    <phoneticPr fontId="3"/>
  </si>
  <si>
    <t>漁業</t>
    <rPh sb="0" eb="2">
      <t>ギョギョウ</t>
    </rPh>
    <phoneticPr fontId="3"/>
  </si>
  <si>
    <t>プラスチック・ゴム製品</t>
    <rPh sb="9" eb="11">
      <t>セイヒン</t>
    </rPh>
    <phoneticPr fontId="2"/>
  </si>
  <si>
    <t>他に分類されない会員制団体</t>
    <rPh sb="0" eb="1">
      <t>ホカ</t>
    </rPh>
    <rPh sb="2" eb="4">
      <t>ブンルイ</t>
    </rPh>
    <rPh sb="8" eb="11">
      <t>カイインセイ</t>
    </rPh>
    <rPh sb="11" eb="13">
      <t>ダンタイ</t>
    </rPh>
    <phoneticPr fontId="2"/>
  </si>
  <si>
    <t>域内総固定資本形成（公的）</t>
    <rPh sb="0" eb="1">
      <t>イキ</t>
    </rPh>
    <phoneticPr fontId="1"/>
  </si>
  <si>
    <t>域内総固定資本形成（民間）</t>
    <rPh sb="0" eb="1">
      <t>イキ</t>
    </rPh>
    <phoneticPr fontId="1"/>
  </si>
  <si>
    <t>域内最終需要計</t>
    <rPh sb="0" eb="1">
      <t>イキ</t>
    </rPh>
    <phoneticPr fontId="1"/>
  </si>
  <si>
    <t>域内需要合計</t>
    <rPh sb="0" eb="1">
      <t>イキ</t>
    </rPh>
    <phoneticPr fontId="1"/>
  </si>
  <si>
    <t>移輸出</t>
    <rPh sb="1" eb="2">
      <t>ユ</t>
    </rPh>
    <phoneticPr fontId="1"/>
  </si>
  <si>
    <t>（控除）移輸入</t>
    <rPh sb="5" eb="6">
      <t>ユ</t>
    </rPh>
    <phoneticPr fontId="1"/>
  </si>
  <si>
    <t>域内生産額</t>
    <rPh sb="0" eb="1">
      <t>イキ</t>
    </rPh>
    <phoneticPr fontId="1"/>
  </si>
  <si>
    <t>D=1-C</t>
  </si>
  <si>
    <t>A</t>
  </si>
  <si>
    <t>B</t>
  </si>
  <si>
    <t>C=A-B</t>
  </si>
  <si>
    <t>農業</t>
    <rPh sb="0" eb="2">
      <t>ノウギョウ</t>
    </rPh>
    <phoneticPr fontId="1"/>
  </si>
  <si>
    <t>林業</t>
    <rPh sb="0" eb="2">
      <t>リンギョウ</t>
    </rPh>
    <phoneticPr fontId="7"/>
  </si>
  <si>
    <t>漁業</t>
    <rPh sb="0" eb="2">
      <t>ギョギョウ</t>
    </rPh>
    <phoneticPr fontId="7"/>
  </si>
  <si>
    <t>プラスチック・ゴム</t>
  </si>
  <si>
    <t>電子部品</t>
    <rPh sb="0" eb="2">
      <t>デンシ</t>
    </rPh>
    <rPh sb="2" eb="4">
      <t>ブヒン</t>
    </rPh>
    <phoneticPr fontId="7"/>
  </si>
  <si>
    <t>廃棄物処理</t>
    <rPh sb="0" eb="3">
      <t>ハイキブツ</t>
    </rPh>
    <rPh sb="3" eb="5">
      <t>ショリ</t>
    </rPh>
    <phoneticPr fontId="7"/>
  </si>
  <si>
    <t>商業</t>
    <rPh sb="0" eb="2">
      <t>ショウギョウ</t>
    </rPh>
    <phoneticPr fontId="7"/>
  </si>
  <si>
    <t>運輸、郵便</t>
    <rPh sb="3" eb="5">
      <t>ユウビン</t>
    </rPh>
    <phoneticPr fontId="7"/>
  </si>
  <si>
    <t>医療・福祉</t>
    <rPh sb="3" eb="5">
      <t>フクシ</t>
    </rPh>
    <phoneticPr fontId="7"/>
  </si>
  <si>
    <t>その他の非営利団体サービス</t>
    <rPh sb="2" eb="3">
      <t>タ</t>
    </rPh>
    <rPh sb="4" eb="7">
      <t>ヒエイリ</t>
    </rPh>
    <rPh sb="7" eb="9">
      <t>ダンタイ</t>
    </rPh>
    <phoneticPr fontId="7"/>
  </si>
  <si>
    <t>事務用品</t>
    <rPh sb="0" eb="2">
      <t>ジム</t>
    </rPh>
    <rPh sb="2" eb="4">
      <t>ヨウヒン</t>
    </rPh>
    <phoneticPr fontId="7"/>
  </si>
  <si>
    <t>分類不明</t>
    <rPh sb="0" eb="2">
      <t>ブンルイ</t>
    </rPh>
    <rPh sb="2" eb="4">
      <t>フメイ</t>
    </rPh>
    <phoneticPr fontId="7"/>
  </si>
  <si>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1"/>
  </si>
  <si>
    <t>投入係数表</t>
    <rPh sb="0" eb="2">
      <t>トウニュウ</t>
    </rPh>
    <rPh sb="2" eb="4">
      <t>ケイスウ</t>
    </rPh>
    <phoneticPr fontId="1"/>
  </si>
  <si>
    <t>逆行列係数　〔I-(I-M)A〕-1型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</si>
</sst>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7"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2" fillId="0" borderId="0">
      <alignment vertical="center"/>
    </xf>
    <xf numFmtId="38" fontId="1" fillId="0" borderId="0" applyFont="0" applyFill="0" applyBorder="0" applyAlignment="0" applyProtection="0"/>
  </cellStyleXfs>
  <cellXfs count="469">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0" fillId="6" borderId="0" xfId="0" applyFont="1" applyFill="1" applyAlignment="1">
      <alignment vertical="center"/>
    </xf>
    <xf numFmtId="14" fontId="21" fillId="10" borderId="0" xfId="0" applyNumberFormat="1" applyFont="1" applyFill="1" applyAlignment="1">
      <alignment vertical="center"/>
    </xf>
    <xf numFmtId="0" fontId="20" fillId="0" borderId="0" xfId="0" applyFont="1" applyAlignment="1">
      <alignment vertical="center"/>
    </xf>
    <xf numFmtId="193" fontId="20" fillId="11" borderId="4" xfId="0" applyNumberFormat="1" applyFont="1" applyFill="1" applyBorder="1" applyAlignment="1">
      <alignment horizontal="center" vertical="center"/>
    </xf>
    <xf numFmtId="193" fontId="20" fillId="6" borderId="1" xfId="0" applyNumberFormat="1" applyFont="1" applyFill="1" applyBorder="1" applyAlignment="1">
      <alignment horizontal="center" vertical="center"/>
    </xf>
    <xf numFmtId="193" fontId="20" fillId="6" borderId="3" xfId="0" applyNumberFormat="1" applyFont="1" applyFill="1" applyBorder="1" applyAlignment="1">
      <alignment horizontal="center" vertical="center"/>
    </xf>
    <xf numFmtId="193" fontId="20" fillId="6" borderId="2" xfId="0" applyNumberFormat="1" applyFont="1" applyFill="1" applyBorder="1" applyAlignment="1">
      <alignment horizontal="center" vertical="center"/>
    </xf>
    <xf numFmtId="193" fontId="20" fillId="6" borderId="4" xfId="0" applyNumberFormat="1" applyFont="1" applyFill="1" applyBorder="1" applyAlignment="1">
      <alignment horizontal="center" vertical="center"/>
    </xf>
    <xf numFmtId="0" fontId="20" fillId="6" borderId="5" xfId="3" applyFont="1" applyFill="1" applyBorder="1">
      <alignment vertical="center"/>
    </xf>
    <xf numFmtId="0" fontId="20" fillId="6" borderId="6" xfId="3" applyFont="1" applyFill="1" applyBorder="1" applyAlignment="1">
      <alignment vertical="center" wrapText="1"/>
    </xf>
    <xf numFmtId="0" fontId="20" fillId="11" borderId="8" xfId="0" applyFont="1" applyFill="1" applyBorder="1" applyAlignment="1">
      <alignment horizontal="center" vertical="center" wrapText="1"/>
    </xf>
    <xf numFmtId="0" fontId="20" fillId="6" borderId="5" xfId="0" applyFont="1" applyFill="1" applyBorder="1" applyAlignment="1">
      <alignment horizontal="center" vertical="center" wrapText="1"/>
    </xf>
    <xf numFmtId="0" fontId="20" fillId="6" borderId="7" xfId="0" applyFont="1" applyFill="1" applyBorder="1" applyAlignment="1">
      <alignment horizontal="center" vertical="center" wrapText="1"/>
    </xf>
    <xf numFmtId="0" fontId="20" fillId="6" borderId="6" xfId="0" applyFont="1" applyFill="1" applyBorder="1" applyAlignment="1">
      <alignment horizontal="center" vertical="center" wrapText="1"/>
    </xf>
    <xf numFmtId="0" fontId="20"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0" fillId="11" borderId="10" xfId="1" applyFont="1" applyFill="1" applyBorder="1" applyAlignment="1">
      <alignment vertical="center"/>
    </xf>
    <xf numFmtId="38" fontId="20" fillId="6" borderId="14" xfId="1" applyFont="1" applyFill="1" applyBorder="1" applyAlignment="1">
      <alignment vertical="center"/>
    </xf>
    <xf numFmtId="38" fontId="20" fillId="6" borderId="0" xfId="1" applyFont="1" applyFill="1" applyBorder="1" applyAlignment="1">
      <alignment vertical="center"/>
    </xf>
    <xf numFmtId="38" fontId="20" fillId="6" borderId="9" xfId="1" applyFont="1" applyFill="1" applyBorder="1" applyAlignment="1">
      <alignment vertical="center"/>
    </xf>
    <xf numFmtId="38" fontId="20"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0" fillId="11" borderId="11" xfId="1" applyFont="1" applyFill="1" applyBorder="1" applyAlignment="1">
      <alignment vertical="center"/>
    </xf>
    <xf numFmtId="38" fontId="20" fillId="6" borderId="15" xfId="1" applyFont="1" applyFill="1" applyBorder="1" applyAlignment="1">
      <alignment vertical="center"/>
    </xf>
    <xf numFmtId="38" fontId="20" fillId="6" borderId="13" xfId="1" applyFont="1" applyFill="1" applyBorder="1" applyAlignment="1">
      <alignment vertical="center"/>
    </xf>
    <xf numFmtId="38" fontId="20" fillId="6" borderId="12" xfId="1" applyFont="1" applyFill="1" applyBorder="1" applyAlignment="1">
      <alignment vertical="center"/>
    </xf>
    <xf numFmtId="38" fontId="20" fillId="6" borderId="11" xfId="1" applyFont="1" applyFill="1" applyBorder="1" applyAlignment="1">
      <alignment vertical="center"/>
    </xf>
    <xf numFmtId="38" fontId="1" fillId="6" borderId="0" xfId="1" applyFont="1" applyFill="1" applyBorder="1" applyAlignment="1"/>
    <xf numFmtId="38" fontId="20" fillId="6" borderId="0" xfId="0" applyNumberFormat="1" applyFont="1" applyFill="1" applyAlignment="1">
      <alignment vertical="center"/>
    </xf>
    <xf numFmtId="0" fontId="20" fillId="6" borderId="7"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5"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6"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14" fontId="0" fillId="9" borderId="4" xfId="0" applyNumberFormat="1" applyFill="1" applyBorder="1"/>
    <xf numFmtId="193" fontId="20" fillId="9" borderId="3" xfId="0" applyNumberFormat="1" applyFont="1" applyFill="1" applyBorder="1" applyAlignment="1">
      <alignment horizontal="center" vertical="center"/>
    </xf>
    <xf numFmtId="0" fontId="21" fillId="9" borderId="7" xfId="0" applyFont="1" applyFill="1" applyBorder="1" applyAlignment="1">
      <alignment horizontal="center" vertical="center" wrapText="1"/>
    </xf>
    <xf numFmtId="38" fontId="20" fillId="9" borderId="0" xfId="1" applyFont="1" applyFill="1" applyBorder="1" applyAlignment="1">
      <alignment vertical="center"/>
    </xf>
    <xf numFmtId="38" fontId="20" fillId="9" borderId="13" xfId="1" applyFont="1" applyFill="1" applyBorder="1" applyAlignment="1">
      <alignment vertical="center"/>
    </xf>
    <xf numFmtId="0" fontId="20" fillId="9" borderId="7" xfId="0" applyFont="1" applyFill="1" applyBorder="1" applyAlignment="1">
      <alignment horizontal="center" vertical="center" wrapText="1"/>
    </xf>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0" fillId="6" borderId="1" xfId="3" applyFont="1" applyFill="1" applyBorder="1" applyAlignment="1">
      <alignment horizontal="center" vertical="center" wrapText="1"/>
    </xf>
    <xf numFmtId="0" fontId="20" fillId="6" borderId="2" xfId="3" applyFont="1" applyFill="1" applyBorder="1" applyAlignment="1">
      <alignment horizontal="center" vertical="center" wrapText="1"/>
    </xf>
    <xf numFmtId="0" fontId="20" fillId="6" borderId="3" xfId="3" applyFont="1" applyFill="1" applyBorder="1" applyAlignment="1">
      <alignment horizontal="center" vertical="center" wrapText="1"/>
    </xf>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workbookViewId="0">
      <pane xSplit="2" ySplit="2" topLeftCell="C33" activePane="bottomRight" state="frozen"/>
      <selection activeCell="D5" sqref="D5"/>
      <selection pane="topRight" activeCell="D5" sqref="D5"/>
      <selection pane="bottomLeft" activeCell="D5" sqref="D5"/>
      <selection pane="bottomRight" activeCell="E41" sqref="E41"/>
    </sheetView>
  </sheetViews>
  <sheetFormatPr defaultRowHeight="13" x14ac:dyDescent="0.2"/>
  <cols>
    <col min="1" max="1" width="12.453125" customWidth="1"/>
    <col min="2" max="2" width="24" customWidth="1"/>
    <col min="3" max="3" width="17.36328125" customWidth="1"/>
  </cols>
  <sheetData>
    <row r="1" spans="1:3" x14ac:dyDescent="0.2">
      <c r="A1" s="15" t="s">
        <v>359</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264</v>
      </c>
      <c r="B6" s="177" t="s">
        <v>265</v>
      </c>
      <c r="C6" s="8" t="s">
        <v>107</v>
      </c>
    </row>
    <row r="7" spans="1:3" x14ac:dyDescent="0.2">
      <c r="A7" s="25" t="s">
        <v>220</v>
      </c>
      <c r="B7" s="3" t="s">
        <v>266</v>
      </c>
      <c r="C7" s="5" t="s">
        <v>107</v>
      </c>
    </row>
    <row r="8" spans="1:3" x14ac:dyDescent="0.2">
      <c r="A8" s="25" t="s">
        <v>221</v>
      </c>
      <c r="B8" s="3" t="s">
        <v>267</v>
      </c>
      <c r="C8" s="5" t="s">
        <v>107</v>
      </c>
    </row>
    <row r="9" spans="1:3" x14ac:dyDescent="0.2">
      <c r="A9" s="25" t="s">
        <v>222</v>
      </c>
      <c r="B9" s="3" t="s">
        <v>27</v>
      </c>
      <c r="C9" s="5" t="s">
        <v>107</v>
      </c>
    </row>
    <row r="10" spans="1:3" x14ac:dyDescent="0.2">
      <c r="A10" s="25" t="s">
        <v>223</v>
      </c>
      <c r="B10" s="3" t="s">
        <v>191</v>
      </c>
      <c r="C10" s="5" t="s">
        <v>107</v>
      </c>
    </row>
    <row r="11" spans="1:3" x14ac:dyDescent="0.2">
      <c r="A11" s="25" t="s">
        <v>224</v>
      </c>
      <c r="B11" s="3" t="s">
        <v>28</v>
      </c>
      <c r="C11" s="5" t="s">
        <v>107</v>
      </c>
    </row>
    <row r="12" spans="1:3" x14ac:dyDescent="0.2">
      <c r="A12" s="25" t="s">
        <v>225</v>
      </c>
      <c r="B12" s="3" t="s">
        <v>268</v>
      </c>
      <c r="C12" s="5" t="s">
        <v>107</v>
      </c>
    </row>
    <row r="13" spans="1:3" x14ac:dyDescent="0.2">
      <c r="A13" s="25" t="s">
        <v>226</v>
      </c>
      <c r="B13" s="3" t="s">
        <v>29</v>
      </c>
      <c r="C13" s="5" t="s">
        <v>107</v>
      </c>
    </row>
    <row r="14" spans="1:3" x14ac:dyDescent="0.2">
      <c r="A14" s="25" t="s">
        <v>227</v>
      </c>
      <c r="B14" s="3" t="s">
        <v>30</v>
      </c>
      <c r="C14" s="5" t="s">
        <v>107</v>
      </c>
    </row>
    <row r="15" spans="1:3" x14ac:dyDescent="0.2">
      <c r="A15" s="25" t="s">
        <v>2</v>
      </c>
      <c r="B15" s="3" t="s">
        <v>364</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269</v>
      </c>
      <c r="C20" s="5" t="s">
        <v>107</v>
      </c>
    </row>
    <row r="21" spans="1:3" x14ac:dyDescent="0.2">
      <c r="A21" s="25" t="s">
        <v>8</v>
      </c>
      <c r="B21" s="3" t="s">
        <v>270</v>
      </c>
      <c r="C21" s="5" t="s">
        <v>107</v>
      </c>
    </row>
    <row r="22" spans="1:3" x14ac:dyDescent="0.2">
      <c r="A22" s="25" t="s">
        <v>9</v>
      </c>
      <c r="B22" s="3" t="s">
        <v>271</v>
      </c>
      <c r="C22" s="5" t="s">
        <v>107</v>
      </c>
    </row>
    <row r="23" spans="1:3" x14ac:dyDescent="0.2">
      <c r="A23" s="25" t="s">
        <v>10</v>
      </c>
      <c r="B23" s="3" t="s">
        <v>272</v>
      </c>
      <c r="C23" s="5" t="s">
        <v>107</v>
      </c>
    </row>
    <row r="24" spans="1:3" x14ac:dyDescent="0.2">
      <c r="A24" s="25" t="s">
        <v>11</v>
      </c>
      <c r="B24" s="3" t="s">
        <v>35</v>
      </c>
      <c r="C24" s="5" t="s">
        <v>107</v>
      </c>
    </row>
    <row r="25" spans="1:3" x14ac:dyDescent="0.2">
      <c r="A25" s="25" t="s">
        <v>12</v>
      </c>
      <c r="B25" s="3" t="s">
        <v>366</v>
      </c>
      <c r="C25" s="5" t="s">
        <v>107</v>
      </c>
    </row>
    <row r="26" spans="1:3" x14ac:dyDescent="0.2">
      <c r="A26" s="25" t="s">
        <v>13</v>
      </c>
      <c r="B26" s="3" t="s">
        <v>192</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193</v>
      </c>
      <c r="C29" s="5" t="s">
        <v>107</v>
      </c>
    </row>
    <row r="30" spans="1:3" x14ac:dyDescent="0.2">
      <c r="A30" s="25" t="s">
        <v>17</v>
      </c>
      <c r="B30" s="3" t="s">
        <v>273</v>
      </c>
      <c r="C30" s="5" t="s">
        <v>107</v>
      </c>
    </row>
    <row r="31" spans="1:3" x14ac:dyDescent="0.2">
      <c r="A31" s="25" t="s">
        <v>18</v>
      </c>
      <c r="B31" s="3" t="s">
        <v>274</v>
      </c>
      <c r="C31" s="5" t="s">
        <v>107</v>
      </c>
    </row>
    <row r="32" spans="1:3" x14ac:dyDescent="0.2">
      <c r="A32" s="25" t="s">
        <v>19</v>
      </c>
      <c r="B32" s="3" t="s">
        <v>275</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276</v>
      </c>
      <c r="C35" s="5" t="s">
        <v>107</v>
      </c>
    </row>
    <row r="36" spans="1:3" x14ac:dyDescent="0.2">
      <c r="A36" s="25" t="s">
        <v>23</v>
      </c>
      <c r="B36" s="3" t="s">
        <v>194</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277</v>
      </c>
      <c r="C39" s="5" t="s">
        <v>107</v>
      </c>
    </row>
    <row r="40" spans="1:3" x14ac:dyDescent="0.2">
      <c r="A40" s="25" t="s">
        <v>51</v>
      </c>
      <c r="B40" s="3" t="s">
        <v>367</v>
      </c>
      <c r="C40" s="5" t="s">
        <v>107</v>
      </c>
    </row>
    <row r="41" spans="1:3" x14ac:dyDescent="0.2">
      <c r="A41" s="25" t="s">
        <v>195</v>
      </c>
      <c r="B41" s="3" t="s">
        <v>41</v>
      </c>
      <c r="C41" s="5" t="s">
        <v>107</v>
      </c>
    </row>
    <row r="42" spans="1:3" x14ac:dyDescent="0.2">
      <c r="A42" s="25" t="s">
        <v>201</v>
      </c>
      <c r="B42" s="3" t="s">
        <v>42</v>
      </c>
      <c r="C42" s="5" t="s">
        <v>107</v>
      </c>
    </row>
    <row r="43" spans="1:3" x14ac:dyDescent="0.2">
      <c r="A43" s="25" t="s">
        <v>202</v>
      </c>
      <c r="B43" s="3" t="s">
        <v>279</v>
      </c>
      <c r="C43" s="5" t="s">
        <v>107</v>
      </c>
    </row>
    <row r="44" spans="1:3" x14ac:dyDescent="0.2">
      <c r="A44" s="19" t="s">
        <v>203</v>
      </c>
      <c r="B44" s="12" t="s">
        <v>280</v>
      </c>
      <c r="C44" s="9" t="s">
        <v>107</v>
      </c>
    </row>
    <row r="45" spans="1:3" x14ac:dyDescent="0.2">
      <c r="A45" s="198" t="s">
        <v>208</v>
      </c>
      <c r="B45" s="418" t="str">
        <f>最終需要_まとめ!A46</f>
        <v>2015年洲本市産業連関表</v>
      </c>
      <c r="C45" s="454">
        <v>45158</v>
      </c>
    </row>
    <row r="46" spans="1:3" x14ac:dyDescent="0.2">
      <c r="A46" s="27" t="s">
        <v>190</v>
      </c>
      <c r="B46" s="237" t="str">
        <f>B45</f>
        <v>2015年洲本市産業連関表</v>
      </c>
      <c r="C46" s="24"/>
    </row>
    <row r="47" spans="1:3" x14ac:dyDescent="0.2">
      <c r="A47" s="28" t="s">
        <v>110</v>
      </c>
      <c r="B47" s="419" t="str">
        <f>B45</f>
        <v>2015年洲本市産業連関表</v>
      </c>
      <c r="C47" s="21"/>
    </row>
    <row r="48" spans="1:3" x14ac:dyDescent="0.2">
      <c r="A48" t="s">
        <v>339</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324</v>
      </c>
      <c r="R4" s="33"/>
    </row>
    <row r="5" spans="1:18" x14ac:dyDescent="0.2">
      <c r="A5" s="25"/>
      <c r="B5" s="35" t="s">
        <v>325</v>
      </c>
      <c r="R5" s="33"/>
    </row>
    <row r="6" spans="1:18" x14ac:dyDescent="0.2">
      <c r="A6" s="25"/>
      <c r="B6" s="35" t="s">
        <v>326</v>
      </c>
      <c r="R6" s="33"/>
    </row>
    <row r="7" spans="1:18" x14ac:dyDescent="0.2">
      <c r="A7" s="25"/>
      <c r="B7" s="35" t="s">
        <v>327</v>
      </c>
      <c r="R7" s="33"/>
    </row>
    <row r="8" spans="1:18" x14ac:dyDescent="0.2">
      <c r="A8" s="25"/>
      <c r="B8" s="35" t="s">
        <v>328</v>
      </c>
      <c r="R8" s="33"/>
    </row>
    <row r="9" spans="1:18" x14ac:dyDescent="0.2">
      <c r="A9" s="25"/>
      <c r="B9" s="35" t="s">
        <v>329</v>
      </c>
      <c r="R9" s="33"/>
    </row>
    <row r="10" spans="1:18" x14ac:dyDescent="0.2">
      <c r="A10" s="25"/>
      <c r="B10" s="35" t="s">
        <v>330</v>
      </c>
      <c r="R10" s="33"/>
    </row>
    <row r="11" spans="1:18" x14ac:dyDescent="0.2">
      <c r="A11" s="25"/>
      <c r="B11" s="35" t="s">
        <v>331</v>
      </c>
      <c r="R11" s="33"/>
    </row>
    <row r="12" spans="1:18" ht="14" x14ac:dyDescent="0.3">
      <c r="A12" s="25"/>
      <c r="B12" s="32"/>
      <c r="R12" s="33"/>
    </row>
    <row r="13" spans="1:18" x14ac:dyDescent="0.2">
      <c r="A13" s="34" t="s">
        <v>113</v>
      </c>
      <c r="R13" s="33"/>
    </row>
    <row r="14" spans="1:18" x14ac:dyDescent="0.2">
      <c r="A14" s="25"/>
      <c r="B14" s="36" t="s">
        <v>361</v>
      </c>
      <c r="R14" s="33"/>
    </row>
    <row r="15" spans="1:18" x14ac:dyDescent="0.2">
      <c r="A15" s="25"/>
      <c r="B15" s="36" t="s">
        <v>363</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332</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362</v>
      </c>
      <c r="R25" s="33"/>
    </row>
    <row r="26" spans="1:18" x14ac:dyDescent="0.2">
      <c r="A26" s="25"/>
      <c r="B26" s="39" t="s">
        <v>333</v>
      </c>
      <c r="R26" s="33"/>
    </row>
    <row r="27" spans="1:18" x14ac:dyDescent="0.2">
      <c r="A27" s="25"/>
      <c r="B27" s="39" t="s">
        <v>116</v>
      </c>
      <c r="R27" s="33"/>
    </row>
    <row r="28" spans="1:18" x14ac:dyDescent="0.2">
      <c r="A28" s="25"/>
      <c r="B28" s="36" t="s">
        <v>334</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335</v>
      </c>
      <c r="R33" s="33"/>
    </row>
    <row r="34" spans="1:18" x14ac:dyDescent="0.2">
      <c r="A34" s="25"/>
      <c r="B34" s="36" t="s">
        <v>336</v>
      </c>
      <c r="R34" s="33"/>
    </row>
    <row r="35" spans="1:18" x14ac:dyDescent="0.2">
      <c r="A35" s="25"/>
      <c r="B35" s="36" t="s">
        <v>337</v>
      </c>
      <c r="R35" s="33"/>
    </row>
    <row r="36" spans="1:18" x14ac:dyDescent="0.2">
      <c r="A36" s="25"/>
      <c r="B36" s="39" t="s">
        <v>118</v>
      </c>
      <c r="R36" s="33"/>
    </row>
    <row r="37" spans="1:18" x14ac:dyDescent="0.2">
      <c r="A37" s="25"/>
      <c r="B37" s="36" t="s">
        <v>338</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N28" sqref="N28"/>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358</v>
      </c>
    </row>
    <row r="2" spans="1:12" x14ac:dyDescent="0.2">
      <c r="A2" s="43" t="s">
        <v>357</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60" t="s">
        <v>126</v>
      </c>
      <c r="L4" s="461"/>
    </row>
    <row r="5" spans="1:12" x14ac:dyDescent="0.2">
      <c r="A5" s="103"/>
      <c r="B5" s="48"/>
      <c r="C5" s="131" t="s">
        <v>127</v>
      </c>
      <c r="D5" s="125" t="s">
        <v>128</v>
      </c>
      <c r="E5" s="124" t="s">
        <v>129</v>
      </c>
      <c r="F5" s="125" t="s">
        <v>130</v>
      </c>
      <c r="G5" s="124" t="s">
        <v>131</v>
      </c>
      <c r="H5" s="158" t="s">
        <v>132</v>
      </c>
      <c r="J5" s="162"/>
      <c r="K5" s="420" t="s">
        <v>133</v>
      </c>
      <c r="L5" s="421" t="s">
        <v>134</v>
      </c>
    </row>
    <row r="6" spans="1:12" x14ac:dyDescent="0.2">
      <c r="A6" s="2" t="s">
        <v>264</v>
      </c>
      <c r="B6" s="10" t="s">
        <v>265</v>
      </c>
      <c r="C6" s="132">
        <v>100</v>
      </c>
      <c r="D6" s="127">
        <f>'1'!S44</f>
        <v>127.58104416304808</v>
      </c>
      <c r="E6" s="168">
        <f>'1'!U44</f>
        <v>59.523644621081431</v>
      </c>
      <c r="F6" s="119">
        <f>'1'!W44</f>
        <v>36</v>
      </c>
      <c r="G6" s="171">
        <f>'1'!Y44</f>
        <v>12</v>
      </c>
      <c r="H6" s="53">
        <v>1</v>
      </c>
      <c r="I6" s="56"/>
      <c r="J6" s="104" t="s">
        <v>102</v>
      </c>
      <c r="K6" s="185">
        <v>0.75600000000000001</v>
      </c>
      <c r="L6" s="186">
        <v>0.73199999999999998</v>
      </c>
    </row>
    <row r="7" spans="1:12" x14ac:dyDescent="0.2">
      <c r="A7" s="159" t="s">
        <v>220</v>
      </c>
      <c r="B7" s="3" t="s">
        <v>266</v>
      </c>
      <c r="C7" s="133">
        <v>100</v>
      </c>
      <c r="D7" s="128">
        <f>'2'!S44</f>
        <v>117.77676406585279</v>
      </c>
      <c r="E7" s="169">
        <f>'2'!U44</f>
        <v>83.122035595447954</v>
      </c>
      <c r="F7" s="120">
        <f>'2'!W44</f>
        <v>24</v>
      </c>
      <c r="G7" s="172">
        <f>'2'!Y44</f>
        <v>0</v>
      </c>
      <c r="H7" s="156">
        <v>2</v>
      </c>
      <c r="I7" s="56"/>
      <c r="J7" s="103" t="s">
        <v>135</v>
      </c>
      <c r="K7" s="187">
        <v>0.74099999999999999</v>
      </c>
      <c r="L7" s="188">
        <v>0.71099999999999997</v>
      </c>
    </row>
    <row r="8" spans="1:12" x14ac:dyDescent="0.2">
      <c r="A8" s="159" t="s">
        <v>221</v>
      </c>
      <c r="B8" s="3" t="s">
        <v>267</v>
      </c>
      <c r="C8" s="133">
        <v>100</v>
      </c>
      <c r="D8" s="128">
        <f>'3'!S44</f>
        <v>116.8076560053492</v>
      </c>
      <c r="E8" s="169">
        <f>'3'!U44</f>
        <v>61.711331595813739</v>
      </c>
      <c r="F8" s="120">
        <f>'3'!W44</f>
        <v>12</v>
      </c>
      <c r="G8" s="172">
        <f>'3'!Y44</f>
        <v>0</v>
      </c>
      <c r="H8" s="156">
        <v>3</v>
      </c>
      <c r="I8" s="56"/>
      <c r="J8" s="103" t="s">
        <v>136</v>
      </c>
      <c r="K8" s="187">
        <v>0.90500000000000003</v>
      </c>
      <c r="L8" s="188">
        <v>0.73599999999999999</v>
      </c>
    </row>
    <row r="9" spans="1:12" x14ac:dyDescent="0.2">
      <c r="A9" s="159" t="s">
        <v>222</v>
      </c>
      <c r="B9" s="3" t="s">
        <v>27</v>
      </c>
      <c r="C9" s="133">
        <v>100</v>
      </c>
      <c r="D9" s="128">
        <f>'4'!S44</f>
        <v>121.22943215786395</v>
      </c>
      <c r="E9" s="169">
        <f>'4'!U44</f>
        <v>93.143526132725498</v>
      </c>
      <c r="F9" s="120">
        <f>'4'!W44</f>
        <v>88</v>
      </c>
      <c r="G9" s="172">
        <f>'4'!Y44</f>
        <v>14</v>
      </c>
      <c r="H9" s="156">
        <v>4</v>
      </c>
      <c r="I9" s="56"/>
      <c r="J9" s="103" t="s">
        <v>137</v>
      </c>
      <c r="K9" s="187">
        <v>0.871</v>
      </c>
      <c r="L9" s="188">
        <v>0.74299999999999999</v>
      </c>
    </row>
    <row r="10" spans="1:12" x14ac:dyDescent="0.2">
      <c r="A10" s="2" t="s">
        <v>223</v>
      </c>
      <c r="B10" s="10" t="s">
        <v>191</v>
      </c>
      <c r="C10" s="132">
        <v>100</v>
      </c>
      <c r="D10" s="127">
        <f>'5'!S44</f>
        <v>142.47863541384575</v>
      </c>
      <c r="E10" s="168">
        <f>'5'!U44</f>
        <v>50.408105608081023</v>
      </c>
      <c r="F10" s="119">
        <f>'5'!W44</f>
        <v>18</v>
      </c>
      <c r="G10" s="171">
        <f>'5'!Y44</f>
        <v>11</v>
      </c>
      <c r="H10" s="53">
        <v>5</v>
      </c>
      <c r="I10" s="56"/>
      <c r="J10" s="103" t="s">
        <v>138</v>
      </c>
      <c r="K10" s="187">
        <v>0.82499999999999996</v>
      </c>
      <c r="L10" s="188">
        <v>0.73499999999999999</v>
      </c>
    </row>
    <row r="11" spans="1:12" x14ac:dyDescent="0.2">
      <c r="A11" s="159" t="s">
        <v>224</v>
      </c>
      <c r="B11" s="3" t="s">
        <v>28</v>
      </c>
      <c r="C11" s="133">
        <v>100</v>
      </c>
      <c r="D11" s="128">
        <f>'6'!S44</f>
        <v>115.91852899837427</v>
      </c>
      <c r="E11" s="169">
        <f>'6'!U44</f>
        <v>48.177586510797255</v>
      </c>
      <c r="F11" s="120">
        <f>'6'!W44</f>
        <v>20</v>
      </c>
      <c r="G11" s="172">
        <f>'6'!Y44</f>
        <v>19</v>
      </c>
      <c r="H11" s="156">
        <v>6</v>
      </c>
      <c r="I11" s="56"/>
      <c r="J11" s="103" t="s">
        <v>139</v>
      </c>
      <c r="K11" s="187">
        <v>0.86899999999999999</v>
      </c>
      <c r="L11" s="188">
        <v>0.76500000000000001</v>
      </c>
    </row>
    <row r="12" spans="1:12" x14ac:dyDescent="0.2">
      <c r="A12" s="159" t="s">
        <v>225</v>
      </c>
      <c r="B12" s="3" t="s">
        <v>268</v>
      </c>
      <c r="C12" s="133">
        <v>100</v>
      </c>
      <c r="D12" s="128">
        <f>'7'!S44</f>
        <v>115.13912924514362</v>
      </c>
      <c r="E12" s="169">
        <f>'7'!U44</f>
        <v>38.519535825629404</v>
      </c>
      <c r="F12" s="120">
        <f>'7'!W44</f>
        <v>8</v>
      </c>
      <c r="G12" s="172">
        <f>'7'!Y44</f>
        <v>5</v>
      </c>
      <c r="H12" s="156">
        <v>7</v>
      </c>
      <c r="I12" s="56"/>
      <c r="J12" s="103" t="s">
        <v>140</v>
      </c>
      <c r="K12" s="187">
        <v>0.80400000000000005</v>
      </c>
      <c r="L12" s="188">
        <v>0.749</v>
      </c>
    </row>
    <row r="13" spans="1:12" x14ac:dyDescent="0.2">
      <c r="A13" s="159" t="s">
        <v>226</v>
      </c>
      <c r="B13" s="3" t="s">
        <v>29</v>
      </c>
      <c r="C13" s="133">
        <v>100</v>
      </c>
      <c r="D13" s="128">
        <f>'8'!S44</f>
        <v>109.35074576144054</v>
      </c>
      <c r="E13" s="169">
        <f>'8'!U44</f>
        <v>36.06167797729821</v>
      </c>
      <c r="F13" s="120">
        <f>'8'!W44</f>
        <v>7</v>
      </c>
      <c r="G13" s="172">
        <f>'8'!Y44</f>
        <v>6</v>
      </c>
      <c r="H13" s="156">
        <v>8</v>
      </c>
      <c r="I13" s="56"/>
      <c r="J13" s="103" t="s">
        <v>196</v>
      </c>
      <c r="K13" s="161">
        <v>0.78600000000000003</v>
      </c>
      <c r="L13" s="189">
        <v>0.73599999999999999</v>
      </c>
    </row>
    <row r="14" spans="1:12" x14ac:dyDescent="0.2">
      <c r="A14" s="159" t="s">
        <v>227</v>
      </c>
      <c r="B14" s="3" t="s">
        <v>30</v>
      </c>
      <c r="C14" s="133">
        <v>100</v>
      </c>
      <c r="D14" s="128">
        <f>'9'!S44</f>
        <v>101.43147557040918</v>
      </c>
      <c r="E14" s="169">
        <f>'9'!U44</f>
        <v>31.375414851572042</v>
      </c>
      <c r="F14" s="120">
        <f>'9'!W44</f>
        <v>13</v>
      </c>
      <c r="G14" s="172">
        <f>'9'!Y44</f>
        <v>9</v>
      </c>
      <c r="H14" s="156">
        <v>9</v>
      </c>
      <c r="I14" s="56"/>
      <c r="J14" s="103" t="s">
        <v>197</v>
      </c>
      <c r="K14" s="161">
        <v>0.69399999999999995</v>
      </c>
      <c r="L14" s="189">
        <v>0.751</v>
      </c>
    </row>
    <row r="15" spans="1:12" x14ac:dyDescent="0.2">
      <c r="A15" s="159" t="s">
        <v>2</v>
      </c>
      <c r="B15" s="3" t="s">
        <v>364</v>
      </c>
      <c r="C15" s="133">
        <v>100</v>
      </c>
      <c r="D15" s="128">
        <f>'10'!S44</f>
        <v>112.24010671261469</v>
      </c>
      <c r="E15" s="169">
        <f>'10'!U44</f>
        <v>39.645955718290104</v>
      </c>
      <c r="F15" s="120">
        <f>'10'!W44</f>
        <v>6</v>
      </c>
      <c r="G15" s="172">
        <f>'10'!Y44</f>
        <v>5</v>
      </c>
      <c r="H15" s="156">
        <v>10</v>
      </c>
      <c r="I15" s="56"/>
      <c r="J15" s="103" t="s">
        <v>198</v>
      </c>
      <c r="K15" s="161">
        <v>0.66300000000000003</v>
      </c>
      <c r="L15" s="189">
        <v>0.73499999999999999</v>
      </c>
    </row>
    <row r="16" spans="1:12" x14ac:dyDescent="0.2">
      <c r="A16" s="159" t="s">
        <v>3</v>
      </c>
      <c r="B16" s="3" t="s">
        <v>31</v>
      </c>
      <c r="C16" s="133">
        <v>100</v>
      </c>
      <c r="D16" s="128">
        <f>'11'!S44</f>
        <v>115.7845578870789</v>
      </c>
      <c r="E16" s="169">
        <f>'11'!U44</f>
        <v>55.003322467591573</v>
      </c>
      <c r="F16" s="120">
        <f>'11'!W44</f>
        <v>1</v>
      </c>
      <c r="G16" s="172">
        <f>'11'!Y44</f>
        <v>1</v>
      </c>
      <c r="H16" s="156">
        <v>11</v>
      </c>
      <c r="I16" s="56"/>
      <c r="J16" s="103" t="s">
        <v>199</v>
      </c>
      <c r="K16" s="161">
        <v>0.66</v>
      </c>
      <c r="L16" s="189">
        <v>0.72199999999999998</v>
      </c>
    </row>
    <row r="17" spans="1:12" x14ac:dyDescent="0.2">
      <c r="A17" s="159" t="s">
        <v>4</v>
      </c>
      <c r="B17" s="3" t="s">
        <v>32</v>
      </c>
      <c r="C17" s="133">
        <v>100</v>
      </c>
      <c r="D17" s="128">
        <f>'12'!S44</f>
        <v>107.05081593823252</v>
      </c>
      <c r="E17" s="169">
        <f>'12'!U44</f>
        <v>27.599695409395178</v>
      </c>
      <c r="F17" s="120">
        <f>'12'!W44</f>
        <v>1</v>
      </c>
      <c r="G17" s="172">
        <f>'12'!Y44</f>
        <v>1</v>
      </c>
      <c r="H17" s="156">
        <v>12</v>
      </c>
      <c r="I17" s="56"/>
      <c r="J17" s="103" t="s">
        <v>200</v>
      </c>
      <c r="K17" s="161">
        <v>0.69299999999999995</v>
      </c>
      <c r="L17" s="189">
        <v>0.73899999999999999</v>
      </c>
    </row>
    <row r="18" spans="1:12" x14ac:dyDescent="0.2">
      <c r="A18" s="159" t="s">
        <v>5</v>
      </c>
      <c r="B18" s="3" t="s">
        <v>33</v>
      </c>
      <c r="C18" s="133">
        <v>100</v>
      </c>
      <c r="D18" s="128">
        <f>'13'!S44</f>
        <v>108.51906337185257</v>
      </c>
      <c r="E18" s="169">
        <f>'13'!U44</f>
        <v>27.003296819123815</v>
      </c>
      <c r="F18" s="120">
        <f>'13'!W44</f>
        <v>1</v>
      </c>
      <c r="G18" s="172">
        <f>'13'!Y44</f>
        <v>1</v>
      </c>
      <c r="H18" s="156">
        <v>13</v>
      </c>
      <c r="I18" s="56"/>
      <c r="J18" s="103" t="s">
        <v>216</v>
      </c>
      <c r="K18" s="161">
        <v>0.75800000000000001</v>
      </c>
      <c r="L18" s="189">
        <v>0.74199999999999999</v>
      </c>
    </row>
    <row r="19" spans="1:12" x14ac:dyDescent="0.2">
      <c r="A19" s="159" t="s">
        <v>6</v>
      </c>
      <c r="B19" s="3" t="s">
        <v>34</v>
      </c>
      <c r="C19" s="133">
        <v>100</v>
      </c>
      <c r="D19" s="128">
        <f>'14'!S44</f>
        <v>115.18355336757686</v>
      </c>
      <c r="E19" s="169">
        <f>'14'!U44</f>
        <v>51.811040076249533</v>
      </c>
      <c r="F19" s="120">
        <f>'14'!W44</f>
        <v>8</v>
      </c>
      <c r="G19" s="172">
        <f>'14'!Y44</f>
        <v>6</v>
      </c>
      <c r="H19" s="156">
        <v>14</v>
      </c>
      <c r="I19" s="56"/>
      <c r="J19" s="103" t="s">
        <v>217</v>
      </c>
      <c r="K19" s="161">
        <v>0.752</v>
      </c>
      <c r="L19" s="189">
        <v>0.72199999999999998</v>
      </c>
    </row>
    <row r="20" spans="1:12" x14ac:dyDescent="0.2">
      <c r="A20" s="159" t="s">
        <v>7</v>
      </c>
      <c r="B20" s="3" t="s">
        <v>269</v>
      </c>
      <c r="C20" s="133">
        <v>100</v>
      </c>
      <c r="D20" s="128">
        <f>'15'!S44</f>
        <v>115.1301981556597</v>
      </c>
      <c r="E20" s="169">
        <f>'15'!U44</f>
        <v>49.696689546859794</v>
      </c>
      <c r="F20" s="120">
        <f>'15'!W44</f>
        <v>4</v>
      </c>
      <c r="G20" s="172">
        <f>'15'!Y44</f>
        <v>4</v>
      </c>
      <c r="H20" s="156">
        <v>15</v>
      </c>
      <c r="I20" s="56"/>
      <c r="J20" s="103" t="s">
        <v>218</v>
      </c>
      <c r="K20" s="161">
        <v>0.71899999999999997</v>
      </c>
      <c r="L20" s="189">
        <v>0.74399999999999999</v>
      </c>
    </row>
    <row r="21" spans="1:12" x14ac:dyDescent="0.2">
      <c r="A21" s="159" t="s">
        <v>8</v>
      </c>
      <c r="B21" s="3" t="s">
        <v>270</v>
      </c>
      <c r="C21" s="133">
        <v>100</v>
      </c>
      <c r="D21" s="128">
        <f>'16'!S44</f>
        <v>114.80952838721947</v>
      </c>
      <c r="E21" s="169">
        <f>'16'!U44</f>
        <v>52.425522628873935</v>
      </c>
      <c r="F21" s="120">
        <f>'16'!W44</f>
        <v>4</v>
      </c>
      <c r="G21" s="172">
        <f>'16'!Y44</f>
        <v>4</v>
      </c>
      <c r="H21" s="156">
        <v>16</v>
      </c>
      <c r="I21" s="56"/>
      <c r="J21" s="103" t="s">
        <v>219</v>
      </c>
      <c r="K21" s="161">
        <v>0.82599999999999996</v>
      </c>
      <c r="L21" s="189">
        <v>0.75</v>
      </c>
    </row>
    <row r="22" spans="1:12" x14ac:dyDescent="0.2">
      <c r="A22" s="159" t="s">
        <v>9</v>
      </c>
      <c r="B22" s="3" t="s">
        <v>271</v>
      </c>
      <c r="C22" s="133">
        <v>100</v>
      </c>
      <c r="D22" s="128">
        <f>'17'!S44</f>
        <v>118.37704088321783</v>
      </c>
      <c r="E22" s="169">
        <f>'17'!U44</f>
        <v>49.068312283548558</v>
      </c>
      <c r="F22" s="120">
        <f>'17'!W44</f>
        <v>1</v>
      </c>
      <c r="G22" s="172">
        <f>'17'!Y44</f>
        <v>0</v>
      </c>
      <c r="H22" s="156">
        <v>17</v>
      </c>
      <c r="I22" s="56"/>
      <c r="J22" s="103" t="s">
        <v>253</v>
      </c>
      <c r="K22" s="161">
        <v>0.84399999999999997</v>
      </c>
      <c r="L22" s="189">
        <v>0.76200000000000001</v>
      </c>
    </row>
    <row r="23" spans="1:12" x14ac:dyDescent="0.2">
      <c r="A23" s="159" t="s">
        <v>10</v>
      </c>
      <c r="B23" s="3" t="s">
        <v>272</v>
      </c>
      <c r="C23" s="133">
        <v>100</v>
      </c>
      <c r="D23" s="128">
        <f>'18'!S44</f>
        <v>114.9282041338829</v>
      </c>
      <c r="E23" s="169">
        <f>'18'!U44</f>
        <v>43.354342338468186</v>
      </c>
      <c r="F23" s="120">
        <f>'18'!W44</f>
        <v>0</v>
      </c>
      <c r="G23" s="172">
        <f>'18'!Y44</f>
        <v>0</v>
      </c>
      <c r="H23" s="156">
        <v>18</v>
      </c>
      <c r="I23" s="56"/>
      <c r="J23" s="190" t="s">
        <v>263</v>
      </c>
      <c r="K23" s="394">
        <v>0.94499999999999995</v>
      </c>
      <c r="L23" s="395">
        <v>0.77200000000000002</v>
      </c>
    </row>
    <row r="24" spans="1:12" x14ac:dyDescent="0.2">
      <c r="A24" s="159" t="s">
        <v>11</v>
      </c>
      <c r="B24" s="3" t="s">
        <v>35</v>
      </c>
      <c r="C24" s="133">
        <v>100</v>
      </c>
      <c r="D24" s="128">
        <f>'19'!S44</f>
        <v>126.73026445087527</v>
      </c>
      <c r="E24" s="169">
        <f>'19'!U44</f>
        <v>46.20875989744308</v>
      </c>
      <c r="F24" s="120">
        <f>'19'!W44</f>
        <v>2</v>
      </c>
      <c r="G24" s="172">
        <f>'19'!Y44</f>
        <v>1</v>
      </c>
      <c r="H24" s="156">
        <v>19</v>
      </c>
      <c r="I24" s="56"/>
      <c r="J24" s="103" t="s">
        <v>340</v>
      </c>
      <c r="K24" s="161">
        <v>0.80800000000000005</v>
      </c>
      <c r="L24" s="189">
        <v>0.74199999999999999</v>
      </c>
    </row>
    <row r="25" spans="1:12" x14ac:dyDescent="0.2">
      <c r="A25" s="159" t="s">
        <v>12</v>
      </c>
      <c r="B25" s="3" t="s">
        <v>366</v>
      </c>
      <c r="C25" s="133">
        <v>100</v>
      </c>
      <c r="D25" s="128">
        <f>'20'!S44</f>
        <v>114.00294217898774</v>
      </c>
      <c r="E25" s="169">
        <f>'20'!U44</f>
        <v>39.818824819602654</v>
      </c>
      <c r="F25" s="120">
        <f>'20'!W44</f>
        <v>0</v>
      </c>
      <c r="G25" s="172">
        <f>'20'!Y44</f>
        <v>0</v>
      </c>
      <c r="H25" s="156">
        <v>20</v>
      </c>
      <c r="I25" s="56"/>
      <c r="J25" s="103" t="s">
        <v>368</v>
      </c>
      <c r="K25" s="161">
        <v>0.82699999999999996</v>
      </c>
      <c r="L25" s="189">
        <v>0.69599999999999995</v>
      </c>
    </row>
    <row r="26" spans="1:12" x14ac:dyDescent="0.2">
      <c r="A26" s="159" t="s">
        <v>13</v>
      </c>
      <c r="B26" s="3" t="s">
        <v>192</v>
      </c>
      <c r="C26" s="133">
        <v>100</v>
      </c>
      <c r="D26" s="128">
        <f>'21'!S44</f>
        <v>115.99900377434555</v>
      </c>
      <c r="E26" s="169">
        <f>'21'!U44</f>
        <v>28.567974441066557</v>
      </c>
      <c r="F26" s="120">
        <f>'21'!W44</f>
        <v>4</v>
      </c>
      <c r="G26" s="172">
        <f>'21'!Y44</f>
        <v>3</v>
      </c>
      <c r="H26" s="156">
        <v>21</v>
      </c>
      <c r="I26" s="56"/>
      <c r="J26" s="200" t="s">
        <v>369</v>
      </c>
      <c r="K26" s="161">
        <v>0.78</v>
      </c>
      <c r="L26" s="189">
        <v>0.71399999999999997</v>
      </c>
    </row>
    <row r="27" spans="1:12" x14ac:dyDescent="0.2">
      <c r="A27" s="11" t="s">
        <v>14</v>
      </c>
      <c r="B27" s="12" t="s">
        <v>50</v>
      </c>
      <c r="C27" s="134">
        <v>100</v>
      </c>
      <c r="D27" s="129">
        <f>'22'!S44</f>
        <v>120.14362340973449</v>
      </c>
      <c r="E27" s="170">
        <f>'22'!U44</f>
        <v>53.742332911861375</v>
      </c>
      <c r="F27" s="121">
        <f>'22'!W44</f>
        <v>16</v>
      </c>
      <c r="G27" s="173">
        <f>'22'!Y44</f>
        <v>8</v>
      </c>
      <c r="H27" s="157">
        <v>22</v>
      </c>
      <c r="I27" s="56"/>
      <c r="J27" s="199" t="s">
        <v>370</v>
      </c>
      <c r="K27" s="396">
        <v>0.82799999999999996</v>
      </c>
      <c r="L27" s="397">
        <v>0.68200000000000005</v>
      </c>
    </row>
    <row r="28" spans="1:12" x14ac:dyDescent="0.2">
      <c r="A28" s="159" t="s">
        <v>15</v>
      </c>
      <c r="B28" s="3" t="s">
        <v>36</v>
      </c>
      <c r="C28" s="133">
        <v>100</v>
      </c>
      <c r="D28" s="128">
        <f>'23'!S44</f>
        <v>121.01170808600075</v>
      </c>
      <c r="E28" s="169">
        <f>'23'!U44</f>
        <v>56.822187217386151</v>
      </c>
      <c r="F28" s="120">
        <f>'23'!W44</f>
        <v>15</v>
      </c>
      <c r="G28" s="172">
        <f>'23'!Y44</f>
        <v>9</v>
      </c>
      <c r="H28" s="156">
        <v>23</v>
      </c>
      <c r="I28" s="56"/>
      <c r="J28" s="114" t="s">
        <v>485</v>
      </c>
      <c r="K28" s="422">
        <v>0.67200000000000004</v>
      </c>
      <c r="L28" s="423">
        <v>0.67900000000000005</v>
      </c>
    </row>
    <row r="29" spans="1:12" x14ac:dyDescent="0.2">
      <c r="A29" s="159" t="s">
        <v>16</v>
      </c>
      <c r="B29" s="3" t="s">
        <v>193</v>
      </c>
      <c r="C29" s="133">
        <v>100</v>
      </c>
      <c r="D29" s="128">
        <f>'24'!S44</f>
        <v>112.55772669567028</v>
      </c>
      <c r="E29" s="169">
        <f>'24'!U44</f>
        <v>31.43538139387897</v>
      </c>
      <c r="F29" s="120">
        <f>'24'!W44</f>
        <v>2</v>
      </c>
      <c r="G29" s="172">
        <f>'24'!Y44</f>
        <v>2</v>
      </c>
      <c r="H29" s="156">
        <v>24</v>
      </c>
      <c r="I29" s="56"/>
      <c r="J29" s="200" t="s">
        <v>486</v>
      </c>
      <c r="K29" s="416">
        <v>0.59799999999999998</v>
      </c>
      <c r="L29" s="417">
        <v>0.61099999999999999</v>
      </c>
    </row>
    <row r="30" spans="1:12" x14ac:dyDescent="0.2">
      <c r="A30" s="159" t="s">
        <v>17</v>
      </c>
      <c r="B30" s="3" t="s">
        <v>273</v>
      </c>
      <c r="C30" s="133">
        <v>100</v>
      </c>
      <c r="D30" s="128">
        <f>'25'!S44</f>
        <v>121.99530557261433</v>
      </c>
      <c r="E30" s="169">
        <f>'25'!U44</f>
        <v>60.42092093482308</v>
      </c>
      <c r="F30" s="120">
        <f>'25'!W44</f>
        <v>4</v>
      </c>
      <c r="G30" s="172">
        <f>'25'!Y44</f>
        <v>5</v>
      </c>
      <c r="H30" s="156">
        <v>25</v>
      </c>
      <c r="I30" s="56"/>
      <c r="J30" s="200" t="s">
        <v>487</v>
      </c>
      <c r="K30" s="416">
        <v>0.71299999999999997</v>
      </c>
      <c r="L30" s="417">
        <v>0.622</v>
      </c>
    </row>
    <row r="31" spans="1:12" x14ac:dyDescent="0.2">
      <c r="A31" s="159" t="s">
        <v>18</v>
      </c>
      <c r="B31" s="3" t="s">
        <v>274</v>
      </c>
      <c r="C31" s="133">
        <v>100</v>
      </c>
      <c r="D31" s="128">
        <f>'26'!S44</f>
        <v>125.07603602076993</v>
      </c>
      <c r="E31" s="169">
        <f>'26'!U44</f>
        <v>79.35973764756433</v>
      </c>
      <c r="F31" s="120">
        <f>'26'!W44</f>
        <v>18</v>
      </c>
      <c r="G31" s="172">
        <f>'26'!Y44</f>
        <v>17</v>
      </c>
      <c r="H31" s="156">
        <v>26</v>
      </c>
      <c r="I31" s="56"/>
      <c r="J31" s="115" t="s">
        <v>488</v>
      </c>
      <c r="K31" s="424">
        <v>0.64</v>
      </c>
      <c r="L31" s="425">
        <v>0.64900000000000002</v>
      </c>
    </row>
    <row r="32" spans="1:12" x14ac:dyDescent="0.2">
      <c r="A32" s="159" t="s">
        <v>19</v>
      </c>
      <c r="B32" s="3" t="s">
        <v>275</v>
      </c>
      <c r="C32" s="133">
        <v>100</v>
      </c>
      <c r="D32" s="128">
        <f>'27'!S44</f>
        <v>122.73733375984214</v>
      </c>
      <c r="E32" s="169">
        <f>'27'!U44</f>
        <v>84.485644598904855</v>
      </c>
      <c r="F32" s="120">
        <f>'27'!W44</f>
        <v>27</v>
      </c>
      <c r="G32" s="172">
        <f>'27'!Y44</f>
        <v>17</v>
      </c>
      <c r="H32" s="156">
        <v>27</v>
      </c>
      <c r="I32" s="56"/>
      <c r="J32" s="191" t="s">
        <v>141</v>
      </c>
      <c r="K32" s="191"/>
      <c r="L32" s="47" t="s">
        <v>120</v>
      </c>
    </row>
    <row r="33" spans="1:12" x14ac:dyDescent="0.2">
      <c r="A33" s="159" t="s">
        <v>20</v>
      </c>
      <c r="B33" s="3" t="s">
        <v>37</v>
      </c>
      <c r="C33" s="133">
        <v>100</v>
      </c>
      <c r="D33" s="128">
        <f>'28'!S44</f>
        <v>122.45193039289197</v>
      </c>
      <c r="E33" s="169">
        <f>'28'!U44</f>
        <v>78.593496546023829</v>
      </c>
      <c r="F33" s="120">
        <f>'28'!W44</f>
        <v>10</v>
      </c>
      <c r="G33" s="172">
        <f>'28'!Y44</f>
        <v>9</v>
      </c>
      <c r="H33" s="156">
        <v>28</v>
      </c>
      <c r="I33" s="56"/>
      <c r="J33" s="57" t="s">
        <v>142</v>
      </c>
      <c r="K33" s="58">
        <f>AVERAGE(K29:K31)</f>
        <v>0.65033333333333332</v>
      </c>
      <c r="L33" s="58">
        <f>AVERAGE(L29:L31)</f>
        <v>0.62733333333333341</v>
      </c>
    </row>
    <row r="34" spans="1:12" x14ac:dyDescent="0.2">
      <c r="A34" s="159" t="s">
        <v>21</v>
      </c>
      <c r="B34" s="3" t="s">
        <v>38</v>
      </c>
      <c r="C34" s="133">
        <v>100</v>
      </c>
      <c r="D34" s="128">
        <f>'29'!S44</f>
        <v>110.0762410855194</v>
      </c>
      <c r="E34" s="169">
        <f>'29'!U44</f>
        <v>94.879148230941453</v>
      </c>
      <c r="F34" s="120">
        <f>'29'!W44</f>
        <v>3</v>
      </c>
      <c r="G34" s="172">
        <f>'29'!Y44</f>
        <v>0</v>
      </c>
      <c r="H34" s="156">
        <v>29</v>
      </c>
      <c r="I34" s="56"/>
    </row>
    <row r="35" spans="1:12" x14ac:dyDescent="0.2">
      <c r="A35" s="159" t="s">
        <v>22</v>
      </c>
      <c r="B35" s="3" t="s">
        <v>377</v>
      </c>
      <c r="C35" s="133">
        <v>100</v>
      </c>
      <c r="D35" s="128">
        <f>'30'!S44</f>
        <v>123.20647951703856</v>
      </c>
      <c r="E35" s="169">
        <f>'30'!U44</f>
        <v>83.031403070802426</v>
      </c>
      <c r="F35" s="120">
        <f>'30'!W44</f>
        <v>9</v>
      </c>
      <c r="G35" s="172">
        <f>'30'!Y44</f>
        <v>9</v>
      </c>
      <c r="H35" s="156">
        <v>30</v>
      </c>
      <c r="I35" s="56"/>
    </row>
    <row r="36" spans="1:12" x14ac:dyDescent="0.2">
      <c r="A36" s="159" t="s">
        <v>23</v>
      </c>
      <c r="B36" s="3" t="s">
        <v>194</v>
      </c>
      <c r="C36" s="133">
        <v>100</v>
      </c>
      <c r="D36" s="128">
        <f>'31'!S44</f>
        <v>122.81367025219576</v>
      </c>
      <c r="E36" s="169">
        <f>'31'!U44</f>
        <v>54.808704300307689</v>
      </c>
      <c r="F36" s="120">
        <f>'31'!W44</f>
        <v>7</v>
      </c>
      <c r="G36" s="172">
        <f>'31'!Y44</f>
        <v>7</v>
      </c>
      <c r="H36" s="156">
        <v>31</v>
      </c>
      <c r="I36" s="56"/>
    </row>
    <row r="37" spans="1:12" x14ac:dyDescent="0.2">
      <c r="A37" s="159" t="s">
        <v>24</v>
      </c>
      <c r="B37" s="3" t="s">
        <v>39</v>
      </c>
      <c r="C37" s="133">
        <v>100</v>
      </c>
      <c r="D37" s="128">
        <f>'32'!S44</f>
        <v>121.33691501016246</v>
      </c>
      <c r="E37" s="169">
        <f>'32'!U44</f>
        <v>83.435760357160703</v>
      </c>
      <c r="F37" s="120">
        <f>'32'!W44</f>
        <v>8</v>
      </c>
      <c r="G37" s="172">
        <f>'32'!Y44</f>
        <v>8</v>
      </c>
      <c r="H37" s="156">
        <v>32</v>
      </c>
      <c r="I37" s="56"/>
    </row>
    <row r="38" spans="1:12" x14ac:dyDescent="0.2">
      <c r="A38" s="159" t="s">
        <v>25</v>
      </c>
      <c r="B38" s="3" t="s">
        <v>40</v>
      </c>
      <c r="C38" s="133">
        <v>100</v>
      </c>
      <c r="D38" s="128">
        <f>'33'!S44</f>
        <v>124.088868985107</v>
      </c>
      <c r="E38" s="169">
        <f>'33'!U44</f>
        <v>84.751842695926797</v>
      </c>
      <c r="F38" s="120">
        <f>'33'!W44</f>
        <v>10</v>
      </c>
      <c r="G38" s="172">
        <f>'33'!Y44</f>
        <v>5</v>
      </c>
      <c r="H38" s="156">
        <v>33</v>
      </c>
      <c r="I38" s="56"/>
    </row>
    <row r="39" spans="1:12" x14ac:dyDescent="0.2">
      <c r="A39" s="159" t="s">
        <v>26</v>
      </c>
      <c r="B39" s="3" t="s">
        <v>277</v>
      </c>
      <c r="C39" s="133">
        <v>100</v>
      </c>
      <c r="D39" s="128">
        <f>'34'!S44</f>
        <v>124.28808545815677</v>
      </c>
      <c r="E39" s="169">
        <f>'34'!U44</f>
        <v>70.015141141979996</v>
      </c>
      <c r="F39" s="120">
        <f>'34'!W44</f>
        <v>16</v>
      </c>
      <c r="G39" s="172">
        <f>'34'!Y44</f>
        <v>15</v>
      </c>
      <c r="H39" s="156">
        <v>34</v>
      </c>
      <c r="I39" s="56"/>
    </row>
    <row r="40" spans="1:12" x14ac:dyDescent="0.2">
      <c r="A40" s="159" t="s">
        <v>51</v>
      </c>
      <c r="B40" s="3" t="s">
        <v>367</v>
      </c>
      <c r="C40" s="133">
        <v>100</v>
      </c>
      <c r="D40" s="128">
        <f>'35'!S44</f>
        <v>126.47388838090923</v>
      </c>
      <c r="E40" s="169">
        <f>'35'!U44</f>
        <v>72.587387155097218</v>
      </c>
      <c r="F40" s="120">
        <f>'35'!W44</f>
        <v>26</v>
      </c>
      <c r="G40" s="172">
        <f>'35'!Y44</f>
        <v>20</v>
      </c>
      <c r="H40" s="156">
        <v>35</v>
      </c>
      <c r="I40" s="56"/>
    </row>
    <row r="41" spans="1:12" x14ac:dyDescent="0.2">
      <c r="A41" s="159" t="s">
        <v>195</v>
      </c>
      <c r="B41" s="3" t="s">
        <v>41</v>
      </c>
      <c r="C41" s="133">
        <v>100</v>
      </c>
      <c r="D41" s="128">
        <f>'36'!S44</f>
        <v>120.81324245207367</v>
      </c>
      <c r="E41" s="169">
        <f>'36'!U44</f>
        <v>69.113732685571478</v>
      </c>
      <c r="F41" s="120">
        <f>'36'!W44</f>
        <v>20</v>
      </c>
      <c r="G41" s="172">
        <f>'36'!Y44</f>
        <v>15</v>
      </c>
      <c r="H41" s="156">
        <v>36</v>
      </c>
      <c r="I41" s="56"/>
    </row>
    <row r="42" spans="1:12" x14ac:dyDescent="0.2">
      <c r="A42" s="159" t="s">
        <v>201</v>
      </c>
      <c r="B42" s="3" t="s">
        <v>346</v>
      </c>
      <c r="C42" s="133">
        <v>100</v>
      </c>
      <c r="D42" s="128">
        <f>'37'!S44</f>
        <v>123.86420898908347</v>
      </c>
      <c r="E42" s="169">
        <f>'37'!U44</f>
        <v>59.331496723274746</v>
      </c>
      <c r="F42" s="120">
        <f>'37'!W44</f>
        <v>20</v>
      </c>
      <c r="G42" s="172">
        <f>'37'!Y44</f>
        <v>14</v>
      </c>
      <c r="H42" s="156">
        <v>37</v>
      </c>
      <c r="I42" s="56"/>
    </row>
    <row r="43" spans="1:12" x14ac:dyDescent="0.2">
      <c r="A43" s="159" t="s">
        <v>202</v>
      </c>
      <c r="B43" s="3" t="s">
        <v>279</v>
      </c>
      <c r="C43" s="133">
        <v>100</v>
      </c>
      <c r="D43" s="128">
        <f>'38'!S44</f>
        <v>115.83801427309345</v>
      </c>
      <c r="E43" s="169">
        <f>'38'!U44</f>
        <v>9.4382282548997978</v>
      </c>
      <c r="F43" s="120">
        <f>'38'!W44</f>
        <v>2</v>
      </c>
      <c r="G43" s="172">
        <f>'38'!Y44</f>
        <v>1</v>
      </c>
      <c r="H43" s="156">
        <v>38</v>
      </c>
      <c r="I43" s="56"/>
    </row>
    <row r="44" spans="1:12" x14ac:dyDescent="0.2">
      <c r="A44" s="159" t="s">
        <v>203</v>
      </c>
      <c r="B44" s="3" t="s">
        <v>280</v>
      </c>
      <c r="C44" s="133">
        <v>100</v>
      </c>
      <c r="D44" s="128">
        <f>'39'!S44</f>
        <v>135.11955413673957</v>
      </c>
      <c r="E44" s="169">
        <f>'39'!U44</f>
        <v>54.738669342919671</v>
      </c>
      <c r="F44" s="120">
        <f>'39'!W44</f>
        <v>2</v>
      </c>
      <c r="G44" s="172">
        <f>'39'!Y44</f>
        <v>3</v>
      </c>
      <c r="H44" s="156">
        <v>39</v>
      </c>
      <c r="I44" s="56"/>
    </row>
    <row r="45" spans="1:12" x14ac:dyDescent="0.2">
      <c r="A45" s="106"/>
      <c r="B45" s="94" t="s">
        <v>83</v>
      </c>
      <c r="C45" s="135">
        <f>SUM(C6:C44)</f>
        <v>3900</v>
      </c>
      <c r="D45" s="202">
        <f>SUM(D6:D44)</f>
        <v>4640.3615231004751</v>
      </c>
      <c r="E45" s="203">
        <f>SUM(E6:E44)</f>
        <v>2193.2378103742844</v>
      </c>
      <c r="F45" s="204">
        <f>SUM(F6:F44)</f>
        <v>473</v>
      </c>
      <c r="G45" s="205">
        <f>SUM(G6:G44)</f>
        <v>266</v>
      </c>
      <c r="H45" s="160"/>
      <c r="I45" s="56"/>
    </row>
    <row r="46" spans="1:12" x14ac:dyDescent="0.2">
      <c r="A46" s="398" t="str">
        <f>取引基本表!$E$1</f>
        <v>2015年洲本市産業連関表</v>
      </c>
      <c r="B46" s="399"/>
      <c r="C46" s="60"/>
      <c r="D46" s="60"/>
      <c r="E46" s="60"/>
      <c r="F46" s="60"/>
      <c r="G46" s="60"/>
      <c r="H46" s="48"/>
      <c r="I46" s="48"/>
      <c r="J46" s="48"/>
    </row>
    <row r="47" spans="1:12" x14ac:dyDescent="0.2">
      <c r="A47" s="59" t="s">
        <v>491</v>
      </c>
      <c r="B47" s="60"/>
      <c r="C47" s="60"/>
      <c r="D47" s="60"/>
      <c r="E47" s="60"/>
      <c r="F47" s="60"/>
      <c r="G47" s="60"/>
      <c r="H47" s="48"/>
      <c r="I47" s="48"/>
      <c r="J47" s="48"/>
    </row>
    <row r="48" spans="1:12" x14ac:dyDescent="0.2">
      <c r="A48" s="59" t="s">
        <v>492</v>
      </c>
      <c r="B48" s="60"/>
      <c r="C48" s="60"/>
      <c r="D48" s="60"/>
      <c r="E48" s="60"/>
      <c r="F48" s="60"/>
      <c r="G48" s="60"/>
      <c r="H48" s="48"/>
      <c r="I48" s="48"/>
      <c r="J48" s="48"/>
    </row>
    <row r="49" spans="1:10" x14ac:dyDescent="0.2">
      <c r="A49" s="59" t="s">
        <v>252</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G8" activePane="bottomRight" state="frozen"/>
      <selection pane="topRight" activeCell="C1" sqref="C1"/>
      <selection pane="bottomLeft" activeCell="A6" sqref="A6"/>
      <selection pane="bottomRight" activeCell="L15" sqref="L15"/>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358</v>
      </c>
    </row>
    <row r="2" spans="1:18" x14ac:dyDescent="0.2">
      <c r="A2" s="43" t="s">
        <v>357</v>
      </c>
      <c r="B2" s="44"/>
      <c r="C2" s="44"/>
      <c r="D2" s="44"/>
      <c r="E2" s="44"/>
      <c r="F2" s="45"/>
      <c r="G2" s="45"/>
      <c r="O2" s="426"/>
      <c r="P2" s="434" t="s">
        <v>541</v>
      </c>
      <c r="Q2" s="427"/>
      <c r="R2" s="428" t="s">
        <v>493</v>
      </c>
    </row>
    <row r="3" spans="1:18" x14ac:dyDescent="0.2">
      <c r="A3" s="15" t="s">
        <v>396</v>
      </c>
      <c r="I3" s="15" t="s">
        <v>254</v>
      </c>
      <c r="O3" s="426"/>
      <c r="P3" s="427"/>
      <c r="Q3" s="427"/>
    </row>
    <row r="4" spans="1:18" x14ac:dyDescent="0.2">
      <c r="A4" s="50"/>
      <c r="B4" s="51"/>
      <c r="C4" s="52" t="s">
        <v>123</v>
      </c>
      <c r="D4" s="113"/>
      <c r="E4" s="122" t="s">
        <v>124</v>
      </c>
      <c r="F4" s="122"/>
      <c r="G4" s="114" t="s">
        <v>125</v>
      </c>
      <c r="I4" s="136"/>
      <c r="J4" s="137" t="s">
        <v>128</v>
      </c>
      <c r="K4" s="138" t="s">
        <v>210</v>
      </c>
      <c r="L4" s="139" t="s">
        <v>130</v>
      </c>
      <c r="M4" s="138" t="s">
        <v>255</v>
      </c>
      <c r="O4" s="49"/>
      <c r="P4" s="431" t="s">
        <v>494</v>
      </c>
      <c r="Q4" s="437" t="s">
        <v>542</v>
      </c>
      <c r="R4" s="433" t="s">
        <v>543</v>
      </c>
    </row>
    <row r="5" spans="1:18" x14ac:dyDescent="0.2">
      <c r="A5" s="54"/>
      <c r="B5" s="126"/>
      <c r="C5" s="123" t="s">
        <v>128</v>
      </c>
      <c r="D5" s="124" t="s">
        <v>129</v>
      </c>
      <c r="E5" s="125" t="s">
        <v>130</v>
      </c>
      <c r="F5" s="124" t="s">
        <v>131</v>
      </c>
      <c r="G5" s="115" t="s">
        <v>132</v>
      </c>
      <c r="I5" s="140"/>
      <c r="J5" s="141" t="s">
        <v>127</v>
      </c>
      <c r="K5" s="142" t="s">
        <v>127</v>
      </c>
      <c r="L5" s="143" t="s">
        <v>256</v>
      </c>
      <c r="M5" s="142" t="s">
        <v>256</v>
      </c>
      <c r="O5" s="49"/>
      <c r="P5" s="432" t="s">
        <v>495</v>
      </c>
      <c r="Q5" s="438">
        <v>2019</v>
      </c>
      <c r="R5" s="436">
        <v>2020</v>
      </c>
    </row>
    <row r="6" spans="1:18" x14ac:dyDescent="0.2">
      <c r="A6" s="2" t="s">
        <v>264</v>
      </c>
      <c r="B6" s="10" t="s">
        <v>265</v>
      </c>
      <c r="C6" s="175">
        <f>'1'!S5+'2'!S5+'3'!S5+'4'!S5+'5'!S5+'6'!S5+'7'!S5+'8'!S5+'9'!S5+'10'!S5+'11'!S5+'12'!S5+'13'!S5+'14'!S5+'15'!S5+'16'!S5+'17'!S5+'18'!S5+'19'!S5+'20'!S5+'21'!S5+'22'!S5+'23'!S5+'24'!S5+'25'!S5+'26'!S5+'27'!S5+'28'!S5+'29'!S5+'30'!S5+'31'!S5+'32'!S5+'33'!S5+'34'!S5+'35'!S5+'36'!S5+'37'!S5+'38'!S5+'39'!S5</f>
        <v>156.47633044007293</v>
      </c>
      <c r="D6" s="193">
        <f>'1'!U5+'2'!U5+'3'!U5+'4'!U5+'5'!U5+'6'!U5+'7'!U5+'8'!U5+'9'!U5+'10'!U5+'11'!U5+'12'!U5+'13'!U5+'14'!U5+'15'!U5+'16'!U5+'17'!U5+'18'!U5+'19'!U5+'20'!U5+'21'!U5+'22'!U5+'23'!U5+'24'!U5+'25'!U5+'26'!U5+'27'!U5+'28'!U5+'29'!U5+'30'!U5+'31'!U5+'32'!U5+'33'!U5+'34'!U5+'35'!U5+'36'!U5+'37'!U5+'38'!U5+'39'!U5</f>
        <v>70.730897196845092</v>
      </c>
      <c r="E6" s="120">
        <f>'1'!W5+'2'!W5+'3'!W5+'4'!W5+'5'!W5+'6'!W5+'7'!W5+'8'!W5+'9'!W5+'10'!W5+'11'!W5+'12'!W5+'13'!W5+'14'!W5+'15'!W5+'16'!W5+'17'!W5+'18'!W5+'19'!W5+'20'!W5+'21'!W5+'22'!W5+'23'!W5+'24'!W5+'25'!W5+'26'!W5+'27'!W5+'28'!W5+'29'!W5+'30'!W5+'31'!W5+'32'!W5+'33'!W5+'34'!W5+'35'!W5+'36'!W5+'37'!W5+'38'!W5+'39'!W5</f>
        <v>43</v>
      </c>
      <c r="F6" s="172">
        <f>'1'!Y5+'2'!Y5+'3'!Y5+'4'!Y5+'5'!Y5+'6'!Y5+'7'!Y5+'8'!Y5+'9'!Y5+'10'!Y5+'11'!Y5+'12'!Y5+'13'!Y5+'14'!Y5+'15'!Y5+'16'!Y5+'17'!Y5+'18'!Y5+'19'!Y5+'20'!Y5+'21'!Y5+'22'!Y5+'23'!Y5+'24'!Y5+'25'!Y5+'26'!Y5+'27'!Y5+'28'!Y5+'29'!Y5+'30'!Y5+'31'!Y5+'32'!Y5+'33'!Y5+'34'!Y5+'35'!Y5+'36'!Y5+'37'!Y5+'38'!Y5+'39'!Y5</f>
        <v>15</v>
      </c>
      <c r="G6" s="116">
        <v>1</v>
      </c>
      <c r="I6" s="144" t="s">
        <v>257</v>
      </c>
      <c r="J6" s="145">
        <f>C45</f>
        <v>4640.3615231004742</v>
      </c>
      <c r="K6" s="145">
        <f>D45</f>
        <v>2193.2378103742844</v>
      </c>
      <c r="L6" s="146">
        <f>E45</f>
        <v>473</v>
      </c>
      <c r="M6" s="147">
        <f>F45</f>
        <v>266</v>
      </c>
      <c r="O6" s="49"/>
      <c r="P6" s="429" t="s">
        <v>496</v>
      </c>
      <c r="Q6" s="429">
        <v>22311703</v>
      </c>
      <c r="R6" s="429">
        <v>21735871</v>
      </c>
    </row>
    <row r="7" spans="1:18" x14ac:dyDescent="0.2">
      <c r="A7" s="159" t="s">
        <v>220</v>
      </c>
      <c r="B7" s="3" t="s">
        <v>266</v>
      </c>
      <c r="C7" s="174">
        <f>'1'!S6+'2'!S6+'3'!S6+'4'!S6+'5'!S6+'6'!S6+'7'!S6+'8'!S6+'9'!S6+'10'!S6+'11'!S6+'12'!S6+'13'!S6+'14'!S6+'15'!S6+'16'!S6+'17'!S6+'18'!S6+'19'!S6+'20'!S6+'21'!S6+'22'!S6+'23'!S6+'24'!S6+'25'!S6+'26'!S6+'27'!S6+'28'!S6+'29'!S6+'30'!S6+'31'!S6+'32'!S6+'33'!S6+'34'!S6+'35'!S6+'36'!S6+'37'!S6+'38'!S6+'39'!S6</f>
        <v>107.04221501279542</v>
      </c>
      <c r="D7" s="193">
        <f>'1'!U6+'2'!U6+'3'!U6+'4'!U6+'5'!U6+'6'!U6+'7'!U6+'8'!U6+'9'!U6+'10'!U6+'11'!U6+'12'!U6+'13'!U6+'14'!U6+'15'!U6+'16'!U6+'17'!U6+'18'!U6+'19'!U6+'20'!U6+'21'!U6+'22'!U6+'23'!U6+'24'!U6+'25'!U6+'26'!U6+'27'!U6+'28'!U6+'29'!U6+'30'!U6+'31'!U6+'32'!U6+'33'!U6+'34'!U6+'35'!U6+'36'!U6+'37'!U6+'38'!U6+'39'!U6</f>
        <v>76.227031903051255</v>
      </c>
      <c r="E7" s="120">
        <f>'1'!W6+'2'!W6+'3'!W6+'4'!W6+'5'!W6+'6'!W6+'7'!W6+'8'!W6+'9'!W6+'10'!W6+'11'!W6+'12'!W6+'13'!W6+'14'!W6+'15'!W6+'16'!W6+'17'!W6+'18'!W6+'19'!W6+'20'!W6+'21'!W6+'22'!W6+'23'!W6+'24'!W6+'25'!W6+'26'!W6+'27'!W6+'28'!W6+'29'!W6+'30'!W6+'31'!W6+'32'!W6+'33'!W6+'34'!W6+'35'!W6+'36'!W6+'37'!W6+'38'!W6+'39'!W6</f>
        <v>24</v>
      </c>
      <c r="F7" s="172">
        <f>'1'!Y6+'2'!Y6+'3'!Y6+'4'!Y6+'5'!Y6+'6'!Y6+'7'!Y6+'8'!Y6+'9'!Y6+'10'!Y6+'11'!Y6+'12'!Y6+'13'!Y6+'14'!Y6+'15'!Y6+'16'!Y6+'17'!Y6+'18'!Y6+'19'!Y6+'20'!Y6+'21'!Y6+'22'!Y6+'23'!Y6+'24'!Y6+'25'!Y6+'26'!Y6+'27'!Y6+'28'!Y6+'29'!Y6+'30'!Y6+'31'!Y6+'32'!Y6+'33'!Y6+'34'!Y6+'35'!Y6+'36'!Y6+'37'!Y6+'38'!Y6+'39'!Y6</f>
        <v>0</v>
      </c>
      <c r="G7" s="117">
        <v>2</v>
      </c>
      <c r="I7" s="144" t="s">
        <v>258</v>
      </c>
      <c r="J7" s="145">
        <f>最終需要_まとめ!C45</f>
        <v>3900</v>
      </c>
      <c r="K7" s="383">
        <f>Q65</f>
        <v>160450</v>
      </c>
      <c r="L7" s="148" t="s">
        <v>259</v>
      </c>
      <c r="M7" s="149" t="s">
        <v>259</v>
      </c>
      <c r="O7" s="49"/>
      <c r="P7" s="429" t="s">
        <v>497</v>
      </c>
      <c r="Q7" s="429">
        <v>7098009</v>
      </c>
      <c r="R7" s="429">
        <v>6903478</v>
      </c>
    </row>
    <row r="8" spans="1:18" x14ac:dyDescent="0.2">
      <c r="A8" s="159" t="s">
        <v>221</v>
      </c>
      <c r="B8" s="3" t="s">
        <v>267</v>
      </c>
      <c r="C8" s="174">
        <f>'1'!S7+'2'!S7+'3'!S7+'4'!S7+'5'!S7+'6'!S7+'7'!S7+'8'!S7+'9'!S7+'10'!S7+'11'!S7+'12'!S7+'13'!S7+'14'!S7+'15'!S7+'16'!S7+'17'!S7+'18'!S7+'19'!S7+'20'!S7+'21'!S7+'22'!S7+'23'!S7+'24'!S7+'25'!S7+'26'!S7+'27'!S7+'28'!S7+'29'!S7+'30'!S7+'31'!S7+'32'!S7+'33'!S7+'34'!S7+'35'!S7+'36'!S7+'37'!S7+'38'!S7+'39'!S7</f>
        <v>111.30651765262137</v>
      </c>
      <c r="D8" s="193">
        <f>'1'!U7+'2'!U7+'3'!U7+'4'!U7+'5'!U7+'6'!U7+'7'!U7+'8'!U7+'9'!U7+'10'!U7+'11'!U7+'12'!U7+'13'!U7+'14'!U7+'15'!U7+'16'!U7+'17'!U7+'18'!U7+'19'!U7+'20'!U7+'21'!U7+'22'!U7+'23'!U7+'24'!U7+'25'!U7+'26'!U7+'27'!U7+'28'!U7+'29'!U7+'30'!U7+'31'!U7+'32'!U7+'33'!U7+'34'!U7+'35'!U7+'36'!U7+'37'!U7+'38'!U7+'39'!U7</f>
        <v>57.823966846921984</v>
      </c>
      <c r="E8" s="120">
        <f>'1'!W7+'2'!W7+'3'!W7+'4'!W7+'5'!W7+'6'!W7+'7'!W7+'8'!W7+'9'!W7+'10'!W7+'11'!W7+'12'!W7+'13'!W7+'14'!W7+'15'!W7+'16'!W7+'17'!W7+'18'!W7+'19'!W7+'20'!W7+'21'!W7+'22'!W7+'23'!W7+'24'!W7+'25'!W7+'26'!W7+'27'!W7+'28'!W7+'29'!W7+'30'!W7+'31'!W7+'32'!W7+'33'!W7+'34'!W7+'35'!W7+'36'!W7+'37'!W7+'38'!W7+'39'!W7</f>
        <v>11</v>
      </c>
      <c r="F8" s="172">
        <f>'1'!Y7+'2'!Y7+'3'!Y7+'4'!Y7+'5'!Y7+'6'!Y7+'7'!Y7+'8'!Y7+'9'!Y7+'10'!Y7+'11'!Y7+'12'!Y7+'13'!Y7+'14'!Y7+'15'!Y7+'16'!Y7+'17'!Y7+'18'!Y7+'19'!Y7+'20'!Y7+'21'!Y7+'22'!Y7+'23'!Y7+'24'!Y7+'25'!Y7+'26'!Y7+'27'!Y7+'28'!Y7+'29'!Y7+'30'!Y7+'31'!Y7+'32'!Y7+'33'!Y7+'34'!Y7+'35'!Y7+'36'!Y7+'37'!Y7+'38'!Y7+'39'!Y7</f>
        <v>0</v>
      </c>
      <c r="G8" s="117">
        <v>3</v>
      </c>
      <c r="I8" s="144" t="s">
        <v>260</v>
      </c>
      <c r="J8" s="441">
        <f>J6/J7</f>
        <v>1.1898362879744806</v>
      </c>
      <c r="K8" s="150">
        <f>K6/K7*100</f>
        <v>1.3669291432684851</v>
      </c>
      <c r="L8" s="148" t="s">
        <v>262</v>
      </c>
      <c r="M8" s="151" t="s">
        <v>262</v>
      </c>
      <c r="O8" s="49"/>
      <c r="P8" s="429" t="s">
        <v>498</v>
      </c>
      <c r="Q8" s="429">
        <v>3587529</v>
      </c>
      <c r="R8" s="429">
        <v>3385318</v>
      </c>
    </row>
    <row r="9" spans="1:18" x14ac:dyDescent="0.2">
      <c r="A9" s="159" t="s">
        <v>222</v>
      </c>
      <c r="B9" s="3" t="s">
        <v>27</v>
      </c>
      <c r="C9" s="174">
        <f>'1'!S8+'2'!S8+'3'!S8+'4'!S8+'5'!S8+'6'!S8+'7'!S8+'8'!S8+'9'!S8+'10'!S8+'11'!S8+'12'!S8+'13'!S8+'14'!S8+'15'!S8+'16'!S8+'17'!S8+'18'!S8+'19'!S8+'20'!S8+'21'!S8+'22'!S8+'23'!S8+'24'!S8+'25'!S8+'26'!S8+'27'!S8+'28'!S8+'29'!S8+'30'!S8+'31'!S8+'32'!S8+'33'!S8+'34'!S8+'35'!S8+'36'!S8+'37'!S8+'38'!S8+'39'!S8</f>
        <v>100.27637832583241</v>
      </c>
      <c r="D9" s="193">
        <f>'1'!U8+'2'!U8+'3'!U8+'4'!U8+'5'!U8+'6'!U8+'7'!U8+'8'!U8+'9'!U8+'10'!U8+'11'!U8+'12'!U8+'13'!U8+'14'!U8+'15'!U8+'16'!U8+'17'!U8+'18'!U8+'19'!U8+'20'!U8+'21'!U8+'22'!U8+'23'!U8+'24'!U8+'25'!U8+'26'!U8+'27'!U8+'28'!U8+'29'!U8+'30'!U8+'31'!U8+'32'!U8+'33'!U8+'34'!U8+'35'!U8+'36'!U8+'37'!U8+'38'!U8+'39'!U8</f>
        <v>80.221102660665949</v>
      </c>
      <c r="E9" s="120">
        <f>'1'!W8+'2'!W8+'3'!W8+'4'!W8+'5'!W8+'6'!W8+'7'!W8+'8'!W8+'9'!W8+'10'!W8+'11'!W8+'12'!W8+'13'!W8+'14'!W8+'15'!W8+'16'!W8+'17'!W8+'18'!W8+'19'!W8+'20'!W8+'21'!W8+'22'!W8+'23'!W8+'24'!W8+'25'!W8+'26'!W8+'27'!W8+'28'!W8+'29'!W8+'30'!W8+'31'!W8+'32'!W8+'33'!W8+'34'!W8+'35'!W8+'36'!W8+'37'!W8+'38'!W8+'39'!W8</f>
        <v>87</v>
      </c>
      <c r="F9" s="172">
        <f>'1'!Y8+'2'!Y8+'3'!Y8+'4'!Y8+'5'!Y8+'6'!Y8+'7'!Y8+'8'!Y8+'9'!Y8+'10'!Y8+'11'!Y8+'12'!Y8+'13'!Y8+'14'!Y8+'15'!Y8+'16'!Y8+'17'!Y8+'18'!Y8+'19'!Y8+'20'!Y8+'21'!Y8+'22'!Y8+'23'!Y8+'24'!Y8+'25'!Y8+'26'!Y8+'27'!Y8+'28'!Y8+'29'!Y8+'30'!Y8+'31'!Y8+'32'!Y8+'33'!Y8+'34'!Y8+'35'!Y8+'36'!Y8+'37'!Y8+'38'!Y8+'39'!Y8</f>
        <v>13</v>
      </c>
      <c r="G9" s="117">
        <v>4</v>
      </c>
      <c r="I9" s="152" t="s">
        <v>125</v>
      </c>
      <c r="J9" s="462" t="s">
        <v>544</v>
      </c>
      <c r="K9" s="463"/>
      <c r="L9" s="153"/>
      <c r="M9" s="154"/>
      <c r="O9" s="49"/>
      <c r="P9" s="429" t="s">
        <v>499</v>
      </c>
      <c r="Q9" s="429">
        <v>1982260</v>
      </c>
      <c r="R9" s="429">
        <v>1908128</v>
      </c>
    </row>
    <row r="10" spans="1:18" x14ac:dyDescent="0.2">
      <c r="A10" s="2" t="s">
        <v>223</v>
      </c>
      <c r="B10" s="10" t="s">
        <v>191</v>
      </c>
      <c r="C10" s="175">
        <f>'1'!S9+'2'!S9+'3'!S9+'4'!S9+'5'!S9+'6'!S9+'7'!S9+'8'!S9+'9'!S9+'10'!S9+'11'!S9+'12'!S9+'13'!S9+'14'!S9+'15'!S9+'16'!S9+'17'!S9+'18'!S9+'19'!S9+'20'!S9+'21'!S9+'22'!S9+'23'!S9+'24'!S9+'25'!S9+'26'!S9+'27'!S9+'28'!S9+'29'!S9+'30'!S9+'31'!S9+'32'!S9+'33'!S9+'34'!S9+'35'!S9+'36'!S9+'37'!S9+'38'!S9+'39'!S9</f>
        <v>102.87551334569108</v>
      </c>
      <c r="D10" s="194">
        <f>'1'!U9+'2'!U9+'3'!U9+'4'!U9+'5'!U9+'6'!U9+'7'!U9+'8'!U9+'9'!U9+'10'!U9+'11'!U9+'12'!U9+'13'!U9+'14'!U9+'15'!U9+'16'!U9+'17'!U9+'18'!U9+'19'!U9+'20'!U9+'21'!U9+'22'!U9+'23'!U9+'24'!U9+'25'!U9+'26'!U9+'27'!U9+'28'!U9+'29'!U9+'30'!U9+'31'!U9+'32'!U9+'33'!U9+'34'!U9+'35'!U9+'36'!U9+'37'!U9+'38'!U9+'39'!U9</f>
        <v>29.531443840929676</v>
      </c>
      <c r="E10" s="119">
        <f>'1'!W9+'2'!W9+'3'!W9+'4'!W9+'5'!W9+'6'!W9+'7'!W9+'8'!W9+'9'!W9+'10'!W9+'11'!W9+'12'!W9+'13'!W9+'14'!W9+'15'!W9+'16'!W9+'17'!W9+'18'!W9+'19'!W9+'20'!W9+'21'!W9+'22'!W9+'23'!W9+'24'!W9+'25'!W9+'26'!W9+'27'!W9+'28'!W9+'29'!W9+'30'!W9+'31'!W9+'32'!W9+'33'!W9+'34'!W9+'35'!W9+'36'!W9+'37'!W9+'38'!W9+'39'!W9</f>
        <v>10</v>
      </c>
      <c r="F10" s="171">
        <f>'1'!Y9+'2'!Y9+'3'!Y9+'4'!Y9+'5'!Y9+'6'!Y9+'7'!Y9+'8'!Y9+'9'!Y9+'10'!Y9+'11'!Y9+'12'!Y9+'13'!Y9+'14'!Y9+'15'!Y9+'16'!Y9+'17'!Y9+'18'!Y9+'19'!Y9+'20'!Y9+'21'!Y9+'22'!Y9+'23'!Y9+'24'!Y9+'25'!Y9+'26'!Y9+'27'!Y9+'28'!Y9+'29'!Y9+'30'!Y9+'31'!Y9+'32'!Y9+'33'!Y9+'34'!Y9+'35'!Y9+'36'!Y9+'37'!Y9+'38'!Y9+'39'!Y9</f>
        <v>7</v>
      </c>
      <c r="G10" s="116">
        <v>5</v>
      </c>
      <c r="I10" s="26" t="s">
        <v>261</v>
      </c>
      <c r="O10" s="49"/>
      <c r="P10" s="429" t="s">
        <v>500</v>
      </c>
      <c r="Q10" s="429">
        <v>2933055</v>
      </c>
      <c r="R10" s="429">
        <v>2958496</v>
      </c>
    </row>
    <row r="11" spans="1:18" x14ac:dyDescent="0.2">
      <c r="A11" s="159" t="s">
        <v>224</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38.446411012782697</v>
      </c>
      <c r="E11" s="120">
        <f>'1'!W10+'2'!W10+'3'!W10+'4'!W10+'5'!W10+'6'!W10+'7'!W10+'8'!W10+'9'!W10+'10'!W10+'11'!W10+'12'!W10+'13'!W10+'14'!W10+'15'!W10+'16'!W10+'17'!W10+'18'!W10+'19'!W10+'20'!W10+'21'!W10+'22'!W10+'23'!W10+'24'!W10+'25'!W10+'26'!W10+'27'!W10+'28'!W10+'29'!W10+'30'!W10+'31'!W10+'32'!W10+'33'!W10+'34'!W10+'35'!W10+'36'!W10+'37'!W10+'38'!W10+'39'!W10</f>
        <v>19</v>
      </c>
      <c r="F11" s="172">
        <f>'1'!Y10+'2'!Y10+'3'!Y10+'4'!Y10+'5'!Y10+'6'!Y10+'7'!Y10+'8'!Y10+'9'!Y10+'10'!Y10+'11'!Y10+'12'!Y10+'13'!Y10+'14'!Y10+'15'!Y10+'16'!Y10+'17'!Y10+'18'!Y10+'19'!Y10+'20'!Y10+'21'!Y10+'22'!Y10+'23'!Y10+'24'!Y10+'25'!Y10+'26'!Y10+'27'!Y10+'28'!Y10+'29'!Y10+'30'!Y10+'31'!Y10+'32'!Y10+'33'!Y10+'34'!Y10+'35'!Y10+'36'!Y10+'37'!Y10+'38'!Y10+'39'!Y10</f>
        <v>19</v>
      </c>
      <c r="G11" s="117">
        <v>6</v>
      </c>
      <c r="O11" s="49"/>
      <c r="P11" s="429" t="s">
        <v>501</v>
      </c>
      <c r="Q11" s="429">
        <v>1278601</v>
      </c>
      <c r="R11" s="429">
        <v>1266442</v>
      </c>
    </row>
    <row r="12" spans="1:18" x14ac:dyDescent="0.2">
      <c r="A12" s="159" t="s">
        <v>225</v>
      </c>
      <c r="B12" s="3" t="s">
        <v>268</v>
      </c>
      <c r="C12" s="174">
        <f>'1'!S11+'2'!S11+'3'!S11+'4'!S11+'5'!S11+'6'!S11+'7'!S11+'8'!S11+'9'!S11+'10'!S11+'11'!S11+'12'!S11+'13'!S11+'14'!S11+'15'!S11+'16'!S11+'17'!S11+'18'!S11+'19'!S11+'20'!S11+'21'!S11+'22'!S11+'23'!S11+'24'!S11+'25'!S11+'26'!S11+'27'!S11+'28'!S11+'29'!S11+'30'!S11+'31'!S11+'32'!S11+'33'!S11+'34'!S11+'35'!S11+'36'!S11+'37'!S11+'38'!S11+'39'!S11</f>
        <v>106.70031579837368</v>
      </c>
      <c r="D12" s="193">
        <f>'1'!U11+'2'!U11+'3'!U11+'4'!U11+'5'!U11+'6'!U11+'7'!U11+'8'!U11+'9'!U11+'10'!U11+'11'!U11+'12'!U11+'13'!U11+'14'!U11+'15'!U11+'16'!U11+'17'!U11+'18'!U11+'19'!U11+'20'!U11+'21'!U11+'22'!U11+'23'!U11+'24'!U11+'25'!U11+'26'!U11+'27'!U11+'28'!U11+'29'!U11+'30'!U11+'31'!U11+'32'!U11+'33'!U11+'34'!U11+'35'!U11+'36'!U11+'37'!U11+'38'!U11+'39'!U11</f>
        <v>32.018748455310828</v>
      </c>
      <c r="E12" s="120">
        <f>'1'!W11+'2'!W11+'3'!W11+'4'!W11+'5'!W11+'6'!W11+'7'!W11+'8'!W11+'9'!W11+'10'!W11+'11'!W11+'12'!W11+'13'!W11+'14'!W11+'15'!W11+'16'!W11+'17'!W11+'18'!W11+'19'!W11+'20'!W11+'21'!W11+'22'!W11+'23'!W11+'24'!W11+'25'!W11+'26'!W11+'27'!W11+'28'!W11+'29'!W11+'30'!W11+'31'!W11+'32'!W11+'33'!W11+'34'!W11+'35'!W11+'36'!W11+'37'!W11+'38'!W11+'39'!W11</f>
        <v>7</v>
      </c>
      <c r="F12" s="172">
        <f>'1'!Y11+'2'!Y11+'3'!Y11+'4'!Y11+'5'!Y11+'6'!Y11+'7'!Y11+'8'!Y11+'9'!Y11+'10'!Y11+'11'!Y11+'12'!Y11+'13'!Y11+'14'!Y11+'15'!Y11+'16'!Y11+'17'!Y11+'18'!Y11+'19'!Y11+'20'!Y11+'21'!Y11+'22'!Y11+'23'!Y11+'24'!Y11+'25'!Y11+'26'!Y11+'27'!Y11+'28'!Y11+'29'!Y11+'30'!Y11+'31'!Y11+'32'!Y11+'33'!Y11+'34'!Y11+'35'!Y11+'36'!Y11+'37'!Y11+'38'!Y11+'39'!Y11</f>
        <v>5</v>
      </c>
      <c r="G12" s="117">
        <v>7</v>
      </c>
      <c r="I12" s="26" t="s">
        <v>320</v>
      </c>
      <c r="J12" s="180">
        <f>最終需要_まとめ!C45</f>
        <v>3900</v>
      </c>
      <c r="O12" s="49"/>
      <c r="P12" s="429" t="s">
        <v>502</v>
      </c>
      <c r="Q12" s="429">
        <v>2700326</v>
      </c>
      <c r="R12" s="429">
        <v>2598785</v>
      </c>
    </row>
    <row r="13" spans="1:18" x14ac:dyDescent="0.2">
      <c r="A13" s="159" t="s">
        <v>226</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30.534351145038169</v>
      </c>
      <c r="E13" s="120">
        <f>'1'!W12+'2'!W12+'3'!W12+'4'!W12+'5'!W12+'6'!W12+'7'!W12+'8'!W12+'9'!W12+'10'!W12+'11'!W12+'12'!W12+'13'!W12+'14'!W12+'15'!W12+'16'!W12+'17'!W12+'18'!W12+'19'!W12+'20'!W12+'21'!W12+'22'!W12+'23'!W12+'24'!W12+'25'!W12+'26'!W12+'27'!W12+'28'!W12+'29'!W12+'30'!W12+'31'!W12+'32'!W12+'33'!W12+'34'!W12+'35'!W12+'36'!W12+'37'!W12+'38'!W12+'39'!W12</f>
        <v>7</v>
      </c>
      <c r="F13" s="172">
        <f>'1'!Y12+'2'!Y12+'3'!Y12+'4'!Y12+'5'!Y12+'6'!Y12+'7'!Y12+'8'!Y12+'9'!Y12+'10'!Y12+'11'!Y12+'12'!Y12+'13'!Y12+'14'!Y12+'15'!Y12+'16'!Y12+'17'!Y12+'18'!Y12+'19'!Y12+'20'!Y12+'21'!Y12+'22'!Y12+'23'!Y12+'24'!Y12+'25'!Y12+'26'!Y12+'27'!Y12+'28'!Y12+'29'!Y12+'30'!Y12+'31'!Y12+'32'!Y12+'33'!Y12+'34'!Y12+'35'!Y12+'36'!Y12+'37'!Y12+'38'!Y12+'39'!Y12</f>
        <v>6</v>
      </c>
      <c r="G13" s="117">
        <v>8</v>
      </c>
      <c r="I13" s="177" t="s">
        <v>321</v>
      </c>
      <c r="J13" s="183">
        <f>'1'!H44+'2'!H44+'3'!H44+'4'!H44+'5'!H44+'6'!H44+'7'!H44+'8'!H44+'9'!H44+'10'!H44+'11'!H44+'12'!H44+'13'!H44+'14'!H44+'15'!H44+'16'!H44+'17'!H44+'18'!H44+'19'!H44+'20'!H44+'21'!H44+'22'!H44+'23'!H44+'24'!H44+'25'!H44+'26'!H44+'27'!H44+'28'!H44+'29'!H44+'30'!H44+'31'!H44+'32'!H44+'33'!H44+'34'!H44+'35'!H44+'36'!H44+'37'!H44+'38'!H44+'39'!H44</f>
        <v>441.28934207577311</v>
      </c>
      <c r="O13" s="49"/>
      <c r="P13" s="429" t="s">
        <v>503</v>
      </c>
      <c r="Q13" s="429">
        <v>1115874</v>
      </c>
      <c r="R13" s="429">
        <v>1131429</v>
      </c>
    </row>
    <row r="14" spans="1:18" x14ac:dyDescent="0.2">
      <c r="A14" s="159" t="s">
        <v>227</v>
      </c>
      <c r="B14" s="3" t="s">
        <v>30</v>
      </c>
      <c r="C14" s="174">
        <f>'1'!S13+'2'!S13+'3'!S13+'4'!S13+'5'!S13+'6'!S13+'7'!S13+'8'!S13+'9'!S13+'10'!S13+'11'!S13+'12'!S13+'13'!S13+'14'!S13+'15'!S13+'16'!S13+'17'!S13+'18'!S13+'19'!S13+'20'!S13+'21'!S13+'22'!S13+'23'!S13+'24'!S13+'25'!S13+'26'!S13+'27'!S13+'28'!S13+'29'!S13+'30'!S13+'31'!S13+'32'!S13+'33'!S13+'34'!S13+'35'!S13+'36'!S13+'37'!S13+'38'!S13+'39'!S13</f>
        <v>100.17198228532914</v>
      </c>
      <c r="D14" s="193">
        <f>'1'!U13+'2'!U13+'3'!U13+'4'!U13+'5'!U13+'6'!U13+'7'!U13+'8'!U13+'9'!U13+'10'!U13+'11'!U13+'12'!U13+'13'!U13+'14'!U13+'15'!U13+'16'!U13+'17'!U13+'18'!U13+'19'!U13+'20'!U13+'21'!U13+'22'!U13+'23'!U13+'24'!U13+'25'!U13+'26'!U13+'27'!U13+'28'!U13+'29'!U13+'30'!U13+'31'!U13+'32'!U13+'33'!U13+'34'!U13+'35'!U13+'36'!U13+'37'!U13+'38'!U13+'39'!U13</f>
        <v>30.48712504336104</v>
      </c>
      <c r="E14" s="120">
        <f>'1'!W13+'2'!W13+'3'!W13+'4'!W13+'5'!W13+'6'!W13+'7'!W13+'8'!W13+'9'!W13+'10'!W13+'11'!W13+'12'!W13+'13'!W13+'14'!W13+'15'!W13+'16'!W13+'17'!W13+'18'!W13+'19'!W13+'20'!W13+'21'!W13+'22'!W13+'23'!W13+'24'!W13+'25'!W13+'26'!W13+'27'!W13+'28'!W13+'29'!W13+'30'!W13+'31'!W13+'32'!W13+'33'!W13+'34'!W13+'35'!W13+'36'!W13+'37'!W13+'38'!W13+'39'!W13</f>
        <v>13</v>
      </c>
      <c r="F14" s="172">
        <f>'1'!Y13+'2'!Y13+'3'!Y13+'4'!Y13+'5'!Y13+'6'!Y13+'7'!Y13+'8'!Y13+'9'!Y13+'10'!Y13+'11'!Y13+'12'!Y13+'13'!Y13+'14'!Y13+'15'!Y13+'16'!Y13+'17'!Y13+'18'!Y13+'19'!Y13+'20'!Y13+'21'!Y13+'22'!Y13+'23'!Y13+'24'!Y13+'25'!Y13+'26'!Y13+'27'!Y13+'28'!Y13+'29'!Y13+'30'!Y13+'31'!Y13+'32'!Y13+'33'!Y13+'34'!Y13+'35'!Y13+'36'!Y13+'37'!Y13+'38'!Y13+'39'!Y13</f>
        <v>9</v>
      </c>
      <c r="G14" s="117">
        <v>9</v>
      </c>
      <c r="I14" s="178" t="s">
        <v>322</v>
      </c>
      <c r="J14" s="184">
        <f>'1'!R44+'2'!R44+'3'!R44+'4'!R44+'5'!R44+'6'!R44+'7'!R44+'8'!R44+'9'!R44+'10'!R44+'11'!R44+'12'!R44+'13'!R44+'14'!R44+'15'!R44+'16'!R44+'17'!R44+'18'!R44+'19'!R44+'20'!R44+'21'!R44+'22'!R44+'23'!R44+'24'!R44+'25'!R44+'26'!R44+'27'!R44+'28'!R44+'29'!R44+'30'!R44+'31'!R44+'32'!R44+'33'!R44+'34'!R44+'35'!R44+'36'!R44+'37'!R44+'38'!R44+'39'!R44</f>
        <v>298.77450060901475</v>
      </c>
      <c r="L14" t="s">
        <v>178</v>
      </c>
      <c r="O14" s="49"/>
      <c r="P14" s="429" t="s">
        <v>504</v>
      </c>
      <c r="Q14" s="429">
        <v>672561</v>
      </c>
      <c r="R14" s="429">
        <v>686870</v>
      </c>
    </row>
    <row r="15" spans="1:18" x14ac:dyDescent="0.2">
      <c r="A15" s="159" t="s">
        <v>2</v>
      </c>
      <c r="B15" s="3" t="s">
        <v>364</v>
      </c>
      <c r="C15" s="174">
        <f>'1'!S14+'2'!S14+'3'!S14+'4'!S14+'5'!S14+'6'!S14+'7'!S14+'8'!S14+'9'!S14+'10'!S14+'11'!S14+'12'!S14+'13'!S14+'14'!S14+'15'!S14+'16'!S14+'17'!S14+'18'!S14+'19'!S14+'20'!S14+'21'!S14+'22'!S14+'23'!S14+'24'!S14+'25'!S14+'26'!S14+'27'!S14+'28'!S14+'29'!S14+'30'!S14+'31'!S14+'32'!S14+'33'!S14+'34'!S14+'35'!S14+'36'!S14+'37'!S14+'38'!S14+'39'!S14</f>
        <v>100.7443612974599</v>
      </c>
      <c r="D15" s="193">
        <f>'1'!U14+'2'!U14+'3'!U14+'4'!U14+'5'!U14+'6'!U14+'7'!U14+'8'!U14+'9'!U14+'10'!U14+'11'!U14+'12'!U14+'13'!U14+'14'!U14+'15'!U14+'16'!U14+'17'!U14+'18'!U14+'19'!U14+'20'!U14+'21'!U14+'22'!U14+'23'!U14+'24'!U14+'25'!U14+'26'!U14+'27'!U14+'28'!U14+'29'!U14+'30'!U14+'31'!U14+'32'!U14+'33'!U14+'34'!U14+'35'!U14+'36'!U14+'37'!U14+'38'!U14+'39'!U14</f>
        <v>32.511128546192246</v>
      </c>
      <c r="E15" s="120">
        <f>'1'!W14+'2'!W14+'3'!W14+'4'!W14+'5'!W14+'6'!W14+'7'!W14+'8'!W14+'9'!W14+'10'!W14+'11'!W14+'12'!W14+'13'!W14+'14'!W14+'15'!W14+'16'!W14+'17'!W14+'18'!W14+'19'!W14+'20'!W14+'21'!W14+'22'!W14+'23'!W14+'24'!W14+'25'!W14+'26'!W14+'27'!W14+'28'!W14+'29'!W14+'30'!W14+'31'!W14+'32'!W14+'33'!W14+'34'!W14+'35'!W14+'36'!W14+'37'!W14+'38'!W14+'39'!W14</f>
        <v>5</v>
      </c>
      <c r="F15" s="172">
        <f>'1'!Y14+'2'!Y14+'3'!Y14+'4'!Y14+'5'!Y14+'6'!Y14+'7'!Y14+'8'!Y14+'9'!Y14+'10'!Y14+'11'!Y14+'12'!Y14+'13'!Y14+'14'!Y14+'15'!Y14+'16'!Y14+'17'!Y14+'18'!Y14+'19'!Y14+'20'!Y14+'21'!Y14+'22'!Y14+'23'!Y14+'24'!Y14+'25'!Y14+'26'!Y14+'27'!Y14+'28'!Y14+'29'!Y14+'30'!Y14+'31'!Y14+'32'!Y14+'33'!Y14+'34'!Y14+'35'!Y14+'36'!Y14+'37'!Y14+'38'!Y14+'39'!Y14</f>
        <v>5</v>
      </c>
      <c r="G15" s="117">
        <v>10</v>
      </c>
      <c r="I15" s="179" t="s">
        <v>323</v>
      </c>
      <c r="J15" s="182">
        <f>J12+J13+J14</f>
        <v>4640.0638426847872</v>
      </c>
      <c r="O15" s="49"/>
      <c r="P15" s="429" t="s">
        <v>505</v>
      </c>
      <c r="Q15" s="429">
        <v>474157</v>
      </c>
      <c r="R15" s="429">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101.92605189828905</v>
      </c>
      <c r="D16" s="193">
        <f>'1'!U15+'2'!U15+'3'!U15+'4'!U15+'5'!U15+'6'!U15+'7'!U15+'8'!U15+'9'!U15+'10'!U15+'11'!U15+'12'!U15+'13'!U15+'14'!U15+'15'!U15+'16'!U15+'17'!U15+'18'!U15+'19'!U15+'20'!U15+'21'!U15+'22'!U15+'23'!U15+'24'!U15+'25'!U15+'26'!U15+'27'!U15+'28'!U15+'29'!U15+'30'!U15+'31'!U15+'32'!U15+'33'!U15+'34'!U15+'35'!U15+'36'!U15+'37'!U15+'38'!U15+'39'!U15</f>
        <v>46.658716325061377</v>
      </c>
      <c r="E16" s="120">
        <f>'1'!W15+'2'!W15+'3'!W15+'4'!W15+'5'!W15+'6'!W15+'7'!W15+'8'!W15+'9'!W15+'10'!W15+'11'!W15+'12'!W15+'13'!W15+'14'!W15+'15'!W15+'16'!W15+'17'!W15+'18'!W15+'19'!W15+'20'!W15+'21'!W15+'22'!W15+'23'!W15+'24'!W15+'25'!W15+'26'!W15+'27'!W15+'28'!W15+'29'!W15+'30'!W15+'31'!W15+'32'!W15+'33'!W15+'34'!W15+'35'!W15+'36'!W15+'37'!W15+'38'!W15+'39'!W15</f>
        <v>1</v>
      </c>
      <c r="F16" s="172">
        <f>'1'!Y15+'2'!Y15+'3'!Y15+'4'!Y15+'5'!Y15+'6'!Y15+'7'!Y15+'8'!Y15+'9'!Y15+'10'!Y15+'11'!Y15+'12'!Y15+'13'!Y15+'14'!Y15+'15'!Y15+'16'!Y15+'17'!Y15+'18'!Y15+'19'!Y15+'20'!Y15+'21'!Y15+'22'!Y15+'23'!Y15+'24'!Y15+'25'!Y15+'26'!Y15+'27'!Y15+'28'!Y15+'29'!Y15+'30'!Y15+'31'!Y15+'32'!Y15+'33'!Y15+'34'!Y15+'35'!Y15+'36'!Y15+'37'!Y15+'38'!Y15+'39'!Y15</f>
        <v>1</v>
      </c>
      <c r="G16" s="117">
        <v>11</v>
      </c>
      <c r="J16" s="181" t="s">
        <v>354</v>
      </c>
      <c r="O16" s="49"/>
      <c r="P16" s="429" t="s">
        <v>506</v>
      </c>
      <c r="Q16" s="429">
        <v>469330</v>
      </c>
      <c r="R16" s="429">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102.68655360620734</v>
      </c>
      <c r="D17" s="193">
        <f>'1'!U16+'2'!U16+'3'!U16+'4'!U16+'5'!U16+'6'!U16+'7'!U16+'8'!U16+'9'!U16+'10'!U16+'11'!U16+'12'!U16+'13'!U16+'14'!U16+'15'!U16+'16'!U16+'17'!U16+'18'!U16+'19'!U16+'20'!U16+'21'!U16+'22'!U16+'23'!U16+'24'!U16+'25'!U16+'26'!U16+'27'!U16+'28'!U16+'29'!U16+'30'!U16+'31'!U16+'32'!U16+'33'!U16+'34'!U16+'35'!U16+'36'!U16+'37'!U16+'38'!U16+'39'!U16</f>
        <v>24.70895196149365</v>
      </c>
      <c r="E17" s="120">
        <f>'1'!W16+'2'!W16+'3'!W16+'4'!W16+'5'!W16+'6'!W16+'7'!W16+'8'!W16+'9'!W16+'10'!W16+'11'!W16+'12'!W16+'13'!W16+'14'!W16+'15'!W16+'16'!W16+'17'!W16+'18'!W16+'19'!W16+'20'!W16+'21'!W16+'22'!W16+'23'!W16+'24'!W16+'25'!W16+'26'!W16+'27'!W16+'28'!W16+'29'!W16+'30'!W16+'31'!W16+'32'!W16+'33'!W16+'34'!W16+'35'!W16+'36'!W16+'37'!W16+'38'!W16+'39'!W16</f>
        <v>1</v>
      </c>
      <c r="F17" s="172">
        <f>'1'!Y16+'2'!Y16+'3'!Y16+'4'!Y16+'5'!Y16+'6'!Y16+'7'!Y16+'8'!Y16+'9'!Y16+'10'!Y16+'11'!Y16+'12'!Y16+'13'!Y16+'14'!Y16+'15'!Y16+'16'!Y16+'17'!Y16+'18'!Y16+'19'!Y16+'20'!Y16+'21'!Y16+'22'!Y16+'23'!Y16+'24'!Y16+'25'!Y16+'26'!Y16+'27'!Y16+'28'!Y16+'29'!Y16+'30'!Y16+'31'!Y16+'32'!Y16+'33'!Y16+'34'!Y16+'35'!Y16+'36'!Y16+'37'!Y16+'38'!Y16+'39'!Y16</f>
        <v>1</v>
      </c>
      <c r="G17" s="117">
        <v>12</v>
      </c>
      <c r="O17" s="49"/>
      <c r="P17" s="429"/>
      <c r="Q17" s="429"/>
      <c r="R17" s="429"/>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100.49704425097929</v>
      </c>
      <c r="D18" s="193">
        <f>'1'!U17+'2'!U17+'3'!U17+'4'!U17+'5'!U17+'6'!U17+'7'!U17+'8'!U17+'9'!U17+'10'!U17+'11'!U17+'12'!U17+'13'!U17+'14'!U17+'15'!U17+'16'!U17+'17'!U17+'18'!U17+'19'!U17+'20'!U17+'21'!U17+'22'!U17+'23'!U17+'24'!U17+'25'!U17+'26'!U17+'27'!U17+'28'!U17+'29'!U17+'30'!U17+'31'!U17+'32'!U17+'33'!U17+'34'!U17+'35'!U17+'36'!U17+'37'!U17+'38'!U17+'39'!U17</f>
        <v>22.229760940308783</v>
      </c>
      <c r="E18" s="120">
        <f>'1'!W17+'2'!W17+'3'!W17+'4'!W17+'5'!W17+'6'!W17+'7'!W17+'8'!W17+'9'!W17+'10'!W17+'11'!W17+'12'!W17+'13'!W17+'14'!W17+'15'!W17+'16'!W17+'17'!W17+'18'!W17+'19'!W17+'20'!W17+'21'!W17+'22'!W17+'23'!W17+'24'!W17+'25'!W17+'26'!W17+'27'!W17+'28'!W17+'29'!W17+'30'!W17+'31'!W17+'32'!W17+'33'!W17+'34'!W17+'35'!W17+'36'!W17+'37'!W17+'38'!W17+'39'!W17</f>
        <v>1</v>
      </c>
      <c r="F18" s="172">
        <f>'1'!Y17+'2'!Y17+'3'!Y17+'4'!Y17+'5'!Y17+'6'!Y17+'7'!Y17+'8'!Y17+'9'!Y17+'10'!Y17+'11'!Y17+'12'!Y17+'13'!Y17+'14'!Y17+'15'!Y17+'16'!Y17+'17'!Y17+'18'!Y17+'19'!Y17+'20'!Y17+'21'!Y17+'22'!Y17+'23'!Y17+'24'!Y17+'25'!Y17+'26'!Y17+'27'!Y17+'28'!Y17+'29'!Y17+'30'!Y17+'31'!Y17+'32'!Y17+'33'!Y17+'34'!Y17+'35'!Y17+'36'!Y17+'37'!Y17+'38'!Y17+'39'!Y17</f>
        <v>1</v>
      </c>
      <c r="G18" s="117">
        <v>13</v>
      </c>
      <c r="O18" s="49">
        <v>100</v>
      </c>
      <c r="P18" s="430" t="s">
        <v>497</v>
      </c>
      <c r="Q18" s="429">
        <v>7098009</v>
      </c>
      <c r="R18" s="429">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101.88748526410674</v>
      </c>
      <c r="D19" s="193">
        <f>'1'!U18+'2'!U18+'3'!U18+'4'!U18+'5'!U18+'6'!U18+'7'!U18+'8'!U18+'9'!U18+'10'!U18+'11'!U18+'12'!U18+'13'!U18+'14'!U18+'15'!U18+'16'!U18+'17'!U18+'18'!U18+'19'!U18+'20'!U18+'21'!U18+'22'!U18+'23'!U18+'24'!U18+'25'!U18+'26'!U18+'27'!U18+'28'!U18+'29'!U18+'30'!U18+'31'!U18+'32'!U18+'33'!U18+'34'!U18+'35'!U18+'36'!U18+'37'!U18+'38'!U18+'39'!U18</f>
        <v>43.394923867777912</v>
      </c>
      <c r="E19" s="120">
        <f>'1'!W18+'2'!W18+'3'!W18+'4'!W18+'5'!W18+'6'!W18+'7'!W18+'8'!W18+'9'!W18+'10'!W18+'11'!W18+'12'!W18+'13'!W18+'14'!W18+'15'!W18+'16'!W18+'17'!W18+'18'!W18+'19'!W18+'20'!W18+'21'!W18+'22'!W18+'23'!W18+'24'!W18+'25'!W18+'26'!W18+'27'!W18+'28'!W18+'29'!W18+'30'!W18+'31'!W18+'32'!W18+'33'!W18+'34'!W18+'35'!W18+'36'!W18+'37'!W18+'38'!W18+'39'!W18</f>
        <v>7</v>
      </c>
      <c r="F19" s="172">
        <f>'1'!Y18+'2'!Y18+'3'!Y18+'4'!Y18+'5'!Y18+'6'!Y18+'7'!Y18+'8'!Y18+'9'!Y18+'10'!Y18+'11'!Y18+'12'!Y18+'13'!Y18+'14'!Y18+'15'!Y18+'16'!Y18+'17'!Y18+'18'!Y18+'19'!Y18+'20'!Y18+'21'!Y18+'22'!Y18+'23'!Y18+'24'!Y18+'25'!Y18+'26'!Y18+'27'!Y18+'28'!Y18+'29'!Y18+'30'!Y18+'31'!Y18+'32'!Y18+'33'!Y18+'34'!Y18+'35'!Y18+'36'!Y18+'37'!Y18+'38'!Y18+'39'!Y18</f>
        <v>6</v>
      </c>
      <c r="G19" s="117">
        <v>14</v>
      </c>
      <c r="L19" t="s">
        <v>546</v>
      </c>
      <c r="O19" s="49"/>
      <c r="P19" s="430" t="s">
        <v>507</v>
      </c>
      <c r="Q19" s="435">
        <v>3587529</v>
      </c>
      <c r="R19" s="429">
        <v>3385318</v>
      </c>
    </row>
    <row r="20" spans="1:18" x14ac:dyDescent="0.2">
      <c r="A20" s="159" t="s">
        <v>7</v>
      </c>
      <c r="B20" s="3" t="s">
        <v>269</v>
      </c>
      <c r="C20" s="174">
        <f>'1'!S19+'2'!S19+'3'!S19+'4'!S19+'5'!S19+'6'!S19+'7'!S19+'8'!S19+'9'!S19+'10'!S19+'11'!S19+'12'!S19+'13'!S19+'14'!S19+'15'!S19+'16'!S19+'17'!S19+'18'!S19+'19'!S19+'20'!S19+'21'!S19+'22'!S19+'23'!S19+'24'!S19+'25'!S19+'26'!S19+'27'!S19+'28'!S19+'29'!S19+'30'!S19+'31'!S19+'32'!S19+'33'!S19+'34'!S19+'35'!S19+'36'!S19+'37'!S19+'38'!S19+'39'!S19</f>
        <v>100.98599318182086</v>
      </c>
      <c r="D20" s="193">
        <f>'1'!U19+'2'!U19+'3'!U19+'4'!U19+'5'!U19+'6'!U19+'7'!U19+'8'!U19+'9'!U19+'10'!U19+'11'!U19+'12'!U19+'13'!U19+'14'!U19+'15'!U19+'16'!U19+'17'!U19+'18'!U19+'19'!U19+'20'!U19+'21'!U19+'22'!U19+'23'!U19+'24'!U19+'25'!U19+'26'!U19+'27'!U19+'28'!U19+'29'!U19+'30'!U19+'31'!U19+'32'!U19+'33'!U19+'34'!U19+'35'!U19+'36'!U19+'37'!U19+'38'!U19+'39'!U19</f>
        <v>41.752674424688408</v>
      </c>
      <c r="E20" s="120">
        <f>'1'!W19+'2'!W19+'3'!W19+'4'!W19+'5'!W19+'6'!W19+'7'!W19+'8'!W19+'9'!W19+'10'!W19+'11'!W19+'12'!W19+'13'!W19+'14'!W19+'15'!W19+'16'!W19+'17'!W19+'18'!W19+'19'!W19+'20'!W19+'21'!W19+'22'!W19+'23'!W19+'24'!W19+'25'!W19+'26'!W19+'27'!W19+'28'!W19+'29'!W19+'30'!W19+'31'!W19+'32'!W19+'33'!W19+'34'!W19+'35'!W19+'36'!W19+'37'!W19+'38'!W19+'39'!W19</f>
        <v>4</v>
      </c>
      <c r="F20" s="172">
        <f>'1'!Y19+'2'!Y19+'3'!Y19+'4'!Y19+'5'!Y19+'6'!Y19+'7'!Y19+'8'!Y19+'9'!Y19+'10'!Y19+'11'!Y19+'12'!Y19+'13'!Y19+'14'!Y19+'15'!Y19+'16'!Y19+'17'!Y19+'18'!Y19+'19'!Y19+'20'!Y19+'21'!Y19+'22'!Y19+'23'!Y19+'24'!Y19+'25'!Y19+'26'!Y19+'27'!Y19+'28'!Y19+'29'!Y19+'30'!Y19+'31'!Y19+'32'!Y19+'33'!Y19+'34'!Y19+'35'!Y19+'36'!Y19+'37'!Y19+'38'!Y19+'39'!Y19</f>
        <v>4</v>
      </c>
      <c r="G20" s="117">
        <v>15</v>
      </c>
      <c r="O20" s="49">
        <v>202</v>
      </c>
      <c r="P20" s="430" t="s">
        <v>508</v>
      </c>
      <c r="Q20" s="429">
        <v>1983439</v>
      </c>
      <c r="R20" s="429">
        <v>1820927</v>
      </c>
    </row>
    <row r="21" spans="1:18" x14ac:dyDescent="0.2">
      <c r="A21" s="159" t="s">
        <v>8</v>
      </c>
      <c r="B21" s="3" t="s">
        <v>270</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44.144664996466886</v>
      </c>
      <c r="E21" s="120">
        <f>'1'!W20+'2'!W20+'3'!W20+'4'!W20+'5'!W20+'6'!W20+'7'!W20+'8'!W20+'9'!W20+'10'!W20+'11'!W20+'12'!W20+'13'!W20+'14'!W20+'15'!W20+'16'!W20+'17'!W20+'18'!W20+'19'!W20+'20'!W20+'21'!W20+'22'!W20+'23'!W20+'24'!W20+'25'!W20+'26'!W20+'27'!W20+'28'!W20+'29'!W20+'30'!W20+'31'!W20+'32'!W20+'33'!W20+'34'!W20+'35'!W20+'36'!W20+'37'!W20+'38'!W20+'39'!W20</f>
        <v>4</v>
      </c>
      <c r="F21" s="172">
        <f>'1'!Y20+'2'!Y20+'3'!Y20+'4'!Y20+'5'!Y20+'6'!Y20+'7'!Y20+'8'!Y20+'9'!Y20+'10'!Y20+'11'!Y20+'12'!Y20+'13'!Y20+'14'!Y20+'15'!Y20+'16'!Y20+'17'!Y20+'18'!Y20+'19'!Y20+'20'!Y20+'21'!Y20+'22'!Y20+'23'!Y20+'24'!Y20+'25'!Y20+'26'!Y20+'27'!Y20+'28'!Y20+'29'!Y20+'30'!Y20+'31'!Y20+'32'!Y20+'33'!Y20+'34'!Y20+'35'!Y20+'36'!Y20+'37'!Y20+'38'!Y20+'39'!Y20</f>
        <v>4</v>
      </c>
      <c r="G21" s="117">
        <v>16</v>
      </c>
      <c r="O21" s="49">
        <v>204</v>
      </c>
      <c r="P21" s="430" t="s">
        <v>509</v>
      </c>
      <c r="Q21" s="429">
        <v>1396599</v>
      </c>
      <c r="R21" s="429">
        <v>1365527</v>
      </c>
    </row>
    <row r="22" spans="1:18" x14ac:dyDescent="0.2">
      <c r="A22" s="159" t="s">
        <v>9</v>
      </c>
      <c r="B22" s="3" t="s">
        <v>271</v>
      </c>
      <c r="C22" s="174">
        <f>'1'!S21+'2'!S21+'3'!S21+'4'!S21+'5'!S21+'6'!S21+'7'!S21+'8'!S21+'9'!S21+'10'!S21+'11'!S21+'12'!S21+'13'!S21+'14'!S21+'15'!S21+'16'!S21+'17'!S21+'18'!S21+'19'!S21+'20'!S21+'21'!S21+'22'!S21+'23'!S21+'24'!S21+'25'!S21+'26'!S21+'27'!S21+'28'!S21+'29'!S21+'30'!S21+'31'!S21+'32'!S21+'33'!S21+'34'!S21+'35'!S21+'36'!S21+'37'!S21+'38'!S21+'39'!S21</f>
        <v>106.4545673651855</v>
      </c>
      <c r="D22" s="193">
        <f>'1'!U21+'2'!U21+'3'!U21+'4'!U21+'5'!U21+'6'!U21+'7'!U21+'8'!U21+'9'!U21+'10'!U21+'11'!U21+'12'!U21+'13'!U21+'14'!U21+'15'!U21+'16'!U21+'17'!U21+'18'!U21+'19'!U21+'20'!U21+'21'!U21+'22'!U21+'23'!U21+'24'!U21+'25'!U21+'26'!U21+'27'!U21+'28'!U21+'29'!U21+'30'!U21+'31'!U21+'32'!U21+'33'!U21+'34'!U21+'35'!U21+'36'!U21+'37'!U21+'38'!U21+'39'!U21</f>
        <v>41.683476166621162</v>
      </c>
      <c r="E22" s="120">
        <f>'1'!W21+'2'!W21+'3'!W21+'4'!W21+'5'!W21+'6'!W21+'7'!W21+'8'!W21+'9'!W21+'10'!W21+'11'!W21+'12'!W21+'13'!W21+'14'!W21+'15'!W21+'16'!W21+'17'!W21+'18'!W21+'19'!W21+'20'!W21+'21'!W21+'22'!W21+'23'!W21+'24'!W21+'25'!W21+'26'!W21+'27'!W21+'28'!W21+'29'!W21+'30'!W21+'31'!W21+'32'!W21+'33'!W21+'34'!W21+'35'!W21+'36'!W21+'37'!W21+'38'!W21+'39'!W21</f>
        <v>0</v>
      </c>
      <c r="F22" s="172">
        <f>'1'!Y21+'2'!Y21+'3'!Y21+'4'!Y21+'5'!Y21+'6'!Y21+'7'!Y21+'8'!Y21+'9'!Y21+'10'!Y21+'11'!Y21+'12'!Y21+'13'!Y21+'14'!Y21+'15'!Y21+'16'!Y21+'17'!Y21+'18'!Y21+'19'!Y21+'20'!Y21+'21'!Y21+'22'!Y21+'23'!Y21+'24'!Y21+'25'!Y21+'26'!Y21+'27'!Y21+'28'!Y21+'29'!Y21+'30'!Y21+'31'!Y21+'32'!Y21+'33'!Y21+'34'!Y21+'35'!Y21+'36'!Y21+'37'!Y21+'38'!Y21+'39'!Y21</f>
        <v>0</v>
      </c>
      <c r="G22" s="117">
        <v>17</v>
      </c>
      <c r="O22" s="49">
        <v>206</v>
      </c>
      <c r="P22" s="430" t="s">
        <v>510</v>
      </c>
      <c r="Q22" s="429">
        <v>207491</v>
      </c>
      <c r="R22" s="429">
        <v>198864</v>
      </c>
    </row>
    <row r="23" spans="1:18" x14ac:dyDescent="0.2">
      <c r="A23" s="159" t="s">
        <v>10</v>
      </c>
      <c r="B23" s="3" t="s">
        <v>272</v>
      </c>
      <c r="C23" s="174">
        <f>'1'!S22+'2'!S22+'3'!S22+'4'!S22+'5'!S22+'6'!S22+'7'!S22+'8'!S22+'9'!S22+'10'!S22+'11'!S22+'12'!S22+'13'!S22+'14'!S22+'15'!S22+'16'!S22+'17'!S22+'18'!S22+'19'!S22+'20'!S22+'21'!S22+'22'!S22+'23'!S22+'24'!S22+'25'!S22+'26'!S22+'27'!S22+'28'!S22+'29'!S22+'30'!S22+'31'!S22+'32'!S22+'33'!S22+'34'!S22+'35'!S22+'36'!S22+'37'!S22+'38'!S22+'39'!S22</f>
        <v>101.14493107326496</v>
      </c>
      <c r="D23" s="193">
        <f>'1'!U22+'2'!U22+'3'!U22+'4'!U22+'5'!U22+'6'!U22+'7'!U22+'8'!U22+'9'!U22+'10'!U22+'11'!U22+'12'!U22+'13'!U22+'14'!U22+'15'!U22+'16'!U22+'17'!U22+'18'!U22+'19'!U22+'20'!U22+'21'!U22+'22'!U22+'23'!U22+'24'!U22+'25'!U22+'26'!U22+'27'!U22+'28'!U22+'29'!U22+'30'!U22+'31'!U22+'32'!U22+'33'!U22+'34'!U22+'35'!U22+'36'!U22+'37'!U22+'38'!U22+'39'!U22</f>
        <v>35.485455937932151</v>
      </c>
      <c r="E23" s="120">
        <f>'1'!W22+'2'!W22+'3'!W22+'4'!W22+'5'!W22+'6'!W22+'7'!W22+'8'!W22+'9'!W22+'10'!W22+'11'!W22+'12'!W22+'13'!W22+'14'!W22+'15'!W22+'16'!W22+'17'!W22+'18'!W22+'19'!W22+'20'!W22+'21'!W22+'22'!W22+'23'!W22+'24'!W22+'25'!W22+'26'!W22+'27'!W22+'28'!W22+'29'!W22+'30'!W22+'31'!W22+'32'!W22+'33'!W22+'34'!W22+'35'!W22+'36'!W22+'37'!W22+'38'!W22+'39'!W22</f>
        <v>0</v>
      </c>
      <c r="F23" s="172">
        <f>'1'!Y22+'2'!Y22+'3'!Y22+'4'!Y22+'5'!Y22+'6'!Y22+'7'!Y22+'8'!Y22+'9'!Y22+'10'!Y22+'11'!Y22+'12'!Y22+'13'!Y22+'14'!Y22+'15'!Y22+'16'!Y22+'17'!Y22+'18'!Y22+'19'!Y22+'20'!Y22+'21'!Y22+'22'!Y22+'23'!Y22+'24'!Y22+'25'!Y22+'26'!Y22+'27'!Y22+'28'!Y22+'29'!Y22+'30'!Y22+'31'!Y22+'32'!Y22+'33'!Y22+'34'!Y22+'35'!Y22+'36'!Y22+'37'!Y22+'38'!Y22+'39'!Y22</f>
        <v>0</v>
      </c>
      <c r="G23" s="117">
        <v>18</v>
      </c>
      <c r="O23" s="49"/>
      <c r="P23" s="430" t="s">
        <v>499</v>
      </c>
      <c r="Q23" s="429">
        <v>1982260</v>
      </c>
      <c r="R23" s="429">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143.34438868236549</v>
      </c>
      <c r="D24" s="193">
        <f>'1'!U23+'2'!U23+'3'!U23+'4'!U23+'5'!U23+'6'!U23+'7'!U23+'8'!U23+'9'!U23+'10'!U23+'11'!U23+'12'!U23+'13'!U23+'14'!U23+'15'!U23+'16'!U23+'17'!U23+'18'!U23+'19'!U23+'20'!U23+'21'!U23+'22'!U23+'23'!U23+'24'!U23+'25'!U23+'26'!U23+'27'!U23+'28'!U23+'29'!U23+'30'!U23+'31'!U23+'32'!U23+'33'!U23+'34'!U23+'35'!U23+'36'!U23+'37'!U23+'38'!U23+'39'!U23</f>
        <v>48.082479117516371</v>
      </c>
      <c r="E24" s="120">
        <f>'1'!W23+'2'!W23+'3'!W23+'4'!W23+'5'!W23+'6'!W23+'7'!W23+'8'!W23+'9'!W23+'10'!W23+'11'!W23+'12'!W23+'13'!W23+'14'!W23+'15'!W23+'16'!W23+'17'!W23+'18'!W23+'19'!W23+'20'!W23+'21'!W23+'22'!W23+'23'!W23+'24'!W23+'25'!W23+'26'!W23+'27'!W23+'28'!W23+'29'!W23+'30'!W23+'31'!W23+'32'!W23+'33'!W23+'34'!W23+'35'!W23+'36'!W23+'37'!W23+'38'!W23+'39'!W23</f>
        <v>1</v>
      </c>
      <c r="F24" s="172">
        <f>'1'!Y23+'2'!Y23+'3'!Y23+'4'!Y23+'5'!Y23+'6'!Y23+'7'!Y23+'8'!Y23+'9'!Y23+'10'!Y23+'11'!Y23+'12'!Y23+'13'!Y23+'14'!Y23+'15'!Y23+'16'!Y23+'17'!Y23+'18'!Y23+'19'!Y23+'20'!Y23+'21'!Y23+'22'!Y23+'23'!Y23+'24'!Y23+'25'!Y23+'26'!Y23+'27'!Y23+'28'!Y23+'29'!Y23+'30'!Y23+'31'!Y23+'32'!Y23+'33'!Y23+'34'!Y23+'35'!Y23+'36'!Y23+'37'!Y23+'38'!Y23+'39'!Y23</f>
        <v>1</v>
      </c>
      <c r="G24" s="117">
        <v>19</v>
      </c>
      <c r="O24" s="49">
        <v>207</v>
      </c>
      <c r="P24" s="430" t="s">
        <v>511</v>
      </c>
      <c r="Q24" s="429">
        <v>654478</v>
      </c>
      <c r="R24" s="429">
        <v>639533</v>
      </c>
    </row>
    <row r="25" spans="1:18" x14ac:dyDescent="0.2">
      <c r="A25" s="159" t="s">
        <v>12</v>
      </c>
      <c r="B25" s="3" t="s">
        <v>366</v>
      </c>
      <c r="C25" s="174">
        <f>'1'!S24+'2'!S24+'3'!S24+'4'!S24+'5'!S24+'6'!S24+'7'!S24+'8'!S24+'9'!S24+'10'!S24+'11'!S24+'12'!S24+'13'!S24+'14'!S24+'15'!S24+'16'!S24+'17'!S24+'18'!S24+'19'!S24+'20'!S24+'21'!S24+'22'!S24+'23'!S24+'24'!S24+'25'!S24+'26'!S24+'27'!S24+'28'!S24+'29'!S24+'30'!S24+'31'!S24+'32'!S24+'33'!S24+'34'!S24+'35'!S24+'36'!S24+'37'!S24+'38'!S24+'39'!S24</f>
        <v>102.19372002827315</v>
      </c>
      <c r="D25" s="193">
        <f>'1'!U24+'2'!U24+'3'!U24+'4'!U24+'5'!U24+'6'!U24+'7'!U24+'8'!U24+'9'!U24+'10'!U24+'11'!U24+'12'!U24+'13'!U24+'14'!U24+'15'!U24+'16'!U24+'17'!U24+'18'!U24+'19'!U24+'20'!U24+'21'!U24+'22'!U24+'23'!U24+'24'!U24+'25'!U24+'26'!U24+'27'!U24+'28'!U24+'29'!U24+'30'!U24+'31'!U24+'32'!U24+'33'!U24+'34'!U24+'35'!U24+'36'!U24+'37'!U24+'38'!U24+'39'!U24</f>
        <v>32.732597513215616</v>
      </c>
      <c r="E25" s="120">
        <f>'1'!W24+'2'!W24+'3'!W24+'4'!W24+'5'!W24+'6'!W24+'7'!W24+'8'!W24+'9'!W24+'10'!W24+'11'!W24+'12'!W24+'13'!W24+'14'!W24+'15'!W24+'16'!W24+'17'!W24+'18'!W24+'19'!W24+'20'!W24+'21'!W24+'22'!W24+'23'!W24+'24'!W24+'25'!W24+'26'!W24+'27'!W24+'28'!W24+'29'!W24+'30'!W24+'31'!W24+'32'!W24+'33'!W24+'34'!W24+'35'!W24+'36'!W24+'37'!W24+'38'!W24+'39'!W24</f>
        <v>0</v>
      </c>
      <c r="F25" s="172">
        <f>'1'!Y24+'2'!Y24+'3'!Y24+'4'!Y24+'5'!Y24+'6'!Y24+'7'!Y24+'8'!Y24+'9'!Y24+'10'!Y24+'11'!Y24+'12'!Y24+'13'!Y24+'14'!Y24+'15'!Y24+'16'!Y24+'17'!Y24+'18'!Y24+'19'!Y24+'20'!Y24+'21'!Y24+'22'!Y24+'23'!Y24+'24'!Y24+'25'!Y24+'26'!Y24+'27'!Y24+'28'!Y24+'29'!Y24+'30'!Y24+'31'!Y24+'32'!Y24+'33'!Y24+'34'!Y24+'35'!Y24+'36'!Y24+'37'!Y24+'38'!Y24+'39'!Y24</f>
        <v>0</v>
      </c>
      <c r="G25" s="117">
        <v>20</v>
      </c>
      <c r="O25" s="49">
        <v>214</v>
      </c>
      <c r="P25" s="430" t="s">
        <v>512</v>
      </c>
      <c r="Q25" s="429">
        <v>470475</v>
      </c>
      <c r="R25" s="429">
        <v>449216</v>
      </c>
    </row>
    <row r="26" spans="1:18" x14ac:dyDescent="0.2">
      <c r="A26" s="159" t="s">
        <v>13</v>
      </c>
      <c r="B26" s="3" t="s">
        <v>192</v>
      </c>
      <c r="C26" s="174">
        <f>'1'!S25+'2'!S25+'3'!S25+'4'!S25+'5'!S25+'6'!S25+'7'!S25+'8'!S25+'9'!S25+'10'!S25+'11'!S25+'12'!S25+'13'!S25+'14'!S25+'15'!S25+'16'!S25+'17'!S25+'18'!S25+'19'!S25+'20'!S25+'21'!S25+'22'!S25+'23'!S25+'24'!S25+'25'!S25+'26'!S25+'27'!S25+'28'!S25+'29'!S25+'30'!S25+'31'!S25+'32'!S25+'33'!S25+'34'!S25+'35'!S25+'36'!S25+'37'!S25+'38'!S25+'39'!S25</f>
        <v>106.27805163051363</v>
      </c>
      <c r="D26" s="193">
        <f>'1'!U25+'2'!U25+'3'!U25+'4'!U25+'5'!U25+'6'!U25+'7'!U25+'8'!U25+'9'!U25+'10'!U25+'11'!U25+'12'!U25+'13'!U25+'14'!U25+'15'!U25+'16'!U25+'17'!U25+'18'!U25+'19'!U25+'20'!U25+'21'!U25+'22'!U25+'23'!U25+'24'!U25+'25'!U25+'26'!U25+'27'!U25+'28'!U25+'29'!U25+'30'!U25+'31'!U25+'32'!U25+'33'!U25+'34'!U25+'35'!U25+'36'!U25+'37'!U25+'38'!U25+'39'!U25</f>
        <v>22.734560559148711</v>
      </c>
      <c r="E26" s="120">
        <f>'1'!W25+'2'!W25+'3'!W25+'4'!W25+'5'!W25+'6'!W25+'7'!W25+'8'!W25+'9'!W25+'10'!W25+'11'!W25+'12'!W25+'13'!W25+'14'!W25+'15'!W25+'16'!W25+'17'!W25+'18'!W25+'19'!W25+'20'!W25+'21'!W25+'22'!W25+'23'!W25+'24'!W25+'25'!W25+'26'!W25+'27'!W25+'28'!W25+'29'!W25+'30'!W25+'31'!W25+'32'!W25+'33'!W25+'34'!W25+'35'!W25+'36'!W25+'37'!W25+'38'!W25+'39'!W25</f>
        <v>4</v>
      </c>
      <c r="F26" s="172">
        <f>'1'!Y25+'2'!Y25+'3'!Y25+'4'!Y25+'5'!Y25+'6'!Y25+'7'!Y25+'8'!Y25+'9'!Y25+'10'!Y25+'11'!Y25+'12'!Y25+'13'!Y25+'14'!Y25+'15'!Y25+'16'!Y25+'17'!Y25+'18'!Y25+'19'!Y25+'20'!Y25+'21'!Y25+'22'!Y25+'23'!Y25+'24'!Y25+'25'!Y25+'26'!Y25+'27'!Y25+'28'!Y25+'29'!Y25+'30'!Y25+'31'!Y25+'32'!Y25+'33'!Y25+'34'!Y25+'35'!Y25+'36'!Y25+'37'!Y25+'38'!Y25+'39'!Y25</f>
        <v>3</v>
      </c>
      <c r="G26" s="117">
        <v>21</v>
      </c>
      <c r="O26" s="49">
        <v>217</v>
      </c>
      <c r="P26" s="430" t="s">
        <v>513</v>
      </c>
      <c r="Q26" s="429">
        <v>331657</v>
      </c>
      <c r="R26" s="429">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109.52055063404508</v>
      </c>
      <c r="D27" s="195">
        <f>'1'!U26+'2'!U26+'3'!U26+'4'!U26+'5'!U26+'6'!U26+'7'!U26+'8'!U26+'9'!U26+'10'!U26+'11'!U26+'12'!U26+'13'!U26+'14'!U26+'15'!U26+'16'!U26+'17'!U26+'18'!U26+'19'!U26+'20'!U26+'21'!U26+'22'!U26+'23'!U26+'24'!U26+'25'!U26+'26'!U26+'27'!U26+'28'!U26+'29'!U26+'30'!U26+'31'!U26+'32'!U26+'33'!U26+'34'!U26+'35'!U26+'36'!U26+'37'!U26+'38'!U26+'39'!U26</f>
        <v>45.363877634319351</v>
      </c>
      <c r="E27" s="121">
        <f>'1'!W26+'2'!W26+'3'!W26+'4'!W26+'5'!W26+'6'!W26+'7'!W26+'8'!W26+'9'!W26+'10'!W26+'11'!W26+'12'!W26+'13'!W26+'14'!W26+'15'!W26+'16'!W26+'17'!W26+'18'!W26+'19'!W26+'20'!W26+'21'!W26+'22'!W26+'23'!W26+'24'!W26+'25'!W26+'26'!W26+'27'!W26+'28'!W26+'29'!W26+'30'!W26+'31'!W26+'32'!W26+'33'!W26+'34'!W26+'35'!W26+'36'!W26+'37'!W26+'38'!W26+'39'!W26</f>
        <v>15</v>
      </c>
      <c r="F27" s="173">
        <f>'1'!Y26+'2'!Y26+'3'!Y26+'4'!Y26+'5'!Y26+'6'!Y26+'7'!Y26+'8'!Y26+'9'!Y26+'10'!Y26+'11'!Y26+'12'!Y26+'13'!Y26+'14'!Y26+'15'!Y26+'16'!Y26+'17'!Y26+'18'!Y26+'19'!Y26+'20'!Y26+'21'!Y26+'22'!Y26+'23'!Y26+'24'!Y26+'25'!Y26+'26'!Y26+'27'!Y26+'28'!Y26+'29'!Y26+'30'!Y26+'31'!Y26+'32'!Y26+'33'!Y26+'34'!Y26+'35'!Y26+'36'!Y26+'37'!Y26+'38'!Y26+'39'!Y26</f>
        <v>8</v>
      </c>
      <c r="G27" s="55">
        <v>22</v>
      </c>
      <c r="O27" s="49">
        <v>219</v>
      </c>
      <c r="P27" s="430" t="s">
        <v>514</v>
      </c>
      <c r="Q27" s="429">
        <v>462755</v>
      </c>
      <c r="R27" s="429">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118.77504054086559</v>
      </c>
      <c r="D28" s="193">
        <f>'1'!U27+'2'!U27+'3'!U27+'4'!U27+'5'!U27+'6'!U27+'7'!U27+'8'!U27+'9'!U27+'10'!U27+'11'!U27+'12'!U27+'13'!U27+'14'!U27+'15'!U27+'16'!U27+'17'!U27+'18'!U27+'19'!U27+'20'!U27+'21'!U27+'22'!U27+'23'!U27+'24'!U27+'25'!U27+'26'!U27+'27'!U27+'28'!U27+'29'!U27+'30'!U27+'31'!U27+'32'!U27+'33'!U27+'34'!U27+'35'!U27+'36'!U27+'37'!U27+'38'!U27+'39'!U27</f>
        <v>52.384425205212018</v>
      </c>
      <c r="E28" s="120">
        <f>'1'!W27+'2'!W27+'3'!W27+'4'!W27+'5'!W27+'6'!W27+'7'!W27+'8'!W27+'9'!W27+'10'!W27+'11'!W27+'12'!W27+'13'!W27+'14'!W27+'15'!W27+'16'!W27+'17'!W27+'18'!W27+'19'!W27+'20'!W27+'21'!W27+'22'!W27+'23'!W27+'24'!W27+'25'!W27+'26'!W27+'27'!W27+'28'!W27+'29'!W27+'30'!W27+'31'!W27+'32'!W27+'33'!W27+'34'!W27+'35'!W27+'36'!W27+'37'!W27+'38'!W27+'39'!W27</f>
        <v>13</v>
      </c>
      <c r="F28" s="172">
        <f>'1'!Y27+'2'!Y27+'3'!Y27+'4'!Y27+'5'!Y27+'6'!Y27+'7'!Y27+'8'!Y27+'9'!Y27+'10'!Y27+'11'!Y27+'12'!Y27+'13'!Y27+'14'!Y27+'15'!Y27+'16'!Y27+'17'!Y27+'18'!Y27+'19'!Y27+'20'!Y27+'21'!Y27+'22'!Y27+'23'!Y27+'24'!Y27+'25'!Y27+'26'!Y27+'27'!Y27+'28'!Y27+'29'!Y27+'30'!Y27+'31'!Y27+'32'!Y27+'33'!Y27+'34'!Y27+'35'!Y27+'36'!Y27+'37'!Y27+'38'!Y27+'39'!Y27</f>
        <v>9</v>
      </c>
      <c r="G28" s="117">
        <v>23</v>
      </c>
      <c r="O28" s="49">
        <v>301</v>
      </c>
      <c r="P28" s="430" t="s">
        <v>515</v>
      </c>
      <c r="Q28" s="429">
        <v>62895</v>
      </c>
      <c r="R28" s="429">
        <v>61899</v>
      </c>
    </row>
    <row r="29" spans="1:18" x14ac:dyDescent="0.2">
      <c r="A29" s="159" t="s">
        <v>16</v>
      </c>
      <c r="B29" s="3" t="s">
        <v>193</v>
      </c>
      <c r="C29" s="174">
        <f>'1'!S28+'2'!S28+'3'!S28+'4'!S28+'5'!S28+'6'!S28+'7'!S28+'8'!S28+'9'!S28+'10'!S28+'11'!S28+'12'!S28+'13'!S28+'14'!S28+'15'!S28+'16'!S28+'17'!S28+'18'!S28+'19'!S28+'20'!S28+'21'!S28+'22'!S28+'23'!S28+'24'!S28+'25'!S28+'26'!S28+'27'!S28+'28'!S28+'29'!S28+'30'!S28+'31'!S28+'32'!S28+'33'!S28+'34'!S28+'35'!S28+'36'!S28+'37'!S28+'38'!S28+'39'!S28</f>
        <v>124.15879744452987</v>
      </c>
      <c r="D29" s="193">
        <f>'1'!U28+'2'!U28+'3'!U28+'4'!U28+'5'!U28+'6'!U28+'7'!U28+'8'!U28+'9'!U28+'10'!U28+'11'!U28+'12'!U28+'13'!U28+'14'!U28+'15'!U28+'16'!U28+'17'!U28+'18'!U28+'19'!U28+'20'!U28+'21'!U28+'22'!U28+'23'!U28+'24'!U28+'25'!U28+'26'!U28+'27'!U28+'28'!U28+'29'!U28+'30'!U28+'31'!U28+'32'!U28+'33'!U28+'34'!U28+'35'!U28+'36'!U28+'37'!U28+'38'!U28+'39'!U28</f>
        <v>30.079708659241764</v>
      </c>
      <c r="E29" s="120">
        <f>'1'!W28+'2'!W28+'3'!W28+'4'!W28+'5'!W28+'6'!W28+'7'!W28+'8'!W28+'9'!W28+'10'!W28+'11'!W28+'12'!W28+'13'!W28+'14'!W28+'15'!W28+'16'!W28+'17'!W28+'18'!W28+'19'!W28+'20'!W28+'21'!W28+'22'!W28+'23'!W28+'24'!W28+'25'!W28+'26'!W28+'27'!W28+'28'!W28+'29'!W28+'30'!W28+'31'!W28+'32'!W28+'33'!W28+'34'!W28+'35'!W28+'36'!W28+'37'!W28+'38'!W28+'39'!W28</f>
        <v>2</v>
      </c>
      <c r="F29" s="172">
        <f>'1'!Y28+'2'!Y28+'3'!Y28+'4'!Y28+'5'!Y28+'6'!Y28+'7'!Y28+'8'!Y28+'9'!Y28+'10'!Y28+'11'!Y28+'12'!Y28+'13'!Y28+'14'!Y28+'15'!Y28+'16'!Y28+'17'!Y28+'18'!Y28+'19'!Y28+'20'!Y28+'21'!Y28+'22'!Y28+'23'!Y28+'24'!Y28+'25'!Y28+'26'!Y28+'27'!Y28+'28'!Y28+'29'!Y28+'30'!Y28+'31'!Y28+'32'!Y28+'33'!Y28+'34'!Y28+'35'!Y28+'36'!Y28+'37'!Y28+'38'!Y28+'39'!Y28</f>
        <v>2</v>
      </c>
      <c r="G29" s="117">
        <v>24</v>
      </c>
      <c r="O29" s="49"/>
      <c r="P29" s="430" t="s">
        <v>500</v>
      </c>
      <c r="Q29" s="429">
        <v>2933055</v>
      </c>
      <c r="R29" s="429">
        <v>2958496</v>
      </c>
    </row>
    <row r="30" spans="1:18" x14ac:dyDescent="0.2">
      <c r="A30" s="159" t="s">
        <v>17</v>
      </c>
      <c r="B30" s="3" t="s">
        <v>273</v>
      </c>
      <c r="C30" s="174">
        <f>'1'!S29+'2'!S29+'3'!S29+'4'!S29+'5'!S29+'6'!S29+'7'!S29+'8'!S29+'9'!S29+'10'!S29+'11'!S29+'12'!S29+'13'!S29+'14'!S29+'15'!S29+'16'!S29+'17'!S29+'18'!S29+'19'!S29+'20'!S29+'21'!S29+'22'!S29+'23'!S29+'24'!S29+'25'!S29+'26'!S29+'27'!S29+'28'!S29+'29'!S29+'30'!S29+'31'!S29+'32'!S29+'33'!S29+'34'!S29+'35'!S29+'36'!S29+'37'!S29+'38'!S29+'39'!S29</f>
        <v>106.68733743745368</v>
      </c>
      <c r="D30" s="193">
        <f>'1'!U29+'2'!U29+'3'!U29+'4'!U29+'5'!U29+'6'!U29+'7'!U29+'8'!U29+'9'!U29+'10'!U29+'11'!U29+'12'!U29+'13'!U29+'14'!U29+'15'!U29+'16'!U29+'17'!U29+'18'!U29+'19'!U29+'20'!U29+'21'!U29+'22'!U29+'23'!U29+'24'!U29+'25'!U29+'26'!U29+'27'!U29+'28'!U29+'29'!U29+'30'!U29+'31'!U29+'32'!U29+'33'!U29+'34'!U29+'35'!U29+'36'!U29+'37'!U29+'38'!U29+'39'!U29</f>
        <v>51.569489049589599</v>
      </c>
      <c r="E30" s="120">
        <f>'1'!W29+'2'!W29+'3'!W29+'4'!W29+'5'!W29+'6'!W29+'7'!W29+'8'!W29+'9'!W29+'10'!W29+'11'!W29+'12'!W29+'13'!W29+'14'!W29+'15'!W29+'16'!W29+'17'!W29+'18'!W29+'19'!W29+'20'!W29+'21'!W29+'22'!W29+'23'!W29+'24'!W29+'25'!W29+'26'!W29+'27'!W29+'28'!W29+'29'!W29+'30'!W29+'31'!W29+'32'!W29+'33'!W29+'34'!W29+'35'!W29+'36'!W29+'37'!W29+'38'!W29+'39'!W29</f>
        <v>3</v>
      </c>
      <c r="F30" s="172">
        <f>'1'!Y29+'2'!Y29+'3'!Y29+'4'!Y29+'5'!Y29+'6'!Y29+'7'!Y29+'8'!Y29+'9'!Y29+'10'!Y29+'11'!Y29+'12'!Y29+'13'!Y29+'14'!Y29+'15'!Y29+'16'!Y29+'17'!Y29+'18'!Y29+'19'!Y29+'20'!Y29+'21'!Y29+'22'!Y29+'23'!Y29+'24'!Y29+'25'!Y29+'26'!Y29+'27'!Y29+'28'!Y29+'29'!Y29+'30'!Y29+'31'!Y29+'32'!Y29+'33'!Y29+'34'!Y29+'35'!Y29+'36'!Y29+'37'!Y29+'38'!Y29+'39'!Y29</f>
        <v>4</v>
      </c>
      <c r="G30" s="117">
        <v>25</v>
      </c>
      <c r="O30" s="49">
        <v>203</v>
      </c>
      <c r="P30" s="430" t="s">
        <v>516</v>
      </c>
      <c r="Q30" s="429">
        <v>1187637</v>
      </c>
      <c r="R30" s="429">
        <v>1167801</v>
      </c>
    </row>
    <row r="31" spans="1:18" x14ac:dyDescent="0.2">
      <c r="A31" s="159" t="s">
        <v>18</v>
      </c>
      <c r="B31" s="3" t="s">
        <v>274</v>
      </c>
      <c r="C31" s="174">
        <f>'1'!S30+'2'!S30+'3'!S30+'4'!S30+'5'!S30+'6'!S30+'7'!S30+'8'!S30+'9'!S30+'10'!S30+'11'!S30+'12'!S30+'13'!S30+'14'!S30+'15'!S30+'16'!S30+'17'!S30+'18'!S30+'19'!S30+'20'!S30+'21'!S30+'22'!S30+'23'!S30+'24'!S30+'25'!S30+'26'!S30+'27'!S30+'28'!S30+'29'!S30+'30'!S30+'31'!S30+'32'!S30+'33'!S30+'34'!S30+'35'!S30+'36'!S30+'37'!S30+'38'!S30+'39'!S30</f>
        <v>106.93013163017868</v>
      </c>
      <c r="D31" s="193">
        <f>'1'!U30+'2'!U30+'3'!U30+'4'!U30+'5'!U30+'6'!U30+'7'!U30+'8'!U30+'9'!U30+'10'!U30+'11'!U30+'12'!U30+'13'!U30+'14'!U30+'15'!U30+'16'!U30+'17'!U30+'18'!U30+'19'!U30+'20'!U30+'21'!U30+'22'!U30+'23'!U30+'24'!U30+'25'!U30+'26'!U30+'27'!U30+'28'!U30+'29'!U30+'30'!U30+'31'!U30+'32'!U30+'33'!U30+'34'!U30+'35'!U30+'36'!U30+'37'!U30+'38'!U30+'39'!U30</f>
        <v>68.740798905114829</v>
      </c>
      <c r="E31" s="120">
        <f>'1'!W30+'2'!W30+'3'!W30+'4'!W30+'5'!W30+'6'!W30+'7'!W30+'8'!W30+'9'!W30+'10'!W30+'11'!W30+'12'!W30+'13'!W30+'14'!W30+'15'!W30+'16'!W30+'17'!W30+'18'!W30+'19'!W30+'20'!W30+'21'!W30+'22'!W30+'23'!W30+'24'!W30+'25'!W30+'26'!W30+'27'!W30+'28'!W30+'29'!W30+'30'!W30+'31'!W30+'32'!W30+'33'!W30+'34'!W30+'35'!W30+'36'!W30+'37'!W30+'38'!W30+'39'!W30</f>
        <v>17</v>
      </c>
      <c r="F31" s="172">
        <f>'1'!Y30+'2'!Y30+'3'!Y30+'4'!Y30+'5'!Y30+'6'!Y30+'7'!Y30+'8'!Y30+'9'!Y30+'10'!Y30+'11'!Y30+'12'!Y30+'13'!Y30+'14'!Y30+'15'!Y30+'16'!Y30+'17'!Y30+'18'!Y30+'19'!Y30+'20'!Y30+'21'!Y30+'22'!Y30+'23'!Y30+'24'!Y30+'25'!Y30+'26'!Y30+'27'!Y30+'28'!Y30+'29'!Y30+'30'!Y30+'31'!Y30+'32'!Y30+'33'!Y30+'34'!Y30+'35'!Y30+'36'!Y30+'37'!Y30+'38'!Y30+'39'!Y30</f>
        <v>17</v>
      </c>
      <c r="G31" s="117">
        <v>26</v>
      </c>
      <c r="O31" s="49">
        <v>210</v>
      </c>
      <c r="P31" s="430" t="s">
        <v>517</v>
      </c>
      <c r="Q31" s="429">
        <v>868757</v>
      </c>
      <c r="R31" s="429">
        <v>843054</v>
      </c>
    </row>
    <row r="32" spans="1:18" x14ac:dyDescent="0.2">
      <c r="A32" s="159" t="s">
        <v>19</v>
      </c>
      <c r="B32" s="3" t="s">
        <v>275</v>
      </c>
      <c r="C32" s="174">
        <f>'1'!S31+'2'!S31+'3'!S31+'4'!S31+'5'!S31+'6'!S31+'7'!S31+'8'!S31+'9'!S31+'10'!S31+'11'!S31+'12'!S31+'13'!S31+'14'!S31+'15'!S31+'16'!S31+'17'!S31+'18'!S31+'19'!S31+'20'!S31+'21'!S31+'22'!S31+'23'!S31+'24'!S31+'25'!S31+'26'!S31+'27'!S31+'28'!S31+'29'!S31+'30'!S31+'31'!S31+'32'!S31+'33'!S31+'34'!S31+'35'!S31+'36'!S31+'37'!S31+'38'!S31+'39'!S31</f>
        <v>179.70094246435644</v>
      </c>
      <c r="D32" s="193">
        <f>'1'!U31+'2'!U31+'3'!U31+'4'!U31+'5'!U31+'6'!U31+'7'!U31+'8'!U31+'9'!U31+'10'!U31+'11'!U31+'12'!U31+'13'!U31+'14'!U31+'15'!U31+'16'!U31+'17'!U31+'18'!U31+'19'!U31+'20'!U31+'21'!U31+'22'!U31+'23'!U31+'24'!U31+'25'!U31+'26'!U31+'27'!U31+'28'!U31+'29'!U31+'30'!U31+'31'!U31+'32'!U31+'33'!U31+'34'!U31+'35'!U31+'36'!U31+'37'!U31+'38'!U31+'39'!U31</f>
        <v>125.92118778555896</v>
      </c>
      <c r="E32" s="120">
        <f>'1'!W31+'2'!W31+'3'!W31+'4'!W31+'5'!W31+'6'!W31+'7'!W31+'8'!W31+'9'!W31+'10'!W31+'11'!W31+'12'!W31+'13'!W31+'14'!W31+'15'!W31+'16'!W31+'17'!W31+'18'!W31+'19'!W31+'20'!W31+'21'!W31+'22'!W31+'23'!W31+'24'!W31+'25'!W31+'26'!W31+'27'!W31+'28'!W31+'29'!W31+'30'!W31+'31'!W31+'32'!W31+'33'!W31+'34'!W31+'35'!W31+'36'!W31+'37'!W31+'38'!W31+'39'!W31</f>
        <v>46</v>
      </c>
      <c r="F32" s="172">
        <f>'1'!Y31+'2'!Y31+'3'!Y31+'4'!Y31+'5'!Y31+'6'!Y31+'7'!Y31+'8'!Y31+'9'!Y31+'10'!Y31+'11'!Y31+'12'!Y31+'13'!Y31+'14'!Y31+'15'!Y31+'16'!Y31+'17'!Y31+'18'!Y31+'19'!Y31+'20'!Y31+'21'!Y31+'22'!Y31+'23'!Y31+'24'!Y31+'25'!Y31+'26'!Y31+'27'!Y31+'28'!Y31+'29'!Y31+'30'!Y31+'31'!Y31+'32'!Y31+'33'!Y31+'34'!Y31+'35'!Y31+'36'!Y31+'37'!Y31+'38'!Y31+'39'!Y31</f>
        <v>21</v>
      </c>
      <c r="G32" s="117">
        <v>27</v>
      </c>
      <c r="O32" s="49">
        <v>216</v>
      </c>
      <c r="P32" s="430" t="s">
        <v>518</v>
      </c>
      <c r="Q32" s="429">
        <v>536118</v>
      </c>
      <c r="R32" s="429">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178.44049776697366</v>
      </c>
      <c r="D33" s="193">
        <f>'1'!U32+'2'!U32+'3'!U32+'4'!U32+'5'!U32+'6'!U32+'7'!U32+'8'!U32+'9'!U32+'10'!U32+'11'!U32+'12'!U32+'13'!U32+'14'!U32+'15'!U32+'16'!U32+'17'!U32+'18'!U32+'19'!U32+'20'!U32+'21'!U32+'22'!U32+'23'!U32+'24'!U32+'25'!U32+'26'!U32+'27'!U32+'28'!U32+'29'!U32+'30'!U32+'31'!U32+'32'!U32+'33'!U32+'34'!U32+'35'!U32+'36'!U32+'37'!U32+'38'!U32+'39'!U32</f>
        <v>115.34410759880635</v>
      </c>
      <c r="E33" s="120">
        <f>'1'!W32+'2'!W32+'3'!W32+'4'!W32+'5'!W32+'6'!W32+'7'!W32+'8'!W32+'9'!W32+'10'!W32+'11'!W32+'12'!W32+'13'!W32+'14'!W32+'15'!W32+'16'!W32+'17'!W32+'18'!W32+'19'!W32+'20'!W32+'21'!W32+'22'!W32+'23'!W32+'24'!W32+'25'!W32+'26'!W32+'27'!W32+'28'!W32+'29'!W32+'30'!W32+'31'!W32+'32'!W32+'33'!W32+'34'!W32+'35'!W32+'36'!W32+'37'!W32+'38'!W32+'39'!W32</f>
        <v>11</v>
      </c>
      <c r="F33" s="172">
        <f>'1'!Y32+'2'!Y32+'3'!Y32+'4'!Y32+'5'!Y32+'6'!Y32+'7'!Y32+'8'!Y32+'9'!Y32+'10'!Y32+'11'!Y32+'12'!Y32+'13'!Y32+'14'!Y32+'15'!Y32+'16'!Y32+'17'!Y32+'18'!Y32+'19'!Y32+'20'!Y32+'21'!Y32+'22'!Y32+'23'!Y32+'24'!Y32+'25'!Y32+'26'!Y32+'27'!Y32+'28'!Y32+'29'!Y32+'30'!Y32+'31'!Y32+'32'!Y32+'33'!Y32+'34'!Y32+'35'!Y32+'36'!Y32+'37'!Y32+'38'!Y32+'39'!Y32</f>
        <v>9</v>
      </c>
      <c r="G33" s="117">
        <v>28</v>
      </c>
      <c r="O33" s="49">
        <v>381</v>
      </c>
      <c r="P33" s="430" t="s">
        <v>519</v>
      </c>
      <c r="Q33" s="429">
        <v>162441</v>
      </c>
      <c r="R33" s="429">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203.35997800769735</v>
      </c>
      <c r="D34" s="193">
        <f>'1'!U33+'2'!U33+'3'!U33+'4'!U33+'5'!U33+'6'!U33+'7'!U33+'8'!U33+'9'!U33+'10'!U33+'11'!U33+'12'!U33+'13'!U33+'14'!U33+'15'!U33+'16'!U33+'17'!U33+'18'!U33+'19'!U33+'20'!U33+'21'!U33+'22'!U33+'23'!U33+'24'!U33+'25'!U33+'26'!U33+'27'!U33+'28'!U33+'29'!U33+'30'!U33+'31'!U33+'32'!U33+'33'!U33+'34'!U33+'35'!U33+'36'!U33+'37'!U33+'38'!U33+'39'!U33</f>
        <v>179.70626393327751</v>
      </c>
      <c r="E34" s="120">
        <f>'1'!W33+'2'!W33+'3'!W33+'4'!W33+'5'!W33+'6'!W33+'7'!W33+'8'!W33+'9'!W33+'10'!W33+'11'!W33+'12'!W33+'13'!W33+'14'!W33+'15'!W33+'16'!W33+'17'!W33+'18'!W33+'19'!W33+'20'!W33+'21'!W33+'22'!W33+'23'!W33+'24'!W33+'25'!W33+'26'!W33+'27'!W33+'28'!W33+'29'!W33+'30'!W33+'31'!W33+'32'!W33+'33'!W33+'34'!W33+'35'!W33+'36'!W33+'37'!W33+'38'!W33+'39'!W33</f>
        <v>2</v>
      </c>
      <c r="F34" s="172">
        <f>'1'!Y33+'2'!Y33+'3'!Y33+'4'!Y33+'5'!Y33+'6'!Y33+'7'!Y33+'8'!Y33+'9'!Y33+'10'!Y33+'11'!Y33+'12'!Y33+'13'!Y33+'14'!Y33+'15'!Y33+'16'!Y33+'17'!Y33+'18'!Y33+'19'!Y33+'20'!Y33+'21'!Y33+'22'!Y33+'23'!Y33+'24'!Y33+'25'!Y33+'26'!Y33+'27'!Y33+'28'!Y33+'29'!Y33+'30'!Y33+'31'!Y33+'32'!Y33+'33'!Y33+'34'!Y33+'35'!Y33+'36'!Y33+'37'!Y33+'38'!Y33+'39'!Y33</f>
        <v>0</v>
      </c>
      <c r="G34" s="117">
        <v>29</v>
      </c>
      <c r="O34" s="49">
        <v>382</v>
      </c>
      <c r="P34" s="430" t="s">
        <v>520</v>
      </c>
      <c r="Q34" s="429">
        <v>178102</v>
      </c>
      <c r="R34" s="429">
        <v>194975</v>
      </c>
    </row>
    <row r="35" spans="1:18" x14ac:dyDescent="0.2">
      <c r="A35" s="159" t="s">
        <v>22</v>
      </c>
      <c r="B35" s="3" t="s">
        <v>377</v>
      </c>
      <c r="C35" s="174">
        <f>'1'!S34+'2'!S34+'3'!S34+'4'!S34+'5'!S34+'6'!S34+'7'!S34+'8'!S34+'9'!S34+'10'!S34+'11'!S34+'12'!S34+'13'!S34+'14'!S34+'15'!S34+'16'!S34+'17'!S34+'18'!S34+'19'!S34+'20'!S34+'21'!S34+'22'!S34+'23'!S34+'24'!S34+'25'!S34+'26'!S34+'27'!S34+'28'!S34+'29'!S34+'30'!S34+'31'!S34+'32'!S34+'33'!S34+'34'!S34+'35'!S34+'36'!S34+'37'!S34+'38'!S34+'39'!S34</f>
        <v>142.55348842276007</v>
      </c>
      <c r="D35" s="193">
        <f>'1'!U34+'2'!U34+'3'!U34+'4'!U34+'5'!U34+'6'!U34+'7'!U34+'8'!U34+'9'!U34+'10'!U34+'11'!U34+'12'!U34+'13'!U34+'14'!U34+'15'!U34+'16'!U34+'17'!U34+'18'!U34+'19'!U34+'20'!U34+'21'!U34+'22'!U34+'23'!U34+'24'!U34+'25'!U34+'26'!U34+'27'!U34+'28'!U34+'29'!U34+'30'!U34+'31'!U34+'32'!U34+'33'!U34+'34'!U34+'35'!U34+'36'!U34+'37'!U34+'38'!U34+'39'!U34</f>
        <v>96.988272206249434</v>
      </c>
      <c r="E35" s="120">
        <f>'1'!W34+'2'!W34+'3'!W34+'4'!W34+'5'!W34+'6'!W34+'7'!W34+'8'!W34+'9'!W34+'10'!W34+'11'!W34+'12'!W34+'13'!W34+'14'!W34+'15'!W34+'16'!W34+'17'!W34+'18'!W34+'19'!W34+'20'!W34+'21'!W34+'22'!W34+'23'!W34+'24'!W34+'25'!W34+'26'!W34+'27'!W34+'28'!W34+'29'!W34+'30'!W34+'31'!W34+'32'!W34+'33'!W34+'34'!W34+'35'!W34+'36'!W34+'37'!W34+'38'!W34+'39'!W34</f>
        <v>9</v>
      </c>
      <c r="F35" s="172">
        <f>'1'!Y34+'2'!Y34+'3'!Y34+'4'!Y34+'5'!Y34+'6'!Y34+'7'!Y34+'8'!Y34+'9'!Y34+'10'!Y34+'11'!Y34+'12'!Y34+'13'!Y34+'14'!Y34+'15'!Y34+'16'!Y34+'17'!Y34+'18'!Y34+'19'!Y34+'20'!Y34+'21'!Y34+'22'!Y34+'23'!Y34+'24'!Y34+'25'!Y34+'26'!Y34+'27'!Y34+'28'!Y34+'29'!Y34+'30'!Y34+'31'!Y34+'32'!Y34+'33'!Y34+'34'!Y34+'35'!Y34+'36'!Y34+'37'!Y34+'38'!Y34+'39'!Y34</f>
        <v>9</v>
      </c>
      <c r="G35" s="117">
        <v>30</v>
      </c>
      <c r="O35" s="49"/>
      <c r="P35" s="430" t="s">
        <v>501</v>
      </c>
      <c r="Q35" s="429">
        <v>1278601</v>
      </c>
      <c r="R35" s="429">
        <v>1266442</v>
      </c>
    </row>
    <row r="36" spans="1:18" x14ac:dyDescent="0.2">
      <c r="A36" s="159" t="s">
        <v>23</v>
      </c>
      <c r="B36" s="3" t="s">
        <v>194</v>
      </c>
      <c r="C36" s="174">
        <f>'1'!S35+'2'!S35+'3'!S35+'4'!S35+'5'!S35+'6'!S35+'7'!S35+'8'!S35+'9'!S35+'10'!S35+'11'!S35+'12'!S35+'13'!S35+'14'!S35+'15'!S35+'16'!S35+'17'!S35+'18'!S35+'19'!S35+'20'!S35+'21'!S35+'22'!S35+'23'!S35+'24'!S35+'25'!S35+'26'!S35+'27'!S35+'28'!S35+'29'!S35+'30'!S35+'31'!S35+'32'!S35+'33'!S35+'34'!S35+'35'!S35+'36'!S35+'37'!S35+'38'!S35+'39'!S35</f>
        <v>117.92366768532898</v>
      </c>
      <c r="D36" s="193">
        <f>'1'!U35+'2'!U35+'3'!U35+'4'!U35+'5'!U35+'6'!U35+'7'!U35+'8'!U35+'9'!U35+'10'!U35+'11'!U35+'12'!U35+'13'!U35+'14'!U35+'15'!U35+'16'!U35+'17'!U35+'18'!U35+'19'!U35+'20'!U35+'21'!U35+'22'!U35+'23'!U35+'24'!U35+'25'!U35+'26'!U35+'27'!U35+'28'!U35+'29'!U35+'30'!U35+'31'!U35+'32'!U35+'33'!U35+'34'!U35+'35'!U35+'36'!U35+'37'!U35+'38'!U35+'39'!U35</f>
        <v>48.853299623513458</v>
      </c>
      <c r="E36" s="120">
        <f>'1'!W35+'2'!W35+'3'!W35+'4'!W35+'5'!W35+'6'!W35+'7'!W35+'8'!W35+'9'!W35+'10'!W35+'11'!W35+'12'!W35+'13'!W35+'14'!W35+'15'!W35+'16'!W35+'17'!W35+'18'!W35+'19'!W35+'20'!W35+'21'!W35+'22'!W35+'23'!W35+'24'!W35+'25'!W35+'26'!W35+'27'!W35+'28'!W35+'29'!W35+'30'!W35+'31'!W35+'32'!W35+'33'!W35+'34'!W35+'35'!W35+'36'!W35+'37'!W35+'38'!W35+'39'!W35</f>
        <v>6</v>
      </c>
      <c r="F36" s="172">
        <f>'1'!Y35+'2'!Y35+'3'!Y35+'4'!Y35+'5'!Y35+'6'!Y35+'7'!Y35+'8'!Y35+'9'!Y35+'10'!Y35+'11'!Y35+'12'!Y35+'13'!Y35+'14'!Y35+'15'!Y35+'16'!Y35+'17'!Y35+'18'!Y35+'19'!Y35+'20'!Y35+'21'!Y35+'22'!Y35+'23'!Y35+'24'!Y35+'25'!Y35+'26'!Y35+'27'!Y35+'28'!Y35+'29'!Y35+'30'!Y35+'31'!Y35+'32'!Y35+'33'!Y35+'34'!Y35+'35'!Y35+'36'!Y35+'37'!Y35+'38'!Y35+'39'!Y35</f>
        <v>6</v>
      </c>
      <c r="G36" s="117">
        <v>31</v>
      </c>
      <c r="O36" s="49">
        <v>213</v>
      </c>
      <c r="P36" s="430" t="s">
        <v>521</v>
      </c>
      <c r="Q36" s="429">
        <v>145212</v>
      </c>
      <c r="R36" s="429">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122.55559916381135</v>
      </c>
      <c r="D37" s="193">
        <f>'1'!U36+'2'!U36+'3'!U36+'4'!U36+'5'!U36+'6'!U36+'7'!U36+'8'!U36+'9'!U36+'10'!U36+'11'!U36+'12'!U36+'13'!U36+'14'!U36+'15'!U36+'16'!U36+'17'!U36+'18'!U36+'19'!U36+'20'!U36+'21'!U36+'22'!U36+'23'!U36+'24'!U36+'25'!U36+'26'!U36+'27'!U36+'28'!U36+'29'!U36+'30'!U36+'31'!U36+'32'!U36+'33'!U36+'34'!U36+'35'!U36+'36'!U36+'37'!U36+'38'!U36+'39'!U36</f>
        <v>86.408633160255931</v>
      </c>
      <c r="E37" s="120">
        <f>'1'!W36+'2'!W36+'3'!W36+'4'!W36+'5'!W36+'6'!W36+'7'!W36+'8'!W36+'9'!W36+'10'!W36+'11'!W36+'12'!W36+'13'!W36+'14'!W36+'15'!W36+'16'!W36+'17'!W36+'18'!W36+'19'!W36+'20'!W36+'21'!W36+'22'!W36+'23'!W36+'24'!W36+'25'!W36+'26'!W36+'27'!W36+'28'!W36+'29'!W36+'30'!W36+'31'!W36+'32'!W36+'33'!W36+'34'!W36+'35'!W36+'36'!W36+'37'!W36+'38'!W36+'39'!W36</f>
        <v>8</v>
      </c>
      <c r="F37" s="172">
        <f>'1'!Y36+'2'!Y36+'3'!Y36+'4'!Y36+'5'!Y36+'6'!Y36+'7'!Y36+'8'!Y36+'9'!Y36+'10'!Y36+'11'!Y36+'12'!Y36+'13'!Y36+'14'!Y36+'15'!Y36+'16'!Y36+'17'!Y36+'18'!Y36+'19'!Y36+'20'!Y36+'21'!Y36+'22'!Y36+'23'!Y36+'24'!Y36+'25'!Y36+'26'!Y36+'27'!Y36+'28'!Y36+'29'!Y36+'30'!Y36+'31'!Y36+'32'!Y36+'33'!Y36+'34'!Y36+'35'!Y36+'36'!Y36+'37'!Y36+'38'!Y36+'39'!Y36</f>
        <v>10</v>
      </c>
      <c r="G37" s="117">
        <v>32</v>
      </c>
      <c r="O37" s="49">
        <v>215</v>
      </c>
      <c r="P37" s="430" t="s">
        <v>522</v>
      </c>
      <c r="Q37" s="429">
        <v>296081</v>
      </c>
      <c r="R37" s="429">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118.96106509585888</v>
      </c>
      <c r="D38" s="193">
        <f>'1'!U37+'2'!U37+'3'!U37+'4'!U37+'5'!U37+'6'!U37+'7'!U37+'8'!U37+'9'!U37+'10'!U37+'11'!U37+'12'!U37+'13'!U37+'14'!U37+'15'!U37+'16'!U37+'17'!U37+'18'!U37+'19'!U37+'20'!U37+'21'!U37+'22'!U37+'23'!U37+'24'!U37+'25'!U37+'26'!U37+'27'!U37+'28'!U37+'29'!U37+'30'!U37+'31'!U37+'32'!U37+'33'!U37+'34'!U37+'35'!U37+'36'!U37+'37'!U37+'38'!U37+'39'!U37</f>
        <v>83.305486412029282</v>
      </c>
      <c r="E38" s="120">
        <f>'1'!W37+'2'!W37+'3'!W37+'4'!W37+'5'!W37+'6'!W37+'7'!W37+'8'!W37+'9'!W37+'10'!W37+'11'!W37+'12'!W37+'13'!W37+'14'!W37+'15'!W37+'16'!W37+'17'!W37+'18'!W37+'19'!W37+'20'!W37+'21'!W37+'22'!W37+'23'!W37+'24'!W37+'25'!W37+'26'!W37+'27'!W37+'28'!W37+'29'!W37+'30'!W37+'31'!W37+'32'!W37+'33'!W37+'34'!W37+'35'!W37+'36'!W37+'37'!W37+'38'!W37+'39'!W37</f>
        <v>8</v>
      </c>
      <c r="F38" s="172">
        <f>'1'!Y37+'2'!Y37+'3'!Y37+'4'!Y37+'5'!Y37+'6'!Y37+'7'!Y37+'8'!Y37+'9'!Y37+'10'!Y37+'11'!Y37+'12'!Y37+'13'!Y37+'14'!Y37+'15'!Y37+'16'!Y37+'17'!Y37+'18'!Y37+'19'!Y37+'20'!Y37+'21'!Y37+'22'!Y37+'23'!Y37+'24'!Y37+'25'!Y37+'26'!Y37+'27'!Y37+'28'!Y37+'29'!Y37+'30'!Y37+'31'!Y37+'32'!Y37+'33'!Y37+'34'!Y37+'35'!Y37+'36'!Y37+'37'!Y37+'38'!Y37+'39'!Y37</f>
        <v>5</v>
      </c>
      <c r="G38" s="117">
        <v>33</v>
      </c>
      <c r="O38" s="49">
        <v>218</v>
      </c>
      <c r="P38" s="430" t="s">
        <v>523</v>
      </c>
      <c r="Q38" s="429">
        <v>258553</v>
      </c>
      <c r="R38" s="429">
        <v>243824</v>
      </c>
    </row>
    <row r="39" spans="1:18" x14ac:dyDescent="0.2">
      <c r="A39" s="159" t="s">
        <v>26</v>
      </c>
      <c r="B39" s="3" t="s">
        <v>277</v>
      </c>
      <c r="C39" s="174">
        <f>'1'!S38+'2'!S38+'3'!S38+'4'!S38+'5'!S38+'6'!S38+'7'!S38+'8'!S38+'9'!S38+'10'!S38+'11'!S38+'12'!S38+'13'!S38+'14'!S38+'15'!S38+'16'!S38+'17'!S38+'18'!S38+'19'!S38+'20'!S38+'21'!S38+'22'!S38+'23'!S38+'24'!S38+'25'!S38+'26'!S38+'27'!S38+'28'!S38+'29'!S38+'30'!S38+'31'!S38+'32'!S38+'33'!S38+'34'!S38+'35'!S38+'36'!S38+'37'!S38+'38'!S38+'39'!S38</f>
        <v>129.12380476840971</v>
      </c>
      <c r="D39" s="193">
        <f>'1'!U38+'2'!U38+'3'!U38+'4'!U38+'5'!U38+'6'!U38+'7'!U38+'8'!U38+'9'!U38+'10'!U38+'11'!U38+'12'!U38+'13'!U38+'14'!U38+'15'!U38+'16'!U38+'17'!U38+'18'!U38+'19'!U38+'20'!U38+'21'!U38+'22'!U38+'23'!U38+'24'!U38+'25'!U38+'26'!U38+'27'!U38+'28'!U38+'29'!U38+'30'!U38+'31'!U38+'32'!U38+'33'!U38+'34'!U38+'35'!U38+'36'!U38+'37'!U38+'38'!U38+'39'!U38</f>
        <v>70.65161275525071</v>
      </c>
      <c r="E39" s="120">
        <f>'1'!W38+'2'!W38+'3'!W38+'4'!W38+'5'!W38+'6'!W38+'7'!W38+'8'!W38+'9'!W38+'10'!W38+'11'!W38+'12'!W38+'13'!W38+'14'!W38+'15'!W38+'16'!W38+'17'!W38+'18'!W38+'19'!W38+'20'!W38+'21'!W38+'22'!W38+'23'!W38+'24'!W38+'25'!W38+'26'!W38+'27'!W38+'28'!W38+'29'!W38+'30'!W38+'31'!W38+'32'!W38+'33'!W38+'34'!W38+'35'!W38+'36'!W38+'37'!W38+'38'!W38+'39'!W38</f>
        <v>15</v>
      </c>
      <c r="F39" s="172">
        <f>'1'!Y38+'2'!Y38+'3'!Y38+'4'!Y38+'5'!Y38+'6'!Y38+'7'!Y38+'8'!Y38+'9'!Y38+'10'!Y38+'11'!Y38+'12'!Y38+'13'!Y38+'14'!Y38+'15'!Y38+'16'!Y38+'17'!Y38+'18'!Y38+'19'!Y38+'20'!Y38+'21'!Y38+'22'!Y38+'23'!Y38+'24'!Y38+'25'!Y38+'26'!Y38+'27'!Y38+'28'!Y38+'29'!Y38+'30'!Y38+'31'!Y38+'32'!Y38+'33'!Y38+'34'!Y38+'35'!Y38+'36'!Y38+'37'!Y38+'38'!Y38+'39'!Y38</f>
        <v>14</v>
      </c>
      <c r="G39" s="117">
        <v>34</v>
      </c>
      <c r="O39" s="49">
        <v>220</v>
      </c>
      <c r="P39" s="430" t="s">
        <v>524</v>
      </c>
      <c r="Q39" s="429">
        <v>236199</v>
      </c>
      <c r="R39" s="429">
        <v>216961</v>
      </c>
    </row>
    <row r="40" spans="1:18" x14ac:dyDescent="0.2">
      <c r="A40" s="159" t="s">
        <v>51</v>
      </c>
      <c r="B40" s="3" t="s">
        <v>367</v>
      </c>
      <c r="C40" s="174">
        <f>'1'!S39+'2'!S39+'3'!S39+'4'!S39+'5'!S39+'6'!S39+'7'!S39+'8'!S39+'9'!S39+'10'!S39+'11'!S39+'12'!S39+'13'!S39+'14'!S39+'15'!S39+'16'!S39+'17'!S39+'18'!S39+'19'!S39+'20'!S39+'21'!S39+'22'!S39+'23'!S39+'24'!S39+'25'!S39+'26'!S39+'27'!S39+'28'!S39+'29'!S39+'30'!S39+'31'!S39+'32'!S39+'33'!S39+'34'!S39+'35'!S39+'36'!S39+'37'!S39+'38'!S39+'39'!S39</f>
        <v>111.68930091286059</v>
      </c>
      <c r="D40" s="193">
        <f>'1'!U39+'2'!U39+'3'!U39+'4'!U39+'5'!U39+'6'!U39+'7'!U39+'8'!U39+'9'!U39+'10'!U39+'11'!U39+'12'!U39+'13'!U39+'14'!U39+'15'!U39+'16'!U39+'17'!U39+'18'!U39+'19'!U39+'20'!U39+'21'!U39+'22'!U39+'23'!U39+'24'!U39+'25'!U39+'26'!U39+'27'!U39+'28'!U39+'29'!U39+'30'!U39+'31'!U39+'32'!U39+'33'!U39+'34'!U39+'35'!U39+'36'!U39+'37'!U39+'38'!U39+'39'!U39</f>
        <v>62.668364767819952</v>
      </c>
      <c r="E40" s="120">
        <f>'1'!W39+'2'!W39+'3'!W39+'4'!W39+'5'!W39+'6'!W39+'7'!W39+'8'!W39+'9'!W39+'10'!W39+'11'!W39+'12'!W39+'13'!W39+'14'!W39+'15'!W39+'16'!W39+'17'!W39+'18'!W39+'19'!W39+'20'!W39+'21'!W39+'22'!W39+'23'!W39+'24'!W39+'25'!W39+'26'!W39+'27'!W39+'28'!W39+'29'!W39+'30'!W39+'31'!W39+'32'!W39+'33'!W39+'34'!W39+'35'!W39+'36'!W39+'37'!W39+'38'!W39+'39'!W39</f>
        <v>24</v>
      </c>
      <c r="F40" s="172">
        <f>'1'!Y39+'2'!Y39+'3'!Y39+'4'!Y39+'5'!Y39+'6'!Y39+'7'!Y39+'8'!Y39+'9'!Y39+'10'!Y39+'11'!Y39+'12'!Y39+'13'!Y39+'14'!Y39+'15'!Y39+'16'!Y39+'17'!Y39+'18'!Y39+'19'!Y39+'20'!Y39+'21'!Y39+'22'!Y39+'23'!Y39+'24'!Y39+'25'!Y39+'26'!Y39+'27'!Y39+'28'!Y39+'29'!Y39+'30'!Y39+'31'!Y39+'32'!Y39+'33'!Y39+'34'!Y39+'35'!Y39+'36'!Y39+'37'!Y39+'38'!Y39+'39'!Y39</f>
        <v>20</v>
      </c>
      <c r="G40" s="117">
        <v>35</v>
      </c>
      <c r="O40" s="49">
        <v>228</v>
      </c>
      <c r="P40" s="430" t="s">
        <v>454</v>
      </c>
      <c r="Q40" s="429">
        <v>278667</v>
      </c>
      <c r="R40" s="429">
        <v>294992</v>
      </c>
    </row>
    <row r="41" spans="1:18" x14ac:dyDescent="0.2">
      <c r="A41" s="159" t="s">
        <v>195</v>
      </c>
      <c r="B41" s="3" t="s">
        <v>41</v>
      </c>
      <c r="C41" s="174">
        <f>'1'!S40+'2'!S40+'3'!S40+'4'!S40+'5'!S40+'6'!S40+'7'!S40+'8'!S40+'9'!S40+'10'!S40+'11'!S40+'12'!S40+'13'!S40+'14'!S40+'15'!S40+'16'!S40+'17'!S40+'18'!S40+'19'!S40+'20'!S40+'21'!S40+'22'!S40+'23'!S40+'24'!S40+'25'!S40+'26'!S40+'27'!S40+'28'!S40+'29'!S40+'30'!S40+'31'!S40+'32'!S40+'33'!S40+'34'!S40+'35'!S40+'36'!S40+'37'!S40+'38'!S40+'39'!S40</f>
        <v>173.85602395513789</v>
      </c>
      <c r="D41" s="193">
        <f>'1'!U40+'2'!U40+'3'!U40+'4'!U40+'5'!U40+'6'!U40+'7'!U40+'8'!U40+'9'!U40+'10'!U40+'11'!U40+'12'!U40+'13'!U40+'14'!U40+'15'!U40+'16'!U40+'17'!U40+'18'!U40+'19'!U40+'20'!U40+'21'!U40+'22'!U40+'23'!U40+'24'!U40+'25'!U40+'26'!U40+'27'!U40+'28'!U40+'29'!U40+'30'!U40+'31'!U40+'32'!U40+'33'!U40+'34'!U40+'35'!U40+'36'!U40+'37'!U40+'38'!U40+'39'!U40</f>
        <v>99.001939530772376</v>
      </c>
      <c r="E41" s="120">
        <f>'1'!W40+'2'!W40+'3'!W40+'4'!W40+'5'!W40+'6'!W40+'7'!W40+'8'!W40+'9'!W40+'10'!W40+'11'!W40+'12'!W40+'13'!W40+'14'!W40+'15'!W40+'16'!W40+'17'!W40+'18'!W40+'19'!W40+'20'!W40+'21'!W40+'22'!W40+'23'!W40+'24'!W40+'25'!W40+'26'!W40+'27'!W40+'28'!W40+'29'!W40+'30'!W40+'31'!W40+'32'!W40+'33'!W40+'34'!W40+'35'!W40+'36'!W40+'37'!W40+'38'!W40+'39'!W40</f>
        <v>27</v>
      </c>
      <c r="F41" s="172">
        <f>'1'!Y40+'2'!Y40+'3'!Y40+'4'!Y40+'5'!Y40+'6'!Y40+'7'!Y40+'8'!Y40+'9'!Y40+'10'!Y40+'11'!Y40+'12'!Y40+'13'!Y40+'14'!Y40+'15'!Y40+'16'!Y40+'17'!Y40+'18'!Y40+'19'!Y40+'20'!Y40+'21'!Y40+'22'!Y40+'23'!Y40+'24'!Y40+'25'!Y40+'26'!Y40+'27'!Y40+'28'!Y40+'29'!Y40+'30'!Y40+'31'!Y40+'32'!Y40+'33'!Y40+'34'!Y40+'35'!Y40+'36'!Y40+'37'!Y40+'38'!Y40+'39'!Y40</f>
        <v>18</v>
      </c>
      <c r="G41" s="117">
        <v>36</v>
      </c>
      <c r="O41" s="49">
        <v>365</v>
      </c>
      <c r="P41" s="430" t="s">
        <v>457</v>
      </c>
      <c r="Q41" s="429">
        <v>63889</v>
      </c>
      <c r="R41" s="429">
        <v>64190</v>
      </c>
    </row>
    <row r="42" spans="1:18" x14ac:dyDescent="0.2">
      <c r="A42" s="159" t="s">
        <v>371</v>
      </c>
      <c r="B42" s="3" t="s">
        <v>346</v>
      </c>
      <c r="C42" s="174">
        <f>'1'!S41+'2'!S41+'3'!S41+'4'!S41+'5'!S41+'6'!S41+'7'!S41+'8'!S41+'9'!S41+'10'!S41+'11'!S41+'12'!S41+'13'!S41+'14'!S41+'15'!S41+'16'!S41+'17'!S41+'18'!S41+'19'!S41+'20'!S41+'21'!S41+'22'!S41+'23'!S41+'24'!S41+'25'!S41+'26'!S41+'27'!S41+'28'!S41+'29'!S41+'30'!S41+'31'!S41+'32'!S41+'33'!S41+'34'!S41+'35'!S41+'36'!S41+'37'!S41+'38'!S41+'39'!S41</f>
        <v>134.70475263678313</v>
      </c>
      <c r="D42" s="193">
        <f>'1'!U41+'2'!U41+'3'!U41+'4'!U41+'5'!U41+'6'!U41+'7'!U41+'8'!U41+'9'!U41+'10'!U41+'11'!U41+'12'!U41+'13'!U41+'14'!U41+'15'!U41+'16'!U41+'17'!U41+'18'!U41+'19'!U41+'20'!U41+'21'!U41+'22'!U41+'23'!U41+'24'!U41+'25'!U41+'26'!U41+'27'!U41+'28'!U41+'29'!U41+'30'!U41+'31'!U41+'32'!U41+'33'!U41+'34'!U41+'35'!U41+'36'!U41+'37'!U41+'38'!U41+'39'!U41</f>
        <v>60.922161688239122</v>
      </c>
      <c r="E42" s="120">
        <f>'1'!W41+'2'!W41+'3'!W41+'4'!W41+'5'!W41+'6'!W41+'7'!W41+'8'!W41+'9'!W41+'10'!W41+'11'!W41+'12'!W41+'13'!W41+'14'!W41+'15'!W41+'16'!W41+'17'!W41+'18'!W41+'19'!W41+'20'!W41+'21'!W41+'22'!W41+'23'!W41+'24'!W41+'25'!W41+'26'!W41+'27'!W41+'28'!W41+'29'!W41+'30'!W41+'31'!W41+'32'!W41+'33'!W41+'34'!W41+'35'!W41+'36'!W41+'37'!W41+'38'!W41+'39'!W41</f>
        <v>18</v>
      </c>
      <c r="F42" s="172">
        <f>'1'!Y41+'2'!Y41+'3'!Y41+'4'!Y41+'5'!Y41+'6'!Y41+'7'!Y41+'8'!Y41+'9'!Y41+'10'!Y41+'11'!Y41+'12'!Y41+'13'!Y41+'14'!Y41+'15'!Y41+'16'!Y41+'17'!Y41+'18'!Y41+'19'!Y41+'20'!Y41+'21'!Y41+'22'!Y41+'23'!Y41+'24'!Y41+'25'!Y41+'26'!Y41+'27'!Y41+'28'!Y41+'29'!Y41+'30'!Y41+'31'!Y41+'32'!Y41+'33'!Y41+'34'!Y41+'35'!Y41+'36'!Y41+'37'!Y41+'38'!Y41+'39'!Y41</f>
        <v>13</v>
      </c>
      <c r="G42" s="117">
        <v>37</v>
      </c>
      <c r="O42" s="49"/>
      <c r="P42" s="430" t="s">
        <v>525</v>
      </c>
      <c r="Q42" s="429">
        <v>2700326</v>
      </c>
      <c r="R42" s="429">
        <v>2598785</v>
      </c>
    </row>
    <row r="43" spans="1:18" x14ac:dyDescent="0.2">
      <c r="A43" s="159" t="s">
        <v>372</v>
      </c>
      <c r="B43" s="3" t="s">
        <v>279</v>
      </c>
      <c r="C43" s="174">
        <f>'1'!S42+'2'!S42+'3'!S42+'4'!S42+'5'!S42+'6'!S42+'7'!S42+'8'!S42+'9'!S42+'10'!S42+'11'!S42+'12'!S42+'13'!S42+'14'!S42+'15'!S42+'16'!S42+'17'!S42+'18'!S42+'19'!S42+'20'!S42+'21'!S42+'22'!S42+'23'!S42+'24'!S42+'25'!S42+'26'!S42+'27'!S42+'28'!S42+'29'!S42+'30'!S42+'31'!S42+'32'!S42+'33'!S42+'34'!S42+'35'!S42+'36'!S42+'37'!S42+'38'!S42+'39'!S42</f>
        <v>102.63177911729825</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430" t="s">
        <v>428</v>
      </c>
      <c r="Q43" s="429">
        <v>2444385</v>
      </c>
      <c r="R43" s="429">
        <v>2355693</v>
      </c>
    </row>
    <row r="44" spans="1:18" x14ac:dyDescent="0.2">
      <c r="A44" s="159" t="s">
        <v>373</v>
      </c>
      <c r="B44" s="3" t="s">
        <v>280</v>
      </c>
      <c r="C44" s="176">
        <f>'1'!S43+'2'!S43+'3'!S43+'4'!S43+'5'!S43+'6'!S43+'7'!S43+'8'!S43+'9'!S43+'10'!S43+'11'!S43+'12'!S43+'13'!S43+'14'!S43+'15'!S43+'16'!S43+'17'!S43+'18'!S43+'19'!S43+'20'!S43+'21'!S43+'22'!S43+'23'!S43+'24'!S43+'25'!S43+'26'!S43+'27'!S43+'28'!S43+'29'!S43+'30'!S43+'31'!S43+'32'!S43+'33'!S43+'34'!S43+'35'!S43+'36'!S43+'37'!S43+'38'!S43+'39'!S43</f>
        <v>105.79636427694366</v>
      </c>
      <c r="D44" s="193">
        <f>'1'!U43+'2'!U43+'3'!U43+'4'!U43+'5'!U43+'6'!U43+'7'!U43+'8'!U43+'9'!U43+'10'!U43+'11'!U43+'12'!U43+'13'!U43+'14'!U43+'15'!U43+'16'!U43+'17'!U43+'18'!U43+'19'!U43+'20'!U43+'21'!U43+'22'!U43+'23'!U43+'24'!U43+'25'!U43+'26'!U43+'27'!U43+'28'!U43+'29'!U43+'30'!U43+'31'!U43+'32'!U43+'33'!U43+'34'!U43+'35'!U43+'36'!U43+'37'!U43+'38'!U43+'39'!U43</f>
        <v>33.187712997703663</v>
      </c>
      <c r="E44" s="120">
        <f>'1'!W43+'2'!W43+'3'!W43+'4'!W43+'5'!W43+'6'!W43+'7'!W43+'8'!W43+'9'!W43+'10'!W43+'11'!W43+'12'!W43+'13'!W43+'14'!W43+'15'!W43+'16'!W43+'17'!W43+'18'!W43+'19'!W43+'20'!W43+'21'!W43+'22'!W43+'23'!W43+'24'!W43+'25'!W43+'26'!W43+'27'!W43+'28'!W43+'29'!W43+'30'!W43+'31'!W43+'32'!W43+'33'!W43+'34'!W43+'35'!W43+'36'!W43+'37'!W43+'38'!W43+'39'!W43</f>
        <v>0</v>
      </c>
      <c r="F44" s="172">
        <f>'1'!Y43+'2'!Y43+'3'!Y43+'4'!Y43+'5'!Y43+'6'!Y43+'7'!Y43+'8'!Y43+'9'!Y43+'10'!Y43+'11'!Y43+'12'!Y43+'13'!Y43+'14'!Y43+'15'!Y43+'16'!Y43+'17'!Y43+'18'!Y43+'19'!Y43+'20'!Y43+'21'!Y43+'22'!Y43+'23'!Y43+'24'!Y43+'25'!Y43+'26'!Y43+'27'!Y43+'28'!Y43+'29'!Y43+'30'!Y43+'31'!Y43+'32'!Y43+'33'!Y43+'34'!Y43+'35'!Y43+'36'!Y43+'37'!Y43+'38'!Y43+'39'!Y43</f>
        <v>1</v>
      </c>
      <c r="G44" s="117">
        <v>39</v>
      </c>
      <c r="O44" s="49">
        <v>442</v>
      </c>
      <c r="P44" s="430" t="s">
        <v>526</v>
      </c>
      <c r="Q44" s="429">
        <v>38269</v>
      </c>
      <c r="R44" s="429">
        <v>35368</v>
      </c>
    </row>
    <row r="45" spans="1:18" x14ac:dyDescent="0.2">
      <c r="A45" s="106"/>
      <c r="B45" s="94" t="s">
        <v>83</v>
      </c>
      <c r="C45" s="206">
        <f>SUM(C6:C44)</f>
        <v>4640.3615231004742</v>
      </c>
      <c r="D45" s="207">
        <f>SUM(D6:D44)</f>
        <v>2193.2378103742844</v>
      </c>
      <c r="E45" s="204">
        <f>SUM(E6:E44)</f>
        <v>473</v>
      </c>
      <c r="F45" s="205">
        <f>SUM(F6:F44)</f>
        <v>266</v>
      </c>
      <c r="G45" s="118"/>
      <c r="O45" s="49">
        <v>443</v>
      </c>
      <c r="P45" s="430" t="s">
        <v>527</v>
      </c>
      <c r="Q45" s="429">
        <v>183066</v>
      </c>
      <c r="R45" s="429">
        <v>173284</v>
      </c>
    </row>
    <row r="46" spans="1:18" x14ac:dyDescent="0.2">
      <c r="A46" s="398" t="str">
        <f>取引基本表!$E$1</f>
        <v>2015年洲本市産業連関表</v>
      </c>
      <c r="B46" s="400"/>
      <c r="C46" s="48"/>
      <c r="D46" s="48"/>
      <c r="E46" s="48"/>
      <c r="F46" s="48"/>
      <c r="G46" s="48"/>
      <c r="O46" s="49">
        <v>446</v>
      </c>
      <c r="P46" s="430" t="s">
        <v>462</v>
      </c>
      <c r="Q46" s="429">
        <v>34606</v>
      </c>
      <c r="R46" s="429">
        <v>34440</v>
      </c>
    </row>
    <row r="47" spans="1:18" x14ac:dyDescent="0.2">
      <c r="C47" s="208"/>
      <c r="D47" s="208"/>
      <c r="E47" s="208"/>
      <c r="F47" s="208"/>
      <c r="G47" s="48"/>
      <c r="O47" s="49"/>
      <c r="P47" s="430" t="s">
        <v>503</v>
      </c>
      <c r="Q47" s="429">
        <v>1115874</v>
      </c>
      <c r="R47" s="429">
        <v>1131429</v>
      </c>
    </row>
    <row r="48" spans="1:18" x14ac:dyDescent="0.2">
      <c r="C48" s="48"/>
      <c r="D48" s="48"/>
      <c r="E48" s="48"/>
      <c r="F48" s="48"/>
      <c r="G48" s="48"/>
      <c r="O48" s="49">
        <v>208</v>
      </c>
      <c r="P48" s="430" t="s">
        <v>528</v>
      </c>
      <c r="Q48" s="429">
        <v>178175</v>
      </c>
      <c r="R48" s="429">
        <v>205903</v>
      </c>
    </row>
    <row r="49" spans="3:18" x14ac:dyDescent="0.2">
      <c r="C49" s="48"/>
      <c r="D49" s="48"/>
      <c r="E49" s="48"/>
      <c r="F49" s="48"/>
      <c r="G49" s="48"/>
      <c r="O49" s="49">
        <v>212</v>
      </c>
      <c r="P49" s="430" t="s">
        <v>529</v>
      </c>
      <c r="Q49" s="429">
        <v>264770</v>
      </c>
      <c r="R49" s="429">
        <v>271944</v>
      </c>
    </row>
    <row r="50" spans="3:18" x14ac:dyDescent="0.2">
      <c r="O50" s="49">
        <v>227</v>
      </c>
      <c r="P50" s="430" t="s">
        <v>453</v>
      </c>
      <c r="Q50" s="429">
        <v>120665</v>
      </c>
      <c r="R50" s="429">
        <v>111832</v>
      </c>
    </row>
    <row r="51" spans="3:18" x14ac:dyDescent="0.2">
      <c r="O51" s="49">
        <v>229</v>
      </c>
      <c r="P51" s="430" t="s">
        <v>455</v>
      </c>
      <c r="Q51" s="429">
        <v>348616</v>
      </c>
      <c r="R51" s="429">
        <v>341914</v>
      </c>
    </row>
    <row r="52" spans="3:18" x14ac:dyDescent="0.2">
      <c r="O52" s="49">
        <v>464</v>
      </c>
      <c r="P52" s="430" t="s">
        <v>530</v>
      </c>
      <c r="Q52" s="429">
        <v>93387</v>
      </c>
      <c r="R52" s="429">
        <v>97242</v>
      </c>
    </row>
    <row r="53" spans="3:18" x14ac:dyDescent="0.2">
      <c r="O53" s="49">
        <v>481</v>
      </c>
      <c r="P53" s="430" t="s">
        <v>531</v>
      </c>
      <c r="Q53" s="429">
        <v>50484</v>
      </c>
      <c r="R53" s="429">
        <v>48645</v>
      </c>
    </row>
    <row r="54" spans="3:18" x14ac:dyDescent="0.2">
      <c r="O54" s="49">
        <v>501</v>
      </c>
      <c r="P54" s="430" t="s">
        <v>532</v>
      </c>
      <c r="Q54" s="429">
        <v>59777</v>
      </c>
      <c r="R54" s="429">
        <v>53949</v>
      </c>
    </row>
    <row r="55" spans="3:18" x14ac:dyDescent="0.2">
      <c r="O55" s="49"/>
      <c r="P55" s="430" t="s">
        <v>504</v>
      </c>
      <c r="Q55" s="429">
        <v>672561</v>
      </c>
      <c r="R55" s="429">
        <v>686870</v>
      </c>
    </row>
    <row r="56" spans="3:18" x14ac:dyDescent="0.2">
      <c r="O56" s="49">
        <v>209</v>
      </c>
      <c r="P56" s="430" t="s">
        <v>533</v>
      </c>
      <c r="Q56" s="429">
        <v>314928</v>
      </c>
      <c r="R56" s="429">
        <v>299944</v>
      </c>
    </row>
    <row r="57" spans="3:18" x14ac:dyDescent="0.2">
      <c r="O57" s="49">
        <v>222</v>
      </c>
      <c r="P57" s="430" t="s">
        <v>534</v>
      </c>
      <c r="Q57" s="429">
        <v>83428</v>
      </c>
      <c r="R57" s="429">
        <v>79818</v>
      </c>
    </row>
    <row r="58" spans="3:18" x14ac:dyDescent="0.2">
      <c r="O58" s="49">
        <v>225</v>
      </c>
      <c r="P58" s="430" t="s">
        <v>535</v>
      </c>
      <c r="Q58" s="429">
        <v>171979</v>
      </c>
      <c r="R58" s="429">
        <v>211181</v>
      </c>
    </row>
    <row r="59" spans="3:18" x14ac:dyDescent="0.2">
      <c r="O59" s="49">
        <v>585</v>
      </c>
      <c r="P59" s="430" t="s">
        <v>466</v>
      </c>
      <c r="Q59" s="429">
        <v>56592</v>
      </c>
      <c r="R59" s="429">
        <v>53759</v>
      </c>
    </row>
    <row r="60" spans="3:18" x14ac:dyDescent="0.2">
      <c r="O60" s="49">
        <v>586</v>
      </c>
      <c r="P60" s="430" t="s">
        <v>536</v>
      </c>
      <c r="Q60" s="429">
        <v>45634</v>
      </c>
      <c r="R60" s="429">
        <v>42168</v>
      </c>
    </row>
    <row r="61" spans="3:18" x14ac:dyDescent="0.2">
      <c r="O61" s="49"/>
      <c r="P61" s="430" t="s">
        <v>505</v>
      </c>
      <c r="Q61" s="429">
        <v>474157</v>
      </c>
      <c r="R61" s="429">
        <v>451615</v>
      </c>
    </row>
    <row r="62" spans="3:18" x14ac:dyDescent="0.2">
      <c r="O62" s="49">
        <v>221</v>
      </c>
      <c r="P62" s="430" t="s">
        <v>537</v>
      </c>
      <c r="Q62" s="429">
        <v>216783</v>
      </c>
      <c r="R62" s="429">
        <v>209488</v>
      </c>
    </row>
    <row r="63" spans="3:18" x14ac:dyDescent="0.2">
      <c r="O63" s="49">
        <v>223</v>
      </c>
      <c r="P63" s="430" t="s">
        <v>538</v>
      </c>
      <c r="Q63" s="429">
        <v>257374</v>
      </c>
      <c r="R63" s="429">
        <v>242127</v>
      </c>
    </row>
    <row r="64" spans="3:18" x14ac:dyDescent="0.2">
      <c r="O64" s="49"/>
      <c r="P64" s="430" t="s">
        <v>506</v>
      </c>
      <c r="Q64" s="429">
        <v>469330</v>
      </c>
      <c r="R64" s="429">
        <v>445310</v>
      </c>
    </row>
    <row r="65" spans="15:18" x14ac:dyDescent="0.2">
      <c r="O65" s="49">
        <v>205</v>
      </c>
      <c r="P65" s="430" t="s">
        <v>539</v>
      </c>
      <c r="Q65" s="429">
        <v>160450</v>
      </c>
      <c r="R65" s="429">
        <v>151566</v>
      </c>
    </row>
    <row r="66" spans="15:18" x14ac:dyDescent="0.2">
      <c r="O66" s="49">
        <v>224</v>
      </c>
      <c r="P66" s="430" t="s">
        <v>450</v>
      </c>
      <c r="Q66" s="429">
        <v>161691</v>
      </c>
      <c r="R66" s="429">
        <v>152961</v>
      </c>
    </row>
    <row r="67" spans="15:18" x14ac:dyDescent="0.2">
      <c r="O67" s="439">
        <v>226</v>
      </c>
      <c r="P67" s="440" t="s">
        <v>540</v>
      </c>
      <c r="Q67" s="432">
        <v>147189</v>
      </c>
      <c r="R67" s="432">
        <v>140783</v>
      </c>
    </row>
    <row r="68" spans="15:18" x14ac:dyDescent="0.2">
      <c r="O68" t="s">
        <v>545</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I41" sqref="I4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306</v>
      </c>
      <c r="S2" s="3" t="s">
        <v>153</v>
      </c>
      <c r="U2" s="64" t="s">
        <v>210</v>
      </c>
      <c r="W2" s="3" t="s">
        <v>130</v>
      </c>
      <c r="Y2" s="3" t="s">
        <v>154</v>
      </c>
    </row>
    <row r="3" spans="1:25" ht="44" x14ac:dyDescent="0.2">
      <c r="B3" s="65"/>
      <c r="C3" s="66" t="s">
        <v>228</v>
      </c>
      <c r="D3" s="66" t="s">
        <v>307</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75">
        <f>最終需要_まとめ!C6</f>
        <v>100</v>
      </c>
      <c r="D5" s="76">
        <f>投入係数表!C5</f>
        <v>0.14105855029947439</v>
      </c>
      <c r="E5" s="77">
        <f>$C$5*D5</f>
        <v>14.10585502994744</v>
      </c>
      <c r="F5" s="76">
        <f>分析係数表!C8</f>
        <v>1</v>
      </c>
      <c r="G5" s="77">
        <f t="shared" ref="G5:G38" si="0">E5*F5</f>
        <v>14.10585502994744</v>
      </c>
      <c r="H5" s="77">
        <f t="array" ref="H5:H43">MMULT(逆行列係数!C5:AO43,'1'!G5:G43)</f>
        <v>16.500484113068339</v>
      </c>
      <c r="I5" s="77">
        <f t="shared" ref="I5:I38" si="1">C5+H5</f>
        <v>116.50048411306834</v>
      </c>
      <c r="J5" s="76">
        <f>分析係数表!G8</f>
        <v>0.11966752230778634</v>
      </c>
      <c r="K5" s="78">
        <f t="shared" ref="K5:K38" si="2">I5*J5</f>
        <v>13.941324281468512</v>
      </c>
      <c r="L5" s="79" t="s">
        <v>178</v>
      </c>
      <c r="M5" s="80" t="s">
        <v>178</v>
      </c>
      <c r="N5" s="81">
        <f>分析係数表!H8</f>
        <v>1.1982031803320041E-2</v>
      </c>
      <c r="O5" s="82">
        <f t="shared" ref="O5:O43" si="3">$M$44*N5</f>
        <v>0.12098596722715352</v>
      </c>
      <c r="P5" s="76">
        <f>分析係数表!C8</f>
        <v>1</v>
      </c>
      <c r="Q5" s="82">
        <f t="shared" ref="Q5:Q38" si="4">O5*P5</f>
        <v>0.12098596722715352</v>
      </c>
      <c r="R5" s="83">
        <f t="array" ref="R5:R43">MMULT(逆行列係数!C5:AO43,'1'!Q5:Q43)</f>
        <v>0.15983183014112667</v>
      </c>
      <c r="S5" s="84">
        <f t="shared" ref="S5:S38" si="5">I5+R5</f>
        <v>116.66031594320947</v>
      </c>
      <c r="T5" s="85">
        <f>分析係数表!F8</f>
        <v>0.45202298007578534</v>
      </c>
      <c r="U5" s="86">
        <f t="shared" ref="U5:U43" si="6">S5*T5</f>
        <v>52.733143669232199</v>
      </c>
      <c r="V5" s="87">
        <f>分析係数表!D8</f>
        <v>0.29959662632929962</v>
      </c>
      <c r="W5" s="167">
        <f t="shared" ref="W5:W43" si="7">ROUND(S5*V5,0)</f>
        <v>35</v>
      </c>
      <c r="X5" s="76">
        <f>分析係数表!E8</f>
        <v>0.10695513995844029</v>
      </c>
      <c r="Y5" s="166">
        <f t="shared" ref="Y5:Y43" si="8">ROUND(S5*X5,0)</f>
        <v>12</v>
      </c>
    </row>
    <row r="6" spans="1:25" x14ac:dyDescent="0.2">
      <c r="A6" s="6" t="s">
        <v>220</v>
      </c>
      <c r="B6" s="5" t="s">
        <v>266</v>
      </c>
      <c r="C6" s="90"/>
      <c r="D6" s="76">
        <f>投入係数表!C6</f>
        <v>1.2223444566678891E-4</v>
      </c>
      <c r="E6" s="77">
        <f t="shared" ref="E6:E38" si="9">$C$5*D6</f>
        <v>1.2223444566678891E-2</v>
      </c>
      <c r="F6" s="76">
        <f>分析係数表!C9</f>
        <v>0.44525547445255476</v>
      </c>
      <c r="G6" s="77">
        <f t="shared" si="0"/>
        <v>5.4425556099811125E-3</v>
      </c>
      <c r="H6" s="77">
        <v>7.2470778694522734E-3</v>
      </c>
      <c r="I6" s="77">
        <f t="shared" si="1"/>
        <v>7.2470778694522734E-3</v>
      </c>
      <c r="J6" s="76">
        <f>分析係数表!G9</f>
        <v>0.25757575757575757</v>
      </c>
      <c r="K6" s="78">
        <f t="shared" si="2"/>
        <v>1.8666715724346764E-3</v>
      </c>
      <c r="L6" s="79"/>
      <c r="M6" s="80"/>
      <c r="N6" s="81">
        <f>分析係数表!H9</f>
        <v>6.2093120276314386E-4</v>
      </c>
      <c r="O6" s="82">
        <f t="shared" si="3"/>
        <v>6.2697181397067415E-3</v>
      </c>
      <c r="P6" s="76">
        <f>分析係数表!C9</f>
        <v>0.44525547445255476</v>
      </c>
      <c r="Q6" s="82">
        <f t="shared" si="4"/>
        <v>2.7916263249789142E-3</v>
      </c>
      <c r="R6" s="83">
        <v>3.3266524086793827E-3</v>
      </c>
      <c r="S6" s="84">
        <f t="shared" si="5"/>
        <v>1.0573730278131657E-2</v>
      </c>
      <c r="T6" s="85">
        <f>分析係数表!F9</f>
        <v>0.71212121212121215</v>
      </c>
      <c r="U6" s="86">
        <f t="shared" si="6"/>
        <v>7.5297776223058766E-3</v>
      </c>
      <c r="V6" s="87">
        <f>分析係数表!D9</f>
        <v>0.22727272727272727</v>
      </c>
      <c r="W6" s="167">
        <f t="shared" si="7"/>
        <v>0</v>
      </c>
      <c r="X6" s="76">
        <f>分析係数表!E9</f>
        <v>0</v>
      </c>
      <c r="Y6" s="166">
        <f t="shared" si="8"/>
        <v>0</v>
      </c>
    </row>
    <row r="7" spans="1:25" x14ac:dyDescent="0.2">
      <c r="A7" s="6" t="s">
        <v>221</v>
      </c>
      <c r="B7" s="5" t="s">
        <v>267</v>
      </c>
      <c r="C7" s="90"/>
      <c r="D7" s="76">
        <f>投入係数表!C7</f>
        <v>0</v>
      </c>
      <c r="E7" s="77">
        <f t="shared" si="9"/>
        <v>0</v>
      </c>
      <c r="F7" s="76">
        <f>分析係数表!C10</f>
        <v>1</v>
      </c>
      <c r="G7" s="77">
        <f t="shared" si="0"/>
        <v>0</v>
      </c>
      <c r="H7" s="77">
        <v>1.3518521881635747E-2</v>
      </c>
      <c r="I7" s="77">
        <f t="shared" si="1"/>
        <v>1.3518521881635747E-2</v>
      </c>
      <c r="J7" s="76">
        <f>分析係数表!G10</f>
        <v>0.17925311203319502</v>
      </c>
      <c r="K7" s="78">
        <f t="shared" si="2"/>
        <v>2.4232371173720508E-3</v>
      </c>
      <c r="L7" s="79"/>
      <c r="M7" s="80"/>
      <c r="N7" s="81">
        <f>分析係数表!H10</f>
        <v>1.2030542053535912E-3</v>
      </c>
      <c r="O7" s="82">
        <f t="shared" si="3"/>
        <v>1.2147578895681811E-2</v>
      </c>
      <c r="P7" s="76">
        <f>分析係数表!C10</f>
        <v>1</v>
      </c>
      <c r="Q7" s="82">
        <f t="shared" si="4"/>
        <v>1.2147578895681811E-2</v>
      </c>
      <c r="R7" s="83">
        <v>1.6538693445242839E-2</v>
      </c>
      <c r="S7" s="84">
        <f t="shared" si="5"/>
        <v>3.0057215326878585E-2</v>
      </c>
      <c r="T7" s="85">
        <f>分析係数表!F10</f>
        <v>0.51950207468879672</v>
      </c>
      <c r="U7" s="86">
        <f t="shared" si="6"/>
        <v>1.5614785721681325E-2</v>
      </c>
      <c r="V7" s="87">
        <f>分析係数表!D10</f>
        <v>0.10539419087136929</v>
      </c>
      <c r="W7" s="167">
        <f t="shared" si="7"/>
        <v>0</v>
      </c>
      <c r="X7" s="76">
        <f>分析係数表!E10</f>
        <v>0</v>
      </c>
      <c r="Y7" s="166">
        <f t="shared" si="8"/>
        <v>0</v>
      </c>
    </row>
    <row r="8" spans="1:25" x14ac:dyDescent="0.2">
      <c r="A8" s="6" t="s">
        <v>222</v>
      </c>
      <c r="B8" s="5" t="s">
        <v>27</v>
      </c>
      <c r="C8" s="90"/>
      <c r="D8" s="76">
        <f>投入係数表!C8</f>
        <v>0</v>
      </c>
      <c r="E8" s="77">
        <f t="shared" si="9"/>
        <v>0</v>
      </c>
      <c r="F8" s="76">
        <f>分析係数表!C11</f>
        <v>1.8423746161719823E-3</v>
      </c>
      <c r="G8" s="77">
        <f t="shared" si="0"/>
        <v>0</v>
      </c>
      <c r="H8" s="77">
        <v>2.5966286657344519E-4</v>
      </c>
      <c r="I8" s="77">
        <f t="shared" si="1"/>
        <v>2.5966286657344519E-4</v>
      </c>
      <c r="J8" s="76">
        <f>分析係数表!G11</f>
        <v>0.46666666666666667</v>
      </c>
      <c r="K8" s="78">
        <f t="shared" si="2"/>
        <v>1.2117600440094108E-4</v>
      </c>
      <c r="L8" s="79"/>
      <c r="M8" s="80"/>
      <c r="N8" s="81">
        <f>分析係数表!H11</f>
        <v>-1.9404100086348246E-5</v>
      </c>
      <c r="O8" s="82">
        <f t="shared" si="3"/>
        <v>-1.9592869186583567E-4</v>
      </c>
      <c r="P8" s="76">
        <f>分析係数表!C11</f>
        <v>1.8423746161719823E-3</v>
      </c>
      <c r="Q8" s="82">
        <f t="shared" si="4"/>
        <v>-3.6097404847339756E-7</v>
      </c>
      <c r="R8" s="83">
        <v>6.0723808190478667E-5</v>
      </c>
      <c r="S8" s="84">
        <f t="shared" si="5"/>
        <v>3.2038667476392386E-4</v>
      </c>
      <c r="T8" s="85">
        <f>分析係数表!F11</f>
        <v>0.8</v>
      </c>
      <c r="U8" s="86">
        <f t="shared" si="6"/>
        <v>2.5630933981113911E-4</v>
      </c>
      <c r="V8" s="87">
        <f>分析係数表!D11</f>
        <v>0.8666666666666667</v>
      </c>
      <c r="W8" s="167">
        <f t="shared" si="7"/>
        <v>0</v>
      </c>
      <c r="X8" s="76">
        <f>分析係数表!E11</f>
        <v>0.13333333333333333</v>
      </c>
      <c r="Y8" s="166">
        <f t="shared" si="8"/>
        <v>0</v>
      </c>
    </row>
    <row r="9" spans="1:25" x14ac:dyDescent="0.2">
      <c r="A9" s="6" t="s">
        <v>223</v>
      </c>
      <c r="B9" s="5" t="s">
        <v>191</v>
      </c>
      <c r="C9" s="90"/>
      <c r="D9" s="76">
        <f>投入係数表!C9</f>
        <v>0.13189096687446522</v>
      </c>
      <c r="E9" s="77">
        <f t="shared" si="9"/>
        <v>13.189096687446522</v>
      </c>
      <c r="F9" s="76">
        <f>分析係数表!C12</f>
        <v>2.0316759704011478E-2</v>
      </c>
      <c r="G9" s="77">
        <f t="shared" si="0"/>
        <v>0.26795970811182479</v>
      </c>
      <c r="H9" s="77">
        <v>0.31362451761430471</v>
      </c>
      <c r="I9" s="77">
        <f t="shared" si="1"/>
        <v>0.31362451761430471</v>
      </c>
      <c r="J9" s="76">
        <f>分析係数表!G12</f>
        <v>0.1442736737729301</v>
      </c>
      <c r="K9" s="78">
        <f t="shared" si="2"/>
        <v>4.5247761341478766E-2</v>
      </c>
      <c r="L9" s="79"/>
      <c r="M9" s="80"/>
      <c r="N9" s="81">
        <f>分析係数表!H12</f>
        <v>9.3974056718184554E-2</v>
      </c>
      <c r="O9" s="82">
        <f t="shared" si="3"/>
        <v>0.94888265470624211</v>
      </c>
      <c r="P9" s="76">
        <f>分析係数表!C12</f>
        <v>2.0316759704011478E-2</v>
      </c>
      <c r="Q9" s="82">
        <f t="shared" si="4"/>
        <v>1.9278220882971216E-2</v>
      </c>
      <c r="R9" s="83">
        <v>2.1459256890689771E-2</v>
      </c>
      <c r="S9" s="84">
        <f t="shared" si="5"/>
        <v>0.33508377450499449</v>
      </c>
      <c r="T9" s="85">
        <f>分析係数表!F12</f>
        <v>0.28705999008428357</v>
      </c>
      <c r="U9" s="86">
        <f t="shared" si="6"/>
        <v>9.6189144986808028E-2</v>
      </c>
      <c r="V9" s="87">
        <f>分析係数表!D12</f>
        <v>9.4695091720376795E-2</v>
      </c>
      <c r="W9" s="167">
        <f t="shared" si="7"/>
        <v>0</v>
      </c>
      <c r="X9" s="76">
        <f>分析係数表!E12</f>
        <v>6.8914229053049086E-2</v>
      </c>
      <c r="Y9" s="166">
        <f t="shared" si="8"/>
        <v>0</v>
      </c>
    </row>
    <row r="10" spans="1:25" x14ac:dyDescent="0.2">
      <c r="A10" s="6" t="s">
        <v>224</v>
      </c>
      <c r="B10" s="5" t="s">
        <v>28</v>
      </c>
      <c r="C10" s="90"/>
      <c r="D10" s="76">
        <f>投入係数表!C10</f>
        <v>4.1559711526708227E-3</v>
      </c>
      <c r="E10" s="77">
        <f t="shared" si="9"/>
        <v>0.41559711526708226</v>
      </c>
      <c r="F10" s="76">
        <f>分析係数表!C13</f>
        <v>0</v>
      </c>
      <c r="G10" s="77">
        <f t="shared" si="0"/>
        <v>0</v>
      </c>
      <c r="H10" s="77">
        <v>0</v>
      </c>
      <c r="I10" s="77">
        <f t="shared" si="1"/>
        <v>0</v>
      </c>
      <c r="J10" s="76">
        <f>分析係数表!G13</f>
        <v>0.24483775811209441</v>
      </c>
      <c r="K10" s="78">
        <f t="shared" si="2"/>
        <v>0</v>
      </c>
      <c r="L10" s="79"/>
      <c r="M10" s="80"/>
      <c r="N10" s="81">
        <f>分析係数表!H13</f>
        <v>1.4242609463379612E-2</v>
      </c>
      <c r="O10" s="82">
        <f t="shared" si="3"/>
        <v>0.14381165982952338</v>
      </c>
      <c r="P10" s="76">
        <f>分析係数表!C13</f>
        <v>0</v>
      </c>
      <c r="Q10" s="82">
        <f t="shared" si="4"/>
        <v>0</v>
      </c>
      <c r="R10" s="83">
        <v>0</v>
      </c>
      <c r="S10" s="84">
        <f t="shared" si="5"/>
        <v>0</v>
      </c>
      <c r="T10" s="85">
        <f>分析係数表!F13</f>
        <v>0.38446411012782694</v>
      </c>
      <c r="U10" s="86">
        <f t="shared" si="6"/>
        <v>0</v>
      </c>
      <c r="V10" s="87">
        <f>分析係数表!D13</f>
        <v>0.19469026548672566</v>
      </c>
      <c r="W10" s="167">
        <f t="shared" si="7"/>
        <v>0</v>
      </c>
      <c r="X10" s="76">
        <f>分析係数表!E13</f>
        <v>0.18584070796460178</v>
      </c>
      <c r="Y10" s="166">
        <f t="shared" si="8"/>
        <v>0</v>
      </c>
    </row>
    <row r="11" spans="1:25" x14ac:dyDescent="0.2">
      <c r="A11" s="6" t="s">
        <v>225</v>
      </c>
      <c r="B11" s="5" t="s">
        <v>268</v>
      </c>
      <c r="C11" s="90"/>
      <c r="D11" s="76">
        <f>投入係数表!C11</f>
        <v>2.7013812492360349E-2</v>
      </c>
      <c r="E11" s="77">
        <f t="shared" si="9"/>
        <v>2.701381249236035</v>
      </c>
      <c r="F11" s="76">
        <f>分析係数表!C14</f>
        <v>5.3118908382066232E-2</v>
      </c>
      <c r="G11" s="77">
        <f t="shared" si="0"/>
        <v>0.14349442308320057</v>
      </c>
      <c r="H11" s="77">
        <v>0.17463400654446476</v>
      </c>
      <c r="I11" s="77">
        <f t="shared" si="1"/>
        <v>0.17463400654446476</v>
      </c>
      <c r="J11" s="76">
        <f>分析係数表!G14</f>
        <v>0.16545012165450121</v>
      </c>
      <c r="K11" s="78">
        <f t="shared" si="2"/>
        <v>2.8893217627794655E-2</v>
      </c>
      <c r="L11" s="79"/>
      <c r="M11" s="80"/>
      <c r="N11" s="81">
        <f>分析係数表!H14</f>
        <v>1.1739480552240688E-3</v>
      </c>
      <c r="O11" s="82">
        <f t="shared" si="3"/>
        <v>1.1853685857883057E-2</v>
      </c>
      <c r="P11" s="76">
        <f>分析係数表!C14</f>
        <v>5.3118908382066232E-2</v>
      </c>
      <c r="Q11" s="82">
        <f t="shared" si="4"/>
        <v>6.2965485307468424E-4</v>
      </c>
      <c r="R11" s="83">
        <v>2.3433365359250575E-3</v>
      </c>
      <c r="S11" s="84">
        <f t="shared" si="5"/>
        <v>0.17697734308038982</v>
      </c>
      <c r="T11" s="85">
        <f>分析係数表!F14</f>
        <v>0.30008110300081103</v>
      </c>
      <c r="U11" s="86">
        <f t="shared" si="6"/>
        <v>5.3107556317716326E-2</v>
      </c>
      <c r="V11" s="87">
        <f>分析係数表!D14</f>
        <v>6.4882400648824001E-2</v>
      </c>
      <c r="W11" s="167">
        <f t="shared" si="7"/>
        <v>0</v>
      </c>
      <c r="X11" s="76">
        <f>分析係数表!E14</f>
        <v>5.0283860502838604E-2</v>
      </c>
      <c r="Y11" s="166">
        <f t="shared" si="8"/>
        <v>0</v>
      </c>
    </row>
    <row r="12" spans="1:25" x14ac:dyDescent="0.2">
      <c r="A12" s="6" t="s">
        <v>226</v>
      </c>
      <c r="B12" s="5" t="s">
        <v>29</v>
      </c>
      <c r="C12" s="90"/>
      <c r="D12" s="76">
        <f>投入係数表!C12</f>
        <v>6.7717882899401047E-2</v>
      </c>
      <c r="E12" s="77">
        <f t="shared" si="9"/>
        <v>6.7717882899401047</v>
      </c>
      <c r="F12" s="76">
        <f>分析係数表!C15</f>
        <v>0</v>
      </c>
      <c r="G12" s="77">
        <f t="shared" si="0"/>
        <v>0</v>
      </c>
      <c r="H12" s="77">
        <v>0</v>
      </c>
      <c r="I12" s="77">
        <f t="shared" si="1"/>
        <v>0</v>
      </c>
      <c r="J12" s="76">
        <f>分析係数表!G15</f>
        <v>9.5965103598691384E-2</v>
      </c>
      <c r="K12" s="78">
        <f t="shared" si="2"/>
        <v>0</v>
      </c>
      <c r="L12" s="79"/>
      <c r="M12" s="80"/>
      <c r="N12" s="81">
        <f>分析係数表!H15</f>
        <v>8.6736327385976662E-3</v>
      </c>
      <c r="O12" s="82">
        <f t="shared" si="3"/>
        <v>8.7580125264028544E-2</v>
      </c>
      <c r="P12" s="76">
        <f>分析係数表!C15</f>
        <v>0</v>
      </c>
      <c r="Q12" s="82">
        <f t="shared" si="4"/>
        <v>0</v>
      </c>
      <c r="R12" s="83">
        <v>0</v>
      </c>
      <c r="S12" s="84">
        <f t="shared" si="5"/>
        <v>0</v>
      </c>
      <c r="T12" s="85">
        <f>分析係数表!F15</f>
        <v>0.30534351145038169</v>
      </c>
      <c r="U12" s="86">
        <f t="shared" si="6"/>
        <v>0</v>
      </c>
      <c r="V12" s="87">
        <f>分析係数表!D15</f>
        <v>7.4154852780806982E-2</v>
      </c>
      <c r="W12" s="167">
        <f t="shared" si="7"/>
        <v>0</v>
      </c>
      <c r="X12" s="76">
        <f>分析係数表!E15</f>
        <v>5.9978189749182113E-2</v>
      </c>
      <c r="Y12" s="166">
        <f t="shared" si="8"/>
        <v>0</v>
      </c>
    </row>
    <row r="13" spans="1:25" x14ac:dyDescent="0.2">
      <c r="A13" s="6" t="s">
        <v>227</v>
      </c>
      <c r="B13" s="5" t="s">
        <v>30</v>
      </c>
      <c r="C13" s="90"/>
      <c r="D13" s="76">
        <f>投入係数表!C13</f>
        <v>7.0895978486737558E-3</v>
      </c>
      <c r="E13" s="77">
        <f t="shared" si="9"/>
        <v>0.70895978486737554</v>
      </c>
      <c r="F13" s="76">
        <f>分析係数表!C16</f>
        <v>2.7114967462038564E-3</v>
      </c>
      <c r="G13" s="77">
        <f t="shared" si="0"/>
        <v>1.9223421498572749E-3</v>
      </c>
      <c r="H13" s="77">
        <v>2.4328321306742806E-3</v>
      </c>
      <c r="I13" s="77">
        <f t="shared" si="1"/>
        <v>2.4328321306742806E-3</v>
      </c>
      <c r="J13" s="76">
        <f>分析係数表!G16</f>
        <v>4.3478260869565216E-2</v>
      </c>
      <c r="K13" s="78">
        <f t="shared" si="2"/>
        <v>1.0577531002931655E-4</v>
      </c>
      <c r="L13" s="79"/>
      <c r="M13" s="80"/>
      <c r="N13" s="81">
        <f>分析係数表!H16</f>
        <v>1.6842758874950278E-2</v>
      </c>
      <c r="O13" s="82">
        <f t="shared" si="3"/>
        <v>0.17006610453954538</v>
      </c>
      <c r="P13" s="76">
        <f>分析係数表!C16</f>
        <v>2.7114967462038564E-3</v>
      </c>
      <c r="Q13" s="82">
        <f t="shared" si="4"/>
        <v>4.6113368909854219E-4</v>
      </c>
      <c r="R13" s="83">
        <v>5.1548753289906788E-4</v>
      </c>
      <c r="S13" s="84">
        <f t="shared" si="5"/>
        <v>2.9483196635733486E-3</v>
      </c>
      <c r="T13" s="85">
        <f>分析係数表!F16</f>
        <v>0.30434782608695654</v>
      </c>
      <c r="U13" s="86">
        <f t="shared" si="6"/>
        <v>8.9731468021797577E-4</v>
      </c>
      <c r="V13" s="87">
        <f>分析係数表!D16</f>
        <v>0.13043478260869565</v>
      </c>
      <c r="W13" s="167">
        <f t="shared" si="7"/>
        <v>0</v>
      </c>
      <c r="X13" s="76">
        <f>分析係数表!E16</f>
        <v>8.6956521739130432E-2</v>
      </c>
      <c r="Y13" s="166">
        <f t="shared" si="8"/>
        <v>0</v>
      </c>
    </row>
    <row r="14" spans="1:25" x14ac:dyDescent="0.2">
      <c r="A14" s="6" t="s">
        <v>2</v>
      </c>
      <c r="B14" s="5" t="s">
        <v>364</v>
      </c>
      <c r="C14" s="90"/>
      <c r="D14" s="76">
        <f>投入係数表!C14</f>
        <v>8.0674734140080678E-3</v>
      </c>
      <c r="E14" s="77">
        <f t="shared" si="9"/>
        <v>0.80674734140080673</v>
      </c>
      <c r="F14" s="76">
        <f>分析係数表!C17</f>
        <v>8.0363051905076865E-3</v>
      </c>
      <c r="G14" s="77">
        <f t="shared" si="0"/>
        <v>6.4832678471275799E-3</v>
      </c>
      <c r="H14" s="77">
        <v>8.0079214897548733E-3</v>
      </c>
      <c r="I14" s="77">
        <f t="shared" si="1"/>
        <v>8.0079214897548733E-3</v>
      </c>
      <c r="J14" s="76">
        <f>分析係数表!G17</f>
        <v>0.21314741035856574</v>
      </c>
      <c r="K14" s="78">
        <f t="shared" si="2"/>
        <v>1.7068677278959592E-3</v>
      </c>
      <c r="L14" s="79"/>
      <c r="M14" s="80"/>
      <c r="N14" s="81">
        <f>分析係数表!H17</f>
        <v>2.8815088628227144E-3</v>
      </c>
      <c r="O14" s="82">
        <f t="shared" si="3"/>
        <v>2.9095410742076597E-2</v>
      </c>
      <c r="P14" s="76">
        <f>分析係数表!C17</f>
        <v>8.0363051905076865E-3</v>
      </c>
      <c r="Q14" s="82">
        <f t="shared" si="4"/>
        <v>2.3381960036650325E-4</v>
      </c>
      <c r="R14" s="83">
        <v>4.4785750226448447E-4</v>
      </c>
      <c r="S14" s="84">
        <f t="shared" si="5"/>
        <v>8.4557789920193579E-3</v>
      </c>
      <c r="T14" s="85">
        <f>分析係数表!F17</f>
        <v>0.32270916334661354</v>
      </c>
      <c r="U14" s="86">
        <f t="shared" si="6"/>
        <v>2.7287573639584381E-3</v>
      </c>
      <c r="V14" s="87">
        <f>分析係数表!D17</f>
        <v>4.9800796812749001E-2</v>
      </c>
      <c r="W14" s="167">
        <f t="shared" si="7"/>
        <v>0</v>
      </c>
      <c r="X14" s="76">
        <f>分析係数表!E17</f>
        <v>4.7808764940239043E-2</v>
      </c>
      <c r="Y14" s="166">
        <f t="shared" si="8"/>
        <v>0</v>
      </c>
    </row>
    <row r="15" spans="1:25" x14ac:dyDescent="0.2">
      <c r="A15" s="6" t="s">
        <v>3</v>
      </c>
      <c r="B15" s="5" t="s">
        <v>31</v>
      </c>
      <c r="C15" s="90"/>
      <c r="D15" s="76">
        <f>投入係数表!C15</f>
        <v>2.6891578046693556E-3</v>
      </c>
      <c r="E15" s="77">
        <f t="shared" si="9"/>
        <v>0.26891578046693554</v>
      </c>
      <c r="F15" s="76">
        <f>分析係数表!C18</f>
        <v>6.0036945812807829E-2</v>
      </c>
      <c r="G15" s="77">
        <f t="shared" si="0"/>
        <v>1.6144882140102335E-2</v>
      </c>
      <c r="H15" s="77">
        <v>2.0369128922286241E-2</v>
      </c>
      <c r="I15" s="77">
        <f t="shared" si="1"/>
        <v>2.0369128922286241E-2</v>
      </c>
      <c r="J15" s="76">
        <f>分析係数表!G18</f>
        <v>0.21452702702702703</v>
      </c>
      <c r="K15" s="78">
        <f t="shared" si="2"/>
        <v>4.3697286708282981E-3</v>
      </c>
      <c r="L15" s="79"/>
      <c r="M15" s="80"/>
      <c r="N15" s="81">
        <f>分析係数表!H18</f>
        <v>4.5599635202918376E-4</v>
      </c>
      <c r="O15" s="82">
        <f t="shared" si="3"/>
        <v>4.6043242588471381E-3</v>
      </c>
      <c r="P15" s="76">
        <f>分析係数表!C18</f>
        <v>6.0036945812807829E-2</v>
      </c>
      <c r="Q15" s="82">
        <f t="shared" si="4"/>
        <v>2.7642956603300217E-4</v>
      </c>
      <c r="R15" s="83">
        <v>6.4825557086248351E-4</v>
      </c>
      <c r="S15" s="84">
        <f t="shared" si="5"/>
        <v>2.1017384493148723E-2</v>
      </c>
      <c r="T15" s="85">
        <f>分析係数表!F18</f>
        <v>0.45777027027027029</v>
      </c>
      <c r="U15" s="86">
        <f t="shared" si="6"/>
        <v>9.621133779802879E-3</v>
      </c>
      <c r="V15" s="87">
        <f>分析係数表!D18</f>
        <v>1.4358108108108109E-2</v>
      </c>
      <c r="W15" s="167">
        <f t="shared" si="7"/>
        <v>0</v>
      </c>
      <c r="X15" s="76">
        <f>分析係数表!E18</f>
        <v>5.0675675675675678E-3</v>
      </c>
      <c r="Y15" s="166">
        <f t="shared" si="8"/>
        <v>0</v>
      </c>
    </row>
    <row r="16" spans="1:25" x14ac:dyDescent="0.2">
      <c r="A16" s="6" t="s">
        <v>4</v>
      </c>
      <c r="B16" s="5" t="s">
        <v>32</v>
      </c>
      <c r="C16" s="90"/>
      <c r="D16" s="76">
        <f>投入係数表!C16</f>
        <v>0</v>
      </c>
      <c r="E16" s="77">
        <f t="shared" si="9"/>
        <v>0</v>
      </c>
      <c r="F16" s="76">
        <f>分析係数表!C19</f>
        <v>2.1817907292767669E-2</v>
      </c>
      <c r="G16" s="77">
        <f t="shared" si="0"/>
        <v>0</v>
      </c>
      <c r="H16" s="77">
        <v>3.11981439442759E-4</v>
      </c>
      <c r="I16" s="77">
        <f t="shared" si="1"/>
        <v>3.11981439442759E-4</v>
      </c>
      <c r="J16" s="76">
        <f>分析係数表!G19</f>
        <v>5.7812500000000003E-2</v>
      </c>
      <c r="K16" s="78">
        <f t="shared" si="2"/>
        <v>1.8036426967784507E-5</v>
      </c>
      <c r="L16" s="79"/>
      <c r="M16" s="80"/>
      <c r="N16" s="81">
        <f>分析係数表!H19</f>
        <v>-1.1642460051808947E-4</v>
      </c>
      <c r="O16" s="82">
        <f t="shared" si="3"/>
        <v>-1.1755721511950139E-3</v>
      </c>
      <c r="P16" s="76">
        <f>分析係数表!C19</f>
        <v>2.1817907292767669E-2</v>
      </c>
      <c r="Q16" s="82">
        <f t="shared" si="4"/>
        <v>-2.5648524210732269E-5</v>
      </c>
      <c r="R16" s="83">
        <v>1.6161090374490922E-4</v>
      </c>
      <c r="S16" s="84">
        <f t="shared" si="5"/>
        <v>4.7359234318766823E-4</v>
      </c>
      <c r="T16" s="85">
        <f>分析係数表!F19</f>
        <v>0.24062500000000001</v>
      </c>
      <c r="U16" s="86">
        <f t="shared" si="6"/>
        <v>1.1395815757953267E-4</v>
      </c>
      <c r="V16" s="87">
        <f>分析係数表!D19</f>
        <v>1.171875E-2</v>
      </c>
      <c r="W16" s="167">
        <f t="shared" si="7"/>
        <v>0</v>
      </c>
      <c r="X16" s="76">
        <f>分析係数表!E19</f>
        <v>1.015625E-2</v>
      </c>
      <c r="Y16" s="166">
        <f t="shared" si="8"/>
        <v>0</v>
      </c>
    </row>
    <row r="17" spans="1:25" x14ac:dyDescent="0.2">
      <c r="A17" s="6" t="s">
        <v>5</v>
      </c>
      <c r="B17" s="5" t="s">
        <v>33</v>
      </c>
      <c r="C17" s="90"/>
      <c r="D17" s="76">
        <f>投入係数表!C17</f>
        <v>0</v>
      </c>
      <c r="E17" s="77">
        <f t="shared" si="9"/>
        <v>0</v>
      </c>
      <c r="F17" s="76">
        <f>分析係数表!C20</f>
        <v>5.6386047731444844E-3</v>
      </c>
      <c r="G17" s="77">
        <f t="shared" si="0"/>
        <v>0</v>
      </c>
      <c r="H17" s="77">
        <v>4.8048965047786927E-5</v>
      </c>
      <c r="I17" s="77">
        <f t="shared" si="1"/>
        <v>4.8048965047786927E-5</v>
      </c>
      <c r="J17" s="76">
        <f>分析係数表!G20</f>
        <v>9.9078341013824886E-2</v>
      </c>
      <c r="K17" s="78">
        <f t="shared" si="2"/>
        <v>4.760611744365986E-6</v>
      </c>
      <c r="L17" s="79"/>
      <c r="M17" s="80"/>
      <c r="N17" s="81">
        <f>分析係数表!H20</f>
        <v>5.6271890250409915E-4</v>
      </c>
      <c r="O17" s="82">
        <f t="shared" si="3"/>
        <v>5.6819320641092351E-3</v>
      </c>
      <c r="P17" s="76">
        <f>分析係数表!C20</f>
        <v>5.6386047731444844E-3</v>
      </c>
      <c r="Q17" s="82">
        <f t="shared" si="4"/>
        <v>3.2038169257369026E-5</v>
      </c>
      <c r="R17" s="83">
        <v>1.0219665115384567E-4</v>
      </c>
      <c r="S17" s="84">
        <f t="shared" si="5"/>
        <v>1.502456162016326E-4</v>
      </c>
      <c r="T17" s="85">
        <f>分析係数表!F20</f>
        <v>0.22119815668202766</v>
      </c>
      <c r="U17" s="86">
        <f t="shared" si="6"/>
        <v>3.3234053353356523E-5</v>
      </c>
      <c r="V17" s="87">
        <f>分析係数表!D20</f>
        <v>9.2165898617511521E-3</v>
      </c>
      <c r="W17" s="167">
        <f t="shared" si="7"/>
        <v>0</v>
      </c>
      <c r="X17" s="76">
        <f>分析係数表!E20</f>
        <v>6.9124423963133645E-3</v>
      </c>
      <c r="Y17" s="166">
        <f t="shared" si="8"/>
        <v>0</v>
      </c>
    </row>
    <row r="18" spans="1:25" x14ac:dyDescent="0.2">
      <c r="A18" s="6" t="s">
        <v>6</v>
      </c>
      <c r="B18" s="5" t="s">
        <v>34</v>
      </c>
      <c r="C18" s="90"/>
      <c r="D18" s="76">
        <f>投入係数表!C18</f>
        <v>1.3445789023346778E-3</v>
      </c>
      <c r="E18" s="77">
        <f t="shared" si="9"/>
        <v>0.13445789023346777</v>
      </c>
      <c r="F18" s="76">
        <f>分析係数表!C21</f>
        <v>3.6921656859351559E-2</v>
      </c>
      <c r="G18" s="77">
        <f t="shared" si="0"/>
        <v>4.9644080852324539E-3</v>
      </c>
      <c r="H18" s="77">
        <v>7.733563115473914E-3</v>
      </c>
      <c r="I18" s="77">
        <f t="shared" si="1"/>
        <v>7.733563115473914E-3</v>
      </c>
      <c r="J18" s="76">
        <f>分析係数表!G21</f>
        <v>0.2849280270956816</v>
      </c>
      <c r="K18" s="78">
        <f t="shared" si="2"/>
        <v>2.2035088809119153E-3</v>
      </c>
      <c r="L18" s="79"/>
      <c r="M18" s="80"/>
      <c r="N18" s="81">
        <f>分析係数表!H21</f>
        <v>9.3139680414471579E-4</v>
      </c>
      <c r="O18" s="82">
        <f t="shared" si="3"/>
        <v>9.4045772095601114E-3</v>
      </c>
      <c r="P18" s="76">
        <f>分析係数表!C21</f>
        <v>3.6921656859351559E-2</v>
      </c>
      <c r="Q18" s="82">
        <f t="shared" si="4"/>
        <v>3.4723257263865644E-4</v>
      </c>
      <c r="R18" s="83">
        <v>8.0852840709484425E-4</v>
      </c>
      <c r="S18" s="84">
        <f t="shared" si="5"/>
        <v>8.542091522568759E-3</v>
      </c>
      <c r="T18" s="85">
        <f>分析係数表!F21</f>
        <v>0.42591024555461471</v>
      </c>
      <c r="U18" s="86">
        <f t="shared" si="6"/>
        <v>3.6381642979272529E-3</v>
      </c>
      <c r="V18" s="87">
        <f>分析係数表!D21</f>
        <v>7.1549534292972061E-2</v>
      </c>
      <c r="W18" s="167">
        <f t="shared" si="7"/>
        <v>0</v>
      </c>
      <c r="X18" s="76">
        <f>分析係数表!E21</f>
        <v>6.2235393734123623E-2</v>
      </c>
      <c r="Y18" s="166">
        <f t="shared" si="8"/>
        <v>0</v>
      </c>
    </row>
    <row r="19" spans="1:25" x14ac:dyDescent="0.2">
      <c r="A19" s="6" t="s">
        <v>7</v>
      </c>
      <c r="B19" s="5" t="s">
        <v>269</v>
      </c>
      <c r="C19" s="90"/>
      <c r="D19" s="76">
        <f>投入係数表!C19</f>
        <v>0</v>
      </c>
      <c r="E19" s="77">
        <f t="shared" si="9"/>
        <v>0</v>
      </c>
      <c r="F19" s="76">
        <f>分析係数表!C22</f>
        <v>3.1736872475476074E-2</v>
      </c>
      <c r="G19" s="77">
        <f t="shared" si="0"/>
        <v>0</v>
      </c>
      <c r="H19" s="77">
        <v>5.4728730108661227E-4</v>
      </c>
      <c r="I19" s="77">
        <f t="shared" si="1"/>
        <v>5.4728730108661227E-4</v>
      </c>
      <c r="J19" s="76">
        <f>分析係数表!G22</f>
        <v>0.19464835425053278</v>
      </c>
      <c r="K19" s="78">
        <f t="shared" si="2"/>
        <v>1.0652857245872491E-4</v>
      </c>
      <c r="L19" s="79"/>
      <c r="M19" s="80"/>
      <c r="N19" s="81">
        <f>分析係数表!H22</f>
        <v>4.8510250215870614E-5</v>
      </c>
      <c r="O19" s="82">
        <f t="shared" si="3"/>
        <v>4.8982172966458915E-4</v>
      </c>
      <c r="P19" s="76">
        <f>分析係数表!C22</f>
        <v>3.1736872475476074E-2</v>
      </c>
      <c r="Q19" s="82">
        <f t="shared" si="4"/>
        <v>1.5545409770082182E-5</v>
      </c>
      <c r="R19" s="83">
        <v>1.9543311207109658E-4</v>
      </c>
      <c r="S19" s="84">
        <f t="shared" si="5"/>
        <v>7.4272041315770888E-4</v>
      </c>
      <c r="T19" s="85">
        <f>分析係数表!F22</f>
        <v>0.41345015391901491</v>
      </c>
      <c r="U19" s="86">
        <f t="shared" si="6"/>
        <v>3.0707786913884911E-4</v>
      </c>
      <c r="V19" s="87">
        <f>分析係数表!D22</f>
        <v>4.1913331754676771E-2</v>
      </c>
      <c r="W19" s="167">
        <f t="shared" si="7"/>
        <v>0</v>
      </c>
      <c r="X19" s="76">
        <f>分析係数表!E22</f>
        <v>4.0966137816717971E-2</v>
      </c>
      <c r="Y19" s="166">
        <f t="shared" si="8"/>
        <v>0</v>
      </c>
    </row>
    <row r="20" spans="1:25" x14ac:dyDescent="0.2">
      <c r="A20" s="6" t="s">
        <v>8</v>
      </c>
      <c r="B20" s="5" t="s">
        <v>270</v>
      </c>
      <c r="C20" s="90"/>
      <c r="D20" s="76">
        <f>投入係数表!C20</f>
        <v>0</v>
      </c>
      <c r="E20" s="77">
        <f t="shared" si="9"/>
        <v>0</v>
      </c>
      <c r="F20" s="76">
        <f>分析係数表!C23</f>
        <v>0</v>
      </c>
      <c r="G20" s="77">
        <f t="shared" si="0"/>
        <v>0</v>
      </c>
      <c r="H20" s="77">
        <v>0</v>
      </c>
      <c r="I20" s="77">
        <f t="shared" si="1"/>
        <v>0</v>
      </c>
      <c r="J20" s="76">
        <f>分析係数表!G23</f>
        <v>0.21584120254384273</v>
      </c>
      <c r="K20" s="78">
        <f t="shared" si="2"/>
        <v>0</v>
      </c>
      <c r="L20" s="79"/>
      <c r="M20" s="80"/>
      <c r="N20" s="81">
        <f>分析係数表!H23</f>
        <v>2.9106150129522369E-5</v>
      </c>
      <c r="O20" s="82">
        <f t="shared" si="3"/>
        <v>2.9389303779875348E-4</v>
      </c>
      <c r="P20" s="76">
        <f>分析係数表!C23</f>
        <v>0</v>
      </c>
      <c r="Q20" s="82">
        <f t="shared" si="4"/>
        <v>0</v>
      </c>
      <c r="R20" s="83">
        <v>0</v>
      </c>
      <c r="S20" s="84">
        <f t="shared" si="5"/>
        <v>0</v>
      </c>
      <c r="T20" s="85">
        <f>分析係数表!F23</f>
        <v>0.44144664996466887</v>
      </c>
      <c r="U20" s="86">
        <f t="shared" si="6"/>
        <v>0</v>
      </c>
      <c r="V20" s="87">
        <f>分析係数表!D23</f>
        <v>3.8478833429691016E-2</v>
      </c>
      <c r="W20" s="167">
        <f t="shared" si="7"/>
        <v>0</v>
      </c>
      <c r="X20" s="76">
        <f>分析係数表!E23</f>
        <v>4.0213271664418321E-2</v>
      </c>
      <c r="Y20" s="166">
        <f t="shared" si="8"/>
        <v>0</v>
      </c>
    </row>
    <row r="21" spans="1:25" x14ac:dyDescent="0.2">
      <c r="A21" s="6" t="s">
        <v>9</v>
      </c>
      <c r="B21" s="5" t="s">
        <v>271</v>
      </c>
      <c r="C21" s="90"/>
      <c r="D21" s="76">
        <f>投入係数表!C21</f>
        <v>3.667033370003667E-4</v>
      </c>
      <c r="E21" s="77">
        <f t="shared" si="9"/>
        <v>3.6670333700036667E-2</v>
      </c>
      <c r="F21" s="76">
        <f>分析係数表!C24</f>
        <v>0.35760598503740648</v>
      </c>
      <c r="G21" s="77">
        <f t="shared" si="0"/>
        <v>1.3113530804452015E-2</v>
      </c>
      <c r="H21" s="77">
        <v>2.0136035496711009E-2</v>
      </c>
      <c r="I21" s="77">
        <f t="shared" si="1"/>
        <v>2.0136035496711009E-2</v>
      </c>
      <c r="J21" s="76">
        <f>分析係数表!G24</f>
        <v>0.20759493670886076</v>
      </c>
      <c r="K21" s="78">
        <f t="shared" si="2"/>
        <v>4.1801390145070954E-3</v>
      </c>
      <c r="L21" s="79"/>
      <c r="M21" s="80"/>
      <c r="N21" s="81">
        <f>分析係数表!H24</f>
        <v>3.6867790164061664E-4</v>
      </c>
      <c r="O21" s="82">
        <f t="shared" si="3"/>
        <v>3.7226451454508776E-3</v>
      </c>
      <c r="P21" s="76">
        <f>分析係数表!C24</f>
        <v>0.35760598503740648</v>
      </c>
      <c r="Q21" s="82">
        <f t="shared" si="4"/>
        <v>1.3312401841836805E-3</v>
      </c>
      <c r="R21" s="83">
        <v>4.6531633549336104E-3</v>
      </c>
      <c r="S21" s="84">
        <f t="shared" si="5"/>
        <v>2.4789198851644621E-2</v>
      </c>
      <c r="T21" s="85">
        <f>分析係数表!F24</f>
        <v>0.39156118143459917</v>
      </c>
      <c r="U21" s="86">
        <f t="shared" si="6"/>
        <v>9.7064879891671767E-3</v>
      </c>
      <c r="V21" s="87">
        <f>分析係数表!D24</f>
        <v>0</v>
      </c>
      <c r="W21" s="167">
        <f t="shared" si="7"/>
        <v>0</v>
      </c>
      <c r="X21" s="76">
        <f>分析係数表!E24</f>
        <v>0</v>
      </c>
      <c r="Y21" s="166">
        <f t="shared" si="8"/>
        <v>0</v>
      </c>
    </row>
    <row r="22" spans="1:25" x14ac:dyDescent="0.2">
      <c r="A22" s="6" t="s">
        <v>10</v>
      </c>
      <c r="B22" s="5" t="s">
        <v>272</v>
      </c>
      <c r="C22" s="90"/>
      <c r="D22" s="76">
        <f>投入係数表!C22</f>
        <v>0</v>
      </c>
      <c r="E22" s="77">
        <f t="shared" si="9"/>
        <v>0</v>
      </c>
      <c r="F22" s="76">
        <f>分析係数表!C25</f>
        <v>9.5215065139195865E-3</v>
      </c>
      <c r="G22" s="77">
        <f t="shared" si="0"/>
        <v>0</v>
      </c>
      <c r="H22" s="77">
        <v>3.1472063398775948E-4</v>
      </c>
      <c r="I22" s="77">
        <f t="shared" si="1"/>
        <v>3.1472063398775948E-4</v>
      </c>
      <c r="J22" s="76">
        <f>分析係数表!G25</f>
        <v>0.19654913728432108</v>
      </c>
      <c r="K22" s="78">
        <f t="shared" si="2"/>
        <v>6.1858069095868705E-5</v>
      </c>
      <c r="L22" s="79"/>
      <c r="M22" s="80"/>
      <c r="N22" s="81">
        <f>分析係数表!H25</f>
        <v>5.2391070233140261E-4</v>
      </c>
      <c r="O22" s="82">
        <f t="shared" si="3"/>
        <v>5.290074680377563E-3</v>
      </c>
      <c r="P22" s="76">
        <f>分析係数表!C25</f>
        <v>9.5215065139195865E-3</v>
      </c>
      <c r="Q22" s="82">
        <f t="shared" si="4"/>
        <v>5.036948052833604E-5</v>
      </c>
      <c r="R22" s="83">
        <v>3.7587053181371182E-4</v>
      </c>
      <c r="S22" s="84">
        <f t="shared" si="5"/>
        <v>6.9059116580147124E-4</v>
      </c>
      <c r="T22" s="85">
        <f>分析係数表!F25</f>
        <v>0.35083770942735681</v>
      </c>
      <c r="U22" s="86">
        <f t="shared" si="6"/>
        <v>2.4228542276055615E-4</v>
      </c>
      <c r="V22" s="87">
        <f>分析係数表!D25</f>
        <v>3.500875218804701E-3</v>
      </c>
      <c r="W22" s="167">
        <f t="shared" si="7"/>
        <v>0</v>
      </c>
      <c r="X22" s="76">
        <f>分析係数表!E25</f>
        <v>3.0007501875468868E-3</v>
      </c>
      <c r="Y22" s="166">
        <f t="shared" si="8"/>
        <v>0</v>
      </c>
    </row>
    <row r="23" spans="1:25" x14ac:dyDescent="0.2">
      <c r="A23" s="6" t="s">
        <v>11</v>
      </c>
      <c r="B23" s="5" t="s">
        <v>35</v>
      </c>
      <c r="C23" s="90"/>
      <c r="D23" s="76">
        <f>投入係数表!C23</f>
        <v>0</v>
      </c>
      <c r="E23" s="77">
        <f t="shared" si="9"/>
        <v>0</v>
      </c>
      <c r="F23" s="76">
        <f>分析係数表!C26</f>
        <v>1</v>
      </c>
      <c r="G23" s="77">
        <f t="shared" si="0"/>
        <v>0</v>
      </c>
      <c r="H23" s="77">
        <v>1.8349395038338451E-2</v>
      </c>
      <c r="I23" s="77">
        <f t="shared" si="1"/>
        <v>1.8349395038338451E-2</v>
      </c>
      <c r="J23" s="76">
        <f>分析係数表!G26</f>
        <v>0.19643428283435263</v>
      </c>
      <c r="K23" s="78">
        <f t="shared" si="2"/>
        <v>3.604450254800242E-3</v>
      </c>
      <c r="L23" s="79"/>
      <c r="M23" s="80"/>
      <c r="N23" s="81">
        <f>分析係数表!H26</f>
        <v>1.1070039099261674E-2</v>
      </c>
      <c r="O23" s="82">
        <f t="shared" si="3"/>
        <v>0.11177731870945924</v>
      </c>
      <c r="P23" s="76">
        <f>分析係数表!C26</f>
        <v>1</v>
      </c>
      <c r="Q23" s="82">
        <f t="shared" si="4"/>
        <v>0.11177731870945924</v>
      </c>
      <c r="R23" s="83">
        <v>0.13204354342104915</v>
      </c>
      <c r="S23" s="84">
        <f t="shared" si="5"/>
        <v>0.15039293845938762</v>
      </c>
      <c r="T23" s="85">
        <f>分析係数表!F26</f>
        <v>0.33543328454985122</v>
      </c>
      <c r="U23" s="86">
        <f t="shared" si="6"/>
        <v>5.044679732053603E-2</v>
      </c>
      <c r="V23" s="87">
        <f>分析係数表!D26</f>
        <v>6.5760780018802641E-3</v>
      </c>
      <c r="W23" s="167">
        <f t="shared" si="7"/>
        <v>0</v>
      </c>
      <c r="X23" s="76">
        <f>分析係数表!E26</f>
        <v>6.992837551004584E-3</v>
      </c>
      <c r="Y23" s="166">
        <f t="shared" si="8"/>
        <v>0</v>
      </c>
    </row>
    <row r="24" spans="1:25" x14ac:dyDescent="0.2">
      <c r="A24" s="6" t="s">
        <v>12</v>
      </c>
      <c r="B24" s="5" t="s">
        <v>366</v>
      </c>
      <c r="C24" s="90"/>
      <c r="D24" s="76">
        <f>投入係数表!C24</f>
        <v>0</v>
      </c>
      <c r="E24" s="77">
        <f t="shared" si="9"/>
        <v>0</v>
      </c>
      <c r="F24" s="76">
        <f>分析係数表!C27</f>
        <v>0.19201995012468831</v>
      </c>
      <c r="G24" s="77">
        <f t="shared" si="0"/>
        <v>0</v>
      </c>
      <c r="H24" s="77">
        <v>5.6250210596780917E-4</v>
      </c>
      <c r="I24" s="77">
        <f t="shared" si="1"/>
        <v>5.6250210596780917E-4</v>
      </c>
      <c r="J24" s="76">
        <f>分析係数表!G27</f>
        <v>0.16888519134775373</v>
      </c>
      <c r="K24" s="78">
        <f t="shared" si="2"/>
        <v>9.4998275799887893E-5</v>
      </c>
      <c r="L24" s="79"/>
      <c r="M24" s="80"/>
      <c r="N24" s="81">
        <f>分析係数表!H27</f>
        <v>1.1060337049218499E-2</v>
      </c>
      <c r="O24" s="82">
        <f t="shared" si="3"/>
        <v>0.11167935436352631</v>
      </c>
      <c r="P24" s="76">
        <f>分析係数表!C27</f>
        <v>0.19201995012468831</v>
      </c>
      <c r="Q24" s="82">
        <f t="shared" si="4"/>
        <v>2.1444664054841713E-2</v>
      </c>
      <c r="R24" s="83">
        <v>2.1718049168290302E-2</v>
      </c>
      <c r="S24" s="84">
        <f t="shared" si="5"/>
        <v>2.2280551274258112E-2</v>
      </c>
      <c r="T24" s="85">
        <f>分析係数表!F27</f>
        <v>0.32029950083194675</v>
      </c>
      <c r="U24" s="86">
        <f t="shared" si="6"/>
        <v>7.1364494514054681E-3</v>
      </c>
      <c r="V24" s="87">
        <f>分析係数表!D27</f>
        <v>0</v>
      </c>
      <c r="W24" s="167">
        <f t="shared" si="7"/>
        <v>0</v>
      </c>
      <c r="X24" s="76">
        <f>分析係数表!E27</f>
        <v>0</v>
      </c>
      <c r="Y24" s="166">
        <f t="shared" si="8"/>
        <v>0</v>
      </c>
    </row>
    <row r="25" spans="1:25" x14ac:dyDescent="0.2">
      <c r="A25" s="6" t="s">
        <v>13</v>
      </c>
      <c r="B25" s="5" t="s">
        <v>192</v>
      </c>
      <c r="C25" s="90"/>
      <c r="D25" s="76">
        <f>投入係数表!C25</f>
        <v>0</v>
      </c>
      <c r="E25" s="77">
        <f t="shared" si="9"/>
        <v>0</v>
      </c>
      <c r="F25" s="76">
        <f>分析係数表!C28</f>
        <v>7.8754250939681358E-2</v>
      </c>
      <c r="G25" s="77">
        <f t="shared" si="0"/>
        <v>0</v>
      </c>
      <c r="H25" s="77">
        <v>4.2572178186764007E-3</v>
      </c>
      <c r="I25" s="77">
        <f t="shared" si="1"/>
        <v>4.2572178186764007E-3</v>
      </c>
      <c r="J25" s="76">
        <f>分析係数表!G28</f>
        <v>0.12491909385113269</v>
      </c>
      <c r="K25" s="78">
        <f t="shared" si="2"/>
        <v>5.3180779223595167E-4</v>
      </c>
      <c r="L25" s="79"/>
      <c r="M25" s="80"/>
      <c r="N25" s="81">
        <f>分析係数表!H28</f>
        <v>1.995711693880917E-2</v>
      </c>
      <c r="O25" s="82">
        <f t="shared" si="3"/>
        <v>0.20151265958401199</v>
      </c>
      <c r="P25" s="76">
        <f>分析係数表!C28</f>
        <v>7.8754250939681358E-2</v>
      </c>
      <c r="Q25" s="82">
        <f t="shared" si="4"/>
        <v>1.5869978560401867E-2</v>
      </c>
      <c r="R25" s="83">
        <v>1.7513011321450851E-2</v>
      </c>
      <c r="S25" s="84">
        <f t="shared" si="5"/>
        <v>2.1770229140127252E-2</v>
      </c>
      <c r="T25" s="85">
        <f>分析係数表!F28</f>
        <v>0.21391585760517801</v>
      </c>
      <c r="U25" s="86">
        <f t="shared" si="6"/>
        <v>4.6569972367715585E-3</v>
      </c>
      <c r="V25" s="87">
        <f>分析係数表!D28</f>
        <v>3.3980582524271843E-2</v>
      </c>
      <c r="W25" s="167">
        <f t="shared" si="7"/>
        <v>0</v>
      </c>
      <c r="X25" s="76">
        <f>分析係数表!E28</f>
        <v>2.9773462783171521E-2</v>
      </c>
      <c r="Y25" s="166">
        <f t="shared" si="8"/>
        <v>0</v>
      </c>
    </row>
    <row r="26" spans="1:25" x14ac:dyDescent="0.2">
      <c r="A26" s="6" t="s">
        <v>14</v>
      </c>
      <c r="B26" s="5" t="s">
        <v>50</v>
      </c>
      <c r="C26" s="90"/>
      <c r="D26" s="76">
        <f>投入係数表!C26</f>
        <v>1.3445789023346778E-3</v>
      </c>
      <c r="E26" s="77">
        <f t="shared" si="9"/>
        <v>0.13445789023346777</v>
      </c>
      <c r="F26" s="76">
        <f>分析係数表!C29</f>
        <v>0.17273701124799146</v>
      </c>
      <c r="G26" s="77">
        <f t="shared" si="0"/>
        <v>2.3225854097639723E-2</v>
      </c>
      <c r="H26" s="77">
        <v>3.5877309604510819E-2</v>
      </c>
      <c r="I26" s="77">
        <f t="shared" si="1"/>
        <v>3.5877309604510819E-2</v>
      </c>
      <c r="J26" s="76">
        <f>分析係数表!G29</f>
        <v>0.26179367547952309</v>
      </c>
      <c r="K26" s="78">
        <f t="shared" si="2"/>
        <v>9.392452747681683E-3</v>
      </c>
      <c r="L26" s="79"/>
      <c r="M26" s="80"/>
      <c r="N26" s="81">
        <f>分析係数表!H29</f>
        <v>9.8960910440376044E-3</v>
      </c>
      <c r="O26" s="82">
        <f t="shared" si="3"/>
        <v>9.9923632851576183E-2</v>
      </c>
      <c r="P26" s="76">
        <f>分析係数表!C29</f>
        <v>0.17273701124799146</v>
      </c>
      <c r="Q26" s="82">
        <f t="shared" si="4"/>
        <v>1.7260509691822884E-2</v>
      </c>
      <c r="R26" s="83">
        <v>2.3299318760223661E-2</v>
      </c>
      <c r="S26" s="84">
        <f t="shared" si="5"/>
        <v>5.9176628364734481E-2</v>
      </c>
      <c r="T26" s="85">
        <f>分析係数表!F29</f>
        <v>0.41420425090720581</v>
      </c>
      <c r="U26" s="86">
        <f t="shared" si="6"/>
        <v>2.4511211023028952E-2</v>
      </c>
      <c r="V26" s="87">
        <f>分析係数表!D29</f>
        <v>0.15033696215655781</v>
      </c>
      <c r="W26" s="167">
        <f t="shared" si="7"/>
        <v>0</v>
      </c>
      <c r="X26" s="76">
        <f>分析係数表!E29</f>
        <v>7.8797304302747534E-2</v>
      </c>
      <c r="Y26" s="166">
        <f t="shared" si="8"/>
        <v>0</v>
      </c>
    </row>
    <row r="27" spans="1:25" x14ac:dyDescent="0.2">
      <c r="A27" s="6" t="s">
        <v>15</v>
      </c>
      <c r="B27" s="5" t="s">
        <v>36</v>
      </c>
      <c r="C27" s="90"/>
      <c r="D27" s="76">
        <f>投入係数表!C27</f>
        <v>2.8113922503361448E-3</v>
      </c>
      <c r="E27" s="77">
        <f t="shared" si="9"/>
        <v>0.28113922503361449</v>
      </c>
      <c r="F27" s="76">
        <f>分析係数表!C30</f>
        <v>1</v>
      </c>
      <c r="G27" s="77">
        <f t="shared" si="0"/>
        <v>0.28113922503361449</v>
      </c>
      <c r="H27" s="77">
        <v>0.35245050419855978</v>
      </c>
      <c r="I27" s="77">
        <f t="shared" si="1"/>
        <v>0.35245050419855978</v>
      </c>
      <c r="J27" s="76">
        <f>分析係数表!G30</f>
        <v>0.34449467473756801</v>
      </c>
      <c r="K27" s="78">
        <f t="shared" si="2"/>
        <v>0.12141732180497469</v>
      </c>
      <c r="L27" s="79"/>
      <c r="M27" s="80"/>
      <c r="N27" s="81">
        <f>分析係数表!H30</f>
        <v>0</v>
      </c>
      <c r="O27" s="82">
        <f t="shared" si="3"/>
        <v>0</v>
      </c>
      <c r="P27" s="76">
        <f>分析係数表!C30</f>
        <v>1</v>
      </c>
      <c r="Q27" s="82">
        <f t="shared" si="4"/>
        <v>0</v>
      </c>
      <c r="R27" s="83">
        <v>2.44056458314512E-2</v>
      </c>
      <c r="S27" s="84">
        <f t="shared" si="5"/>
        <v>0.37685615003001099</v>
      </c>
      <c r="T27" s="85">
        <f>分析係数表!F30</f>
        <v>0.44103900084284731</v>
      </c>
      <c r="U27" s="86">
        <f t="shared" si="6"/>
        <v>0.16620825987071822</v>
      </c>
      <c r="V27" s="87">
        <f>分析係数表!D30</f>
        <v>0.13470232166117538</v>
      </c>
      <c r="W27" s="167">
        <f t="shared" si="7"/>
        <v>0</v>
      </c>
      <c r="X27" s="76">
        <f>分析係数表!E30</f>
        <v>9.0644395065512223E-2</v>
      </c>
      <c r="Y27" s="166">
        <f t="shared" si="8"/>
        <v>0</v>
      </c>
    </row>
    <row r="28" spans="1:25" x14ac:dyDescent="0.2">
      <c r="A28" s="6" t="s">
        <v>16</v>
      </c>
      <c r="B28" s="5" t="s">
        <v>193</v>
      </c>
      <c r="C28" s="90"/>
      <c r="D28" s="76">
        <f>投入係数表!C28</f>
        <v>9.7787556533431123E-3</v>
      </c>
      <c r="E28" s="77">
        <f t="shared" si="9"/>
        <v>0.97787556533431119</v>
      </c>
      <c r="F28" s="76">
        <f>分析係数表!C31</f>
        <v>0.22703792364873376</v>
      </c>
      <c r="G28" s="77">
        <f t="shared" si="0"/>
        <v>0.22201483794033372</v>
      </c>
      <c r="H28" s="77">
        <v>0.28087035000735294</v>
      </c>
      <c r="I28" s="77">
        <f t="shared" si="1"/>
        <v>0.28087035000735294</v>
      </c>
      <c r="J28" s="76">
        <f>分析係数表!G31</f>
        <v>7.0061014096360189E-2</v>
      </c>
      <c r="K28" s="78">
        <f t="shared" si="2"/>
        <v>1.9678061551114776E-2</v>
      </c>
      <c r="L28" s="79"/>
      <c r="M28" s="80"/>
      <c r="N28" s="81">
        <f>分析係数表!H31</f>
        <v>2.3692406205431206E-2</v>
      </c>
      <c r="O28" s="82">
        <f t="shared" si="3"/>
        <v>0.23922893276818533</v>
      </c>
      <c r="P28" s="76">
        <f>分析係数表!C31</f>
        <v>0.22703792364873376</v>
      </c>
      <c r="Q28" s="82">
        <f t="shared" si="4"/>
        <v>5.4314040172391324E-2</v>
      </c>
      <c r="R28" s="83">
        <v>6.8017497685040076E-2</v>
      </c>
      <c r="S28" s="84">
        <f t="shared" si="5"/>
        <v>0.348887847692393</v>
      </c>
      <c r="T28" s="85">
        <f>分析係数表!F31</f>
        <v>0.2422680412371134</v>
      </c>
      <c r="U28" s="86">
        <f t="shared" si="6"/>
        <v>8.4524375471868404E-2</v>
      </c>
      <c r="V28" s="87">
        <f>分析係数表!D31</f>
        <v>2.0934146854618137E-2</v>
      </c>
      <c r="W28" s="167">
        <f t="shared" si="7"/>
        <v>0</v>
      </c>
      <c r="X28" s="76">
        <f>分析係数表!E31</f>
        <v>1.7988638754470862E-2</v>
      </c>
      <c r="Y28" s="166">
        <f t="shared" si="8"/>
        <v>0</v>
      </c>
    </row>
    <row r="29" spans="1:25" x14ac:dyDescent="0.2">
      <c r="A29" s="6" t="s">
        <v>17</v>
      </c>
      <c r="B29" s="5" t="s">
        <v>273</v>
      </c>
      <c r="C29" s="90"/>
      <c r="D29" s="76">
        <f>投入係数表!C29</f>
        <v>6.1117222833394452E-4</v>
      </c>
      <c r="E29" s="77">
        <f t="shared" si="9"/>
        <v>6.1117222833394449E-2</v>
      </c>
      <c r="F29" s="76">
        <f>分析係数表!C32</f>
        <v>0.29590488771466317</v>
      </c>
      <c r="G29" s="77">
        <f t="shared" si="0"/>
        <v>1.8084884959947631E-2</v>
      </c>
      <c r="H29" s="77">
        <v>2.4872457162431399E-2</v>
      </c>
      <c r="I29" s="77">
        <f t="shared" si="1"/>
        <v>2.4872457162431399E-2</v>
      </c>
      <c r="J29" s="76">
        <f>分析係数表!G32</f>
        <v>0.13968957871396895</v>
      </c>
      <c r="K29" s="78">
        <f t="shared" si="2"/>
        <v>3.4744230626012817E-3</v>
      </c>
      <c r="L29" s="79"/>
      <c r="M29" s="80"/>
      <c r="N29" s="81">
        <f>分析係数表!H32</f>
        <v>6.5682878792288815E-3</v>
      </c>
      <c r="O29" s="82">
        <f t="shared" si="3"/>
        <v>6.6321862196585382E-2</v>
      </c>
      <c r="P29" s="76">
        <f>分析係数表!C32</f>
        <v>0.29590488771466317</v>
      </c>
      <c r="Q29" s="82">
        <f t="shared" si="4"/>
        <v>1.9624963186307961E-2</v>
      </c>
      <c r="R29" s="83">
        <v>2.4198727897169595E-2</v>
      </c>
      <c r="S29" s="84">
        <f t="shared" si="5"/>
        <v>4.9071185059600994E-2</v>
      </c>
      <c r="T29" s="85">
        <f>分析係数表!F32</f>
        <v>0.48337028824833705</v>
      </c>
      <c r="U29" s="86">
        <f t="shared" si="6"/>
        <v>2.3719552866946825E-2</v>
      </c>
      <c r="V29" s="87">
        <f>分析係数表!D32</f>
        <v>2.4390243902439025E-2</v>
      </c>
      <c r="W29" s="167">
        <f t="shared" si="7"/>
        <v>0</v>
      </c>
      <c r="X29" s="76">
        <f>分析係数表!E32</f>
        <v>3.7694013303769404E-2</v>
      </c>
      <c r="Y29" s="166">
        <f t="shared" si="8"/>
        <v>0</v>
      </c>
    </row>
    <row r="30" spans="1:25" x14ac:dyDescent="0.2">
      <c r="A30" s="6" t="s">
        <v>18</v>
      </c>
      <c r="B30" s="5" t="s">
        <v>274</v>
      </c>
      <c r="C30" s="90"/>
      <c r="D30" s="76">
        <f>投入係数表!C30</f>
        <v>4.8893778266715564E-4</v>
      </c>
      <c r="E30" s="77">
        <f t="shared" si="9"/>
        <v>4.8893778266715565E-2</v>
      </c>
      <c r="F30" s="76">
        <f>分析係数表!C33</f>
        <v>0.50593824228028506</v>
      </c>
      <c r="G30" s="77">
        <f t="shared" si="0"/>
        <v>2.4737232234704077E-2</v>
      </c>
      <c r="H30" s="77">
        <v>3.4619386845512259E-2</v>
      </c>
      <c r="I30" s="77">
        <f t="shared" si="1"/>
        <v>3.4619386845512259E-2</v>
      </c>
      <c r="J30" s="76">
        <f>分析係数表!G33</f>
        <v>0.50351288056206089</v>
      </c>
      <c r="K30" s="78">
        <f t="shared" si="2"/>
        <v>1.7431307193876196E-2</v>
      </c>
      <c r="L30" s="79"/>
      <c r="M30" s="80"/>
      <c r="N30" s="81">
        <f>分析係数表!H33</f>
        <v>9.7990705436058648E-4</v>
      </c>
      <c r="O30" s="82">
        <f t="shared" si="3"/>
        <v>9.8943989392247019E-3</v>
      </c>
      <c r="P30" s="76">
        <f>分析係数表!C33</f>
        <v>0.50593824228028506</v>
      </c>
      <c r="Q30" s="82">
        <f t="shared" si="4"/>
        <v>5.0059548077312629E-3</v>
      </c>
      <c r="R30" s="83">
        <v>1.6844232062115442E-2</v>
      </c>
      <c r="S30" s="84">
        <f t="shared" si="5"/>
        <v>5.1463618907627698E-2</v>
      </c>
      <c r="T30" s="85">
        <f>分析係数表!F33</f>
        <v>0.6428571428571429</v>
      </c>
      <c r="U30" s="86">
        <f t="shared" si="6"/>
        <v>3.3083755012046377E-2</v>
      </c>
      <c r="V30" s="87">
        <f>分析係数表!D33</f>
        <v>0.16744730679156908</v>
      </c>
      <c r="W30" s="167">
        <f t="shared" si="7"/>
        <v>0</v>
      </c>
      <c r="X30" s="76">
        <f>分析係数表!E33</f>
        <v>0.16510538641686182</v>
      </c>
      <c r="Y30" s="166">
        <f t="shared" si="8"/>
        <v>0</v>
      </c>
    </row>
    <row r="31" spans="1:25" x14ac:dyDescent="0.2">
      <c r="A31" s="6" t="s">
        <v>19</v>
      </c>
      <c r="B31" s="5" t="s">
        <v>275</v>
      </c>
      <c r="C31" s="90"/>
      <c r="D31" s="76">
        <f>投入係数表!C31</f>
        <v>7.2485026280405818E-2</v>
      </c>
      <c r="E31" s="77">
        <f t="shared" si="9"/>
        <v>7.2485026280405815</v>
      </c>
      <c r="F31" s="76">
        <f>分析係数表!C34</f>
        <v>0.26077975054258296</v>
      </c>
      <c r="G31" s="77">
        <f t="shared" si="0"/>
        <v>1.8902627071476799</v>
      </c>
      <c r="H31" s="77">
        <v>2.2453699096888857</v>
      </c>
      <c r="I31" s="77">
        <f t="shared" si="1"/>
        <v>2.2453699096888857</v>
      </c>
      <c r="J31" s="76">
        <f>分析係数表!G34</f>
        <v>0.42483061710309467</v>
      </c>
      <c r="K31" s="78">
        <f t="shared" si="2"/>
        <v>0.95390188435784928</v>
      </c>
      <c r="L31" s="79"/>
      <c r="M31" s="80"/>
      <c r="N31" s="81">
        <f>分析係数表!H34</f>
        <v>0.16366388217830427</v>
      </c>
      <c r="O31" s="82">
        <f t="shared" si="3"/>
        <v>1.6525605515423909</v>
      </c>
      <c r="P31" s="76">
        <f>分析係数表!C34</f>
        <v>0.26077975054258296</v>
      </c>
      <c r="Q31" s="82">
        <f t="shared" si="4"/>
        <v>0.43095432838773801</v>
      </c>
      <c r="R31" s="83">
        <v>0.46547937485556612</v>
      </c>
      <c r="S31" s="84">
        <f t="shared" si="5"/>
        <v>2.7108492845444516</v>
      </c>
      <c r="T31" s="85">
        <f>分析係数表!F34</f>
        <v>0.70072636269303545</v>
      </c>
      <c r="U31" s="86">
        <f t="shared" si="6"/>
        <v>1.899563558967851</v>
      </c>
      <c r="V31" s="87">
        <f>分析係数表!D34</f>
        <v>0.25868278093145336</v>
      </c>
      <c r="W31" s="167">
        <f t="shared" si="7"/>
        <v>1</v>
      </c>
      <c r="X31" s="76">
        <f>分析係数表!E34</f>
        <v>0.16968809131416712</v>
      </c>
      <c r="Y31" s="166">
        <f t="shared" si="8"/>
        <v>0</v>
      </c>
    </row>
    <row r="32" spans="1:25" x14ac:dyDescent="0.2">
      <c r="A32" s="6" t="s">
        <v>20</v>
      </c>
      <c r="B32" s="5" t="s">
        <v>37</v>
      </c>
      <c r="C32" s="90"/>
      <c r="D32" s="76">
        <f>投入係数表!C32</f>
        <v>5.1338467180051337E-3</v>
      </c>
      <c r="E32" s="77">
        <f t="shared" si="9"/>
        <v>0.51338467180051339</v>
      </c>
      <c r="F32" s="76">
        <f>分析係数表!C35</f>
        <v>0.71993786549707606</v>
      </c>
      <c r="G32" s="77">
        <f t="shared" si="0"/>
        <v>0.36960506479497857</v>
      </c>
      <c r="H32" s="77">
        <v>0.51253003183689616</v>
      </c>
      <c r="I32" s="77">
        <f t="shared" si="1"/>
        <v>0.51253003183689616</v>
      </c>
      <c r="J32" s="76">
        <f>分析係数表!G35</f>
        <v>0.31397977394408089</v>
      </c>
      <c r="K32" s="78">
        <f t="shared" si="2"/>
        <v>0.16092406353570124</v>
      </c>
      <c r="L32" s="79"/>
      <c r="M32" s="80"/>
      <c r="N32" s="81">
        <f>分析係数表!H35</f>
        <v>6.1132617322040145E-2</v>
      </c>
      <c r="O32" s="82">
        <f t="shared" si="3"/>
        <v>0.61727334372331522</v>
      </c>
      <c r="P32" s="76">
        <f>分析係数表!C35</f>
        <v>0.71993786549707606</v>
      </c>
      <c r="Q32" s="82">
        <f t="shared" si="4"/>
        <v>0.44439845350840651</v>
      </c>
      <c r="R32" s="83">
        <v>0.55743404952172015</v>
      </c>
      <c r="S32" s="84">
        <f t="shared" si="5"/>
        <v>1.0699640813586164</v>
      </c>
      <c r="T32" s="85">
        <f>分析係数表!F35</f>
        <v>0.64640095181439616</v>
      </c>
      <c r="U32" s="86">
        <f t="shared" si="6"/>
        <v>0.69162580059742562</v>
      </c>
      <c r="V32" s="87">
        <f>分析係数表!D35</f>
        <v>8.7804878048780483E-2</v>
      </c>
      <c r="W32" s="167">
        <f t="shared" si="7"/>
        <v>0</v>
      </c>
      <c r="X32" s="76">
        <f>分析係数表!E35</f>
        <v>7.8643664485425341E-2</v>
      </c>
      <c r="Y32" s="166">
        <f t="shared" si="8"/>
        <v>0</v>
      </c>
    </row>
    <row r="33" spans="1:25" x14ac:dyDescent="0.2">
      <c r="A33" s="6" t="s">
        <v>21</v>
      </c>
      <c r="B33" s="5" t="s">
        <v>38</v>
      </c>
      <c r="C33" s="90"/>
      <c r="D33" s="76">
        <f>投入係数表!C33</f>
        <v>2.0779855763354113E-3</v>
      </c>
      <c r="E33" s="77">
        <f t="shared" si="9"/>
        <v>0.20779855763354113</v>
      </c>
      <c r="F33" s="76">
        <f>分析係数表!C36</f>
        <v>0.73814422888496956</v>
      </c>
      <c r="G33" s="77">
        <f t="shared" si="0"/>
        <v>0.15338530608781911</v>
      </c>
      <c r="H33" s="77">
        <v>0.25407105195733692</v>
      </c>
      <c r="I33" s="77">
        <f t="shared" si="1"/>
        <v>0.25407105195733692</v>
      </c>
      <c r="J33" s="76">
        <f>分析係数表!G36</f>
        <v>1.8281777836656288E-2</v>
      </c>
      <c r="K33" s="78">
        <f t="shared" si="2"/>
        <v>4.6448705266095907E-3</v>
      </c>
      <c r="L33" s="79"/>
      <c r="M33" s="80"/>
      <c r="N33" s="81">
        <f>分析係数表!H36</f>
        <v>0.17079488896003725</v>
      </c>
      <c r="O33" s="82">
        <f t="shared" si="3"/>
        <v>1.7245643458030855</v>
      </c>
      <c r="P33" s="76">
        <f>分析係数表!C36</f>
        <v>0.73814422888496956</v>
      </c>
      <c r="Q33" s="82">
        <f t="shared" si="4"/>
        <v>1.2729772191953306</v>
      </c>
      <c r="R33" s="83">
        <v>1.3215694799155386</v>
      </c>
      <c r="S33" s="84">
        <f t="shared" si="5"/>
        <v>1.5756405318728754</v>
      </c>
      <c r="T33" s="85">
        <f>分析係数表!F36</f>
        <v>0.88368550043054916</v>
      </c>
      <c r="U33" s="86">
        <f t="shared" si="6"/>
        <v>1.3923706919067387</v>
      </c>
      <c r="V33" s="87">
        <f>分析係数表!D36</f>
        <v>1.6625819699278004E-2</v>
      </c>
      <c r="W33" s="167">
        <f t="shared" si="7"/>
        <v>0</v>
      </c>
      <c r="X33" s="76">
        <f>分析係数表!E36</f>
        <v>4.8353977611445987E-3</v>
      </c>
      <c r="Y33" s="166">
        <f t="shared" si="8"/>
        <v>0</v>
      </c>
    </row>
    <row r="34" spans="1:25" x14ac:dyDescent="0.2">
      <c r="A34" s="6" t="s">
        <v>22</v>
      </c>
      <c r="B34" s="5" t="s">
        <v>377</v>
      </c>
      <c r="C34" s="90"/>
      <c r="D34" s="76">
        <f>投入係数表!C34</f>
        <v>2.9825204742696492E-2</v>
      </c>
      <c r="E34" s="77">
        <f t="shared" si="9"/>
        <v>2.9825204742696494</v>
      </c>
      <c r="F34" s="76">
        <f>分析係数表!C37</f>
        <v>0.25348602222970695</v>
      </c>
      <c r="G34" s="77">
        <f t="shared" si="0"/>
        <v>0.75602725124127246</v>
      </c>
      <c r="H34" s="77">
        <v>0.93781415584707883</v>
      </c>
      <c r="I34" s="77">
        <f t="shared" si="1"/>
        <v>0.93781415584707883</v>
      </c>
      <c r="J34" s="76">
        <f>分析係数表!G37</f>
        <v>0.47075358051131039</v>
      </c>
      <c r="K34" s="78">
        <f t="shared" si="2"/>
        <v>0.44147937171920443</v>
      </c>
      <c r="L34" s="79"/>
      <c r="M34" s="80"/>
      <c r="N34" s="81">
        <f>分析係数表!H37</f>
        <v>4.9005054768072494E-2</v>
      </c>
      <c r="O34" s="82">
        <f t="shared" si="3"/>
        <v>0.49481791130716796</v>
      </c>
      <c r="P34" s="76">
        <f>分析係数表!C37</f>
        <v>0.25348602222970695</v>
      </c>
      <c r="Q34" s="82">
        <f t="shared" si="4"/>
        <v>0.12542942406526594</v>
      </c>
      <c r="R34" s="83">
        <v>0.15162990218200548</v>
      </c>
      <c r="S34" s="84">
        <f t="shared" si="5"/>
        <v>1.0894440580290843</v>
      </c>
      <c r="T34" s="85">
        <f>分析係数表!F37</f>
        <v>0.68036407442109492</v>
      </c>
      <c r="U34" s="86">
        <f t="shared" si="6"/>
        <v>0.74121859817451952</v>
      </c>
      <c r="V34" s="87">
        <f>分析係数表!D37</f>
        <v>9.1554008834158748E-2</v>
      </c>
      <c r="W34" s="167">
        <f t="shared" si="7"/>
        <v>0</v>
      </c>
      <c r="X34" s="76">
        <f>分析係数表!E37</f>
        <v>8.4593762548520954E-2</v>
      </c>
      <c r="Y34" s="166">
        <f t="shared" si="8"/>
        <v>0</v>
      </c>
    </row>
    <row r="35" spans="1:25" x14ac:dyDescent="0.2">
      <c r="A35" s="6" t="s">
        <v>23</v>
      </c>
      <c r="B35" s="5" t="s">
        <v>194</v>
      </c>
      <c r="C35" s="90"/>
      <c r="D35" s="76">
        <f>投入係数表!C35</f>
        <v>3.4225644786700891E-3</v>
      </c>
      <c r="E35" s="77">
        <f t="shared" si="9"/>
        <v>0.34225644786700893</v>
      </c>
      <c r="F35" s="76">
        <f>分析係数表!C38</f>
        <v>0.13763637750820168</v>
      </c>
      <c r="G35" s="77">
        <f t="shared" si="0"/>
        <v>4.7106937663239791E-2</v>
      </c>
      <c r="H35" s="77">
        <v>8.0819281334769233E-2</v>
      </c>
      <c r="I35" s="77">
        <f t="shared" si="1"/>
        <v>8.0819281334769233E-2</v>
      </c>
      <c r="J35" s="76">
        <f>分析係数表!G38</f>
        <v>0.19868482855800845</v>
      </c>
      <c r="K35" s="78">
        <f t="shared" si="2"/>
        <v>1.6057565056180077E-2</v>
      </c>
      <c r="L35" s="79"/>
      <c r="M35" s="80"/>
      <c r="N35" s="81">
        <f>分析係数表!H38</f>
        <v>4.3455482143376897E-2</v>
      </c>
      <c r="O35" s="82">
        <f t="shared" si="3"/>
        <v>0.43878230543353897</v>
      </c>
      <c r="P35" s="76">
        <f>分析係数表!C38</f>
        <v>0.13763637750820168</v>
      </c>
      <c r="Q35" s="82">
        <f t="shared" si="4"/>
        <v>6.039240703456962E-2</v>
      </c>
      <c r="R35" s="83">
        <v>7.7035569271165005E-2</v>
      </c>
      <c r="S35" s="84">
        <f t="shared" si="5"/>
        <v>0.15785485060593424</v>
      </c>
      <c r="T35" s="85">
        <f>分析係数表!F38</f>
        <v>0.41427900422733677</v>
      </c>
      <c r="U35" s="86">
        <f t="shared" si="6"/>
        <v>6.5395950321481447E-2</v>
      </c>
      <c r="V35" s="87">
        <f>分析係数表!D38</f>
        <v>5.9182714889619542E-2</v>
      </c>
      <c r="W35" s="167">
        <f t="shared" si="7"/>
        <v>0</v>
      </c>
      <c r="X35" s="76">
        <f>分析係数表!E38</f>
        <v>5.7303898543917334E-2</v>
      </c>
      <c r="Y35" s="166">
        <f t="shared" si="8"/>
        <v>0</v>
      </c>
    </row>
    <row r="36" spans="1:25" x14ac:dyDescent="0.2">
      <c r="A36" s="6" t="s">
        <v>24</v>
      </c>
      <c r="B36" s="5" t="s">
        <v>39</v>
      </c>
      <c r="C36" s="90"/>
      <c r="D36" s="76">
        <f>投入係数表!C36</f>
        <v>0</v>
      </c>
      <c r="E36" s="77">
        <f t="shared" si="9"/>
        <v>0</v>
      </c>
      <c r="F36" s="76">
        <f>分析係数表!C39</f>
        <v>1</v>
      </c>
      <c r="G36" s="77">
        <f t="shared" si="0"/>
        <v>0</v>
      </c>
      <c r="H36" s="77">
        <v>1.4054699104825354E-2</v>
      </c>
      <c r="I36" s="77">
        <f t="shared" si="1"/>
        <v>1.4054699104825354E-2</v>
      </c>
      <c r="J36" s="76">
        <f>分析係数表!G39</f>
        <v>0.35440246949875054</v>
      </c>
      <c r="K36" s="78">
        <f t="shared" si="2"/>
        <v>4.9810200708119839E-3</v>
      </c>
      <c r="L36" s="79"/>
      <c r="M36" s="80"/>
      <c r="N36" s="81">
        <f>分析係数表!H39</f>
        <v>3.9099261673991711E-3</v>
      </c>
      <c r="O36" s="82">
        <f t="shared" si="3"/>
        <v>3.9479631410965881E-2</v>
      </c>
      <c r="P36" s="76">
        <f>分析係数表!C39</f>
        <v>1</v>
      </c>
      <c r="Q36" s="82">
        <f t="shared" si="4"/>
        <v>3.9479631410965881E-2</v>
      </c>
      <c r="R36" s="83">
        <v>4.6359888022656504E-2</v>
      </c>
      <c r="S36" s="84">
        <f t="shared" si="5"/>
        <v>6.0414587127481857E-2</v>
      </c>
      <c r="T36" s="85">
        <f>分析係数表!F39</f>
        <v>0.70505659267970011</v>
      </c>
      <c r="U36" s="86">
        <f t="shared" si="6"/>
        <v>4.2595702948253232E-2</v>
      </c>
      <c r="V36" s="87">
        <f>分析係数表!D39</f>
        <v>6.644127590768778E-2</v>
      </c>
      <c r="W36" s="167">
        <f t="shared" si="7"/>
        <v>0</v>
      </c>
      <c r="X36" s="76">
        <f>分析係数表!E39</f>
        <v>8.4080552697339411E-2</v>
      </c>
      <c r="Y36" s="166">
        <f t="shared" si="8"/>
        <v>0</v>
      </c>
    </row>
    <row r="37" spans="1:25" x14ac:dyDescent="0.2">
      <c r="A37" s="6" t="s">
        <v>25</v>
      </c>
      <c r="B37" s="5" t="s">
        <v>40</v>
      </c>
      <c r="C37" s="90"/>
      <c r="D37" s="76">
        <f>投入係数表!C37</f>
        <v>0</v>
      </c>
      <c r="E37" s="77">
        <f t="shared" si="9"/>
        <v>0</v>
      </c>
      <c r="F37" s="76">
        <f>分析係数表!C40</f>
        <v>0.97865804365400166</v>
      </c>
      <c r="G37" s="77">
        <f t="shared" si="0"/>
        <v>0</v>
      </c>
      <c r="H37" s="77">
        <v>8.4061108946609047E-4</v>
      </c>
      <c r="I37" s="77">
        <f t="shared" si="1"/>
        <v>8.4061108946609047E-4</v>
      </c>
      <c r="J37" s="76">
        <f>分析係数表!G40</f>
        <v>0.50171175404443846</v>
      </c>
      <c r="K37" s="78">
        <f t="shared" si="2"/>
        <v>4.2174446416523863E-4</v>
      </c>
      <c r="L37" s="79"/>
      <c r="M37" s="80"/>
      <c r="N37" s="81">
        <f>分析係数表!H40</f>
        <v>2.8630749677406836E-2</v>
      </c>
      <c r="O37" s="82">
        <f t="shared" si="3"/>
        <v>0.28909278484804052</v>
      </c>
      <c r="P37" s="76">
        <f>分析係数表!C40</f>
        <v>0.97865804365400166</v>
      </c>
      <c r="Q37" s="82">
        <f t="shared" si="4"/>
        <v>0.28292297925387055</v>
      </c>
      <c r="R37" s="83">
        <v>0.28358708257840032</v>
      </c>
      <c r="S37" s="84">
        <f t="shared" si="5"/>
        <v>0.28442769366786641</v>
      </c>
      <c r="T37" s="85">
        <f>分析係数表!F40</f>
        <v>0.70027522319930191</v>
      </c>
      <c r="U37" s="86">
        <f t="shared" si="6"/>
        <v>0.19917766666732781</v>
      </c>
      <c r="V37" s="87">
        <f>分析係数表!D40</f>
        <v>7.5250050345707184E-2</v>
      </c>
      <c r="W37" s="167">
        <f t="shared" si="7"/>
        <v>0</v>
      </c>
      <c r="X37" s="76">
        <f>分析係数表!E40</f>
        <v>4.584815734711687E-2</v>
      </c>
      <c r="Y37" s="166">
        <f t="shared" si="8"/>
        <v>0</v>
      </c>
    </row>
    <row r="38" spans="1:25" x14ac:dyDescent="0.2">
      <c r="A38" s="6" t="s">
        <v>26</v>
      </c>
      <c r="B38" s="5" t="s">
        <v>277</v>
      </c>
      <c r="C38" s="90"/>
      <c r="D38" s="76">
        <f>投入係数表!C38</f>
        <v>4.8893778266715564E-4</v>
      </c>
      <c r="E38" s="77">
        <f t="shared" si="9"/>
        <v>4.8893778266715565E-2</v>
      </c>
      <c r="F38" s="76">
        <f>分析係数表!C41</f>
        <v>0.80396305278910163</v>
      </c>
      <c r="G38" s="77">
        <f t="shared" si="0"/>
        <v>3.9308791237702076E-2</v>
      </c>
      <c r="H38" s="77">
        <v>4.6828760559674644E-2</v>
      </c>
      <c r="I38" s="77">
        <f t="shared" si="1"/>
        <v>4.6828760559674644E-2</v>
      </c>
      <c r="J38" s="76">
        <f>分析係数表!G41</f>
        <v>0.44128144119646501</v>
      </c>
      <c r="K38" s="78">
        <f t="shared" si="2"/>
        <v>2.0664662949217406E-2</v>
      </c>
      <c r="L38" s="79"/>
      <c r="M38" s="80"/>
      <c r="N38" s="81">
        <f>分析係数表!H41</f>
        <v>5.1799245180506638E-2</v>
      </c>
      <c r="O38" s="82">
        <f t="shared" si="3"/>
        <v>0.52303164293584825</v>
      </c>
      <c r="P38" s="76">
        <f>分析係数表!C41</f>
        <v>0.80396305278910163</v>
      </c>
      <c r="Q38" s="82">
        <f t="shared" si="4"/>
        <v>0.42049811636000395</v>
      </c>
      <c r="R38" s="83">
        <v>0.4279019476068851</v>
      </c>
      <c r="S38" s="84">
        <f t="shared" si="5"/>
        <v>0.47473070816655977</v>
      </c>
      <c r="T38" s="85">
        <f>分析係数表!F41</f>
        <v>0.54716179469748472</v>
      </c>
      <c r="U38" s="86">
        <f t="shared" si="6"/>
        <v>0.25975450627842273</v>
      </c>
      <c r="V38" s="87">
        <f>分析係数表!D41</f>
        <v>0.14475696804894631</v>
      </c>
      <c r="W38" s="167">
        <f t="shared" si="7"/>
        <v>0</v>
      </c>
      <c r="X38" s="76">
        <f>分析係数表!E41</f>
        <v>0.13642929979605711</v>
      </c>
      <c r="Y38" s="166">
        <f t="shared" si="8"/>
        <v>0</v>
      </c>
    </row>
    <row r="39" spans="1:25" x14ac:dyDescent="0.2">
      <c r="A39" s="6" t="s">
        <v>51</v>
      </c>
      <c r="B39" s="5" t="s">
        <v>367</v>
      </c>
      <c r="C39" s="90"/>
      <c r="D39" s="76">
        <f>投入係数表!C39</f>
        <v>1.2223444566678891E-4</v>
      </c>
      <c r="E39" s="77">
        <f>$C$5*D39</f>
        <v>1.2223444566678891E-2</v>
      </c>
      <c r="F39" s="76">
        <f>分析係数表!C42</f>
        <v>0.7641968631692807</v>
      </c>
      <c r="G39" s="77">
        <f>E39*F39</f>
        <v>9.3411179949795965E-3</v>
      </c>
      <c r="H39" s="77">
        <v>1.6248940713729749E-2</v>
      </c>
      <c r="I39" s="77">
        <f>C39+H39</f>
        <v>1.6248940713729749E-2</v>
      </c>
      <c r="J39" s="76">
        <f>分析係数表!G42</f>
        <v>0.4859550561797753</v>
      </c>
      <c r="K39" s="78">
        <f>I39*J39</f>
        <v>7.8962548974023782E-3</v>
      </c>
      <c r="L39" s="79"/>
      <c r="M39" s="80"/>
      <c r="N39" s="81">
        <f>分析係数表!H42</f>
        <v>1.4232907413336437E-2</v>
      </c>
      <c r="O39" s="82">
        <f t="shared" si="3"/>
        <v>0.14371369548359045</v>
      </c>
      <c r="P39" s="76">
        <f>分析係数表!C42</f>
        <v>0.7641968631692807</v>
      </c>
      <c r="Q39" s="82">
        <f>O39*P39</f>
        <v>0.10982555528302504</v>
      </c>
      <c r="R39" s="83">
        <v>0.11373117226391644</v>
      </c>
      <c r="S39" s="84">
        <f>I39+R39</f>
        <v>0.12998011297764619</v>
      </c>
      <c r="T39" s="85">
        <f>分析係数表!F42</f>
        <v>0.5610955056179775</v>
      </c>
      <c r="U39" s="86">
        <f t="shared" si="6"/>
        <v>7.2931257211474226E-2</v>
      </c>
      <c r="V39" s="87">
        <f>分析係数表!D42</f>
        <v>0.23876404494382023</v>
      </c>
      <c r="W39" s="167">
        <f t="shared" si="7"/>
        <v>0</v>
      </c>
      <c r="X39" s="76">
        <f>分析係数表!E42</f>
        <v>0.20084269662921347</v>
      </c>
      <c r="Y39" s="166">
        <f t="shared" si="8"/>
        <v>0</v>
      </c>
    </row>
    <row r="40" spans="1:25" x14ac:dyDescent="0.2">
      <c r="A40" s="6" t="s">
        <v>195</v>
      </c>
      <c r="B40" s="5" t="s">
        <v>41</v>
      </c>
      <c r="C40" s="90"/>
      <c r="D40" s="76">
        <f>投入係数表!C40</f>
        <v>1.9801980198019802E-2</v>
      </c>
      <c r="E40" s="77">
        <f>$C$5*D40</f>
        <v>1.9801980198019802</v>
      </c>
      <c r="F40" s="76">
        <f>分析係数表!C43</f>
        <v>0.28983015307192284</v>
      </c>
      <c r="G40" s="77">
        <f>E40*F40</f>
        <v>0.57392109519192636</v>
      </c>
      <c r="H40" s="77">
        <v>0.8123813827297881</v>
      </c>
      <c r="I40" s="77">
        <f>C40+H40</f>
        <v>0.8123813827297881</v>
      </c>
      <c r="J40" s="76">
        <f>分析係数表!G43</f>
        <v>0.33656441717791413</v>
      </c>
      <c r="K40" s="78">
        <f>I40*J40</f>
        <v>0.27341866660463915</v>
      </c>
      <c r="L40" s="79"/>
      <c r="M40" s="80"/>
      <c r="N40" s="81">
        <f>分析係数表!H43</f>
        <v>3.8148460769760653E-2</v>
      </c>
      <c r="O40" s="82">
        <f t="shared" si="3"/>
        <v>0.38519580820823296</v>
      </c>
      <c r="P40" s="76">
        <f>分析係数表!C43</f>
        <v>0.28983015307192284</v>
      </c>
      <c r="Q40" s="82">
        <f>O40*P40</f>
        <v>0.11164136005565518</v>
      </c>
      <c r="R40" s="83">
        <v>0.18428136061581393</v>
      </c>
      <c r="S40" s="84">
        <f>I40+R40</f>
        <v>0.99666274334560201</v>
      </c>
      <c r="T40" s="85">
        <f>分析係数表!F43</f>
        <v>0.56944785276073617</v>
      </c>
      <c r="U40" s="86">
        <f t="shared" si="6"/>
        <v>0.56754745912477778</v>
      </c>
      <c r="V40" s="87">
        <f>分析係数表!D43</f>
        <v>0.1860122699386503</v>
      </c>
      <c r="W40" s="167">
        <f t="shared" si="7"/>
        <v>0</v>
      </c>
      <c r="X40" s="76">
        <f>分析係数表!E43</f>
        <v>0.14098159509202454</v>
      </c>
      <c r="Y40" s="166">
        <f t="shared" si="8"/>
        <v>0</v>
      </c>
    </row>
    <row r="41" spans="1:25" x14ac:dyDescent="0.2">
      <c r="A41" s="6" t="s">
        <v>341</v>
      </c>
      <c r="B41" s="5" t="s">
        <v>346</v>
      </c>
      <c r="C41" s="90"/>
      <c r="D41" s="76">
        <f>投入係数表!C41</f>
        <v>1.2223444566678891E-4</v>
      </c>
      <c r="E41" s="77">
        <f>$C$5*D41</f>
        <v>1.2223444566678891E-2</v>
      </c>
      <c r="F41" s="76">
        <f>分析係数表!C44</f>
        <v>0.42300160227879646</v>
      </c>
      <c r="G41" s="77">
        <f>E41*F41</f>
        <v>5.1705366370712203E-3</v>
      </c>
      <c r="H41" s="77">
        <v>8.4391900034378829E-3</v>
      </c>
      <c r="I41" s="77">
        <f>C41+H41</f>
        <v>8.4391900034378829E-3</v>
      </c>
      <c r="J41" s="76">
        <f>分析係数表!G44</f>
        <v>0.26136898597118913</v>
      </c>
      <c r="K41" s="78">
        <f>I41*J41</f>
        <v>2.2057425336167555E-3</v>
      </c>
      <c r="L41" s="79"/>
      <c r="M41" s="80"/>
      <c r="N41" s="81">
        <f>分析係数表!H44</f>
        <v>0.11478495406079305</v>
      </c>
      <c r="O41" s="82">
        <f t="shared" si="3"/>
        <v>1.1590161767323508</v>
      </c>
      <c r="P41" s="76">
        <f>分析係数表!C44</f>
        <v>0.42300160227879646</v>
      </c>
      <c r="Q41" s="82">
        <f>O41*P41</f>
        <v>0.49026569982482915</v>
      </c>
      <c r="R41" s="83">
        <v>0.49876269334774886</v>
      </c>
      <c r="S41" s="84">
        <f>I41+R41</f>
        <v>0.50720188335118677</v>
      </c>
      <c r="T41" s="85">
        <f>分析係数表!F44</f>
        <v>0.45226438188494494</v>
      </c>
      <c r="U41" s="86">
        <f t="shared" si="6"/>
        <v>0.22938934626470442</v>
      </c>
      <c r="V41" s="87">
        <f>分析係数表!D44</f>
        <v>0.17696073816024857</v>
      </c>
      <c r="W41" s="167">
        <f t="shared" si="7"/>
        <v>0</v>
      </c>
      <c r="X41" s="76">
        <f>分析係数表!E44</f>
        <v>0.12357593446944733</v>
      </c>
      <c r="Y41" s="166">
        <f t="shared" si="8"/>
        <v>0</v>
      </c>
    </row>
    <row r="42" spans="1:25" x14ac:dyDescent="0.2">
      <c r="A42" s="6" t="s">
        <v>342</v>
      </c>
      <c r="B42" s="5" t="s">
        <v>279</v>
      </c>
      <c r="C42" s="90"/>
      <c r="D42" s="76">
        <f>投入係数表!C42</f>
        <v>3.667033370003667E-4</v>
      </c>
      <c r="E42" s="77">
        <f>$C$5*D42</f>
        <v>3.6670333700036667E-2</v>
      </c>
      <c r="F42" s="76">
        <f>分析係数表!C45</f>
        <v>1</v>
      </c>
      <c r="G42" s="77">
        <f>E42*F42</f>
        <v>3.6670333700036667E-2</v>
      </c>
      <c r="H42" s="77">
        <v>4.8481265187238602E-2</v>
      </c>
      <c r="I42" s="77">
        <f>C42+H42</f>
        <v>4.8481265187238602E-2</v>
      </c>
      <c r="J42" s="76">
        <f>分析係数表!G45</f>
        <v>0</v>
      </c>
      <c r="K42" s="78">
        <f>I42*J42</f>
        <v>0</v>
      </c>
      <c r="L42" s="79"/>
      <c r="M42" s="80"/>
      <c r="N42" s="81">
        <f>分析係数表!H45</f>
        <v>0</v>
      </c>
      <c r="O42" s="82">
        <f t="shared" si="3"/>
        <v>0</v>
      </c>
      <c r="P42" s="76">
        <f>分析係数表!C45</f>
        <v>1</v>
      </c>
      <c r="Q42" s="82">
        <f>O42*P42</f>
        <v>0</v>
      </c>
      <c r="R42" s="83">
        <v>3.8746272454693717E-3</v>
      </c>
      <c r="S42" s="84">
        <f>I42+R42</f>
        <v>5.2355892432707975E-2</v>
      </c>
      <c r="T42" s="85">
        <f>分析係数表!F45</f>
        <v>0</v>
      </c>
      <c r="U42" s="86">
        <f t="shared" si="6"/>
        <v>0</v>
      </c>
      <c r="V42" s="87">
        <f>分析係数表!D45</f>
        <v>0</v>
      </c>
      <c r="W42" s="167">
        <f t="shared" si="7"/>
        <v>0</v>
      </c>
      <c r="X42" s="76">
        <f>分析係数表!E45</f>
        <v>0</v>
      </c>
      <c r="Y42" s="166">
        <f t="shared" si="8"/>
        <v>0</v>
      </c>
    </row>
    <row r="43" spans="1:25" x14ac:dyDescent="0.2">
      <c r="A43" s="6" t="s">
        <v>343</v>
      </c>
      <c r="B43" s="5" t="s">
        <v>280</v>
      </c>
      <c r="C43" s="90"/>
      <c r="D43" s="76">
        <f>投入係数表!C43</f>
        <v>4.0337367070040339E-3</v>
      </c>
      <c r="E43" s="77">
        <f>$C$5*D43</f>
        <v>0.40337367070040336</v>
      </c>
      <c r="F43" s="76">
        <f>分析係数表!C46</f>
        <v>0.14201585503963765</v>
      </c>
      <c r="G43" s="77">
        <f>E43*F43</f>
        <v>5.7285456744995016E-2</v>
      </c>
      <c r="H43" s="77">
        <v>7.4171017124624553E-2</v>
      </c>
      <c r="I43" s="77">
        <f>C43+H43</f>
        <v>7.4171017124624553E-2</v>
      </c>
      <c r="J43" s="76">
        <f>分析係数表!G46</f>
        <v>9.5541401273885346E-3</v>
      </c>
      <c r="K43" s="78">
        <f>I43*J43</f>
        <v>7.0864029099959765E-4</v>
      </c>
      <c r="L43" s="79"/>
      <c r="M43" s="80"/>
      <c r="N43" s="81">
        <f>分析係数表!H46</f>
        <v>2.2838625801631884E-2</v>
      </c>
      <c r="O43" s="82">
        <f t="shared" si="3"/>
        <v>0.23060807032608857</v>
      </c>
      <c r="P43" s="76">
        <f>分析係数表!C46</f>
        <v>0.14201585503963765</v>
      </c>
      <c r="Q43" s="82">
        <f>O43*P43</f>
        <v>3.2750002286400362E-2</v>
      </c>
      <c r="R43" s="83">
        <v>3.6309253379342071E-2</v>
      </c>
      <c r="S43" s="84">
        <f>I43+R43</f>
        <v>0.11048027050396662</v>
      </c>
      <c r="T43" s="85">
        <f>分析係数表!F46</f>
        <v>0.31369426751592355</v>
      </c>
      <c r="U43" s="86">
        <f t="shared" si="6"/>
        <v>3.4657027530702905E-2</v>
      </c>
      <c r="V43" s="87">
        <f>分析係数表!D46</f>
        <v>3.1847133757961785E-3</v>
      </c>
      <c r="W43" s="167">
        <f t="shared" si="7"/>
        <v>0</v>
      </c>
      <c r="X43" s="76">
        <f>分析係数表!E46</f>
        <v>1.1146496815286623E-2</v>
      </c>
      <c r="Y43" s="166">
        <f t="shared" si="8"/>
        <v>0</v>
      </c>
    </row>
    <row r="44" spans="1:25" x14ac:dyDescent="0.2">
      <c r="A44" s="192">
        <v>40</v>
      </c>
      <c r="B44" s="14" t="s">
        <v>151</v>
      </c>
      <c r="C44" s="197">
        <f>SUM(C5:C43)</f>
        <v>100</v>
      </c>
      <c r="D44" s="92">
        <f>投入係数表!C44</f>
        <v>0.54443222099987776</v>
      </c>
      <c r="E44" s="91">
        <f>SUM(E5:E43)</f>
        <v>54.443222099987786</v>
      </c>
      <c r="F44" s="92">
        <f>分析係数表!C47</f>
        <v>0.37838028773130272</v>
      </c>
      <c r="G44" s="91">
        <f>SUM(G5:G43)</f>
        <v>19.072666780487157</v>
      </c>
      <c r="H44" s="91">
        <f>SUM(H5:H43)</f>
        <v>22.873578839298329</v>
      </c>
      <c r="I44" s="91">
        <f>SUM(I5:I43)</f>
        <v>122.87357883929832</v>
      </c>
      <c r="J44" s="92">
        <f>分析係数表!G47</f>
        <v>0.24341071531224251</v>
      </c>
      <c r="K44" s="93">
        <f>SUM(K5:K43)</f>
        <v>16.095562858105907</v>
      </c>
      <c r="L44" s="94">
        <f>最終需要_まとめ!$L$33</f>
        <v>0.62733333333333341</v>
      </c>
      <c r="M44" s="91">
        <f>K44*L44</f>
        <v>10.097283099651774</v>
      </c>
      <c r="N44" s="95">
        <f>分析係数表!H47</f>
        <v>1</v>
      </c>
      <c r="O44" s="96">
        <f>SUM(O5:O43)</f>
        <v>10.097283099651774</v>
      </c>
      <c r="P44" s="92">
        <f>分析係数表!C47</f>
        <v>0.37838028773130272</v>
      </c>
      <c r="Q44" s="96">
        <f>SUM(Q5:Q43)</f>
        <v>4.2253874532064941</v>
      </c>
      <c r="R44" s="91">
        <f>SUM(R5:R43)</f>
        <v>4.7074653237497106</v>
      </c>
      <c r="S44" s="97">
        <f>SUM(S5:S43)</f>
        <v>127.58104416304808</v>
      </c>
      <c r="T44" s="98">
        <f>分析係数表!F47</f>
        <v>0.4410006323413877</v>
      </c>
      <c r="U44" s="99">
        <f>SUM(U5:U43)</f>
        <v>59.523644621081431</v>
      </c>
      <c r="V44" s="100">
        <f>分析係数表!D47</f>
        <v>6.076465403261349E-2</v>
      </c>
      <c r="W44" s="164">
        <f>SUM(W5:W43)</f>
        <v>36</v>
      </c>
      <c r="X44" s="92">
        <f>分析係数表!E47</f>
        <v>4.5269894801387316E-2</v>
      </c>
      <c r="Y44" s="165">
        <f>SUM(Y5:Y43)</f>
        <v>12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266</v>
      </c>
      <c r="S2" s="3" t="s">
        <v>153</v>
      </c>
      <c r="U2" s="64" t="s">
        <v>210</v>
      </c>
      <c r="W2" s="3" t="s">
        <v>130</v>
      </c>
      <c r="Y2" s="3" t="s">
        <v>154</v>
      </c>
    </row>
    <row r="3" spans="1:25" ht="44" x14ac:dyDescent="0.2">
      <c r="B3" s="65"/>
      <c r="C3" s="66" t="s">
        <v>228</v>
      </c>
      <c r="D3" s="66" t="s">
        <v>308</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投入係数表!D5</f>
        <v>0</v>
      </c>
      <c r="E5" s="77">
        <f t="shared" ref="E5:E38" si="0">$C$6*D5</f>
        <v>0</v>
      </c>
      <c r="F5" s="76">
        <f>分析係数表!C8</f>
        <v>1</v>
      </c>
      <c r="G5" s="77">
        <f t="shared" ref="G5:G38" si="1">E5*F5</f>
        <v>0</v>
      </c>
      <c r="H5" s="77">
        <f t="array" ref="H5:H43">MMULT(逆行列係数!C5:AO43,'2'!G5:G43)</f>
        <v>1.6352347509564297E-2</v>
      </c>
      <c r="I5" s="77">
        <f t="shared" ref="I5:I38" si="2">C5+H5</f>
        <v>1.6352347509564297E-2</v>
      </c>
      <c r="J5" s="76">
        <f>分析係数表!G8</f>
        <v>0.11966752230778634</v>
      </c>
      <c r="K5" s="78">
        <f t="shared" ref="K5:K38" si="3">I5*J5</f>
        <v>1.9568449103854598E-3</v>
      </c>
      <c r="L5" s="79" t="s">
        <v>182</v>
      </c>
      <c r="M5" s="80" t="s">
        <v>182</v>
      </c>
      <c r="N5" s="81">
        <f>分析係数表!H8</f>
        <v>1.1982031803320041E-2</v>
      </c>
      <c r="O5" s="82">
        <f t="shared" ref="O5:O43" si="4">$M$44*N5</f>
        <v>0.21472971188854598</v>
      </c>
      <c r="P5" s="76">
        <f>分析係数表!C8</f>
        <v>1</v>
      </c>
      <c r="Q5" s="82">
        <f t="shared" ref="Q5:Q38" si="5">O5*P5</f>
        <v>0.21472971188854598</v>
      </c>
      <c r="R5" s="83">
        <f t="array" ref="R5:R43">MMULT(逆行列係数!C5:AO43,'2'!Q5:Q43)</f>
        <v>0.28367457502228716</v>
      </c>
      <c r="S5" s="84">
        <f t="shared" ref="S5:S38" si="6">I5+R5</f>
        <v>0.30002692253185148</v>
      </c>
      <c r="T5" s="85">
        <f>分析係数表!F8</f>
        <v>0.45202298007578534</v>
      </c>
      <c r="U5" s="86">
        <f t="shared" ref="U5:U43" si="7">S5*T5</f>
        <v>0.1356190636258143</v>
      </c>
      <c r="V5" s="87">
        <f>分析係数表!D8</f>
        <v>0.29959662632929962</v>
      </c>
      <c r="W5" s="167">
        <f t="shared" ref="W5:W43" si="8">ROUND(S5*V5,0)</f>
        <v>0</v>
      </c>
      <c r="X5" s="76">
        <f>分析係数表!E8</f>
        <v>0.10695513995844029</v>
      </c>
      <c r="Y5" s="166">
        <f t="shared" ref="Y5:Y43" si="9">ROUND(S5*X5,0)</f>
        <v>0</v>
      </c>
    </row>
    <row r="6" spans="1:25" x14ac:dyDescent="0.2">
      <c r="A6" s="6" t="s">
        <v>220</v>
      </c>
      <c r="B6" s="5" t="s">
        <v>266</v>
      </c>
      <c r="C6" s="75">
        <f>最終需要_まとめ!$C$7</f>
        <v>100</v>
      </c>
      <c r="D6" s="76">
        <f>投入係数表!D6</f>
        <v>0.13636363636363635</v>
      </c>
      <c r="E6" s="77">
        <f t="shared" si="0"/>
        <v>13.636363636363635</v>
      </c>
      <c r="F6" s="76">
        <f>分析係数表!C9</f>
        <v>0.44525547445255476</v>
      </c>
      <c r="G6" s="77">
        <f t="shared" si="1"/>
        <v>6.0716655607166548</v>
      </c>
      <c r="H6" s="77">
        <v>6.4641666804190852</v>
      </c>
      <c r="I6" s="77">
        <f t="shared" si="2"/>
        <v>106.46416668041908</v>
      </c>
      <c r="J6" s="76">
        <f>分析係数表!G9</f>
        <v>0.25757575757575757</v>
      </c>
      <c r="K6" s="78">
        <f t="shared" si="3"/>
        <v>27.422588387380671</v>
      </c>
      <c r="L6" s="79"/>
      <c r="M6" s="80"/>
      <c r="N6" s="81">
        <f>分析係数表!H9</f>
        <v>6.2093120276314386E-4</v>
      </c>
      <c r="O6" s="82">
        <f t="shared" si="4"/>
        <v>1.112769357155218E-2</v>
      </c>
      <c r="P6" s="76">
        <f>分析係数表!C9</f>
        <v>0.44525547445255476</v>
      </c>
      <c r="Q6" s="82">
        <f t="shared" si="5"/>
        <v>4.954666480764109E-3</v>
      </c>
      <c r="R6" s="83">
        <v>5.9042476548366177E-3</v>
      </c>
      <c r="S6" s="84">
        <f t="shared" si="6"/>
        <v>106.47007092807392</v>
      </c>
      <c r="T6" s="85">
        <f>分析係数表!F9</f>
        <v>0.71212121212121215</v>
      </c>
      <c r="U6" s="86">
        <f t="shared" si="7"/>
        <v>75.819595963931434</v>
      </c>
      <c r="V6" s="87">
        <f>分析係数表!D9</f>
        <v>0.22727272727272727</v>
      </c>
      <c r="W6" s="167">
        <f t="shared" si="8"/>
        <v>24</v>
      </c>
      <c r="X6" s="76">
        <f>分析係数表!E9</f>
        <v>0</v>
      </c>
      <c r="Y6" s="166">
        <f t="shared" si="9"/>
        <v>0</v>
      </c>
    </row>
    <row r="7" spans="1:25" x14ac:dyDescent="0.2">
      <c r="A7" s="6" t="s">
        <v>221</v>
      </c>
      <c r="B7" s="5" t="s">
        <v>267</v>
      </c>
      <c r="C7" s="90"/>
      <c r="D7" s="76">
        <f>投入係数表!D7</f>
        <v>0</v>
      </c>
      <c r="E7" s="77">
        <f t="shared" si="0"/>
        <v>0</v>
      </c>
      <c r="F7" s="76">
        <f>分析係数表!C10</f>
        <v>1</v>
      </c>
      <c r="G7" s="77">
        <f t="shared" si="1"/>
        <v>0</v>
      </c>
      <c r="H7" s="77">
        <v>2.7931250889369282E-3</v>
      </c>
      <c r="I7" s="77">
        <f t="shared" si="2"/>
        <v>2.7931250889369282E-3</v>
      </c>
      <c r="J7" s="76">
        <f>分析係数表!G10</f>
        <v>0.17925311203319502</v>
      </c>
      <c r="K7" s="78">
        <f t="shared" si="3"/>
        <v>5.0067636448993902E-4</v>
      </c>
      <c r="L7" s="79"/>
      <c r="M7" s="80"/>
      <c r="N7" s="81">
        <f>分析係数表!H10</f>
        <v>1.2030542053535912E-3</v>
      </c>
      <c r="O7" s="82">
        <f t="shared" si="4"/>
        <v>2.1559906294882348E-2</v>
      </c>
      <c r="P7" s="76">
        <f>分析係数表!C10</f>
        <v>1</v>
      </c>
      <c r="Q7" s="82">
        <f t="shared" si="5"/>
        <v>2.1559906294882348E-2</v>
      </c>
      <c r="R7" s="83">
        <v>2.9353394942425438E-2</v>
      </c>
      <c r="S7" s="84">
        <f t="shared" si="6"/>
        <v>3.2146520031362369E-2</v>
      </c>
      <c r="T7" s="85">
        <f>分析係数表!F10</f>
        <v>0.51950207468879672</v>
      </c>
      <c r="U7" s="86">
        <f t="shared" si="7"/>
        <v>1.6700183850317712E-2</v>
      </c>
      <c r="V7" s="87">
        <f>分析係数表!D10</f>
        <v>0.10539419087136929</v>
      </c>
      <c r="W7" s="167">
        <f t="shared" si="8"/>
        <v>0</v>
      </c>
      <c r="X7" s="76">
        <f>分析係数表!E10</f>
        <v>0</v>
      </c>
      <c r="Y7" s="166">
        <f t="shared" si="9"/>
        <v>0</v>
      </c>
    </row>
    <row r="8" spans="1:25" x14ac:dyDescent="0.2">
      <c r="A8" s="6" t="s">
        <v>222</v>
      </c>
      <c r="B8" s="5" t="s">
        <v>27</v>
      </c>
      <c r="C8" s="90"/>
      <c r="D8" s="76">
        <f>投入係数表!D8</f>
        <v>0</v>
      </c>
      <c r="E8" s="77">
        <f t="shared" si="0"/>
        <v>0</v>
      </c>
      <c r="F8" s="76">
        <f>分析係数表!C11</f>
        <v>1.8423746161719823E-3</v>
      </c>
      <c r="G8" s="77">
        <f t="shared" si="1"/>
        <v>0</v>
      </c>
      <c r="H8" s="77">
        <v>6.9923948235867648E-6</v>
      </c>
      <c r="I8" s="77">
        <f t="shared" si="2"/>
        <v>6.9923948235867648E-6</v>
      </c>
      <c r="J8" s="76">
        <f>分析係数表!G11</f>
        <v>0.46666666666666667</v>
      </c>
      <c r="K8" s="78">
        <f t="shared" si="3"/>
        <v>3.2631175843404903E-6</v>
      </c>
      <c r="L8" s="79"/>
      <c r="M8" s="80"/>
      <c r="N8" s="81">
        <f>分析係数表!H11</f>
        <v>-1.9404100086348246E-5</v>
      </c>
      <c r="O8" s="82">
        <f t="shared" si="4"/>
        <v>-3.4774042411100562E-4</v>
      </c>
      <c r="P8" s="76">
        <f>分析係数表!C11</f>
        <v>1.8423746161719823E-3</v>
      </c>
      <c r="Q8" s="82">
        <f t="shared" si="5"/>
        <v>-6.4066813039899632E-7</v>
      </c>
      <c r="R8" s="83">
        <v>1.0777453068615348E-4</v>
      </c>
      <c r="S8" s="84">
        <f t="shared" si="6"/>
        <v>1.1476692550974025E-4</v>
      </c>
      <c r="T8" s="85">
        <f>分析係数表!F11</f>
        <v>0.8</v>
      </c>
      <c r="U8" s="86">
        <f t="shared" si="7"/>
        <v>9.1813540407792202E-5</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投入係数表!D9</f>
        <v>3.0303030303030304E-2</v>
      </c>
      <c r="E9" s="77">
        <f t="shared" si="0"/>
        <v>3.0303030303030303</v>
      </c>
      <c r="F9" s="76">
        <f>分析係数表!C12</f>
        <v>2.0316759704011478E-2</v>
      </c>
      <c r="G9" s="77">
        <f t="shared" si="1"/>
        <v>6.156593849700448E-2</v>
      </c>
      <c r="H9" s="77">
        <v>6.5891262177679225E-2</v>
      </c>
      <c r="I9" s="77">
        <f t="shared" si="2"/>
        <v>6.5891262177679225E-2</v>
      </c>
      <c r="J9" s="76">
        <f>分析係数表!G12</f>
        <v>0.1442736737729301</v>
      </c>
      <c r="K9" s="78">
        <f t="shared" si="3"/>
        <v>9.5063744639091001E-3</v>
      </c>
      <c r="L9" s="79"/>
      <c r="M9" s="80"/>
      <c r="N9" s="81">
        <f>分析係数表!H12</f>
        <v>9.3974056718184554E-2</v>
      </c>
      <c r="O9" s="82">
        <f t="shared" si="4"/>
        <v>1.6841068739696003</v>
      </c>
      <c r="P9" s="76">
        <f>分析係数表!C12</f>
        <v>2.0316759704011478E-2</v>
      </c>
      <c r="Q9" s="82">
        <f t="shared" si="5"/>
        <v>3.4215594674314315E-2</v>
      </c>
      <c r="R9" s="83">
        <v>3.8086566195140739E-2</v>
      </c>
      <c r="S9" s="84">
        <f t="shared" si="6"/>
        <v>0.10397782837281996</v>
      </c>
      <c r="T9" s="85">
        <f>分析係数表!F12</f>
        <v>0.28705999008428357</v>
      </c>
      <c r="U9" s="86">
        <f t="shared" si="7"/>
        <v>2.9847874381687036E-2</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投入係数表!D10</f>
        <v>0</v>
      </c>
      <c r="E10" s="77">
        <f t="shared" si="0"/>
        <v>0</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0.25524147129747815</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投入係数表!D11</f>
        <v>0</v>
      </c>
      <c r="E11" s="77">
        <f t="shared" si="0"/>
        <v>0</v>
      </c>
      <c r="F11" s="76">
        <f>分析係数表!C14</f>
        <v>5.3118908382066232E-2</v>
      </c>
      <c r="G11" s="77">
        <f t="shared" si="1"/>
        <v>0</v>
      </c>
      <c r="H11" s="77">
        <v>9.178055327199163E-4</v>
      </c>
      <c r="I11" s="77">
        <f t="shared" si="2"/>
        <v>9.178055327199163E-4</v>
      </c>
      <c r="J11" s="76">
        <f>分析係数表!G14</f>
        <v>0.16545012165450121</v>
      </c>
      <c r="K11" s="78">
        <f t="shared" si="3"/>
        <v>1.5185103704368444E-4</v>
      </c>
      <c r="L11" s="79"/>
      <c r="M11" s="80"/>
      <c r="N11" s="81">
        <f>分析係数表!H14</f>
        <v>1.1739480552240688E-3</v>
      </c>
      <c r="O11" s="82">
        <f t="shared" si="4"/>
        <v>2.1038295658715841E-2</v>
      </c>
      <c r="P11" s="76">
        <f>分析係数表!C14</f>
        <v>5.3118908382066232E-2</v>
      </c>
      <c r="Q11" s="82">
        <f t="shared" si="5"/>
        <v>1.1175312996101485E-3</v>
      </c>
      <c r="R11" s="83">
        <v>4.1590276190655489E-3</v>
      </c>
      <c r="S11" s="84">
        <f t="shared" si="6"/>
        <v>5.0768331517854655E-3</v>
      </c>
      <c r="T11" s="85">
        <f>分析係数表!F14</f>
        <v>0.30008110300081103</v>
      </c>
      <c r="U11" s="86">
        <f t="shared" si="7"/>
        <v>1.5234616919388665E-3</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投入係数表!D12</f>
        <v>0</v>
      </c>
      <c r="E12" s="77">
        <f t="shared" si="0"/>
        <v>0</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0.15543996957761952</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投入係数表!D13</f>
        <v>0</v>
      </c>
      <c r="E13" s="77">
        <f t="shared" si="0"/>
        <v>0</v>
      </c>
      <c r="F13" s="76">
        <f>分析係数表!C16</f>
        <v>2.7114967462038564E-3</v>
      </c>
      <c r="G13" s="77">
        <f t="shared" si="1"/>
        <v>0</v>
      </c>
      <c r="H13" s="77">
        <v>1.2492188969077023E-4</v>
      </c>
      <c r="I13" s="77">
        <f t="shared" si="2"/>
        <v>1.2492188969077023E-4</v>
      </c>
      <c r="J13" s="76">
        <f>分析係数表!G16</f>
        <v>4.3478260869565216E-2</v>
      </c>
      <c r="K13" s="78">
        <f t="shared" si="3"/>
        <v>5.4313865082943575E-6</v>
      </c>
      <c r="L13" s="79"/>
      <c r="M13" s="80"/>
      <c r="N13" s="81">
        <f>分析係数表!H16</f>
        <v>1.6842758874950278E-2</v>
      </c>
      <c r="O13" s="82">
        <f t="shared" si="4"/>
        <v>0.30183868812835291</v>
      </c>
      <c r="P13" s="76">
        <f>分析係数表!C16</f>
        <v>2.7114967462038564E-3</v>
      </c>
      <c r="Q13" s="82">
        <f t="shared" si="5"/>
        <v>8.1843462073846946E-4</v>
      </c>
      <c r="R13" s="83">
        <v>9.1490353764524289E-4</v>
      </c>
      <c r="S13" s="84">
        <f t="shared" si="6"/>
        <v>1.0398254273360132E-3</v>
      </c>
      <c r="T13" s="85">
        <f>分析係数表!F16</f>
        <v>0.30434782608695654</v>
      </c>
      <c r="U13" s="86">
        <f t="shared" si="7"/>
        <v>3.1646860831965624E-4</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投入係数表!D14</f>
        <v>3.0303030303030304E-2</v>
      </c>
      <c r="E14" s="77">
        <f t="shared" si="0"/>
        <v>3.0303030303030303</v>
      </c>
      <c r="F14" s="76">
        <f>分析係数表!C17</f>
        <v>8.0363051905076865E-3</v>
      </c>
      <c r="G14" s="77">
        <f t="shared" si="1"/>
        <v>2.4352439971235415E-2</v>
      </c>
      <c r="H14" s="77">
        <v>2.6217207368711769E-2</v>
      </c>
      <c r="I14" s="77">
        <f t="shared" si="2"/>
        <v>2.6217207368711769E-2</v>
      </c>
      <c r="J14" s="76">
        <f>分析係数表!G17</f>
        <v>0.21314741035856574</v>
      </c>
      <c r="K14" s="78">
        <f t="shared" si="3"/>
        <v>5.5881298574744212E-3</v>
      </c>
      <c r="L14" s="79"/>
      <c r="M14" s="80"/>
      <c r="N14" s="81">
        <f>分析係数表!H17</f>
        <v>2.8815088628227144E-3</v>
      </c>
      <c r="O14" s="82">
        <f t="shared" si="4"/>
        <v>5.1639452980484335E-2</v>
      </c>
      <c r="P14" s="76">
        <f>分析係数表!C17</f>
        <v>8.0363051905076865E-3</v>
      </c>
      <c r="Q14" s="82">
        <f t="shared" si="5"/>
        <v>4.1499040402204391E-4</v>
      </c>
      <c r="R14" s="83">
        <v>7.9487162546561035E-4</v>
      </c>
      <c r="S14" s="84">
        <f t="shared" si="6"/>
        <v>2.7012078994177378E-2</v>
      </c>
      <c r="T14" s="85">
        <f>分析係数表!F17</f>
        <v>0.32270916334661354</v>
      </c>
      <c r="U14" s="86">
        <f t="shared" si="7"/>
        <v>8.717045412463615E-3</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投入係数表!D15</f>
        <v>0</v>
      </c>
      <c r="E15" s="77">
        <f t="shared" si="0"/>
        <v>0</v>
      </c>
      <c r="F15" s="76">
        <f>分析係数表!C18</f>
        <v>6.0036945812807829E-2</v>
      </c>
      <c r="G15" s="77">
        <f t="shared" si="1"/>
        <v>0</v>
      </c>
      <c r="H15" s="77">
        <v>1.6375338710417038E-4</v>
      </c>
      <c r="I15" s="77">
        <f t="shared" si="2"/>
        <v>1.6375338710417038E-4</v>
      </c>
      <c r="J15" s="76">
        <f>分析係数表!G18</f>
        <v>0.21452702702702703</v>
      </c>
      <c r="K15" s="78">
        <f t="shared" si="3"/>
        <v>3.512952730106358E-5</v>
      </c>
      <c r="L15" s="79"/>
      <c r="M15" s="80"/>
      <c r="N15" s="81">
        <f>分析係数表!H18</f>
        <v>4.5599635202918376E-4</v>
      </c>
      <c r="O15" s="82">
        <f t="shared" si="4"/>
        <v>8.1718999666086332E-3</v>
      </c>
      <c r="P15" s="76">
        <f>分析係数表!C18</f>
        <v>6.0036945812807829E-2</v>
      </c>
      <c r="Q15" s="82">
        <f t="shared" si="5"/>
        <v>4.9061591548296864E-4</v>
      </c>
      <c r="R15" s="83">
        <v>1.1505444404151086E-3</v>
      </c>
      <c r="S15" s="84">
        <f t="shared" si="6"/>
        <v>1.3142978275192789E-3</v>
      </c>
      <c r="T15" s="85">
        <f>分析係数表!F18</f>
        <v>0.45777027027027029</v>
      </c>
      <c r="U15" s="86">
        <f t="shared" si="7"/>
        <v>6.0164647171912942E-4</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投入係数表!D16</f>
        <v>0</v>
      </c>
      <c r="E16" s="77">
        <f t="shared" si="0"/>
        <v>0</v>
      </c>
      <c r="F16" s="76">
        <f>分析係数表!C19</f>
        <v>2.1817907292767669E-2</v>
      </c>
      <c r="G16" s="77">
        <f t="shared" si="1"/>
        <v>0</v>
      </c>
      <c r="H16" s="77">
        <v>4.2502998131863979E-5</v>
      </c>
      <c r="I16" s="77">
        <f t="shared" si="2"/>
        <v>4.2502998131863979E-5</v>
      </c>
      <c r="J16" s="76">
        <f>分析係数表!G19</f>
        <v>5.7812500000000003E-2</v>
      </c>
      <c r="K16" s="78">
        <f t="shared" si="3"/>
        <v>2.4572045794983863E-6</v>
      </c>
      <c r="L16" s="79"/>
      <c r="M16" s="80"/>
      <c r="N16" s="81">
        <f>分析係数表!H19</f>
        <v>-1.1642460051808947E-4</v>
      </c>
      <c r="O16" s="82">
        <f t="shared" si="4"/>
        <v>-2.086442544666034E-3</v>
      </c>
      <c r="P16" s="76">
        <f>分析係数表!C19</f>
        <v>2.1817907292767669E-2</v>
      </c>
      <c r="Q16" s="82">
        <f t="shared" si="5"/>
        <v>-4.5521810011209799E-5</v>
      </c>
      <c r="R16" s="83">
        <v>2.8683213098620755E-4</v>
      </c>
      <c r="S16" s="84">
        <f t="shared" si="6"/>
        <v>3.2933512911807153E-4</v>
      </c>
      <c r="T16" s="85">
        <f>分析係数表!F19</f>
        <v>0.24062500000000001</v>
      </c>
      <c r="U16" s="86">
        <f t="shared" si="7"/>
        <v>7.9246265444035967E-5</v>
      </c>
      <c r="V16" s="87">
        <f>分析係数表!D19</f>
        <v>1.171875E-2</v>
      </c>
      <c r="W16" s="167">
        <f t="shared" si="8"/>
        <v>0</v>
      </c>
      <c r="X16" s="76">
        <f>分析係数表!E19</f>
        <v>1.015625E-2</v>
      </c>
      <c r="Y16" s="166">
        <f t="shared" si="9"/>
        <v>0</v>
      </c>
    </row>
    <row r="17" spans="1:25" x14ac:dyDescent="0.2">
      <c r="A17" s="6" t="s">
        <v>5</v>
      </c>
      <c r="B17" s="5" t="s">
        <v>33</v>
      </c>
      <c r="C17" s="90"/>
      <c r="D17" s="76">
        <f>投入係数表!D17</f>
        <v>0</v>
      </c>
      <c r="E17" s="77">
        <f t="shared" si="0"/>
        <v>0</v>
      </c>
      <c r="F17" s="76">
        <f>分析係数表!C20</f>
        <v>5.6386047731444844E-3</v>
      </c>
      <c r="G17" s="77">
        <f t="shared" si="1"/>
        <v>0</v>
      </c>
      <c r="H17" s="77">
        <v>1.4232873648175893E-5</v>
      </c>
      <c r="I17" s="77">
        <f t="shared" si="2"/>
        <v>1.4232873648175893E-5</v>
      </c>
      <c r="J17" s="76">
        <f>分析係数表!G20</f>
        <v>9.9078341013824886E-2</v>
      </c>
      <c r="K17" s="78">
        <f t="shared" si="3"/>
        <v>1.410169508920653E-6</v>
      </c>
      <c r="L17" s="79"/>
      <c r="M17" s="80"/>
      <c r="N17" s="81">
        <f>分析係数表!H20</f>
        <v>5.6271890250409915E-4</v>
      </c>
      <c r="O17" s="82">
        <f t="shared" si="4"/>
        <v>1.0084472299219164E-2</v>
      </c>
      <c r="P17" s="76">
        <f>分析係数表!C20</f>
        <v>5.6386047731444844E-3</v>
      </c>
      <c r="Q17" s="82">
        <f t="shared" si="5"/>
        <v>5.6862353641020512E-5</v>
      </c>
      <c r="R17" s="83">
        <v>1.8138184089596106E-4</v>
      </c>
      <c r="S17" s="84">
        <f t="shared" si="6"/>
        <v>1.9561471454413695E-4</v>
      </c>
      <c r="T17" s="85">
        <f>分析係数表!F20</f>
        <v>0.22119815668202766</v>
      </c>
      <c r="U17" s="86">
        <f t="shared" si="7"/>
        <v>4.3269614277044123E-5</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投入係数表!D18</f>
        <v>0</v>
      </c>
      <c r="E18" s="77">
        <f t="shared" si="0"/>
        <v>0</v>
      </c>
      <c r="F18" s="76">
        <f>分析係数表!C21</f>
        <v>3.6921656859351559E-2</v>
      </c>
      <c r="G18" s="77">
        <f t="shared" si="1"/>
        <v>0</v>
      </c>
      <c r="H18" s="77">
        <v>2.9944558286764962E-4</v>
      </c>
      <c r="I18" s="77">
        <f t="shared" si="2"/>
        <v>2.9944558286764962E-4</v>
      </c>
      <c r="J18" s="76">
        <f>分析係数表!G21</f>
        <v>0.2849280270956816</v>
      </c>
      <c r="K18" s="78">
        <f t="shared" si="3"/>
        <v>8.5320439148995844E-5</v>
      </c>
      <c r="L18" s="79"/>
      <c r="M18" s="80"/>
      <c r="N18" s="81">
        <f>分析係数表!H21</f>
        <v>9.3139680414471579E-4</v>
      </c>
      <c r="O18" s="82">
        <f t="shared" si="4"/>
        <v>1.6691540357328272E-2</v>
      </c>
      <c r="P18" s="76">
        <f>分析係数表!C21</f>
        <v>3.6921656859351559E-2</v>
      </c>
      <c r="Q18" s="82">
        <f t="shared" si="5"/>
        <v>6.162793255272928E-4</v>
      </c>
      <c r="R18" s="83">
        <v>1.4350017269623943E-3</v>
      </c>
      <c r="S18" s="84">
        <f t="shared" si="6"/>
        <v>1.7344473098300441E-3</v>
      </c>
      <c r="T18" s="85">
        <f>分析係数表!F21</f>
        <v>0.42591024555461471</v>
      </c>
      <c r="U18" s="86">
        <f t="shared" si="7"/>
        <v>7.3871887963125496E-4</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投入係数表!D19</f>
        <v>0</v>
      </c>
      <c r="E19" s="77">
        <f t="shared" si="0"/>
        <v>0</v>
      </c>
      <c r="F19" s="76">
        <f>分析係数表!C22</f>
        <v>3.1736872475476074E-2</v>
      </c>
      <c r="G19" s="77">
        <f t="shared" si="1"/>
        <v>0</v>
      </c>
      <c r="H19" s="77">
        <v>5.5415381840255974E-4</v>
      </c>
      <c r="I19" s="77">
        <f t="shared" si="2"/>
        <v>5.5415381840255974E-4</v>
      </c>
      <c r="J19" s="76">
        <f>分析係数表!G22</f>
        <v>0.19464835425053278</v>
      </c>
      <c r="K19" s="78">
        <f t="shared" si="3"/>
        <v>1.0786512875370686E-4</v>
      </c>
      <c r="L19" s="79"/>
      <c r="M19" s="80"/>
      <c r="N19" s="81">
        <f>分析係数表!H22</f>
        <v>4.8510250215870614E-5</v>
      </c>
      <c r="O19" s="82">
        <f t="shared" si="4"/>
        <v>8.6935106027751408E-4</v>
      </c>
      <c r="P19" s="76">
        <f>分析係数表!C22</f>
        <v>3.1736872475476074E-2</v>
      </c>
      <c r="Q19" s="82">
        <f t="shared" si="5"/>
        <v>2.7590483736447378E-5</v>
      </c>
      <c r="R19" s="83">
        <v>3.4686085345515995E-4</v>
      </c>
      <c r="S19" s="84">
        <f t="shared" si="6"/>
        <v>9.0101467185771974E-4</v>
      </c>
      <c r="T19" s="85">
        <f>分析係数表!F22</f>
        <v>0.41345015391901491</v>
      </c>
      <c r="U19" s="86">
        <f t="shared" si="7"/>
        <v>3.7252465476286491E-4</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投入係数表!D20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5.2161063616650851E-4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投入係数表!D21</f>
        <v>0</v>
      </c>
      <c r="E21" s="77">
        <f t="shared" si="0"/>
        <v>0</v>
      </c>
      <c r="F21" s="76">
        <f>分析係数表!C24</f>
        <v>0.35760598503740648</v>
      </c>
      <c r="G21" s="77">
        <f t="shared" si="1"/>
        <v>0</v>
      </c>
      <c r="H21" s="77">
        <v>3.523131029269625E-3</v>
      </c>
      <c r="I21" s="77">
        <f t="shared" si="2"/>
        <v>3.523131029269625E-3</v>
      </c>
      <c r="J21" s="76">
        <f>分析係数表!G24</f>
        <v>0.20759493670886076</v>
      </c>
      <c r="K21" s="78">
        <f t="shared" si="3"/>
        <v>7.3138416303825126E-4</v>
      </c>
      <c r="L21" s="79"/>
      <c r="M21" s="80"/>
      <c r="N21" s="81">
        <f>分析係数表!H24</f>
        <v>3.6867790164061664E-4</v>
      </c>
      <c r="O21" s="82">
        <f t="shared" si="4"/>
        <v>6.6070680581091067E-3</v>
      </c>
      <c r="P21" s="76">
        <f>分析係数表!C24</f>
        <v>0.35760598503740648</v>
      </c>
      <c r="Q21" s="82">
        <f t="shared" si="5"/>
        <v>2.3627270811292914E-3</v>
      </c>
      <c r="R21" s="83">
        <v>8.258581135275533E-3</v>
      </c>
      <c r="S21" s="84">
        <f t="shared" si="6"/>
        <v>1.1781712164545158E-2</v>
      </c>
      <c r="T21" s="85">
        <f>分析係数表!F24</f>
        <v>0.39156118143459917</v>
      </c>
      <c r="U21" s="86">
        <f t="shared" si="7"/>
        <v>4.6132611344716912E-3</v>
      </c>
      <c r="V21" s="87">
        <f>分析係数表!D24</f>
        <v>0</v>
      </c>
      <c r="W21" s="167">
        <f t="shared" si="8"/>
        <v>0</v>
      </c>
      <c r="X21" s="76">
        <f>分析係数表!E24</f>
        <v>0</v>
      </c>
      <c r="Y21" s="166">
        <f t="shared" si="9"/>
        <v>0</v>
      </c>
    </row>
    <row r="22" spans="1:25" x14ac:dyDescent="0.2">
      <c r="A22" s="6" t="s">
        <v>10</v>
      </c>
      <c r="B22" s="5" t="s">
        <v>272</v>
      </c>
      <c r="C22" s="90"/>
      <c r="D22" s="76">
        <f>投入係数表!D22</f>
        <v>0</v>
      </c>
      <c r="E22" s="77">
        <f t="shared" si="0"/>
        <v>0</v>
      </c>
      <c r="F22" s="76">
        <f>分析係数表!C25</f>
        <v>9.5215065139195865E-3</v>
      </c>
      <c r="G22" s="77">
        <f t="shared" si="1"/>
        <v>0</v>
      </c>
      <c r="H22" s="77">
        <v>2.787327851692056E-4</v>
      </c>
      <c r="I22" s="77">
        <f t="shared" si="2"/>
        <v>2.787327851692056E-4</v>
      </c>
      <c r="J22" s="76">
        <f>分析係数表!G25</f>
        <v>0.19654913728432108</v>
      </c>
      <c r="K22" s="78">
        <f t="shared" si="3"/>
        <v>5.4784688457863366E-5</v>
      </c>
      <c r="L22" s="79"/>
      <c r="M22" s="80"/>
      <c r="N22" s="81">
        <f>分析係数表!H25</f>
        <v>5.2391070233140261E-4</v>
      </c>
      <c r="O22" s="82">
        <f t="shared" si="4"/>
        <v>9.3889914509971521E-3</v>
      </c>
      <c r="P22" s="76">
        <f>分析係数表!C25</f>
        <v>9.5215065139195865E-3</v>
      </c>
      <c r="Q22" s="82">
        <f t="shared" si="5"/>
        <v>8.9397343259804693E-5</v>
      </c>
      <c r="R22" s="83">
        <v>6.6710687903347708E-4</v>
      </c>
      <c r="S22" s="84">
        <f t="shared" si="6"/>
        <v>9.4583966420268262E-4</v>
      </c>
      <c r="T22" s="85">
        <f>分析係数表!F25</f>
        <v>0.35083770942735681</v>
      </c>
      <c r="U22" s="86">
        <f t="shared" si="7"/>
        <v>3.3183622127440951E-4</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投入係数表!D23</f>
        <v>0</v>
      </c>
      <c r="E23" s="77">
        <f t="shared" si="0"/>
        <v>0</v>
      </c>
      <c r="F23" s="76">
        <f>分析係数表!C26</f>
        <v>1</v>
      </c>
      <c r="G23" s="77">
        <f t="shared" si="1"/>
        <v>0</v>
      </c>
      <c r="H23" s="77">
        <v>1.7298309721378281E-2</v>
      </c>
      <c r="I23" s="77">
        <f t="shared" si="2"/>
        <v>1.7298309721378281E-2</v>
      </c>
      <c r="J23" s="76">
        <f>分析係数表!G26</f>
        <v>0.19643428283435263</v>
      </c>
      <c r="K23" s="78">
        <f t="shared" si="3"/>
        <v>3.3979810643654531E-3</v>
      </c>
      <c r="L23" s="79"/>
      <c r="M23" s="80"/>
      <c r="N23" s="81">
        <f>分析係数表!H26</f>
        <v>1.1070039099261674E-2</v>
      </c>
      <c r="O23" s="82">
        <f t="shared" si="4"/>
        <v>0.1983859119553287</v>
      </c>
      <c r="P23" s="76">
        <f>分析係数表!C26</f>
        <v>1</v>
      </c>
      <c r="Q23" s="82">
        <f t="shared" si="5"/>
        <v>0.1983859119553287</v>
      </c>
      <c r="R23" s="83">
        <v>0.23435504699739293</v>
      </c>
      <c r="S23" s="84">
        <f t="shared" si="6"/>
        <v>0.2516533567187712</v>
      </c>
      <c r="T23" s="85">
        <f>分析係数表!F26</f>
        <v>0.33543328454985122</v>
      </c>
      <c r="U23" s="86">
        <f t="shared" si="7"/>
        <v>8.4412912012172797E-2</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投入係数表!D24</f>
        <v>0</v>
      </c>
      <c r="E24" s="77">
        <f t="shared" si="0"/>
        <v>0</v>
      </c>
      <c r="F24" s="76">
        <f>分析係数表!C27</f>
        <v>0.19201995012468831</v>
      </c>
      <c r="G24" s="77">
        <f t="shared" si="1"/>
        <v>0</v>
      </c>
      <c r="H24" s="77">
        <v>4.1702046751638838E-4</v>
      </c>
      <c r="I24" s="77">
        <f t="shared" si="2"/>
        <v>4.1702046751638838E-4</v>
      </c>
      <c r="J24" s="76">
        <f>分析係数表!G27</f>
        <v>0.16888519134775373</v>
      </c>
      <c r="K24" s="78">
        <f t="shared" si="3"/>
        <v>7.0428581452434971E-5</v>
      </c>
      <c r="L24" s="79"/>
      <c r="M24" s="80"/>
      <c r="N24" s="81">
        <f>分析係数表!H27</f>
        <v>1.1060337049218499E-2</v>
      </c>
      <c r="O24" s="82">
        <f t="shared" si="4"/>
        <v>0.1982120417432732</v>
      </c>
      <c r="P24" s="76">
        <f>分析係数表!C27</f>
        <v>0.19201995012468831</v>
      </c>
      <c r="Q24" s="82">
        <f t="shared" si="5"/>
        <v>3.8060666369655959E-2</v>
      </c>
      <c r="R24" s="83">
        <v>3.8545878894635933E-2</v>
      </c>
      <c r="S24" s="84">
        <f t="shared" si="6"/>
        <v>3.8962899362152324E-2</v>
      </c>
      <c r="T24" s="85">
        <f>分析係数表!F27</f>
        <v>0.32029950083194675</v>
      </c>
      <c r="U24" s="86">
        <f t="shared" si="7"/>
        <v>1.2479797216662767E-2</v>
      </c>
      <c r="V24" s="87">
        <f>分析係数表!D27</f>
        <v>0</v>
      </c>
      <c r="W24" s="167">
        <f t="shared" si="8"/>
        <v>0</v>
      </c>
      <c r="X24" s="76">
        <f>分析係数表!E27</f>
        <v>0</v>
      </c>
      <c r="Y24" s="166">
        <f t="shared" si="9"/>
        <v>0</v>
      </c>
    </row>
    <row r="25" spans="1:25" x14ac:dyDescent="0.2">
      <c r="A25" s="6" t="s">
        <v>13</v>
      </c>
      <c r="B25" s="5" t="s">
        <v>192</v>
      </c>
      <c r="C25" s="90"/>
      <c r="D25" s="76">
        <f>投入係数表!D25</f>
        <v>0</v>
      </c>
      <c r="E25" s="77">
        <f t="shared" si="0"/>
        <v>0</v>
      </c>
      <c r="F25" s="76">
        <f>分析係数表!C28</f>
        <v>7.8754250939681358E-2</v>
      </c>
      <c r="G25" s="77">
        <f t="shared" si="1"/>
        <v>0</v>
      </c>
      <c r="H25" s="77">
        <v>5.1891747383109414E-3</v>
      </c>
      <c r="I25" s="77">
        <f t="shared" si="2"/>
        <v>5.1891747383109414E-3</v>
      </c>
      <c r="J25" s="76">
        <f>分析係数表!G28</f>
        <v>0.12491909385113269</v>
      </c>
      <c r="K25" s="78">
        <f t="shared" si="3"/>
        <v>6.4822700614499144E-4</v>
      </c>
      <c r="L25" s="79"/>
      <c r="M25" s="80"/>
      <c r="N25" s="81">
        <f>分析係数表!H28</f>
        <v>1.995711693880917E-2</v>
      </c>
      <c r="O25" s="82">
        <f t="shared" si="4"/>
        <v>0.3576510261981693</v>
      </c>
      <c r="P25" s="76">
        <f>分析係数表!C28</f>
        <v>7.8754250939681358E-2</v>
      </c>
      <c r="Q25" s="82">
        <f t="shared" si="5"/>
        <v>2.8166538666045175E-2</v>
      </c>
      <c r="R25" s="83">
        <v>3.1082645050028435E-2</v>
      </c>
      <c r="S25" s="84">
        <f t="shared" si="6"/>
        <v>3.6271819788339377E-2</v>
      </c>
      <c r="T25" s="85">
        <f>分析係数表!F28</f>
        <v>0.21391585760517801</v>
      </c>
      <c r="U25" s="86">
        <f t="shared" si="7"/>
        <v>7.7591174369230839E-3</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投入係数表!D26</f>
        <v>0</v>
      </c>
      <c r="E26" s="77">
        <f t="shared" si="0"/>
        <v>0</v>
      </c>
      <c r="F26" s="76">
        <f>分析係数表!C29</f>
        <v>0.17273701124799146</v>
      </c>
      <c r="G26" s="77">
        <f t="shared" si="1"/>
        <v>0</v>
      </c>
      <c r="H26" s="77">
        <v>2.7519338050166972E-3</v>
      </c>
      <c r="I26" s="77">
        <f t="shared" si="2"/>
        <v>2.7519338050166972E-3</v>
      </c>
      <c r="J26" s="76">
        <f>分析係数表!G29</f>
        <v>0.26179367547952309</v>
      </c>
      <c r="K26" s="78">
        <f t="shared" si="3"/>
        <v>7.2043886549167041E-4</v>
      </c>
      <c r="L26" s="79"/>
      <c r="M26" s="80"/>
      <c r="N26" s="81">
        <f>分析係数表!H29</f>
        <v>9.8960910440376044E-3</v>
      </c>
      <c r="O26" s="82">
        <f t="shared" si="4"/>
        <v>0.17734761629661286</v>
      </c>
      <c r="P26" s="76">
        <f>分析係数表!C29</f>
        <v>0.17273701124799146</v>
      </c>
      <c r="Q26" s="82">
        <f t="shared" si="5"/>
        <v>3.0634497191032489E-2</v>
      </c>
      <c r="R26" s="83">
        <v>4.1352366057369964E-2</v>
      </c>
      <c r="S26" s="84">
        <f t="shared" si="6"/>
        <v>4.4104299862386662E-2</v>
      </c>
      <c r="T26" s="85">
        <f>分析係数表!F29</f>
        <v>0.41420425090720581</v>
      </c>
      <c r="U26" s="86">
        <f t="shared" si="7"/>
        <v>1.8268188486286648E-2</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投入係数表!D27</f>
        <v>0</v>
      </c>
      <c r="E27" s="77">
        <f t="shared" si="0"/>
        <v>0</v>
      </c>
      <c r="F27" s="76">
        <f>分析係数表!C30</f>
        <v>1</v>
      </c>
      <c r="G27" s="77">
        <f t="shared" si="1"/>
        <v>0</v>
      </c>
      <c r="H27" s="77">
        <v>6.9098812149456512E-3</v>
      </c>
      <c r="I27" s="77">
        <f t="shared" si="2"/>
        <v>6.9098812149456512E-3</v>
      </c>
      <c r="J27" s="76">
        <f>分析係数表!G30</f>
        <v>0.34449467473756801</v>
      </c>
      <c r="K27" s="78">
        <f t="shared" si="3"/>
        <v>2.3804172816179335E-3</v>
      </c>
      <c r="L27" s="79"/>
      <c r="M27" s="80"/>
      <c r="N27" s="81">
        <f>分析係数表!H30</f>
        <v>0</v>
      </c>
      <c r="O27" s="82">
        <f t="shared" si="4"/>
        <v>0</v>
      </c>
      <c r="P27" s="76">
        <f>分析係数表!C30</f>
        <v>1</v>
      </c>
      <c r="Q27" s="82">
        <f t="shared" si="5"/>
        <v>0</v>
      </c>
      <c r="R27" s="83">
        <v>4.3315910249343607E-2</v>
      </c>
      <c r="S27" s="84">
        <f t="shared" si="6"/>
        <v>5.0225791464289259E-2</v>
      </c>
      <c r="T27" s="85">
        <f>分析係数表!F30</f>
        <v>0.44103900084284731</v>
      </c>
      <c r="U27" s="86">
        <f t="shared" si="7"/>
        <v>2.2151532883951344E-2</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投入係数表!D28</f>
        <v>0</v>
      </c>
      <c r="E28" s="77">
        <f t="shared" si="0"/>
        <v>0</v>
      </c>
      <c r="F28" s="76">
        <f>分析係数表!C31</f>
        <v>0.22703792364873376</v>
      </c>
      <c r="G28" s="77">
        <f t="shared" si="1"/>
        <v>0</v>
      </c>
      <c r="H28" s="77">
        <v>7.5586412645181119E-3</v>
      </c>
      <c r="I28" s="77">
        <f t="shared" si="2"/>
        <v>7.5586412645181119E-3</v>
      </c>
      <c r="J28" s="76">
        <f>分析係数表!G31</f>
        <v>7.0061014096360189E-2</v>
      </c>
      <c r="K28" s="78">
        <f t="shared" si="3"/>
        <v>5.2956607218273318E-4</v>
      </c>
      <c r="L28" s="79"/>
      <c r="M28" s="80"/>
      <c r="N28" s="81">
        <f>分析係数表!H31</f>
        <v>2.3692406205431206E-2</v>
      </c>
      <c r="O28" s="82">
        <f t="shared" si="4"/>
        <v>0.42459105783953788</v>
      </c>
      <c r="P28" s="76">
        <f>分析係数表!C31</f>
        <v>0.22703792364873376</v>
      </c>
      <c r="Q28" s="82">
        <f t="shared" si="5"/>
        <v>9.6398272171708099E-2</v>
      </c>
      <c r="R28" s="83">
        <v>0.12071960092583807</v>
      </c>
      <c r="S28" s="84">
        <f t="shared" si="6"/>
        <v>0.12827824219035619</v>
      </c>
      <c r="T28" s="85">
        <f>分析係数表!F31</f>
        <v>0.2422680412371134</v>
      </c>
      <c r="U28" s="86">
        <f t="shared" si="7"/>
        <v>3.1077718468797633E-2</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投入係数表!D29</f>
        <v>0</v>
      </c>
      <c r="E29" s="77">
        <f t="shared" si="0"/>
        <v>0</v>
      </c>
      <c r="F29" s="76">
        <f>分析係数表!C32</f>
        <v>0.29590488771466317</v>
      </c>
      <c r="G29" s="77">
        <f t="shared" si="1"/>
        <v>0</v>
      </c>
      <c r="H29" s="77">
        <v>1.2071092899939666E-3</v>
      </c>
      <c r="I29" s="77">
        <f t="shared" si="2"/>
        <v>1.2071092899939666E-3</v>
      </c>
      <c r="J29" s="76">
        <f>分析係数表!G32</f>
        <v>0.13968957871396895</v>
      </c>
      <c r="K29" s="78">
        <f t="shared" si="3"/>
        <v>1.6862058818097536E-4</v>
      </c>
      <c r="L29" s="79"/>
      <c r="M29" s="80"/>
      <c r="N29" s="81">
        <f>分析係数表!H32</f>
        <v>6.5682878792288815E-3</v>
      </c>
      <c r="O29" s="82">
        <f t="shared" si="4"/>
        <v>0.11771013356157542</v>
      </c>
      <c r="P29" s="76">
        <f>分析係数表!C32</f>
        <v>0.29590488771466317</v>
      </c>
      <c r="Q29" s="82">
        <f t="shared" si="5"/>
        <v>3.4831003854415982E-2</v>
      </c>
      <c r="R29" s="83">
        <v>4.2948665771069185E-2</v>
      </c>
      <c r="S29" s="84">
        <f t="shared" si="6"/>
        <v>4.4155775061063149E-2</v>
      </c>
      <c r="T29" s="85">
        <f>分析係数表!F32</f>
        <v>0.48337028824833705</v>
      </c>
      <c r="U29" s="86">
        <f t="shared" si="7"/>
        <v>2.1343589719094828E-2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投入係数表!D30</f>
        <v>0</v>
      </c>
      <c r="E30" s="77">
        <f t="shared" si="0"/>
        <v>0</v>
      </c>
      <c r="F30" s="76">
        <f>分析係数表!C33</f>
        <v>0.50593824228028506</v>
      </c>
      <c r="G30" s="77">
        <f t="shared" si="1"/>
        <v>0</v>
      </c>
      <c r="H30" s="77">
        <v>2.1667195113538734E-3</v>
      </c>
      <c r="I30" s="77">
        <f t="shared" si="2"/>
        <v>2.1667195113538734E-3</v>
      </c>
      <c r="J30" s="76">
        <f>分析係数表!G33</f>
        <v>0.50351288056206089</v>
      </c>
      <c r="K30" s="78">
        <f t="shared" si="3"/>
        <v>1.0909711825318098E-3</v>
      </c>
      <c r="L30" s="79"/>
      <c r="M30" s="80"/>
      <c r="N30" s="81">
        <f>分析係数表!H33</f>
        <v>9.7990705436058648E-4</v>
      </c>
      <c r="O30" s="82">
        <f t="shared" si="4"/>
        <v>1.7560891417605785E-2</v>
      </c>
      <c r="P30" s="76">
        <f>分析係数表!C33</f>
        <v>0.50593824228028506</v>
      </c>
      <c r="Q30" s="82">
        <f t="shared" si="5"/>
        <v>8.8847265366984139E-3</v>
      </c>
      <c r="R30" s="83">
        <v>2.989567451976434E-2</v>
      </c>
      <c r="S30" s="84">
        <f t="shared" si="6"/>
        <v>3.2062394031118213E-2</v>
      </c>
      <c r="T30" s="85">
        <f>分析係数表!F33</f>
        <v>0.6428571428571429</v>
      </c>
      <c r="U30" s="86">
        <f t="shared" si="7"/>
        <v>2.0611539020004566E-2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投入係数表!D31</f>
        <v>3.0303030303030304E-2</v>
      </c>
      <c r="E31" s="77">
        <f t="shared" si="0"/>
        <v>3.0303030303030303</v>
      </c>
      <c r="F31" s="76">
        <f>分析係数表!C34</f>
        <v>0.26077975054258296</v>
      </c>
      <c r="G31" s="77">
        <f t="shared" si="1"/>
        <v>0.7902416683108574</v>
      </c>
      <c r="H31" s="77">
        <v>0.85808556168765981</v>
      </c>
      <c r="I31" s="77">
        <f t="shared" si="2"/>
        <v>0.85808556168765981</v>
      </c>
      <c r="J31" s="76">
        <f>分析係数表!G34</f>
        <v>0.42483061710309467</v>
      </c>
      <c r="K31" s="78">
        <f t="shared" si="3"/>
        <v>0.36454101869902411</v>
      </c>
      <c r="L31" s="79"/>
      <c r="M31" s="80"/>
      <c r="N31" s="81">
        <f>分析係数表!H34</f>
        <v>0.16366388217830427</v>
      </c>
      <c r="O31" s="82">
        <f t="shared" si="4"/>
        <v>2.9330166071642769</v>
      </c>
      <c r="P31" s="76">
        <f>分析係数表!C34</f>
        <v>0.26077975054258296</v>
      </c>
      <c r="Q31" s="82">
        <f t="shared" si="5"/>
        <v>0.76487133915355321</v>
      </c>
      <c r="R31" s="83">
        <v>0.82614748093168466</v>
      </c>
      <c r="S31" s="84">
        <f t="shared" si="6"/>
        <v>1.6842330426193444</v>
      </c>
      <c r="T31" s="85">
        <f>分析係数表!F34</f>
        <v>0.70072636269303545</v>
      </c>
      <c r="U31" s="86">
        <f t="shared" si="7"/>
        <v>1.1801864938820774</v>
      </c>
      <c r="V31" s="87">
        <f>分析係数表!D34</f>
        <v>0.25868278093145336</v>
      </c>
      <c r="W31" s="167">
        <f t="shared" si="8"/>
        <v>0</v>
      </c>
      <c r="X31" s="76">
        <f>分析係数表!E34</f>
        <v>0.16968809131416712</v>
      </c>
      <c r="Y31" s="166">
        <f t="shared" si="9"/>
        <v>0</v>
      </c>
    </row>
    <row r="32" spans="1:25" x14ac:dyDescent="0.2">
      <c r="A32" s="6" t="s">
        <v>20</v>
      </c>
      <c r="B32" s="5" t="s">
        <v>37</v>
      </c>
      <c r="C32" s="90"/>
      <c r="D32" s="76">
        <f>投入係数表!D32</f>
        <v>0</v>
      </c>
      <c r="E32" s="77">
        <f t="shared" si="0"/>
        <v>0</v>
      </c>
      <c r="F32" s="76">
        <f>分析係数表!C35</f>
        <v>0.71993786549707606</v>
      </c>
      <c r="G32" s="77">
        <f t="shared" si="1"/>
        <v>0</v>
      </c>
      <c r="H32" s="77">
        <v>2.7196312070821391E-2</v>
      </c>
      <c r="I32" s="77">
        <f t="shared" si="2"/>
        <v>2.7196312070821391E-2</v>
      </c>
      <c r="J32" s="76">
        <f>分析係数表!G35</f>
        <v>0.31397977394408089</v>
      </c>
      <c r="K32" s="78">
        <f t="shared" si="3"/>
        <v>8.5390919161091785E-3</v>
      </c>
      <c r="L32" s="79"/>
      <c r="M32" s="80"/>
      <c r="N32" s="81">
        <f>分析係数表!H35</f>
        <v>6.1132617322040145E-2</v>
      </c>
      <c r="O32" s="82">
        <f t="shared" si="4"/>
        <v>1.0955562061617232</v>
      </c>
      <c r="P32" s="76">
        <f>分析係数表!C35</f>
        <v>0.71993786549707606</v>
      </c>
      <c r="Q32" s="82">
        <f t="shared" si="5"/>
        <v>0.78873239659614558</v>
      </c>
      <c r="R32" s="83">
        <v>0.98935153881052806</v>
      </c>
      <c r="S32" s="84">
        <f t="shared" si="6"/>
        <v>1.0165478508813495</v>
      </c>
      <c r="T32" s="85">
        <f>分析係数表!F35</f>
        <v>0.64640095181439616</v>
      </c>
      <c r="U32" s="86">
        <f t="shared" si="7"/>
        <v>0.6570974983745832</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投入係数表!D33</f>
        <v>0</v>
      </c>
      <c r="E33" s="77">
        <f t="shared" si="0"/>
        <v>0</v>
      </c>
      <c r="F33" s="76">
        <f>分析係数表!C36</f>
        <v>0.73814422888496956</v>
      </c>
      <c r="G33" s="77">
        <f t="shared" si="1"/>
        <v>0</v>
      </c>
      <c r="H33" s="77">
        <v>3.297451209967784E-2</v>
      </c>
      <c r="I33" s="77">
        <f t="shared" si="2"/>
        <v>3.297451209967784E-2</v>
      </c>
      <c r="J33" s="76">
        <f>分析係数表!G36</f>
        <v>1.8281777836656288E-2</v>
      </c>
      <c r="K33" s="78">
        <f t="shared" si="3"/>
        <v>6.0283270447844496E-4</v>
      </c>
      <c r="L33" s="79"/>
      <c r="M33" s="80"/>
      <c r="N33" s="81">
        <f>分析係数表!H36</f>
        <v>0.17079488896003725</v>
      </c>
      <c r="O33" s="82">
        <f t="shared" si="4"/>
        <v>3.0608112130250715</v>
      </c>
      <c r="P33" s="76">
        <f>分析係数表!C36</f>
        <v>0.73814422888496956</v>
      </c>
      <c r="Q33" s="82">
        <f t="shared" si="5"/>
        <v>2.2593201326008598</v>
      </c>
      <c r="R33" s="83">
        <v>2.3455632100717621</v>
      </c>
      <c r="S33" s="84">
        <f t="shared" si="6"/>
        <v>2.3785377221714401</v>
      </c>
      <c r="T33" s="85">
        <f>分析係数表!F36</f>
        <v>0.88368550043054916</v>
      </c>
      <c r="U33" s="86">
        <f t="shared" si="7"/>
        <v>2.1018792973100076</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投入係数表!D34</f>
        <v>3.0303030303030304E-2</v>
      </c>
      <c r="E34" s="77">
        <f t="shared" si="0"/>
        <v>3.0303030303030303</v>
      </c>
      <c r="F34" s="76">
        <f>分析係数表!C37</f>
        <v>0.25348602222970695</v>
      </c>
      <c r="G34" s="77">
        <f t="shared" si="1"/>
        <v>0.76813946130214228</v>
      </c>
      <c r="H34" s="77">
        <v>0.84764197632209826</v>
      </c>
      <c r="I34" s="77">
        <f t="shared" si="2"/>
        <v>0.84764197632209826</v>
      </c>
      <c r="J34" s="76">
        <f>分析係数表!G37</f>
        <v>0.47075358051131039</v>
      </c>
      <c r="K34" s="78">
        <f t="shared" si="3"/>
        <v>0.39903049534531115</v>
      </c>
      <c r="L34" s="79"/>
      <c r="M34" s="80"/>
      <c r="N34" s="81">
        <f>分析係数表!H37</f>
        <v>4.9005054768072494E-2</v>
      </c>
      <c r="O34" s="82">
        <f t="shared" si="4"/>
        <v>0.8782184410923447</v>
      </c>
      <c r="P34" s="76">
        <f>分析係数表!C37</f>
        <v>0.25348602222970695</v>
      </c>
      <c r="Q34" s="82">
        <f t="shared" si="5"/>
        <v>0.22261609928127268</v>
      </c>
      <c r="R34" s="83">
        <v>0.26911753449967823</v>
      </c>
      <c r="S34" s="84">
        <f t="shared" si="6"/>
        <v>1.1167595108217765</v>
      </c>
      <c r="T34" s="85">
        <f>分析係数表!F37</f>
        <v>0.68036407442109492</v>
      </c>
      <c r="U34" s="86">
        <f t="shared" si="7"/>
        <v>0.7598030509312127</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投入係数表!D35</f>
        <v>0</v>
      </c>
      <c r="E35" s="77">
        <f t="shared" si="0"/>
        <v>0</v>
      </c>
      <c r="F35" s="76">
        <f>分析係数表!C38</f>
        <v>0.13763637750820168</v>
      </c>
      <c r="G35" s="77">
        <f t="shared" si="1"/>
        <v>0</v>
      </c>
      <c r="H35" s="77">
        <v>1.0592884659971463E-2</v>
      </c>
      <c r="I35" s="77">
        <f t="shared" si="2"/>
        <v>1.0592884659971463E-2</v>
      </c>
      <c r="J35" s="76">
        <f>分析係数表!G38</f>
        <v>0.19868482855800845</v>
      </c>
      <c r="K35" s="78">
        <f t="shared" si="3"/>
        <v>2.1046454726011878E-3</v>
      </c>
      <c r="L35" s="79"/>
      <c r="M35" s="80"/>
      <c r="N35" s="81">
        <f>分析係数表!H38</f>
        <v>4.3455482143376897E-2</v>
      </c>
      <c r="O35" s="82">
        <f t="shared" si="4"/>
        <v>0.77876467979659714</v>
      </c>
      <c r="P35" s="76">
        <f>分析係数表!C38</f>
        <v>0.13763637750820168</v>
      </c>
      <c r="Q35" s="82">
        <f t="shared" si="5"/>
        <v>0.10718634945853825</v>
      </c>
      <c r="R35" s="83">
        <v>0.13672515890797304</v>
      </c>
      <c r="S35" s="84">
        <f t="shared" si="6"/>
        <v>0.14731804356794451</v>
      </c>
      <c r="T35" s="85">
        <f>分析係数表!F38</f>
        <v>0.41427900422733677</v>
      </c>
      <c r="U35" s="86">
        <f t="shared" si="7"/>
        <v>6.1030772394047465E-2</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投入係数表!D36</f>
        <v>0</v>
      </c>
      <c r="E36" s="77">
        <f t="shared" si="0"/>
        <v>0</v>
      </c>
      <c r="F36" s="76">
        <f>分析係数表!C39</f>
        <v>1</v>
      </c>
      <c r="G36" s="77">
        <f t="shared" si="1"/>
        <v>0</v>
      </c>
      <c r="H36" s="77">
        <v>6.6417847973276119E-4</v>
      </c>
      <c r="I36" s="77">
        <f t="shared" si="2"/>
        <v>6.6417847973276119E-4</v>
      </c>
      <c r="J36" s="76">
        <f>分析係数表!G39</f>
        <v>0.35440246949875054</v>
      </c>
      <c r="K36" s="78">
        <f t="shared" si="3"/>
        <v>2.353864934052164E-4</v>
      </c>
      <c r="L36" s="79"/>
      <c r="M36" s="80"/>
      <c r="N36" s="81">
        <f>分析係数表!H39</f>
        <v>3.9099261673991711E-3</v>
      </c>
      <c r="O36" s="82">
        <f t="shared" si="4"/>
        <v>7.0069695458367637E-2</v>
      </c>
      <c r="P36" s="76">
        <f>分析係数表!C39</f>
        <v>1</v>
      </c>
      <c r="Q36" s="82">
        <f t="shared" si="5"/>
        <v>7.0069695458367637E-2</v>
      </c>
      <c r="R36" s="83">
        <v>8.2280991973225026E-2</v>
      </c>
      <c r="S36" s="84">
        <f t="shared" si="6"/>
        <v>8.2945170452957781E-2</v>
      </c>
      <c r="T36" s="85">
        <f>分析係数表!F39</f>
        <v>0.70505659267970011</v>
      </c>
      <c r="U36" s="86">
        <f t="shared" si="7"/>
        <v>5.8481039258799349E-2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投入係数表!D37</f>
        <v>0</v>
      </c>
      <c r="E37" s="77">
        <f t="shared" si="0"/>
        <v>0</v>
      </c>
      <c r="F37" s="76">
        <f>分析係数表!C40</f>
        <v>0.97865804365400166</v>
      </c>
      <c r="G37" s="77">
        <f t="shared" si="1"/>
        <v>0</v>
      </c>
      <c r="H37" s="77">
        <v>3.3982187135941867E-4</v>
      </c>
      <c r="I37" s="77">
        <f t="shared" si="2"/>
        <v>3.3982187135941867E-4</v>
      </c>
      <c r="J37" s="76">
        <f>分析係数表!G40</f>
        <v>0.50171175404443846</v>
      </c>
      <c r="K37" s="78">
        <f t="shared" si="3"/>
        <v>1.7049262714239746E-4</v>
      </c>
      <c r="L37" s="79"/>
      <c r="M37" s="80"/>
      <c r="N37" s="81">
        <f>分析係数表!H40</f>
        <v>2.8630749677406836E-2</v>
      </c>
      <c r="O37" s="82">
        <f t="shared" si="4"/>
        <v>0.51309099577578887</v>
      </c>
      <c r="P37" s="76">
        <f>分析係数表!C40</f>
        <v>0.97865804365400166</v>
      </c>
      <c r="Q37" s="82">
        <f t="shared" si="5"/>
        <v>0.50214063014241717</v>
      </c>
      <c r="R37" s="83">
        <v>0.50331930167605687</v>
      </c>
      <c r="S37" s="84">
        <f t="shared" si="6"/>
        <v>0.50365912354741627</v>
      </c>
      <c r="T37" s="85">
        <f>分析係数表!F40</f>
        <v>0.70027522319930191</v>
      </c>
      <c r="U37" s="86">
        <f t="shared" si="7"/>
        <v>0.35270000515853173</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投入係数表!D38</f>
        <v>0</v>
      </c>
      <c r="E38" s="77">
        <f t="shared" si="0"/>
        <v>0</v>
      </c>
      <c r="F38" s="76">
        <f>分析係数表!C41</f>
        <v>0.80396305278910163</v>
      </c>
      <c r="G38" s="77">
        <f t="shared" si="1"/>
        <v>0</v>
      </c>
      <c r="H38" s="77">
        <v>1.0655933397893631E-4</v>
      </c>
      <c r="I38" s="77">
        <f t="shared" si="2"/>
        <v>1.0655933397893631E-4</v>
      </c>
      <c r="J38" s="76">
        <f>分析係数表!G41</f>
        <v>0.44128144119646501</v>
      </c>
      <c r="K38" s="78">
        <f t="shared" si="3"/>
        <v>4.7022656471160457E-5</v>
      </c>
      <c r="L38" s="79"/>
      <c r="M38" s="80"/>
      <c r="N38" s="81">
        <f>分析係数表!H41</f>
        <v>5.1799245180506638E-2</v>
      </c>
      <c r="O38" s="82">
        <f t="shared" si="4"/>
        <v>0.9282930621643295</v>
      </c>
      <c r="P38" s="76">
        <f>分析係数表!C41</f>
        <v>0.80396305278910163</v>
      </c>
      <c r="Q38" s="82">
        <f t="shared" si="5"/>
        <v>0.74631332414057761</v>
      </c>
      <c r="R38" s="83">
        <v>0.75945387743738491</v>
      </c>
      <c r="S38" s="84">
        <f t="shared" si="6"/>
        <v>0.75956043677136387</v>
      </c>
      <c r="T38" s="85">
        <f>分析係数表!F41</f>
        <v>0.54716179469748472</v>
      </c>
      <c r="U38" s="86">
        <f t="shared" si="7"/>
        <v>0.41560245176502481</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投入係数表!D39</f>
        <v>0</v>
      </c>
      <c r="E39" s="77">
        <f>$C$6*D39</f>
        <v>0</v>
      </c>
      <c r="F39" s="76">
        <f>分析係数表!C42</f>
        <v>0.7641968631692807</v>
      </c>
      <c r="G39" s="77">
        <f>E39*F39</f>
        <v>0</v>
      </c>
      <c r="H39" s="77">
        <v>2.5145598928011381E-3</v>
      </c>
      <c r="I39" s="77">
        <f>C39+H39</f>
        <v>2.5145598928011381E-3</v>
      </c>
      <c r="J39" s="76">
        <f>分析係数表!G42</f>
        <v>0.4859550561797753</v>
      </c>
      <c r="K39" s="78">
        <f>I39*J39</f>
        <v>1.2219630939735869E-3</v>
      </c>
      <c r="L39" s="79"/>
      <c r="M39" s="80"/>
      <c r="N39" s="81">
        <f>分析係数表!H42</f>
        <v>1.4232907413336437E-2</v>
      </c>
      <c r="O39" s="82">
        <f t="shared" si="4"/>
        <v>0.25506760108542265</v>
      </c>
      <c r="P39" s="76">
        <f>分析係数表!C42</f>
        <v>0.7641968631692807</v>
      </c>
      <c r="Q39" s="82">
        <f>O39*P39</f>
        <v>0.19492186064559341</v>
      </c>
      <c r="R39" s="83">
        <v>0.20185367289022535</v>
      </c>
      <c r="S39" s="84">
        <f>I39+R39</f>
        <v>0.20436823278302649</v>
      </c>
      <c r="T39" s="85">
        <f>分析係数表!F42</f>
        <v>0.5610955056179775</v>
      </c>
      <c r="U39" s="86">
        <f t="shared" si="7"/>
        <v>0.11467009690564477</v>
      </c>
      <c r="V39" s="87">
        <f>分析係数表!D42</f>
        <v>0.23876404494382023</v>
      </c>
      <c r="W39" s="167">
        <f t="shared" si="8"/>
        <v>0</v>
      </c>
      <c r="X39" s="76">
        <f>分析係数表!E42</f>
        <v>0.20084269662921347</v>
      </c>
      <c r="Y39" s="166">
        <f t="shared" si="9"/>
        <v>0</v>
      </c>
    </row>
    <row r="40" spans="1:25" x14ac:dyDescent="0.2">
      <c r="A40" s="6" t="s">
        <v>195</v>
      </c>
      <c r="B40" s="5" t="s">
        <v>41</v>
      </c>
      <c r="C40" s="90"/>
      <c r="D40" s="76">
        <f>投入係数表!D40</f>
        <v>3.0303030303030304E-2</v>
      </c>
      <c r="E40" s="77">
        <f>$C$6*D40</f>
        <v>3.0303030303030303</v>
      </c>
      <c r="F40" s="76">
        <f>分析係数表!C43</f>
        <v>0.28983015307192284</v>
      </c>
      <c r="G40" s="77">
        <f>E40*F40</f>
        <v>0.87827319112703894</v>
      </c>
      <c r="H40" s="77">
        <v>1.0097184868414908</v>
      </c>
      <c r="I40" s="77">
        <f>C40+H40</f>
        <v>1.0097184868414908</v>
      </c>
      <c r="J40" s="76">
        <f>分析係数表!G43</f>
        <v>0.33656441717791413</v>
      </c>
      <c r="K40" s="78">
        <f>I40*J40</f>
        <v>0.33983531403757172</v>
      </c>
      <c r="L40" s="79"/>
      <c r="M40" s="80"/>
      <c r="N40" s="81">
        <f>分析係数表!H43</f>
        <v>3.8148460769760653E-2</v>
      </c>
      <c r="O40" s="82">
        <f t="shared" si="4"/>
        <v>0.68365767380223719</v>
      </c>
      <c r="P40" s="76">
        <f>分析係数表!C43</f>
        <v>0.28983015307192284</v>
      </c>
      <c r="Q40" s="82">
        <f>O40*P40</f>
        <v>0.19814460824689709</v>
      </c>
      <c r="R40" s="83">
        <v>0.32706837312105991</v>
      </c>
      <c r="S40" s="84">
        <f>I40+R40</f>
        <v>1.3367868599625508</v>
      </c>
      <c r="T40" s="85">
        <f>分析係数表!F43</f>
        <v>0.56944785276073617</v>
      </c>
      <c r="U40" s="86">
        <f t="shared" si="7"/>
        <v>0.76123040700444145</v>
      </c>
      <c r="V40" s="87">
        <f>分析係数表!D43</f>
        <v>0.1860122699386503</v>
      </c>
      <c r="W40" s="167">
        <f t="shared" si="8"/>
        <v>0</v>
      </c>
      <c r="X40" s="76">
        <f>分析係数表!E43</f>
        <v>0.14098159509202454</v>
      </c>
      <c r="Y40" s="166">
        <f t="shared" si="9"/>
        <v>0</v>
      </c>
    </row>
    <row r="41" spans="1:25" x14ac:dyDescent="0.2">
      <c r="A41" s="6" t="s">
        <v>341</v>
      </c>
      <c r="B41" s="5" t="s">
        <v>42</v>
      </c>
      <c r="C41" s="90"/>
      <c r="D41" s="76">
        <f>投入係数表!D41</f>
        <v>0</v>
      </c>
      <c r="E41" s="77">
        <f>$C$6*D41</f>
        <v>0</v>
      </c>
      <c r="F41" s="76">
        <f>分析係数表!C44</f>
        <v>0.42300160227879646</v>
      </c>
      <c r="G41" s="77">
        <f>E41*F41</f>
        <v>0</v>
      </c>
      <c r="H41" s="77">
        <v>8.6117161067482753E-4</v>
      </c>
      <c r="I41" s="77">
        <f>C41+H41</f>
        <v>8.6117161067482753E-4</v>
      </c>
      <c r="J41" s="76">
        <f>分析係数表!G44</f>
        <v>0.26136898597118913</v>
      </c>
      <c r="K41" s="78">
        <f>I41*J41</f>
        <v>2.2508355062925535E-4</v>
      </c>
      <c r="L41" s="79"/>
      <c r="M41" s="80"/>
      <c r="N41" s="81">
        <f>分析係数表!H44</f>
        <v>0.11478495406079305</v>
      </c>
      <c r="O41" s="82">
        <f t="shared" si="4"/>
        <v>2.0570584788286537</v>
      </c>
      <c r="P41" s="76">
        <f>分析係数表!C44</f>
        <v>0.42300160227879646</v>
      </c>
      <c r="Q41" s="82">
        <f>O41*P41</f>
        <v>0.87013903252570424</v>
      </c>
      <c r="R41" s="83">
        <v>0.8852197647206187</v>
      </c>
      <c r="S41" s="84">
        <f>I41+R41</f>
        <v>0.88608093633129348</v>
      </c>
      <c r="T41" s="85">
        <f>分析係数表!F44</f>
        <v>0.45226438188494494</v>
      </c>
      <c r="U41" s="86">
        <f t="shared" si="7"/>
        <v>0.4007428469699057</v>
      </c>
      <c r="V41" s="87">
        <f>分析係数表!D44</f>
        <v>0.17696073816024857</v>
      </c>
      <c r="W41" s="167">
        <f t="shared" si="8"/>
        <v>0</v>
      </c>
      <c r="X41" s="76">
        <f>分析係数表!E44</f>
        <v>0.12357593446944733</v>
      </c>
      <c r="Y41" s="166">
        <f t="shared" si="9"/>
        <v>0</v>
      </c>
    </row>
    <row r="42" spans="1:25" x14ac:dyDescent="0.2">
      <c r="A42" s="6" t="s">
        <v>342</v>
      </c>
      <c r="B42" s="5" t="s">
        <v>279</v>
      </c>
      <c r="C42" s="90"/>
      <c r="D42" s="76">
        <f>投入係数表!D42</f>
        <v>0</v>
      </c>
      <c r="E42" s="77">
        <f>$C$6*D42</f>
        <v>0</v>
      </c>
      <c r="F42" s="76">
        <f>分析係数表!C45</f>
        <v>1</v>
      </c>
      <c r="G42" s="77">
        <f>E42*F42</f>
        <v>0</v>
      </c>
      <c r="H42" s="77">
        <v>2.7598969436139946E-3</v>
      </c>
      <c r="I42" s="77">
        <f>C42+H42</f>
        <v>2.7598969436139946E-3</v>
      </c>
      <c r="J42" s="76">
        <f>分析係数表!G45</f>
        <v>0</v>
      </c>
      <c r="K42" s="78">
        <f>I42*J42</f>
        <v>0</v>
      </c>
      <c r="L42" s="79"/>
      <c r="M42" s="80"/>
      <c r="N42" s="81">
        <f>分析係数表!H45</f>
        <v>0</v>
      </c>
      <c r="O42" s="82">
        <f t="shared" si="4"/>
        <v>0</v>
      </c>
      <c r="P42" s="76">
        <f>分析係数表!C45</f>
        <v>1</v>
      </c>
      <c r="Q42" s="82">
        <f>O42*P42</f>
        <v>0</v>
      </c>
      <c r="R42" s="83">
        <v>6.8768106844412542E-3</v>
      </c>
      <c r="S42" s="84">
        <f>I42+R42</f>
        <v>9.636707628055248E-3</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投入係数表!D43</f>
        <v>0</v>
      </c>
      <c r="E43" s="77">
        <f>$C$6*D43</f>
        <v>0</v>
      </c>
      <c r="F43" s="76">
        <f>分析係数表!C46</f>
        <v>0.14201585503963765</v>
      </c>
      <c r="G43" s="77">
        <f>E43*F43</f>
        <v>0</v>
      </c>
      <c r="H43" s="77">
        <v>3.5050763468249917E-3</v>
      </c>
      <c r="I43" s="77">
        <f>C43+H43</f>
        <v>3.5050763468249917E-3</v>
      </c>
      <c r="J43" s="76">
        <f>分析係数表!G46</f>
        <v>9.5541401273885346E-3</v>
      </c>
      <c r="K43" s="78">
        <f>I43*J43</f>
        <v>3.3487990574761065E-5</v>
      </c>
      <c r="L43" s="79"/>
      <c r="M43" s="80"/>
      <c r="N43" s="81">
        <f>分析係数表!H46</f>
        <v>2.2838625801631884E-2</v>
      </c>
      <c r="O43" s="82">
        <f t="shared" si="4"/>
        <v>0.40929047917865363</v>
      </c>
      <c r="P43" s="76">
        <f>分析係数表!C46</f>
        <v>0.14201585503963765</v>
      </c>
      <c r="Q43" s="82">
        <f>O43*P43</f>
        <v>5.8125737360139505E-2</v>
      </c>
      <c r="R43" s="83">
        <v>6.4442808498575102E-2</v>
      </c>
      <c r="S43" s="84">
        <f>I43+R43</f>
        <v>6.7947884845400097E-2</v>
      </c>
      <c r="T43" s="85">
        <f>分析係数表!F46</f>
        <v>0.31369426751592355</v>
      </c>
      <c r="U43" s="86">
        <f t="shared" si="7"/>
        <v>2.1314861965834105E-2</v>
      </c>
      <c r="V43" s="87">
        <f>分析係数表!D46</f>
        <v>3.1847133757961785E-3</v>
      </c>
      <c r="W43" s="167">
        <f t="shared" si="8"/>
        <v>0</v>
      </c>
      <c r="X43" s="76">
        <f>分析係数表!E46</f>
        <v>1.1146496815286623E-2</v>
      </c>
      <c r="Y43" s="166">
        <f t="shared" si="9"/>
        <v>0</v>
      </c>
    </row>
    <row r="44" spans="1:25" x14ac:dyDescent="0.2">
      <c r="A44" s="192">
        <v>40</v>
      </c>
      <c r="B44" s="14" t="s">
        <v>151</v>
      </c>
      <c r="C44" s="197">
        <f>SUM(C5:C43)</f>
        <v>100</v>
      </c>
      <c r="D44" s="92">
        <f>投入係数表!D44</f>
        <v>0.2878787878787879</v>
      </c>
      <c r="E44" s="91">
        <f>SUM(E5:E43)</f>
        <v>28.787878787878789</v>
      </c>
      <c r="F44" s="92">
        <f>分析係数表!C47</f>
        <v>0.37838028773130272</v>
      </c>
      <c r="G44" s="91">
        <f>SUM(G5:G43)</f>
        <v>8.5942382599249338</v>
      </c>
      <c r="H44" s="91">
        <f>SUM(H5:H43)</f>
        <v>9.4218060830295407</v>
      </c>
      <c r="I44" s="91">
        <f>SUM(I5:I43)</f>
        <v>109.42180608302959</v>
      </c>
      <c r="J44" s="92">
        <f>分析係数表!G47</f>
        <v>0.24341071531224251</v>
      </c>
      <c r="K44" s="93">
        <f>SUM(K5:K43)</f>
        <v>28.566912795068113</v>
      </c>
      <c r="L44" s="94">
        <f>最終需要_まとめ!$L$33</f>
        <v>0.62733333333333341</v>
      </c>
      <c r="M44" s="91">
        <f>K44*L44</f>
        <v>17.920976626772731</v>
      </c>
      <c r="N44" s="95">
        <f>分析係数表!H47</f>
        <v>1</v>
      </c>
      <c r="O44" s="96">
        <f>SUM(O5:O43)</f>
        <v>17.920976626772731</v>
      </c>
      <c r="P44" s="92">
        <f>分析係数表!C47</f>
        <v>0.37838028773130272</v>
      </c>
      <c r="Q44" s="96">
        <f>SUM(Q5:Q43)</f>
        <v>7.4993509680424637</v>
      </c>
      <c r="R44" s="91">
        <f>SUM(R5:R43)</f>
        <v>8.3549579828232314</v>
      </c>
      <c r="S44" s="97">
        <f>SUM(S5:S43)</f>
        <v>117.77676406585279</v>
      </c>
      <c r="T44" s="98">
        <f>分析係数表!F47</f>
        <v>0.4410006323413877</v>
      </c>
      <c r="U44" s="99">
        <f>SUM(U5:U43)</f>
        <v>83.122035595447954</v>
      </c>
      <c r="V44" s="100">
        <f>分析係数表!D47</f>
        <v>6.076465403261349E-2</v>
      </c>
      <c r="W44" s="164">
        <f>SUM(W5:W43)</f>
        <v>24</v>
      </c>
      <c r="X44" s="92">
        <f>分析係数表!E47</f>
        <v>4.5269894801387316E-2</v>
      </c>
      <c r="Y44" s="165">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250</v>
      </c>
      <c r="S2" s="3" t="s">
        <v>153</v>
      </c>
      <c r="U2" s="64" t="s">
        <v>210</v>
      </c>
      <c r="W2" s="3" t="s">
        <v>130</v>
      </c>
      <c r="Y2" s="3" t="s">
        <v>154</v>
      </c>
    </row>
    <row r="3" spans="1:25" ht="44" x14ac:dyDescent="0.2">
      <c r="B3" s="65"/>
      <c r="C3" s="66" t="s">
        <v>228</v>
      </c>
      <c r="D3" s="66" t="s">
        <v>251</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投入係数表!E5</f>
        <v>0</v>
      </c>
      <c r="E5" s="77">
        <f t="shared" ref="E5:E38" si="0">$C$7*D5</f>
        <v>0</v>
      </c>
      <c r="F5" s="76">
        <f>分析係数表!C8</f>
        <v>1</v>
      </c>
      <c r="G5" s="77">
        <f t="shared" ref="G5:G38" si="1">E5*F5</f>
        <v>0</v>
      </c>
      <c r="H5" s="77">
        <f t="array" ref="H5:H43">MMULT(逆行列係数!C5:AO43,'3'!G5:G43)</f>
        <v>5.8220083278916035E-2</v>
      </c>
      <c r="I5" s="77">
        <f t="shared" ref="I5:I38" si="2">C5+H5</f>
        <v>5.8220083278916035E-2</v>
      </c>
      <c r="J5" s="76">
        <f>分析係数表!G8</f>
        <v>0.11966752230778634</v>
      </c>
      <c r="K5" s="78">
        <f t="shared" ref="K5:K38" si="3">I5*J5</f>
        <v>6.9670531145408629E-3</v>
      </c>
      <c r="L5" s="79" t="s">
        <v>182</v>
      </c>
      <c r="M5" s="80" t="s">
        <v>182</v>
      </c>
      <c r="N5" s="81">
        <f>分析係数表!H8</f>
        <v>1.1982031803320041E-2</v>
      </c>
      <c r="O5" s="82">
        <f t="shared" ref="O5:O44" si="4">$M$44*N5</f>
        <v>0.15601604746465042</v>
      </c>
      <c r="P5" s="76">
        <f>分析係数表!C8</f>
        <v>1</v>
      </c>
      <c r="Q5" s="82">
        <f t="shared" ref="Q5:Q38" si="5">O5*P5</f>
        <v>0.15601604746465042</v>
      </c>
      <c r="R5" s="83">
        <f t="array" ref="R5:R43">MMULT(逆行列係数!C5:AO43,'3'!Q5:Q43)</f>
        <v>0.20610927836648624</v>
      </c>
      <c r="S5" s="84">
        <f t="shared" ref="S5:S38" si="6">I5+R5</f>
        <v>0.26432936164540227</v>
      </c>
      <c r="T5" s="85">
        <f>分析係数表!F8</f>
        <v>0.45202298007578534</v>
      </c>
      <c r="U5" s="86">
        <f t="shared" ref="U5:U38" si="7">S5*T5</f>
        <v>0.11948294577248474</v>
      </c>
      <c r="V5" s="87">
        <f>分析係数表!D8</f>
        <v>0.29959662632929962</v>
      </c>
      <c r="W5" s="167">
        <f t="shared" ref="W5:W43" si="8">ROUND(S5*V5,0)</f>
        <v>0</v>
      </c>
      <c r="X5" s="76">
        <f>分析係数表!E8</f>
        <v>0.10695513995844029</v>
      </c>
      <c r="Y5" s="166">
        <f t="shared" ref="Y5:Y43" si="9">ROUND(S5*X5,0)</f>
        <v>0</v>
      </c>
    </row>
    <row r="6" spans="1:25" x14ac:dyDescent="0.2">
      <c r="A6" s="6" t="s">
        <v>220</v>
      </c>
      <c r="B6" s="5" t="s">
        <v>266</v>
      </c>
      <c r="C6" s="90"/>
      <c r="D6" s="76">
        <f>投入係数表!E6</f>
        <v>2.7662517289073305E-4</v>
      </c>
      <c r="E6" s="77">
        <f t="shared" si="0"/>
        <v>2.7662517289073305E-2</v>
      </c>
      <c r="F6" s="76">
        <f>分析係数表!C9</f>
        <v>0.44525547445255476</v>
      </c>
      <c r="G6" s="77">
        <f t="shared" si="1"/>
        <v>1.2316887260098334E-2</v>
      </c>
      <c r="H6" s="77">
        <v>1.3854791526824627E-2</v>
      </c>
      <c r="I6" s="77">
        <f t="shared" si="2"/>
        <v>1.3854791526824627E-2</v>
      </c>
      <c r="J6" s="76">
        <f>分析係数表!G9</f>
        <v>0.25757575757575757</v>
      </c>
      <c r="K6" s="78">
        <f t="shared" si="3"/>
        <v>3.5686584235760403E-3</v>
      </c>
      <c r="L6" s="79"/>
      <c r="M6" s="80"/>
      <c r="N6" s="81">
        <f>分析係数表!H9</f>
        <v>6.2093120276314386E-4</v>
      </c>
      <c r="O6" s="82">
        <f t="shared" si="4"/>
        <v>8.085042135819941E-3</v>
      </c>
      <c r="P6" s="76">
        <f>分析係数表!C9</f>
        <v>0.44525547445255476</v>
      </c>
      <c r="Q6" s="82">
        <f t="shared" si="5"/>
        <v>3.5999092721534045E-3</v>
      </c>
      <c r="R6" s="83">
        <v>4.2898459382191192E-3</v>
      </c>
      <c r="S6" s="84">
        <f t="shared" si="6"/>
        <v>1.8144637465043745E-2</v>
      </c>
      <c r="T6" s="85">
        <f>分析係数表!F9</f>
        <v>0.71212121212121215</v>
      </c>
      <c r="U6" s="86">
        <f t="shared" si="7"/>
        <v>1.2921181225106909E-2</v>
      </c>
      <c r="V6" s="87">
        <f>分析係数表!D9</f>
        <v>0.22727272727272727</v>
      </c>
      <c r="W6" s="167">
        <f t="shared" si="8"/>
        <v>0</v>
      </c>
      <c r="X6" s="76">
        <f>分析係数表!E9</f>
        <v>0</v>
      </c>
      <c r="Y6" s="166">
        <f t="shared" si="9"/>
        <v>0</v>
      </c>
    </row>
    <row r="7" spans="1:25" x14ac:dyDescent="0.2">
      <c r="A7" s="6" t="s">
        <v>221</v>
      </c>
      <c r="B7" s="5" t="s">
        <v>267</v>
      </c>
      <c r="C7" s="75">
        <f>最終需要_まとめ!$C$8</f>
        <v>100</v>
      </c>
      <c r="D7" s="76">
        <f>投入係数表!E7</f>
        <v>4.3430152143845088E-2</v>
      </c>
      <c r="E7" s="77">
        <f t="shared" si="0"/>
        <v>4.3430152143845087</v>
      </c>
      <c r="F7" s="76">
        <f>分析係数表!C10</f>
        <v>1</v>
      </c>
      <c r="G7" s="77">
        <f t="shared" si="1"/>
        <v>4.3430152143845087</v>
      </c>
      <c r="H7" s="77">
        <v>4.5510052878894509</v>
      </c>
      <c r="I7" s="77">
        <f t="shared" si="2"/>
        <v>104.55100528788945</v>
      </c>
      <c r="J7" s="76">
        <f>分析係数表!G10</f>
        <v>0.17925311203319502</v>
      </c>
      <c r="K7" s="78">
        <f t="shared" si="3"/>
        <v>18.741093064053214</v>
      </c>
      <c r="L7" s="79"/>
      <c r="M7" s="80"/>
      <c r="N7" s="81">
        <f>分析係数表!H10</f>
        <v>1.2030542053535912E-3</v>
      </c>
      <c r="O7" s="82">
        <f t="shared" si="4"/>
        <v>1.5664769138151135E-2</v>
      </c>
      <c r="P7" s="76">
        <f>分析係数表!C10</f>
        <v>1</v>
      </c>
      <c r="Q7" s="82">
        <f t="shared" si="5"/>
        <v>1.5664769138151135E-2</v>
      </c>
      <c r="R7" s="83">
        <v>2.1327279854792935E-2</v>
      </c>
      <c r="S7" s="84">
        <f t="shared" si="6"/>
        <v>104.57233256774424</v>
      </c>
      <c r="T7" s="85">
        <f>分析係数表!F10</f>
        <v>0.51950207468879672</v>
      </c>
      <c r="U7" s="86">
        <f t="shared" si="7"/>
        <v>54.325543723989959</v>
      </c>
      <c r="V7" s="87">
        <f>分析係数表!D10</f>
        <v>0.10539419087136929</v>
      </c>
      <c r="W7" s="167">
        <f t="shared" si="8"/>
        <v>11</v>
      </c>
      <c r="X7" s="76">
        <f>分析係数表!E10</f>
        <v>0</v>
      </c>
      <c r="Y7" s="166">
        <f t="shared" si="9"/>
        <v>0</v>
      </c>
    </row>
    <row r="8" spans="1:25" x14ac:dyDescent="0.2">
      <c r="A8" s="6" t="s">
        <v>222</v>
      </c>
      <c r="B8" s="5" t="s">
        <v>27</v>
      </c>
      <c r="C8" s="90"/>
      <c r="D8" s="76">
        <f>投入係数表!E8</f>
        <v>0</v>
      </c>
      <c r="E8" s="77">
        <f t="shared" si="0"/>
        <v>0</v>
      </c>
      <c r="F8" s="76">
        <f>分析係数表!C11</f>
        <v>1.8423746161719823E-3</v>
      </c>
      <c r="G8" s="77">
        <f t="shared" si="1"/>
        <v>0</v>
      </c>
      <c r="H8" s="77">
        <v>1.8618709284739287E-4</v>
      </c>
      <c r="I8" s="77">
        <f t="shared" si="2"/>
        <v>1.8618709284739287E-4</v>
      </c>
      <c r="J8" s="76">
        <f>分析係数表!G11</f>
        <v>0.46666666666666667</v>
      </c>
      <c r="K8" s="78">
        <f t="shared" si="3"/>
        <v>8.6887309995450015E-5</v>
      </c>
      <c r="L8" s="79"/>
      <c r="M8" s="80"/>
      <c r="N8" s="81">
        <f>分析係数表!H11</f>
        <v>-1.9404100086348246E-5</v>
      </c>
      <c r="O8" s="82">
        <f t="shared" si="4"/>
        <v>-2.5265756674437316E-4</v>
      </c>
      <c r="P8" s="76">
        <f>分析係数表!C11</f>
        <v>1.8423746161719823E-3</v>
      </c>
      <c r="Q8" s="82">
        <f t="shared" si="5"/>
        <v>-4.654898875536115E-7</v>
      </c>
      <c r="R8" s="83">
        <v>7.8305680881921106E-5</v>
      </c>
      <c r="S8" s="84">
        <f t="shared" si="6"/>
        <v>2.6449277372931398E-4</v>
      </c>
      <c r="T8" s="85">
        <f>分析係数表!F11</f>
        <v>0.8</v>
      </c>
      <c r="U8" s="86">
        <f t="shared" si="7"/>
        <v>2.115942189834512E-4</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投入係数表!E9</f>
        <v>0.10511756569847856</v>
      </c>
      <c r="E9" s="77">
        <f t="shared" si="0"/>
        <v>10.511756569847856</v>
      </c>
      <c r="F9" s="76">
        <f>分析係数表!C12</f>
        <v>2.0316759704011478E-2</v>
      </c>
      <c r="G9" s="77">
        <f t="shared" si="1"/>
        <v>0.21356483229666284</v>
      </c>
      <c r="H9" s="77">
        <v>0.22458163749481239</v>
      </c>
      <c r="I9" s="77">
        <f t="shared" si="2"/>
        <v>0.22458163749481239</v>
      </c>
      <c r="J9" s="76">
        <f>分析係数表!G12</f>
        <v>0.1442736737729301</v>
      </c>
      <c r="K9" s="78">
        <f t="shared" si="3"/>
        <v>3.2401217903317008E-2</v>
      </c>
      <c r="L9" s="79"/>
      <c r="M9" s="80"/>
      <c r="N9" s="81">
        <f>分析係数表!H12</f>
        <v>9.3974056718184554E-2</v>
      </c>
      <c r="O9" s="82">
        <f t="shared" si="4"/>
        <v>1.2236205957429991</v>
      </c>
      <c r="P9" s="76">
        <f>分析係数表!C12</f>
        <v>2.0316759704011478E-2</v>
      </c>
      <c r="Q9" s="82">
        <f t="shared" si="5"/>
        <v>2.4860005612589883E-2</v>
      </c>
      <c r="R9" s="83">
        <v>2.7672535239794124E-2</v>
      </c>
      <c r="S9" s="84">
        <f t="shared" si="6"/>
        <v>0.25225417273460649</v>
      </c>
      <c r="T9" s="85">
        <f>分析係数表!F12</f>
        <v>0.28705999008428357</v>
      </c>
      <c r="U9" s="86">
        <f t="shared" si="7"/>
        <v>7.2412080323915287E-2</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投入係数表!E10</f>
        <v>2.185338865836791E-2</v>
      </c>
      <c r="E10" s="77">
        <f t="shared" si="0"/>
        <v>2.1853388658367909</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0.18545065399036989</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投入係数表!E11</f>
        <v>3.5961272475795295E-3</v>
      </c>
      <c r="E11" s="77">
        <f t="shared" si="0"/>
        <v>0.35961272475795297</v>
      </c>
      <c r="F11" s="76">
        <f>分析係数表!C14</f>
        <v>5.3118908382066232E-2</v>
      </c>
      <c r="G11" s="77">
        <f t="shared" si="1"/>
        <v>1.9102235379442906E-2</v>
      </c>
      <c r="H11" s="77">
        <v>2.5712420361039632E-2</v>
      </c>
      <c r="I11" s="77">
        <f t="shared" si="2"/>
        <v>2.5712420361039632E-2</v>
      </c>
      <c r="J11" s="76">
        <f>分析係数表!G14</f>
        <v>0.16545012165450121</v>
      </c>
      <c r="K11" s="78">
        <f t="shared" si="3"/>
        <v>4.2541230767656809E-3</v>
      </c>
      <c r="L11" s="79"/>
      <c r="M11" s="80"/>
      <c r="N11" s="81">
        <f>分析係数表!H14</f>
        <v>1.1739480552240688E-3</v>
      </c>
      <c r="O11" s="82">
        <f t="shared" si="4"/>
        <v>1.5285782788034575E-2</v>
      </c>
      <c r="P11" s="76">
        <f>分析係数表!C14</f>
        <v>5.3118908382066232E-2</v>
      </c>
      <c r="Q11" s="82">
        <f t="shared" si="5"/>
        <v>8.119640954657735E-4</v>
      </c>
      <c r="R11" s="83">
        <v>3.0218223864600393E-3</v>
      </c>
      <c r="S11" s="84">
        <f t="shared" si="6"/>
        <v>2.873424274749967E-2</v>
      </c>
      <c r="T11" s="85">
        <f>分析係数表!F14</f>
        <v>0.30008110300081103</v>
      </c>
      <c r="U11" s="86">
        <f t="shared" si="7"/>
        <v>8.6226032575627554E-3</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投入係数表!E12</f>
        <v>1.1341632088520055E-2</v>
      </c>
      <c r="E12" s="77">
        <f t="shared" si="0"/>
        <v>1.1341632088520055</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0.1129379323347348</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投入係数表!E13</f>
        <v>5.4218533886583681E-2</v>
      </c>
      <c r="E13" s="77">
        <f t="shared" si="0"/>
        <v>5.4218533886583682</v>
      </c>
      <c r="F13" s="76">
        <f>分析係数表!C16</f>
        <v>2.7114967462038564E-3</v>
      </c>
      <c r="G13" s="77">
        <f t="shared" si="1"/>
        <v>1.4701337821741519E-2</v>
      </c>
      <c r="H13" s="77">
        <v>1.5507071182211373E-2</v>
      </c>
      <c r="I13" s="77">
        <f t="shared" si="2"/>
        <v>1.5507071182211373E-2</v>
      </c>
      <c r="J13" s="76">
        <f>分析係数表!G16</f>
        <v>4.3478260869565216E-2</v>
      </c>
      <c r="K13" s="78">
        <f t="shared" si="3"/>
        <v>6.7422048618310322E-4</v>
      </c>
      <c r="L13" s="79"/>
      <c r="M13" s="80"/>
      <c r="N13" s="81">
        <f>分析係数表!H16</f>
        <v>1.6842758874950278E-2</v>
      </c>
      <c r="O13" s="82">
        <f t="shared" si="4"/>
        <v>0.21930676793411591</v>
      </c>
      <c r="P13" s="76">
        <f>分析係数表!C16</f>
        <v>2.7114967462038564E-3</v>
      </c>
      <c r="Q13" s="82">
        <f t="shared" si="5"/>
        <v>5.9464958767383954E-4</v>
      </c>
      <c r="R13" s="83">
        <v>6.647409550333903E-4</v>
      </c>
      <c r="S13" s="84">
        <f t="shared" si="6"/>
        <v>1.6171812137244765E-2</v>
      </c>
      <c r="T13" s="85">
        <f>分析係数表!F16</f>
        <v>0.30434782608695654</v>
      </c>
      <c r="U13" s="86">
        <f t="shared" si="7"/>
        <v>4.9218558678571023E-3</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投入係数表!E14</f>
        <v>1.7150760719225451E-2</v>
      </c>
      <c r="E14" s="77">
        <f t="shared" si="0"/>
        <v>1.7150760719225451</v>
      </c>
      <c r="F14" s="76">
        <f>分析係数表!C17</f>
        <v>8.0363051905076865E-3</v>
      </c>
      <c r="G14" s="77">
        <f t="shared" si="1"/>
        <v>1.3782874738906683E-2</v>
      </c>
      <c r="H14" s="77">
        <v>1.5015797000731981E-2</v>
      </c>
      <c r="I14" s="77">
        <f t="shared" si="2"/>
        <v>1.5015797000731981E-2</v>
      </c>
      <c r="J14" s="76">
        <f>分析係数表!G17</f>
        <v>0.21314741035856574</v>
      </c>
      <c r="K14" s="78">
        <f t="shared" si="3"/>
        <v>3.2005782451759402E-3</v>
      </c>
      <c r="L14" s="79"/>
      <c r="M14" s="80"/>
      <c r="N14" s="81">
        <f>分析係数表!H17</f>
        <v>2.8815088628227144E-3</v>
      </c>
      <c r="O14" s="82">
        <f t="shared" si="4"/>
        <v>3.7519648661539409E-2</v>
      </c>
      <c r="P14" s="76">
        <f>分析係数表!C17</f>
        <v>8.0363051905076865E-3</v>
      </c>
      <c r="Q14" s="82">
        <f t="shared" si="5"/>
        <v>3.0151934728475394E-4</v>
      </c>
      <c r="R14" s="83">
        <v>5.7752943528986093E-4</v>
      </c>
      <c r="S14" s="84">
        <f t="shared" si="6"/>
        <v>1.5593326436021843E-2</v>
      </c>
      <c r="T14" s="85">
        <f>分析係数表!F17</f>
        <v>0.32270916334661354</v>
      </c>
      <c r="U14" s="86">
        <f t="shared" si="7"/>
        <v>5.0321093279592404E-3</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投入係数表!E15</f>
        <v>0</v>
      </c>
      <c r="E15" s="77">
        <f t="shared" si="0"/>
        <v>0</v>
      </c>
      <c r="F15" s="76">
        <f>分析係数表!C18</f>
        <v>6.0036945812807829E-2</v>
      </c>
      <c r="G15" s="77">
        <f t="shared" si="1"/>
        <v>0</v>
      </c>
      <c r="H15" s="77">
        <v>9.0326530470906873E-4</v>
      </c>
      <c r="I15" s="77">
        <f t="shared" si="2"/>
        <v>9.0326530470906873E-4</v>
      </c>
      <c r="J15" s="76">
        <f>分析係数表!G18</f>
        <v>0.21452702702702703</v>
      </c>
      <c r="K15" s="78">
        <f t="shared" si="3"/>
        <v>1.9377482043589819E-4</v>
      </c>
      <c r="L15" s="79"/>
      <c r="M15" s="80"/>
      <c r="N15" s="81">
        <f>分析係数表!H18</f>
        <v>4.5599635202918376E-4</v>
      </c>
      <c r="O15" s="82">
        <f t="shared" si="4"/>
        <v>5.9374528184927685E-3</v>
      </c>
      <c r="P15" s="76">
        <f>分析係数表!C18</f>
        <v>6.0036945812807829E-2</v>
      </c>
      <c r="Q15" s="82">
        <f t="shared" si="5"/>
        <v>3.5646653312995349E-4</v>
      </c>
      <c r="R15" s="83">
        <v>8.3595043483858074E-4</v>
      </c>
      <c r="S15" s="84">
        <f t="shared" si="6"/>
        <v>1.7392157395476494E-3</v>
      </c>
      <c r="T15" s="85">
        <f>分析係数表!F18</f>
        <v>0.45777027027027029</v>
      </c>
      <c r="U15" s="86">
        <f t="shared" si="7"/>
        <v>7.9616125915103547E-4</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投入係数表!E16</f>
        <v>2.7662517289073305E-4</v>
      </c>
      <c r="E16" s="77">
        <f t="shared" si="0"/>
        <v>2.7662517289073305E-2</v>
      </c>
      <c r="F16" s="76">
        <f>分析係数表!C19</f>
        <v>2.1817907292767669E-2</v>
      </c>
      <c r="G16" s="77">
        <f t="shared" si="1"/>
        <v>6.035382376975842E-4</v>
      </c>
      <c r="H16" s="77">
        <v>1.5185880780341976E-3</v>
      </c>
      <c r="I16" s="77">
        <f t="shared" si="2"/>
        <v>1.5185880780341976E-3</v>
      </c>
      <c r="J16" s="76">
        <f>分析係数表!G19</f>
        <v>5.7812500000000003E-2</v>
      </c>
      <c r="K16" s="78">
        <f t="shared" si="3"/>
        <v>8.7793373261352048E-5</v>
      </c>
      <c r="L16" s="79"/>
      <c r="M16" s="80"/>
      <c r="N16" s="81">
        <f>分析係数表!H19</f>
        <v>-1.1642460051808947E-4</v>
      </c>
      <c r="O16" s="82">
        <f t="shared" si="4"/>
        <v>-1.5159454004662388E-3</v>
      </c>
      <c r="P16" s="76">
        <f>分析係数表!C19</f>
        <v>2.1817907292767669E-2</v>
      </c>
      <c r="Q16" s="82">
        <f t="shared" si="5"/>
        <v>-3.3074756208269955E-5</v>
      </c>
      <c r="R16" s="83">
        <v>2.0840346204887739E-4</v>
      </c>
      <c r="S16" s="84">
        <f t="shared" si="6"/>
        <v>1.726991540083075E-3</v>
      </c>
      <c r="T16" s="85">
        <f>分析係数表!F19</f>
        <v>0.24062500000000001</v>
      </c>
      <c r="U16" s="86">
        <f t="shared" si="7"/>
        <v>4.1555733933248994E-4</v>
      </c>
      <c r="V16" s="87">
        <f>分析係数表!D19</f>
        <v>1.171875E-2</v>
      </c>
      <c r="W16" s="167">
        <f t="shared" si="8"/>
        <v>0</v>
      </c>
      <c r="X16" s="76">
        <f>分析係数表!E19</f>
        <v>1.015625E-2</v>
      </c>
      <c r="Y16" s="166">
        <f t="shared" si="9"/>
        <v>0</v>
      </c>
    </row>
    <row r="17" spans="1:25" x14ac:dyDescent="0.2">
      <c r="A17" s="6" t="s">
        <v>5</v>
      </c>
      <c r="B17" s="5" t="s">
        <v>33</v>
      </c>
      <c r="C17" s="90"/>
      <c r="D17" s="76">
        <f>投入係数表!E17</f>
        <v>0</v>
      </c>
      <c r="E17" s="77">
        <f t="shared" si="0"/>
        <v>0</v>
      </c>
      <c r="F17" s="76">
        <f>分析係数表!C20</f>
        <v>5.6386047731444844E-3</v>
      </c>
      <c r="G17" s="77">
        <f t="shared" si="1"/>
        <v>0</v>
      </c>
      <c r="H17" s="77">
        <v>1.7615606936988558E-4</v>
      </c>
      <c r="I17" s="77">
        <f t="shared" si="2"/>
        <v>1.7615606936988558E-4</v>
      </c>
      <c r="J17" s="76">
        <f>分析係数表!G20</f>
        <v>9.9078341013824886E-2</v>
      </c>
      <c r="K17" s="78">
        <f t="shared" si="3"/>
        <v>1.7453251112684517E-5</v>
      </c>
      <c r="L17" s="79"/>
      <c r="M17" s="80"/>
      <c r="N17" s="81">
        <f>分析係数表!H20</f>
        <v>5.6271890250409915E-4</v>
      </c>
      <c r="O17" s="82">
        <f t="shared" si="4"/>
        <v>7.3270694355868212E-3</v>
      </c>
      <c r="P17" s="76">
        <f>分析係数表!C20</f>
        <v>5.6386047731444844E-3</v>
      </c>
      <c r="Q17" s="82">
        <f t="shared" si="5"/>
        <v>4.1314448692660911E-5</v>
      </c>
      <c r="R17" s="83">
        <v>1.3178650336539396E-4</v>
      </c>
      <c r="S17" s="84">
        <f t="shared" si="6"/>
        <v>3.0794257273527952E-4</v>
      </c>
      <c r="T17" s="85">
        <f>分析係数表!F20</f>
        <v>0.22119815668202766</v>
      </c>
      <c r="U17" s="86">
        <f t="shared" si="7"/>
        <v>6.8116329452965054E-5</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投入係数表!E18</f>
        <v>1.6597510373443983E-3</v>
      </c>
      <c r="E18" s="77">
        <f t="shared" si="0"/>
        <v>0.16597510373443983</v>
      </c>
      <c r="F18" s="76">
        <f>分析係数表!C21</f>
        <v>3.6921656859351559E-2</v>
      </c>
      <c r="G18" s="77">
        <f t="shared" si="1"/>
        <v>6.1280758272782669E-3</v>
      </c>
      <c r="H18" s="77">
        <v>7.7432726835012485E-3</v>
      </c>
      <c r="I18" s="77">
        <f t="shared" si="2"/>
        <v>7.7432726835012485E-3</v>
      </c>
      <c r="J18" s="76">
        <f>分析係数表!G21</f>
        <v>0.2849280270956816</v>
      </c>
      <c r="K18" s="78">
        <f t="shared" si="3"/>
        <v>2.2062754089738948E-3</v>
      </c>
      <c r="L18" s="79"/>
      <c r="M18" s="80"/>
      <c r="N18" s="81">
        <f>分析係数表!H21</f>
        <v>9.3139680414471579E-4</v>
      </c>
      <c r="O18" s="82">
        <f t="shared" si="4"/>
        <v>1.2127563203729911E-2</v>
      </c>
      <c r="P18" s="76">
        <f>分析係数表!C21</f>
        <v>3.6921656859351559E-2</v>
      </c>
      <c r="Q18" s="82">
        <f t="shared" si="5"/>
        <v>4.4776972714821403E-4</v>
      </c>
      <c r="R18" s="83">
        <v>1.0426284074829169E-3</v>
      </c>
      <c r="S18" s="84">
        <f t="shared" si="6"/>
        <v>8.7859010909841651E-3</v>
      </c>
      <c r="T18" s="85">
        <f>分析係数表!F21</f>
        <v>0.42591024555461471</v>
      </c>
      <c r="U18" s="86">
        <f t="shared" si="7"/>
        <v>3.7420052910796231E-3</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投入係数表!E19</f>
        <v>0</v>
      </c>
      <c r="E19" s="77">
        <f t="shared" si="0"/>
        <v>0</v>
      </c>
      <c r="F19" s="76">
        <f>分析係数表!C22</f>
        <v>3.1736872475476074E-2</v>
      </c>
      <c r="G19" s="77">
        <f t="shared" si="1"/>
        <v>0</v>
      </c>
      <c r="H19" s="77">
        <v>4.7297362409908953E-4</v>
      </c>
      <c r="I19" s="77">
        <f t="shared" si="2"/>
        <v>4.7297362409908953E-4</v>
      </c>
      <c r="J19" s="76">
        <f>分析係数表!G22</f>
        <v>0.19464835425053278</v>
      </c>
      <c r="K19" s="78">
        <f t="shared" si="3"/>
        <v>9.2063537534797912E-5</v>
      </c>
      <c r="L19" s="79"/>
      <c r="M19" s="80"/>
      <c r="N19" s="81">
        <f>分析係数表!H22</f>
        <v>4.8510250215870614E-5</v>
      </c>
      <c r="O19" s="82">
        <f t="shared" si="4"/>
        <v>6.3164391686093286E-4</v>
      </c>
      <c r="P19" s="76">
        <f>分析係数表!C22</f>
        <v>3.1736872475476074E-2</v>
      </c>
      <c r="Q19" s="82">
        <f t="shared" si="5"/>
        <v>2.0046402439325639E-5</v>
      </c>
      <c r="R19" s="83">
        <v>2.5201849758163818E-4</v>
      </c>
      <c r="S19" s="84">
        <f t="shared" si="6"/>
        <v>7.2499212168072771E-4</v>
      </c>
      <c r="T19" s="85">
        <f>分析係数表!F22</f>
        <v>0.41345015391901491</v>
      </c>
      <c r="U19" s="86">
        <f t="shared" si="7"/>
        <v>2.9974810429897003E-4</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投入係数表!E20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3.7898635011655971E-4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投入係数表!E21</f>
        <v>0</v>
      </c>
      <c r="E21" s="77">
        <f t="shared" si="0"/>
        <v>0</v>
      </c>
      <c r="F21" s="76">
        <f>分析係数表!C24</f>
        <v>0.35760598503740648</v>
      </c>
      <c r="G21" s="77">
        <f t="shared" si="1"/>
        <v>0</v>
      </c>
      <c r="H21" s="77">
        <v>3.1943331196790875E-3</v>
      </c>
      <c r="I21" s="77">
        <f t="shared" si="2"/>
        <v>3.1943331196790875E-3</v>
      </c>
      <c r="J21" s="76">
        <f>分析係数表!G24</f>
        <v>0.20759493670886076</v>
      </c>
      <c r="K21" s="78">
        <f t="shared" si="3"/>
        <v>6.6312738180679788E-4</v>
      </c>
      <c r="L21" s="79"/>
      <c r="M21" s="80"/>
      <c r="N21" s="81">
        <f>分析係数表!H24</f>
        <v>3.6867790164061664E-4</v>
      </c>
      <c r="O21" s="82">
        <f t="shared" si="4"/>
        <v>4.8004937681430894E-3</v>
      </c>
      <c r="P21" s="76">
        <f>分析係数表!C24</f>
        <v>0.35760598503740648</v>
      </c>
      <c r="Q21" s="82">
        <f t="shared" si="5"/>
        <v>1.7166853026227406E-3</v>
      </c>
      <c r="R21" s="83">
        <v>6.000432707051675E-3</v>
      </c>
      <c r="S21" s="84">
        <f t="shared" si="6"/>
        <v>9.1947658267307626E-3</v>
      </c>
      <c r="T21" s="85">
        <f>分析係数表!F24</f>
        <v>0.39156118143459917</v>
      </c>
      <c r="U21" s="86">
        <f t="shared" si="7"/>
        <v>3.6003133701291764E-3</v>
      </c>
      <c r="V21" s="87">
        <f>分析係数表!D24</f>
        <v>0</v>
      </c>
      <c r="W21" s="167">
        <f t="shared" si="8"/>
        <v>0</v>
      </c>
      <c r="X21" s="76">
        <f>分析係数表!E24</f>
        <v>0</v>
      </c>
      <c r="Y21" s="166">
        <f t="shared" si="9"/>
        <v>0</v>
      </c>
    </row>
    <row r="22" spans="1:25" x14ac:dyDescent="0.2">
      <c r="A22" s="6" t="s">
        <v>10</v>
      </c>
      <c r="B22" s="5" t="s">
        <v>272</v>
      </c>
      <c r="C22" s="90"/>
      <c r="D22" s="76">
        <f>投入係数表!E22</f>
        <v>0</v>
      </c>
      <c r="E22" s="77">
        <f t="shared" si="0"/>
        <v>0</v>
      </c>
      <c r="F22" s="76">
        <f>分析係数表!C25</f>
        <v>9.5215065139195865E-3</v>
      </c>
      <c r="G22" s="77">
        <f t="shared" si="1"/>
        <v>0</v>
      </c>
      <c r="H22" s="77">
        <v>5.7530527360392415E-4</v>
      </c>
      <c r="I22" s="77">
        <f t="shared" si="2"/>
        <v>5.7530527360392415E-4</v>
      </c>
      <c r="J22" s="76">
        <f>分析係数表!G25</f>
        <v>0.19654913728432108</v>
      </c>
      <c r="K22" s="78">
        <f t="shared" si="3"/>
        <v>1.1307575520197159E-4</v>
      </c>
      <c r="L22" s="79"/>
      <c r="M22" s="80"/>
      <c r="N22" s="81">
        <f>分析係数表!H25</f>
        <v>5.2391070233140261E-4</v>
      </c>
      <c r="O22" s="82">
        <f t="shared" si="4"/>
        <v>6.821754302098075E-3</v>
      </c>
      <c r="P22" s="76">
        <f>分析係数表!C25</f>
        <v>9.5215065139195865E-3</v>
      </c>
      <c r="Q22" s="82">
        <f t="shared" si="5"/>
        <v>6.495337802378579E-5</v>
      </c>
      <c r="R22" s="83">
        <v>4.8469947445979665E-4</v>
      </c>
      <c r="S22" s="84">
        <f t="shared" si="6"/>
        <v>1.0600047480637208E-3</v>
      </c>
      <c r="T22" s="85">
        <f>分析係数表!F25</f>
        <v>0.35083770942735681</v>
      </c>
      <c r="U22" s="86">
        <f t="shared" si="7"/>
        <v>3.7188963779279826E-4</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投入係数表!E23</f>
        <v>1.6597510373443983E-3</v>
      </c>
      <c r="E23" s="77">
        <f t="shared" si="0"/>
        <v>0.16597510373443983</v>
      </c>
      <c r="F23" s="76">
        <f>分析係数表!C26</f>
        <v>1</v>
      </c>
      <c r="G23" s="77">
        <f t="shared" si="1"/>
        <v>0.16597510373443983</v>
      </c>
      <c r="H23" s="77">
        <v>0.22229626618757692</v>
      </c>
      <c r="I23" s="77">
        <f t="shared" si="2"/>
        <v>0.22229626618757692</v>
      </c>
      <c r="J23" s="76">
        <f>分析係数表!G26</f>
        <v>0.19643428283435263</v>
      </c>
      <c r="K23" s="78">
        <f t="shared" si="3"/>
        <v>4.3666607625311021E-2</v>
      </c>
      <c r="L23" s="79"/>
      <c r="M23" s="80"/>
      <c r="N23" s="81">
        <f>分析係数表!H26</f>
        <v>1.1070039099261674E-2</v>
      </c>
      <c r="O23" s="82">
        <f t="shared" si="4"/>
        <v>0.14414114182766488</v>
      </c>
      <c r="P23" s="76">
        <f>分析係数表!C26</f>
        <v>1</v>
      </c>
      <c r="Q23" s="82">
        <f t="shared" si="5"/>
        <v>0.14414114182766488</v>
      </c>
      <c r="R23" s="83">
        <v>0.17027521629099696</v>
      </c>
      <c r="S23" s="84">
        <f t="shared" si="6"/>
        <v>0.39257148247857387</v>
      </c>
      <c r="T23" s="85">
        <f>分析係数表!F26</f>
        <v>0.33543328454985122</v>
      </c>
      <c r="U23" s="86">
        <f t="shared" si="7"/>
        <v>0.13168154178839239</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投入係数表!E24</f>
        <v>0</v>
      </c>
      <c r="E24" s="77">
        <f t="shared" si="0"/>
        <v>0</v>
      </c>
      <c r="F24" s="76">
        <f>分析係数表!C27</f>
        <v>0.19201995012468831</v>
      </c>
      <c r="G24" s="77">
        <f t="shared" si="1"/>
        <v>0</v>
      </c>
      <c r="H24" s="77">
        <v>8.5956222306686491E-4</v>
      </c>
      <c r="I24" s="77">
        <f t="shared" si="2"/>
        <v>8.5956222306686491E-4</v>
      </c>
      <c r="J24" s="76">
        <f>分析係数表!G27</f>
        <v>0.16888519134775373</v>
      </c>
      <c r="K24" s="78">
        <f t="shared" si="3"/>
        <v>1.4516733051794805E-4</v>
      </c>
      <c r="L24" s="79"/>
      <c r="M24" s="80"/>
      <c r="N24" s="81">
        <f>分析係数表!H27</f>
        <v>1.1060337049218499E-2</v>
      </c>
      <c r="O24" s="82">
        <f t="shared" si="4"/>
        <v>0.14401481304429267</v>
      </c>
      <c r="P24" s="76">
        <f>分析係数表!C27</f>
        <v>0.19201995012468831</v>
      </c>
      <c r="Q24" s="82">
        <f t="shared" si="5"/>
        <v>2.7653717217981391E-2</v>
      </c>
      <c r="R24" s="83">
        <v>2.8006257812675673E-2</v>
      </c>
      <c r="S24" s="84">
        <f t="shared" si="6"/>
        <v>2.8865820035742538E-2</v>
      </c>
      <c r="T24" s="85">
        <f>分析係数表!F27</f>
        <v>0.32029950083194675</v>
      </c>
      <c r="U24" s="86">
        <f t="shared" si="7"/>
        <v>9.2457077485531419E-3</v>
      </c>
      <c r="V24" s="87">
        <f>分析係数表!D27</f>
        <v>0</v>
      </c>
      <c r="W24" s="167">
        <f t="shared" si="8"/>
        <v>0</v>
      </c>
      <c r="X24" s="76">
        <f>分析係数表!E27</f>
        <v>0</v>
      </c>
      <c r="Y24" s="166">
        <f t="shared" si="9"/>
        <v>0</v>
      </c>
    </row>
    <row r="25" spans="1:25" x14ac:dyDescent="0.2">
      <c r="A25" s="6" t="s">
        <v>13</v>
      </c>
      <c r="B25" s="5" t="s">
        <v>192</v>
      </c>
      <c r="C25" s="90"/>
      <c r="D25" s="76">
        <f>投入係数表!E25</f>
        <v>4.9239280774550483E-2</v>
      </c>
      <c r="E25" s="77">
        <f t="shared" si="0"/>
        <v>4.9239280774550487</v>
      </c>
      <c r="F25" s="76">
        <f>分析係数表!C28</f>
        <v>7.8754250939681358E-2</v>
      </c>
      <c r="G25" s="77">
        <f t="shared" si="1"/>
        <v>0.38778026742083771</v>
      </c>
      <c r="H25" s="77">
        <v>0.42327241688123235</v>
      </c>
      <c r="I25" s="77">
        <f t="shared" si="2"/>
        <v>0.42327241688123235</v>
      </c>
      <c r="J25" s="76">
        <f>分析係数表!G28</f>
        <v>0.12491909385113269</v>
      </c>
      <c r="K25" s="78">
        <f t="shared" si="3"/>
        <v>5.2874806768982423E-2</v>
      </c>
      <c r="L25" s="79"/>
      <c r="M25" s="80"/>
      <c r="N25" s="81">
        <f>分析係数表!H28</f>
        <v>1.995711693880917E-2</v>
      </c>
      <c r="O25" s="82">
        <f t="shared" si="4"/>
        <v>0.25985830739658777</v>
      </c>
      <c r="P25" s="76">
        <f>分析係数表!C28</f>
        <v>7.8754250939681358E-2</v>
      </c>
      <c r="Q25" s="82">
        <f t="shared" si="5"/>
        <v>2.0464946349471731E-2</v>
      </c>
      <c r="R25" s="83">
        <v>2.2583700144715706E-2</v>
      </c>
      <c r="S25" s="84">
        <f t="shared" si="6"/>
        <v>0.44585611702594807</v>
      </c>
      <c r="T25" s="85">
        <f>分析係数表!F28</f>
        <v>0.21391585760517801</v>
      </c>
      <c r="U25" s="86">
        <f t="shared" si="7"/>
        <v>9.5375693642120285E-2</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投入係数表!E26</f>
        <v>7.1922544951590591E-3</v>
      </c>
      <c r="E26" s="77">
        <f t="shared" si="0"/>
        <v>0.71922544951590595</v>
      </c>
      <c r="F26" s="76">
        <f>分析係数表!C29</f>
        <v>0.17273701124799146</v>
      </c>
      <c r="G26" s="77">
        <f t="shared" si="1"/>
        <v>0.12423685456287076</v>
      </c>
      <c r="H26" s="77">
        <v>0.14464206256066311</v>
      </c>
      <c r="I26" s="77">
        <f t="shared" si="2"/>
        <v>0.14464206256066311</v>
      </c>
      <c r="J26" s="76">
        <f>分析係数表!G29</f>
        <v>0.26179367547952309</v>
      </c>
      <c r="K26" s="78">
        <f t="shared" si="3"/>
        <v>3.7866377186695117E-2</v>
      </c>
      <c r="L26" s="79"/>
      <c r="M26" s="80"/>
      <c r="N26" s="81">
        <f>分析係数表!H29</f>
        <v>9.8960910440376044E-3</v>
      </c>
      <c r="O26" s="82">
        <f t="shared" si="4"/>
        <v>0.1288553590396303</v>
      </c>
      <c r="P26" s="76">
        <f>分析係数表!C29</f>
        <v>0.17273701124799146</v>
      </c>
      <c r="Q26" s="82">
        <f t="shared" si="5"/>
        <v>2.2258089603792598E-2</v>
      </c>
      <c r="R26" s="83">
        <v>3.0045365631240217E-2</v>
      </c>
      <c r="S26" s="84">
        <f t="shared" si="6"/>
        <v>0.17468742819190333</v>
      </c>
      <c r="T26" s="85">
        <f>分析係数表!F29</f>
        <v>0.41420425090720581</v>
      </c>
      <c r="U26" s="86">
        <f t="shared" si="7"/>
        <v>7.2356275337133624E-2</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投入係数表!E27</f>
        <v>8.2987551867219915E-4</v>
      </c>
      <c r="E27" s="77">
        <f t="shared" si="0"/>
        <v>8.2987551867219914E-2</v>
      </c>
      <c r="F27" s="76">
        <f>分析係数表!C30</f>
        <v>1</v>
      </c>
      <c r="G27" s="77">
        <f t="shared" si="1"/>
        <v>8.2987551867219914E-2</v>
      </c>
      <c r="H27" s="77">
        <v>0.10649319941252067</v>
      </c>
      <c r="I27" s="77">
        <f t="shared" si="2"/>
        <v>0.10649319941252067</v>
      </c>
      <c r="J27" s="76">
        <f>分析係数表!G30</f>
        <v>0.34449467473756801</v>
      </c>
      <c r="K27" s="78">
        <f t="shared" si="3"/>
        <v>3.6686340093379274E-2</v>
      </c>
      <c r="L27" s="79"/>
      <c r="M27" s="80"/>
      <c r="N27" s="81">
        <f>分析係数表!H30</f>
        <v>0</v>
      </c>
      <c r="O27" s="82">
        <f t="shared" si="4"/>
        <v>0</v>
      </c>
      <c r="P27" s="76">
        <f>分析係数表!C30</f>
        <v>1</v>
      </c>
      <c r="Q27" s="82">
        <f t="shared" si="5"/>
        <v>0</v>
      </c>
      <c r="R27" s="83">
        <v>3.147201684387213E-2</v>
      </c>
      <c r="S27" s="84">
        <f t="shared" si="6"/>
        <v>0.1379652162563928</v>
      </c>
      <c r="T27" s="85">
        <f>分析係数表!F30</f>
        <v>0.44103900084284731</v>
      </c>
      <c r="U27" s="86">
        <f t="shared" si="7"/>
        <v>6.0848041128786834E-2</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投入係数表!E28</f>
        <v>7.1922544951590591E-3</v>
      </c>
      <c r="E28" s="77">
        <f t="shared" si="0"/>
        <v>0.71922544951590595</v>
      </c>
      <c r="F28" s="76">
        <f>分析係数表!C31</f>
        <v>0.22703792364873376</v>
      </c>
      <c r="G28" s="77">
        <f t="shared" si="1"/>
        <v>0.16329145269341847</v>
      </c>
      <c r="H28" s="77">
        <v>0.1888734973726808</v>
      </c>
      <c r="I28" s="77">
        <f t="shared" si="2"/>
        <v>0.1888734973726808</v>
      </c>
      <c r="J28" s="76">
        <f>分析係数表!G31</f>
        <v>7.0061014096360189E-2</v>
      </c>
      <c r="K28" s="78">
        <f t="shared" si="3"/>
        <v>1.3232668761856239E-2</v>
      </c>
      <c r="L28" s="79"/>
      <c r="M28" s="80"/>
      <c r="N28" s="81">
        <f>分析係数表!H31</f>
        <v>2.3692406205431206E-2</v>
      </c>
      <c r="O28" s="82">
        <f t="shared" si="4"/>
        <v>0.30849488899487959</v>
      </c>
      <c r="P28" s="76">
        <f>分析係数表!C31</f>
        <v>0.22703792364873376</v>
      </c>
      <c r="Q28" s="82">
        <f t="shared" si="5"/>
        <v>7.0040039053644074E-2</v>
      </c>
      <c r="R28" s="83">
        <v>8.7711173373785242E-2</v>
      </c>
      <c r="S28" s="84">
        <f t="shared" si="6"/>
        <v>0.27658467074646603</v>
      </c>
      <c r="T28" s="85">
        <f>分析係数表!F31</f>
        <v>0.2422680412371134</v>
      </c>
      <c r="U28" s="86">
        <f t="shared" si="7"/>
        <v>6.7007626417958266E-2</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投入係数表!E29</f>
        <v>0</v>
      </c>
      <c r="E29" s="77">
        <f t="shared" si="0"/>
        <v>0</v>
      </c>
      <c r="F29" s="76">
        <f>分析係数表!C32</f>
        <v>0.29590488771466317</v>
      </c>
      <c r="G29" s="77">
        <f t="shared" si="1"/>
        <v>0</v>
      </c>
      <c r="H29" s="77">
        <v>2.9696927935324515E-3</v>
      </c>
      <c r="I29" s="77">
        <f t="shared" si="2"/>
        <v>2.9696927935324515E-3</v>
      </c>
      <c r="J29" s="76">
        <f>分析係数表!G32</f>
        <v>0.13968957871396895</v>
      </c>
      <c r="K29" s="78">
        <f t="shared" si="3"/>
        <v>4.148351352384577E-4</v>
      </c>
      <c r="L29" s="79"/>
      <c r="M29" s="80"/>
      <c r="N29" s="81">
        <f>分析係数表!H32</f>
        <v>6.5682878792288815E-3</v>
      </c>
      <c r="O29" s="82">
        <f t="shared" si="4"/>
        <v>8.5524586342970318E-2</v>
      </c>
      <c r="P29" s="76">
        <f>分析係数表!C32</f>
        <v>0.29590488771466317</v>
      </c>
      <c r="Q29" s="82">
        <f t="shared" si="5"/>
        <v>2.5307143118659649E-2</v>
      </c>
      <c r="R29" s="83">
        <v>3.1205188227330549E-2</v>
      </c>
      <c r="S29" s="84">
        <f t="shared" si="6"/>
        <v>3.4174881020863003E-2</v>
      </c>
      <c r="T29" s="85">
        <f>分析係数表!F32</f>
        <v>0.48337028824833705</v>
      </c>
      <c r="U29" s="86">
        <f t="shared" si="7"/>
        <v>1.6519122089907173E-2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投入係数表!E30</f>
        <v>0</v>
      </c>
      <c r="E30" s="77">
        <f t="shared" si="0"/>
        <v>0</v>
      </c>
      <c r="F30" s="76">
        <f>分析係数表!C33</f>
        <v>0.50593824228028506</v>
      </c>
      <c r="G30" s="77">
        <f t="shared" si="1"/>
        <v>0</v>
      </c>
      <c r="H30" s="77">
        <v>6.0430046889477212E-3</v>
      </c>
      <c r="I30" s="77">
        <f t="shared" si="2"/>
        <v>6.0430046889477212E-3</v>
      </c>
      <c r="J30" s="76">
        <f>分析係数表!G33</f>
        <v>0.50351288056206089</v>
      </c>
      <c r="K30" s="78">
        <f t="shared" si="3"/>
        <v>3.042730698182108E-3</v>
      </c>
      <c r="L30" s="79"/>
      <c r="M30" s="80"/>
      <c r="N30" s="81">
        <f>分析係数表!H33</f>
        <v>9.7990705436058648E-4</v>
      </c>
      <c r="O30" s="82">
        <f t="shared" si="4"/>
        <v>1.2759207120590844E-2</v>
      </c>
      <c r="P30" s="76">
        <f>分析係数表!C33</f>
        <v>0.50593824228028506</v>
      </c>
      <c r="Q30" s="82">
        <f t="shared" si="5"/>
        <v>6.4553708234818289E-3</v>
      </c>
      <c r="R30" s="83">
        <v>2.172128362601361E-2</v>
      </c>
      <c r="S30" s="84">
        <f t="shared" si="6"/>
        <v>2.7764288314961333E-2</v>
      </c>
      <c r="T30" s="85">
        <f>分析係数表!F33</f>
        <v>0.6428571428571429</v>
      </c>
      <c r="U30" s="86">
        <f t="shared" si="7"/>
        <v>1.7848471059618003E-2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投入係数表!E31</f>
        <v>6.3347164591977867E-2</v>
      </c>
      <c r="E31" s="77">
        <f t="shared" si="0"/>
        <v>6.3347164591977867</v>
      </c>
      <c r="F31" s="76">
        <f>分析係数表!C34</f>
        <v>0.26077975054258296</v>
      </c>
      <c r="G31" s="77">
        <f t="shared" si="1"/>
        <v>1.6519657779875931</v>
      </c>
      <c r="H31" s="77">
        <v>1.7740090777230657</v>
      </c>
      <c r="I31" s="77">
        <f t="shared" si="2"/>
        <v>1.7740090777230657</v>
      </c>
      <c r="J31" s="76">
        <f>分析係数表!G34</f>
        <v>0.42483061710309467</v>
      </c>
      <c r="K31" s="78">
        <f t="shared" si="3"/>
        <v>0.75365337123558185</v>
      </c>
      <c r="L31" s="79"/>
      <c r="M31" s="80"/>
      <c r="N31" s="81">
        <f>分析係数表!H34</f>
        <v>0.16366388217830427</v>
      </c>
      <c r="O31" s="82">
        <f t="shared" si="4"/>
        <v>2.1310402467054153</v>
      </c>
      <c r="P31" s="76">
        <f>分析係数表!C34</f>
        <v>0.26077975054258296</v>
      </c>
      <c r="Q31" s="82">
        <f t="shared" si="5"/>
        <v>0.55573214393204262</v>
      </c>
      <c r="R31" s="83">
        <v>0.60025351621921674</v>
      </c>
      <c r="S31" s="84">
        <f t="shared" si="6"/>
        <v>2.3742625939422823</v>
      </c>
      <c r="T31" s="85">
        <f>分析係数表!F34</f>
        <v>0.70072636269303545</v>
      </c>
      <c r="U31" s="86">
        <f t="shared" si="7"/>
        <v>1.6637083915313069</v>
      </c>
      <c r="V31" s="87">
        <f>分析係数表!D34</f>
        <v>0.25868278093145336</v>
      </c>
      <c r="W31" s="167">
        <f t="shared" si="8"/>
        <v>1</v>
      </c>
      <c r="X31" s="76">
        <f>分析係数表!E34</f>
        <v>0.16968809131416712</v>
      </c>
      <c r="Y31" s="166">
        <f t="shared" si="9"/>
        <v>0</v>
      </c>
    </row>
    <row r="32" spans="1:25" x14ac:dyDescent="0.2">
      <c r="A32" s="6" t="s">
        <v>20</v>
      </c>
      <c r="B32" s="5" t="s">
        <v>37</v>
      </c>
      <c r="C32" s="90"/>
      <c r="D32" s="76">
        <f>投入係数表!E32</f>
        <v>9.1286307053941914E-3</v>
      </c>
      <c r="E32" s="77">
        <f t="shared" si="0"/>
        <v>0.91286307053941917</v>
      </c>
      <c r="F32" s="76">
        <f>分析係数表!C35</f>
        <v>0.71993786549707606</v>
      </c>
      <c r="G32" s="77">
        <f t="shared" si="1"/>
        <v>0.65720469049525621</v>
      </c>
      <c r="H32" s="77">
        <v>0.77115391067462702</v>
      </c>
      <c r="I32" s="77">
        <f t="shared" si="2"/>
        <v>0.77115391067462702</v>
      </c>
      <c r="J32" s="76">
        <f>分析係数表!G35</f>
        <v>0.31397977394408089</v>
      </c>
      <c r="K32" s="78">
        <f t="shared" si="3"/>
        <v>0.24212673054971334</v>
      </c>
      <c r="L32" s="79"/>
      <c r="M32" s="80"/>
      <c r="N32" s="81">
        <f>分析係数表!H35</f>
        <v>6.1132617322040145E-2</v>
      </c>
      <c r="O32" s="82">
        <f t="shared" si="4"/>
        <v>0.79599766402814753</v>
      </c>
      <c r="P32" s="76">
        <f>分析係数表!C35</f>
        <v>0.71993786549707606</v>
      </c>
      <c r="Q32" s="82">
        <f t="shared" si="5"/>
        <v>0.57306885918108319</v>
      </c>
      <c r="R32" s="83">
        <v>0.71883259787730291</v>
      </c>
      <c r="S32" s="84">
        <f t="shared" si="6"/>
        <v>1.4899865085519299</v>
      </c>
      <c r="T32" s="85">
        <f>分析係数表!F35</f>
        <v>0.64640095181439616</v>
      </c>
      <c r="U32" s="86">
        <f t="shared" si="7"/>
        <v>0.96312869731857642</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投入係数表!E33</f>
        <v>8.2987551867219915E-4</v>
      </c>
      <c r="E33" s="77">
        <f t="shared" si="0"/>
        <v>8.2987551867219914E-2</v>
      </c>
      <c r="F33" s="76">
        <f>分析係数表!C36</f>
        <v>0.73814422888496956</v>
      </c>
      <c r="G33" s="77">
        <f t="shared" si="1"/>
        <v>6.1256782480080457E-2</v>
      </c>
      <c r="H33" s="77">
        <v>0.13283914097826277</v>
      </c>
      <c r="I33" s="77">
        <f t="shared" si="2"/>
        <v>0.13283914097826277</v>
      </c>
      <c r="J33" s="76">
        <f>分析係数表!G36</f>
        <v>1.8281777836656288E-2</v>
      </c>
      <c r="K33" s="78">
        <f t="shared" si="3"/>
        <v>2.4285356633768646E-3</v>
      </c>
      <c r="L33" s="79"/>
      <c r="M33" s="80"/>
      <c r="N33" s="81">
        <f>分析係数表!H36</f>
        <v>0.17079488896003725</v>
      </c>
      <c r="O33" s="82">
        <f t="shared" si="4"/>
        <v>2.2238919024839725</v>
      </c>
      <c r="P33" s="76">
        <f>分析係数表!C36</f>
        <v>0.73814422888496956</v>
      </c>
      <c r="Q33" s="82">
        <f t="shared" si="5"/>
        <v>1.6415529734825598</v>
      </c>
      <c r="R33" s="83">
        <v>1.7042145583645887</v>
      </c>
      <c r="S33" s="84">
        <f t="shared" si="6"/>
        <v>1.8370536993428515</v>
      </c>
      <c r="T33" s="85">
        <f>分析係数表!F36</f>
        <v>0.88368550043054916</v>
      </c>
      <c r="U33" s="86">
        <f t="shared" si="7"/>
        <v>1.6233777176215793</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投入係数表!E34</f>
        <v>2.0470262793914246E-2</v>
      </c>
      <c r="E34" s="77">
        <f t="shared" si="0"/>
        <v>2.0470262793914245</v>
      </c>
      <c r="F34" s="76">
        <f>分析係数表!C37</f>
        <v>0.25348602222970695</v>
      </c>
      <c r="G34" s="77">
        <f t="shared" si="1"/>
        <v>0.51889254896260895</v>
      </c>
      <c r="H34" s="77">
        <v>0.59633985184132876</v>
      </c>
      <c r="I34" s="77">
        <f t="shared" si="2"/>
        <v>0.59633985184132876</v>
      </c>
      <c r="J34" s="76">
        <f>分析係数表!G37</f>
        <v>0.47075358051131039</v>
      </c>
      <c r="K34" s="78">
        <f t="shared" si="3"/>
        <v>0.28072912045588988</v>
      </c>
      <c r="L34" s="79"/>
      <c r="M34" s="80"/>
      <c r="N34" s="81">
        <f>分析係数表!H37</f>
        <v>4.9005054768072494E-2</v>
      </c>
      <c r="O34" s="82">
        <f t="shared" si="4"/>
        <v>0.63808668481291442</v>
      </c>
      <c r="P34" s="76">
        <f>分析係数表!C37</f>
        <v>0.25348602222970695</v>
      </c>
      <c r="Q34" s="82">
        <f t="shared" si="5"/>
        <v>0.16174605557096644</v>
      </c>
      <c r="R34" s="83">
        <v>0.19553257752175629</v>
      </c>
      <c r="S34" s="84">
        <f t="shared" si="6"/>
        <v>0.791872429363085</v>
      </c>
      <c r="T34" s="85">
        <f>分析係数表!F37</f>
        <v>0.68036407442109492</v>
      </c>
      <c r="U34" s="86">
        <f t="shared" si="7"/>
        <v>0.53876155246319923</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投入係数表!E35</f>
        <v>4.4260027662517288E-3</v>
      </c>
      <c r="E35" s="77">
        <f t="shared" si="0"/>
        <v>0.44260027662517287</v>
      </c>
      <c r="F35" s="76">
        <f>分析係数表!C38</f>
        <v>0.13763637750820168</v>
      </c>
      <c r="G35" s="77">
        <f t="shared" si="1"/>
        <v>6.0917898758816785E-2</v>
      </c>
      <c r="H35" s="77">
        <v>9.4289416230164375E-2</v>
      </c>
      <c r="I35" s="77">
        <f t="shared" si="2"/>
        <v>9.4289416230164375E-2</v>
      </c>
      <c r="J35" s="76">
        <f>分析係数表!G38</f>
        <v>0.19868482855800845</v>
      </c>
      <c r="K35" s="78">
        <f t="shared" si="3"/>
        <v>1.8733876498524909E-2</v>
      </c>
      <c r="L35" s="79"/>
      <c r="M35" s="80"/>
      <c r="N35" s="81">
        <f>分析係数表!H38</f>
        <v>4.3455482143376897E-2</v>
      </c>
      <c r="O35" s="82">
        <f t="shared" si="4"/>
        <v>0.56582662072402368</v>
      </c>
      <c r="P35" s="76">
        <f>分析係数表!C38</f>
        <v>0.13763637750820168</v>
      </c>
      <c r="Q35" s="82">
        <f t="shared" si="5"/>
        <v>7.7878326374161769E-2</v>
      </c>
      <c r="R35" s="83">
        <v>9.9340322744297591E-2</v>
      </c>
      <c r="S35" s="84">
        <f t="shared" si="6"/>
        <v>0.19362973897446195</v>
      </c>
      <c r="T35" s="85">
        <f>分析係数表!F38</f>
        <v>0.41427900422733677</v>
      </c>
      <c r="U35" s="86">
        <f t="shared" si="7"/>
        <v>8.0216735451139234E-2</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投入係数表!E36</f>
        <v>0</v>
      </c>
      <c r="E36" s="77">
        <f t="shared" si="0"/>
        <v>0</v>
      </c>
      <c r="F36" s="76">
        <f>分析係数表!C39</f>
        <v>1</v>
      </c>
      <c r="G36" s="77">
        <f t="shared" si="1"/>
        <v>0</v>
      </c>
      <c r="H36" s="77">
        <v>2.9253037180293356E-2</v>
      </c>
      <c r="I36" s="77">
        <f t="shared" si="2"/>
        <v>2.9253037180293356E-2</v>
      </c>
      <c r="J36" s="76">
        <f>分析係数表!G39</f>
        <v>0.35440246949875054</v>
      </c>
      <c r="K36" s="78">
        <f t="shared" si="3"/>
        <v>1.0367348617034731E-2</v>
      </c>
      <c r="L36" s="79"/>
      <c r="M36" s="80"/>
      <c r="N36" s="81">
        <f>分析係数表!H39</f>
        <v>3.9099261673991711E-3</v>
      </c>
      <c r="O36" s="82">
        <f t="shared" si="4"/>
        <v>5.0910499698991182E-2</v>
      </c>
      <c r="P36" s="76">
        <f>分析係数表!C39</f>
        <v>1</v>
      </c>
      <c r="Q36" s="82">
        <f t="shared" si="5"/>
        <v>5.0910499698991182E-2</v>
      </c>
      <c r="R36" s="83">
        <v>5.9782854623286766E-2</v>
      </c>
      <c r="S36" s="84">
        <f t="shared" si="6"/>
        <v>8.9035891803580125E-2</v>
      </c>
      <c r="T36" s="85">
        <f>分析係数表!F39</f>
        <v>0.70505659267970011</v>
      </c>
      <c r="U36" s="86">
        <f t="shared" si="7"/>
        <v>6.2775342501230638E-2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投入係数表!E37</f>
        <v>0</v>
      </c>
      <c r="E37" s="77">
        <f t="shared" si="0"/>
        <v>0</v>
      </c>
      <c r="F37" s="76">
        <f>分析係数表!C40</f>
        <v>0.97865804365400166</v>
      </c>
      <c r="G37" s="77">
        <f t="shared" si="1"/>
        <v>0</v>
      </c>
      <c r="H37" s="77">
        <v>9.0408049758395714E-4</v>
      </c>
      <c r="I37" s="77">
        <f t="shared" si="2"/>
        <v>9.0408049758395714E-4</v>
      </c>
      <c r="J37" s="76">
        <f>分析係数表!G40</f>
        <v>0.50171175404443846</v>
      </c>
      <c r="K37" s="78">
        <f t="shared" si="3"/>
        <v>4.5358781224021582E-4</v>
      </c>
      <c r="L37" s="79"/>
      <c r="M37" s="80"/>
      <c r="N37" s="81">
        <f>分析係数表!H40</f>
        <v>2.8630749677406836E-2</v>
      </c>
      <c r="O37" s="82">
        <f t="shared" si="4"/>
        <v>0.37279623973132259</v>
      </c>
      <c r="P37" s="76">
        <f>分析係数表!C40</f>
        <v>0.97865804365400166</v>
      </c>
      <c r="Q37" s="82">
        <f t="shared" si="5"/>
        <v>0.36484003865702436</v>
      </c>
      <c r="R37" s="83">
        <v>0.36569642537835989</v>
      </c>
      <c r="S37" s="84">
        <f t="shared" si="6"/>
        <v>0.36660050587594384</v>
      </c>
      <c r="T37" s="85">
        <f>分析係数表!F40</f>
        <v>0.70027522319930191</v>
      </c>
      <c r="U37" s="86">
        <f t="shared" si="7"/>
        <v>0.25672125107725358</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投入係数表!E38</f>
        <v>0</v>
      </c>
      <c r="E38" s="77">
        <f t="shared" si="0"/>
        <v>0</v>
      </c>
      <c r="F38" s="76">
        <f>分析係数表!C41</f>
        <v>0.80396305278910163</v>
      </c>
      <c r="G38" s="77">
        <f t="shared" si="1"/>
        <v>0</v>
      </c>
      <c r="H38" s="77">
        <v>3.6611650507178885E-4</v>
      </c>
      <c r="I38" s="77">
        <f t="shared" si="2"/>
        <v>3.6611650507178885E-4</v>
      </c>
      <c r="J38" s="76">
        <f>分析係数表!G41</f>
        <v>0.44128144119646501</v>
      </c>
      <c r="K38" s="78">
        <f t="shared" si="3"/>
        <v>1.6156041900389188E-4</v>
      </c>
      <c r="L38" s="79"/>
      <c r="M38" s="80"/>
      <c r="N38" s="81">
        <f>分析係数表!H41</f>
        <v>5.1799245180506638E-2</v>
      </c>
      <c r="O38" s="82">
        <f t="shared" si="4"/>
        <v>0.67446937442410404</v>
      </c>
      <c r="P38" s="76">
        <f>分析係数表!C41</f>
        <v>0.80396305278910163</v>
      </c>
      <c r="Q38" s="82">
        <f t="shared" si="5"/>
        <v>0.54224845727475834</v>
      </c>
      <c r="R38" s="83">
        <v>0.55179598178282718</v>
      </c>
      <c r="S38" s="84">
        <f t="shared" si="6"/>
        <v>0.55216209828789897</v>
      </c>
      <c r="T38" s="85">
        <f>分析係数表!F41</f>
        <v>0.54716179469748472</v>
      </c>
      <c r="U38" s="86">
        <f t="shared" si="7"/>
        <v>0.30212200466313577</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投入係数表!E39</f>
        <v>7.7455048409405258E-3</v>
      </c>
      <c r="E39" s="77">
        <f>$C$7*D39</f>
        <v>0.77455048409405258</v>
      </c>
      <c r="F39" s="76">
        <f>分析係数表!C42</f>
        <v>0.7641968631692807</v>
      </c>
      <c r="G39" s="77">
        <f>E39*F39</f>
        <v>0.59190905031092278</v>
      </c>
      <c r="H39" s="77">
        <v>0.6233938426645641</v>
      </c>
      <c r="I39" s="77">
        <f>C39+H39</f>
        <v>0.6233938426645641</v>
      </c>
      <c r="J39" s="76">
        <f>分析係数表!G42</f>
        <v>0.4859550561797753</v>
      </c>
      <c r="K39" s="78">
        <f>I39*J39</f>
        <v>0.30294138983418423</v>
      </c>
      <c r="L39" s="79"/>
      <c r="M39" s="80"/>
      <c r="N39" s="81">
        <f>分析係数表!H42</f>
        <v>1.4232907413336437E-2</v>
      </c>
      <c r="O39" s="82">
        <f t="shared" si="4"/>
        <v>0.18532432520699771</v>
      </c>
      <c r="P39" s="76">
        <f>分析係数表!C42</f>
        <v>0.7641968631692807</v>
      </c>
      <c r="Q39" s="82">
        <f>O39*P39</f>
        <v>0.1416242679921513</v>
      </c>
      <c r="R39" s="83">
        <v>0.14666071096347086</v>
      </c>
      <c r="S39" s="84">
        <f>I39+R39</f>
        <v>0.77005455362803499</v>
      </c>
      <c r="T39" s="85">
        <f>分析係数表!F42</f>
        <v>0.5610955056179775</v>
      </c>
      <c r="U39" s="86">
        <f>S39*T39</f>
        <v>0.43207414912134828</v>
      </c>
      <c r="V39" s="87">
        <f>分析係数表!D42</f>
        <v>0.23876404494382023</v>
      </c>
      <c r="W39" s="167">
        <f t="shared" si="8"/>
        <v>0</v>
      </c>
      <c r="X39" s="76">
        <f>分析係数表!E42</f>
        <v>0.20084269662921347</v>
      </c>
      <c r="Y39" s="166">
        <f t="shared" si="9"/>
        <v>0</v>
      </c>
    </row>
    <row r="40" spans="1:25" x14ac:dyDescent="0.2">
      <c r="A40" s="6" t="s">
        <v>195</v>
      </c>
      <c r="B40" s="5" t="s">
        <v>41</v>
      </c>
      <c r="C40" s="90"/>
      <c r="D40" s="76">
        <f>投入係数表!E40</f>
        <v>1.0235131396957123E-2</v>
      </c>
      <c r="E40" s="77">
        <f>$C$7*D40</f>
        <v>1.0235131396957122</v>
      </c>
      <c r="F40" s="76">
        <f>分析係数表!C43</f>
        <v>0.28983015307192284</v>
      </c>
      <c r="G40" s="77">
        <f>E40*F40</f>
        <v>0.29664496994913264</v>
      </c>
      <c r="H40" s="77">
        <v>0.44239602230649083</v>
      </c>
      <c r="I40" s="77">
        <f>C40+H40</f>
        <v>0.44239602230649083</v>
      </c>
      <c r="J40" s="76">
        <f>分析係数表!G43</f>
        <v>0.33656441717791413</v>
      </c>
      <c r="K40" s="78">
        <f>I40*J40</f>
        <v>0.14889475940941158</v>
      </c>
      <c r="L40" s="79"/>
      <c r="M40" s="80"/>
      <c r="N40" s="81">
        <f>分析係数表!H43</f>
        <v>3.8148460769760653E-2</v>
      </c>
      <c r="O40" s="82">
        <f t="shared" si="4"/>
        <v>0.49672477621943761</v>
      </c>
      <c r="P40" s="76">
        <f>分析係数表!C43</f>
        <v>0.28983015307192284</v>
      </c>
      <c r="Q40" s="82">
        <f>O40*P40</f>
        <v>0.14396581792629623</v>
      </c>
      <c r="R40" s="83">
        <v>0.23763788614184408</v>
      </c>
      <c r="S40" s="84">
        <f>I40+R40</f>
        <v>0.68003390844833489</v>
      </c>
      <c r="T40" s="85">
        <f>分析係数表!F43</f>
        <v>0.56944785276073617</v>
      </c>
      <c r="U40" s="86">
        <f>S40*T40</f>
        <v>0.38724384897039532</v>
      </c>
      <c r="V40" s="87">
        <f>分析係数表!D43</f>
        <v>0.1860122699386503</v>
      </c>
      <c r="W40" s="167">
        <f t="shared" si="8"/>
        <v>0</v>
      </c>
      <c r="X40" s="76">
        <f>分析係数表!E43</f>
        <v>0.14098159509202454</v>
      </c>
      <c r="Y40" s="166">
        <f t="shared" si="9"/>
        <v>0</v>
      </c>
    </row>
    <row r="41" spans="1:25" x14ac:dyDescent="0.2">
      <c r="A41" s="6" t="s">
        <v>341</v>
      </c>
      <c r="B41" s="5" t="s">
        <v>42</v>
      </c>
      <c r="C41" s="90"/>
      <c r="D41" s="76">
        <f>投入係数表!E41</f>
        <v>8.2987551867219915E-4</v>
      </c>
      <c r="E41" s="77">
        <f>$C$7*D41</f>
        <v>8.2987551867219914E-2</v>
      </c>
      <c r="F41" s="76">
        <f>分析係数表!C44</f>
        <v>0.42300160227879646</v>
      </c>
      <c r="G41" s="77">
        <f>E41*F41</f>
        <v>3.5103867409028752E-2</v>
      </c>
      <c r="H41" s="77">
        <v>3.952968874768787E-2</v>
      </c>
      <c r="I41" s="77">
        <f>C41+H41</f>
        <v>3.952968874768787E-2</v>
      </c>
      <c r="J41" s="76">
        <f>分析係数表!G44</f>
        <v>0.26136898597118913</v>
      </c>
      <c r="K41" s="78">
        <f>I41*J41</f>
        <v>1.0331834663739903E-2</v>
      </c>
      <c r="L41" s="79"/>
      <c r="M41" s="80"/>
      <c r="N41" s="81">
        <f>分析係数表!H44</f>
        <v>0.11478495406079305</v>
      </c>
      <c r="O41" s="82">
        <f t="shared" si="4"/>
        <v>1.4945958360763394</v>
      </c>
      <c r="P41" s="76">
        <f>分析係数表!C44</f>
        <v>0.42300160227879646</v>
      </c>
      <c r="Q41" s="82">
        <f>O41*P41</f>
        <v>0.63221643341950895</v>
      </c>
      <c r="R41" s="83">
        <v>0.64317363263162686</v>
      </c>
      <c r="S41" s="84">
        <f>I41+R41</f>
        <v>0.68270332137931478</v>
      </c>
      <c r="T41" s="85">
        <f>分析係数表!F44</f>
        <v>0.45226438188494494</v>
      </c>
      <c r="U41" s="86">
        <f>S41*T41</f>
        <v>0.30876239565441471</v>
      </c>
      <c r="V41" s="87">
        <f>分析係数表!D44</f>
        <v>0.17696073816024857</v>
      </c>
      <c r="W41" s="167">
        <f t="shared" si="8"/>
        <v>0</v>
      </c>
      <c r="X41" s="76">
        <f>分析係数表!E44</f>
        <v>0.12357593446944733</v>
      </c>
      <c r="Y41" s="166">
        <f t="shared" si="9"/>
        <v>0</v>
      </c>
    </row>
    <row r="42" spans="1:25" x14ac:dyDescent="0.2">
      <c r="A42" s="6" t="s">
        <v>342</v>
      </c>
      <c r="B42" s="5" t="s">
        <v>279</v>
      </c>
      <c r="C42" s="90"/>
      <c r="D42" s="76">
        <f>投入係数表!E42</f>
        <v>5.532503457814661E-4</v>
      </c>
      <c r="E42" s="77">
        <f>$C$7*D42</f>
        <v>5.5325034578146609E-2</v>
      </c>
      <c r="F42" s="76">
        <f>分析係数表!C45</f>
        <v>1</v>
      </c>
      <c r="G42" s="77">
        <f>E42*F42</f>
        <v>5.5325034578146609E-2</v>
      </c>
      <c r="H42" s="77">
        <v>6.4230395589299633E-2</v>
      </c>
      <c r="I42" s="77">
        <f>C42+H42</f>
        <v>6.4230395589299633E-2</v>
      </c>
      <c r="J42" s="76">
        <f>分析係数表!G45</f>
        <v>0</v>
      </c>
      <c r="K42" s="78">
        <f>I42*J42</f>
        <v>0</v>
      </c>
      <c r="L42" s="79"/>
      <c r="M42" s="80"/>
      <c r="N42" s="81">
        <f>分析係数表!H45</f>
        <v>0</v>
      </c>
      <c r="O42" s="82">
        <f t="shared" si="4"/>
        <v>0</v>
      </c>
      <c r="P42" s="76">
        <f>分析係数表!C45</f>
        <v>1</v>
      </c>
      <c r="Q42" s="82">
        <f>O42*P42</f>
        <v>0</v>
      </c>
      <c r="R42" s="83">
        <v>4.9964805182902668E-3</v>
      </c>
      <c r="S42" s="84">
        <f>I42+R42</f>
        <v>6.9226876107589902E-2</v>
      </c>
      <c r="T42" s="85">
        <f>分析係数表!F45</f>
        <v>0</v>
      </c>
      <c r="U42" s="86">
        <f>S42*T42</f>
        <v>0</v>
      </c>
      <c r="V42" s="87">
        <f>分析係数表!D45</f>
        <v>0</v>
      </c>
      <c r="W42" s="167">
        <f t="shared" si="8"/>
        <v>0</v>
      </c>
      <c r="X42" s="76">
        <f>分析係数表!E45</f>
        <v>0</v>
      </c>
      <c r="Y42" s="166">
        <f t="shared" si="9"/>
        <v>0</v>
      </c>
    </row>
    <row r="43" spans="1:25" x14ac:dyDescent="0.2">
      <c r="A43" s="6" t="s">
        <v>343</v>
      </c>
      <c r="B43" s="5" t="s">
        <v>280</v>
      </c>
      <c r="C43" s="90"/>
      <c r="D43" s="76">
        <f>投入係数表!E43</f>
        <v>9.9585062240663894E-3</v>
      </c>
      <c r="E43" s="77">
        <f>$C$7*D43</f>
        <v>0.99585062240663891</v>
      </c>
      <c r="F43" s="76">
        <f>分析係数表!C46</f>
        <v>0.14201585503963765</v>
      </c>
      <c r="G43" s="77">
        <f>E43*F43</f>
        <v>0.14142657763283417</v>
      </c>
      <c r="H43" s="77">
        <v>0.15437737268255652</v>
      </c>
      <c r="I43" s="77">
        <f>C43+H43</f>
        <v>0.15437737268255652</v>
      </c>
      <c r="J43" s="76">
        <f>分析係数表!G46</f>
        <v>9.5541401273885346E-3</v>
      </c>
      <c r="K43" s="78">
        <f>I43*J43</f>
        <v>1.4749430511072279E-3</v>
      </c>
      <c r="L43" s="79"/>
      <c r="M43" s="80"/>
      <c r="N43" s="81">
        <f>分析係数表!H46</f>
        <v>2.2838625801631884E-2</v>
      </c>
      <c r="O43" s="82">
        <f t="shared" si="4"/>
        <v>0.29737795605812717</v>
      </c>
      <c r="P43" s="76">
        <f>分析係数表!C46</f>
        <v>0.14201585503963765</v>
      </c>
      <c r="Q43" s="82">
        <f>O43*P43</f>
        <v>4.223238469953472E-2</v>
      </c>
      <c r="R43" s="83">
        <v>4.6822175566870725E-2</v>
      </c>
      <c r="S43" s="84">
        <f>I43+R43</f>
        <v>0.20119954824942726</v>
      </c>
      <c r="T43" s="85">
        <f>分析係数表!F46</f>
        <v>0.31369426751592355</v>
      </c>
      <c r="U43" s="86">
        <f>S43*T43</f>
        <v>6.311514491263881E-2</v>
      </c>
      <c r="V43" s="87">
        <f>分析係数表!D46</f>
        <v>3.1847133757961785E-3</v>
      </c>
      <c r="W43" s="167">
        <f t="shared" si="8"/>
        <v>0</v>
      </c>
      <c r="X43" s="76">
        <f>分析係数表!E46</f>
        <v>1.1146496815286623E-2</v>
      </c>
      <c r="Y43" s="166">
        <f t="shared" si="9"/>
        <v>0</v>
      </c>
    </row>
    <row r="44" spans="1:25" x14ac:dyDescent="0.2">
      <c r="A44" s="192">
        <v>40</v>
      </c>
      <c r="B44" s="14" t="s">
        <v>151</v>
      </c>
      <c r="C44" s="197">
        <f>SUM(C5:C43)</f>
        <v>100</v>
      </c>
      <c r="D44" s="92">
        <f>投入係数表!E44</f>
        <v>0.45255878284923928</v>
      </c>
      <c r="E44" s="91">
        <f>SUM(E5:E43)</f>
        <v>45.255878284923909</v>
      </c>
      <c r="F44" s="92">
        <f>分析係数表!C47</f>
        <v>0.37838028773130272</v>
      </c>
      <c r="G44" s="91">
        <f>SUM(G5:G43)</f>
        <v>9.618133424789546</v>
      </c>
      <c r="H44" s="91">
        <f>SUM(H5:H43)</f>
        <v>10.73719882572105</v>
      </c>
      <c r="I44" s="91">
        <f>SUM(I5:I43)</f>
        <v>110.73719882572109</v>
      </c>
      <c r="J44" s="92">
        <f>分析係数表!G47</f>
        <v>0.24341071531224251</v>
      </c>
      <c r="K44" s="93">
        <f>SUM(K5:K43)</f>
        <v>20.755845957951074</v>
      </c>
      <c r="L44" s="94">
        <f>最終需要_まとめ!$L$33</f>
        <v>0.62733333333333341</v>
      </c>
      <c r="M44" s="91">
        <f>K44*L44</f>
        <v>13.020834030954642</v>
      </c>
      <c r="N44" s="95">
        <f>分析係数表!H47</f>
        <v>1</v>
      </c>
      <c r="O44" s="109">
        <f t="shared" si="4"/>
        <v>13.020834030954642</v>
      </c>
      <c r="P44" s="92">
        <f>分析係数表!C47</f>
        <v>0.37838028773130272</v>
      </c>
      <c r="Q44" s="96">
        <f>SUM(Q5:Q43)</f>
        <v>5.4487992662677041</v>
      </c>
      <c r="R44" s="91">
        <f>SUM(R5:R43)</f>
        <v>6.0704571796281552</v>
      </c>
      <c r="S44" s="97">
        <f>SUM(S5:S43)</f>
        <v>116.8076560053492</v>
      </c>
      <c r="T44" s="98">
        <f>分析係数表!F47</f>
        <v>0.4410006323413877</v>
      </c>
      <c r="U44" s="99">
        <f>SUM(U5:U43)</f>
        <v>61.711331595813739</v>
      </c>
      <c r="V44" s="100">
        <f>分析係数表!D47</f>
        <v>6.076465403261349E-2</v>
      </c>
      <c r="W44" s="164">
        <f>SUM(W5:W43)</f>
        <v>12</v>
      </c>
      <c r="X44" s="92">
        <f>分析係数表!E47</f>
        <v>4.5269894801387316E-2</v>
      </c>
      <c r="Y44" s="165">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305</v>
      </c>
      <c r="S2" s="3" t="s">
        <v>153</v>
      </c>
      <c r="U2" s="64" t="s">
        <v>210</v>
      </c>
      <c r="W2" s="3" t="s">
        <v>130</v>
      </c>
      <c r="Y2" s="3" t="s">
        <v>154</v>
      </c>
    </row>
    <row r="3" spans="1:25" ht="44" x14ac:dyDescent="0.2">
      <c r="B3" s="65"/>
      <c r="C3" s="66" t="s">
        <v>228</v>
      </c>
      <c r="D3" s="66" t="s">
        <v>249</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投入係数表!F5</f>
        <v>0</v>
      </c>
      <c r="E5" s="77">
        <f t="shared" ref="E5:E38" si="0">$C$8*D5</f>
        <v>0</v>
      </c>
      <c r="F5" s="76">
        <f>分析係数表!C8</f>
        <v>1</v>
      </c>
      <c r="G5" s="77">
        <f t="shared" ref="G5:G38" si="1">E5*F5</f>
        <v>0</v>
      </c>
      <c r="H5" s="77">
        <f t="array" ref="H5:H43">MMULT(逆行列係数!C5:AO43,'4'!G5:G43)</f>
        <v>1.8073494154576922E-4</v>
      </c>
      <c r="I5" s="77">
        <f t="shared" ref="I5:I38" si="2">C5+H5</f>
        <v>1.8073494154576922E-4</v>
      </c>
      <c r="J5" s="76">
        <f>分析係数表!G8</f>
        <v>0.11966752230778634</v>
      </c>
      <c r="K5" s="78">
        <f t="shared" ref="K5:K38" si="3">I5*J5</f>
        <v>2.1628102649224797E-5</v>
      </c>
      <c r="L5" s="79" t="s">
        <v>181</v>
      </c>
      <c r="M5" s="80" t="s">
        <v>181</v>
      </c>
      <c r="N5" s="81">
        <f>分析係数表!H8</f>
        <v>1.1982031803320041E-2</v>
      </c>
      <c r="O5" s="82">
        <f t="shared" ref="O5:O43" si="4">$M$44*N5</f>
        <v>0.36453441954313148</v>
      </c>
      <c r="P5" s="76">
        <f>分析係数表!C8</f>
        <v>1</v>
      </c>
      <c r="Q5" s="82">
        <f t="shared" ref="Q5:Q38" si="5">O5*P5</f>
        <v>0.36453441954313148</v>
      </c>
      <c r="R5" s="83">
        <f t="array" ref="R5:R43">MMULT(逆行列係数!C5:AO43,'4'!Q5:Q43)</f>
        <v>0.4815781925817878</v>
      </c>
      <c r="S5" s="84">
        <f t="shared" ref="S5:S38" si="6">I5+R5</f>
        <v>0.48175892752333355</v>
      </c>
      <c r="T5" s="85">
        <f>分析係数表!F8</f>
        <v>0.45202298007578534</v>
      </c>
      <c r="U5" s="86">
        <f t="shared" ref="U5:U43" si="7">S5*T5</f>
        <v>0.2177661060972115</v>
      </c>
      <c r="V5" s="87">
        <f>分析係数表!D8</f>
        <v>0.29959662632929962</v>
      </c>
      <c r="W5" s="167">
        <f t="shared" ref="W5:W43" si="8">ROUND(S5*V5,0)</f>
        <v>0</v>
      </c>
      <c r="X5" s="76">
        <f>分析係数表!E8</f>
        <v>0.10695513995844029</v>
      </c>
      <c r="Y5" s="166">
        <f t="shared" ref="Y5:Y43" si="9">ROUND(S5*X5,0)</f>
        <v>0</v>
      </c>
    </row>
    <row r="6" spans="1:25" x14ac:dyDescent="0.2">
      <c r="A6" s="6" t="s">
        <v>220</v>
      </c>
      <c r="B6" s="5" t="s">
        <v>266</v>
      </c>
      <c r="C6" s="90"/>
      <c r="D6" s="76">
        <f>投入係数表!F6</f>
        <v>0</v>
      </c>
      <c r="E6" s="77">
        <f t="shared" si="0"/>
        <v>0</v>
      </c>
      <c r="F6" s="76">
        <f>分析係数表!C9</f>
        <v>0.44525547445255476</v>
      </c>
      <c r="G6" s="77">
        <f t="shared" si="1"/>
        <v>0</v>
      </c>
      <c r="H6" s="77">
        <v>6.874397100870056E-6</v>
      </c>
      <c r="I6" s="77">
        <f t="shared" si="2"/>
        <v>6.874397100870056E-6</v>
      </c>
      <c r="J6" s="76">
        <f>分析係数表!G9</f>
        <v>0.25757575757575757</v>
      </c>
      <c r="K6" s="78">
        <f t="shared" si="3"/>
        <v>1.7706780411331963E-6</v>
      </c>
      <c r="L6" s="79"/>
      <c r="M6" s="80"/>
      <c r="N6" s="81">
        <f>分析係数表!H9</f>
        <v>6.2093120276314386E-4</v>
      </c>
      <c r="O6" s="82">
        <f t="shared" si="4"/>
        <v>1.8890852510737178E-2</v>
      </c>
      <c r="P6" s="76">
        <f>分析係数表!C9</f>
        <v>0.44525547445255476</v>
      </c>
      <c r="Q6" s="82">
        <f t="shared" si="5"/>
        <v>8.4112554974815172E-3</v>
      </c>
      <c r="R6" s="83">
        <v>1.0023305451142689E-2</v>
      </c>
      <c r="S6" s="84">
        <f t="shared" si="6"/>
        <v>1.0030179848243559E-2</v>
      </c>
      <c r="T6" s="85">
        <f>分析係数表!F9</f>
        <v>0.71212121212121215</v>
      </c>
      <c r="U6" s="86">
        <f t="shared" si="7"/>
        <v>7.1427038313249588E-3</v>
      </c>
      <c r="V6" s="87">
        <f>分析係数表!D9</f>
        <v>0.22727272727272727</v>
      </c>
      <c r="W6" s="167">
        <f t="shared" si="8"/>
        <v>0</v>
      </c>
      <c r="X6" s="76">
        <f>分析係数表!E9</f>
        <v>0</v>
      </c>
      <c r="Y6" s="166">
        <f t="shared" si="9"/>
        <v>0</v>
      </c>
    </row>
    <row r="7" spans="1:25" x14ac:dyDescent="0.2">
      <c r="A7" s="6" t="s">
        <v>221</v>
      </c>
      <c r="B7" s="5" t="s">
        <v>267</v>
      </c>
      <c r="C7" s="90"/>
      <c r="D7" s="76">
        <f>投入係数表!F7</f>
        <v>0</v>
      </c>
      <c r="E7" s="77">
        <f t="shared" si="0"/>
        <v>0</v>
      </c>
      <c r="F7" s="76">
        <f>分析係数表!C10</f>
        <v>1</v>
      </c>
      <c r="G7" s="77">
        <f t="shared" si="1"/>
        <v>0</v>
      </c>
      <c r="H7" s="77">
        <v>1.5649894696613306E-4</v>
      </c>
      <c r="I7" s="77">
        <f t="shared" si="2"/>
        <v>1.5649894696613306E-4</v>
      </c>
      <c r="J7" s="76">
        <f>分析係数表!G10</f>
        <v>0.17925311203319502</v>
      </c>
      <c r="K7" s="78">
        <f t="shared" si="3"/>
        <v>2.8052923273597297E-5</v>
      </c>
      <c r="L7" s="79"/>
      <c r="M7" s="80"/>
      <c r="N7" s="81">
        <f>分析係数表!H10</f>
        <v>1.2030542053535912E-3</v>
      </c>
      <c r="O7" s="82">
        <f t="shared" si="4"/>
        <v>3.6601026739553282E-2</v>
      </c>
      <c r="P7" s="76">
        <f>分析係数表!C10</f>
        <v>1</v>
      </c>
      <c r="Q7" s="82">
        <f t="shared" si="5"/>
        <v>3.6601026739553282E-2</v>
      </c>
      <c r="R7" s="83">
        <v>4.9831589177147875E-2</v>
      </c>
      <c r="S7" s="84">
        <f t="shared" si="6"/>
        <v>4.9988088124114011E-2</v>
      </c>
      <c r="T7" s="85">
        <f>分析係数表!F10</f>
        <v>0.51950207468879672</v>
      </c>
      <c r="U7" s="86">
        <f t="shared" si="7"/>
        <v>2.596891549020363E-2</v>
      </c>
      <c r="V7" s="87">
        <f>分析係数表!D10</f>
        <v>0.10539419087136929</v>
      </c>
      <c r="W7" s="167">
        <f t="shared" si="8"/>
        <v>0</v>
      </c>
      <c r="X7" s="76">
        <f>分析係数表!E10</f>
        <v>0</v>
      </c>
      <c r="Y7" s="166">
        <f t="shared" si="9"/>
        <v>0</v>
      </c>
    </row>
    <row r="8" spans="1:25" x14ac:dyDescent="0.2">
      <c r="A8" s="6" t="s">
        <v>222</v>
      </c>
      <c r="B8" s="5" t="s">
        <v>27</v>
      </c>
      <c r="C8" s="75">
        <f>最終需要_まとめ!C9</f>
        <v>100</v>
      </c>
      <c r="D8" s="76">
        <f>投入係数表!F8</f>
        <v>0</v>
      </c>
      <c r="E8" s="77">
        <f t="shared" si="0"/>
        <v>0</v>
      </c>
      <c r="F8" s="76">
        <f>分析係数表!C11</f>
        <v>1.8423746161719823E-3</v>
      </c>
      <c r="G8" s="77">
        <f t="shared" si="1"/>
        <v>0</v>
      </c>
      <c r="H8" s="77">
        <v>1.3514396531483419E-3</v>
      </c>
      <c r="I8" s="77">
        <f t="shared" si="2"/>
        <v>100.00135143965315</v>
      </c>
      <c r="J8" s="76">
        <f>分析係数表!G11</f>
        <v>0.46666666666666667</v>
      </c>
      <c r="K8" s="78">
        <f t="shared" si="3"/>
        <v>46.667297338504802</v>
      </c>
      <c r="L8" s="79"/>
      <c r="M8" s="80"/>
      <c r="N8" s="81">
        <f>分析係数表!H11</f>
        <v>-1.9404100086348246E-5</v>
      </c>
      <c r="O8" s="82">
        <f t="shared" si="4"/>
        <v>-5.9033914096053681E-4</v>
      </c>
      <c r="P8" s="76">
        <f>分析係数表!C11</f>
        <v>1.8423746161719823E-3</v>
      </c>
      <c r="Q8" s="82">
        <f t="shared" si="5"/>
        <v>-1.0876258482384668E-6</v>
      </c>
      <c r="R8" s="83">
        <v>1.8296269128141102E-4</v>
      </c>
      <c r="S8" s="84">
        <f t="shared" si="6"/>
        <v>100.00153440234443</v>
      </c>
      <c r="T8" s="85">
        <f>分析係数表!F11</f>
        <v>0.8</v>
      </c>
      <c r="U8" s="86">
        <f t="shared" si="7"/>
        <v>80.001227521875549</v>
      </c>
      <c r="V8" s="87">
        <f>分析係数表!D11</f>
        <v>0.8666666666666667</v>
      </c>
      <c r="W8" s="167">
        <f t="shared" si="8"/>
        <v>87</v>
      </c>
      <c r="X8" s="76">
        <f>分析係数表!E11</f>
        <v>0.13333333333333333</v>
      </c>
      <c r="Y8" s="166">
        <f t="shared" si="9"/>
        <v>13</v>
      </c>
    </row>
    <row r="9" spans="1:25" x14ac:dyDescent="0.2">
      <c r="A9" s="6" t="s">
        <v>223</v>
      </c>
      <c r="B9" s="5" t="s">
        <v>191</v>
      </c>
      <c r="C9" s="90"/>
      <c r="D9" s="76">
        <f>投入係数表!F9</f>
        <v>0</v>
      </c>
      <c r="E9" s="77">
        <f t="shared" si="0"/>
        <v>0</v>
      </c>
      <c r="F9" s="76">
        <f>分析係数表!C12</f>
        <v>2.0316759704011478E-2</v>
      </c>
      <c r="G9" s="77">
        <f t="shared" si="1"/>
        <v>0</v>
      </c>
      <c r="H9" s="77">
        <v>5.1425004078062904E-6</v>
      </c>
      <c r="I9" s="77">
        <f t="shared" si="2"/>
        <v>5.1425004078062904E-6</v>
      </c>
      <c r="J9" s="76">
        <f>分析係数表!G12</f>
        <v>0.1442736737729301</v>
      </c>
      <c r="K9" s="78">
        <f t="shared" si="3"/>
        <v>7.4192742621300476E-7</v>
      </c>
      <c r="L9" s="79"/>
      <c r="M9" s="80"/>
      <c r="N9" s="81">
        <f>分析係数表!H12</f>
        <v>9.3974056718184554E-2</v>
      </c>
      <c r="O9" s="82">
        <f t="shared" si="4"/>
        <v>2.85901245967188</v>
      </c>
      <c r="P9" s="76">
        <f>分析係数表!C12</f>
        <v>2.0316759704011478E-2</v>
      </c>
      <c r="Q9" s="82">
        <f t="shared" si="5"/>
        <v>5.8085869133928394E-2</v>
      </c>
      <c r="R9" s="83">
        <v>6.4657397330943209E-2</v>
      </c>
      <c r="S9" s="84">
        <f t="shared" si="6"/>
        <v>6.4662539831351021E-2</v>
      </c>
      <c r="T9" s="85">
        <f>分析係数表!F12</f>
        <v>0.28705999008428357</v>
      </c>
      <c r="U9" s="86">
        <f t="shared" si="7"/>
        <v>1.8562028042812217E-2</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投入係数表!F10</f>
        <v>0</v>
      </c>
      <c r="E10" s="77">
        <f t="shared" si="0"/>
        <v>0</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0.43330892946503402</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投入係数表!F11</f>
        <v>0</v>
      </c>
      <c r="E11" s="77">
        <f t="shared" si="0"/>
        <v>0</v>
      </c>
      <c r="F11" s="76">
        <f>分析係数表!C14</f>
        <v>5.3118908382066232E-2</v>
      </c>
      <c r="G11" s="77">
        <f t="shared" si="1"/>
        <v>0</v>
      </c>
      <c r="H11" s="77">
        <v>1.8484049398185911E-3</v>
      </c>
      <c r="I11" s="77">
        <f t="shared" si="2"/>
        <v>1.8484049398185911E-3</v>
      </c>
      <c r="J11" s="76">
        <f>分析係数表!G14</f>
        <v>0.16545012165450121</v>
      </c>
      <c r="K11" s="78">
        <f t="shared" si="3"/>
        <v>3.0581882215976688E-4</v>
      </c>
      <c r="L11" s="79"/>
      <c r="M11" s="80"/>
      <c r="N11" s="81">
        <f>分析係数表!H14</f>
        <v>1.1739480552240688E-3</v>
      </c>
      <c r="O11" s="82">
        <f t="shared" si="4"/>
        <v>3.5715518028112479E-2</v>
      </c>
      <c r="P11" s="76">
        <f>分析係数表!C14</f>
        <v>5.3118908382066232E-2</v>
      </c>
      <c r="Q11" s="82">
        <f t="shared" si="5"/>
        <v>1.8971693299533415E-3</v>
      </c>
      <c r="R11" s="83">
        <v>7.0605446523713403E-3</v>
      </c>
      <c r="S11" s="84">
        <f t="shared" si="6"/>
        <v>8.9089495921899318E-3</v>
      </c>
      <c r="T11" s="85">
        <f>分析係数表!F14</f>
        <v>0.30008110300081103</v>
      </c>
      <c r="U11" s="86">
        <f t="shared" si="7"/>
        <v>2.6734074202029805E-3</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投入係数表!F12</f>
        <v>0</v>
      </c>
      <c r="E12" s="77">
        <f t="shared" si="0"/>
        <v>0</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0.26388159600936001</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投入係数表!F13</f>
        <v>0</v>
      </c>
      <c r="E13" s="77">
        <f t="shared" si="0"/>
        <v>0</v>
      </c>
      <c r="F13" s="76">
        <f>分析係数表!C16</f>
        <v>2.7114967462038564E-3</v>
      </c>
      <c r="G13" s="77">
        <f t="shared" si="1"/>
        <v>0</v>
      </c>
      <c r="H13" s="77">
        <v>1.5536275673808946E-4</v>
      </c>
      <c r="I13" s="77">
        <f t="shared" si="2"/>
        <v>1.5536275673808946E-4</v>
      </c>
      <c r="J13" s="76">
        <f>分析係数表!G16</f>
        <v>4.3478260869565216E-2</v>
      </c>
      <c r="K13" s="78">
        <f t="shared" si="3"/>
        <v>6.754902466873455E-6</v>
      </c>
      <c r="L13" s="79"/>
      <c r="M13" s="80"/>
      <c r="N13" s="81">
        <f>分析係数表!H16</f>
        <v>1.6842758874950278E-2</v>
      </c>
      <c r="O13" s="82">
        <f t="shared" si="4"/>
        <v>0.51241437435374604</v>
      </c>
      <c r="P13" s="76">
        <f>分析係数表!C16</f>
        <v>2.7114967462038564E-3</v>
      </c>
      <c r="Q13" s="82">
        <f t="shared" si="5"/>
        <v>1.3894099087682671E-3</v>
      </c>
      <c r="R13" s="83">
        <v>1.5531797025209733E-3</v>
      </c>
      <c r="S13" s="84">
        <f t="shared" si="6"/>
        <v>1.7085424592590628E-3</v>
      </c>
      <c r="T13" s="85">
        <f>分析係数表!F16</f>
        <v>0.30434782608695654</v>
      </c>
      <c r="U13" s="86">
        <f t="shared" si="7"/>
        <v>5.1999118325275827E-4</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投入係数表!F14</f>
        <v>0</v>
      </c>
      <c r="E14" s="77">
        <f t="shared" si="0"/>
        <v>0</v>
      </c>
      <c r="F14" s="76">
        <f>分析係数表!C17</f>
        <v>8.0363051905076865E-3</v>
      </c>
      <c r="G14" s="77">
        <f t="shared" si="1"/>
        <v>0</v>
      </c>
      <c r="H14" s="77">
        <v>1.7764740062327901E-4</v>
      </c>
      <c r="I14" s="77">
        <f t="shared" si="2"/>
        <v>1.7764740062327901E-4</v>
      </c>
      <c r="J14" s="76">
        <f>分析係数表!G17</f>
        <v>0.21314741035856574</v>
      </c>
      <c r="K14" s="78">
        <f t="shared" si="3"/>
        <v>3.7865083399782574E-5</v>
      </c>
      <c r="L14" s="79"/>
      <c r="M14" s="80"/>
      <c r="N14" s="81">
        <f>分析係数表!H17</f>
        <v>2.8815088628227144E-3</v>
      </c>
      <c r="O14" s="82">
        <f t="shared" si="4"/>
        <v>8.7665362432639712E-2</v>
      </c>
      <c r="P14" s="76">
        <f>分析係数表!C17</f>
        <v>8.0363051905076865E-3</v>
      </c>
      <c r="Q14" s="82">
        <f t="shared" si="5"/>
        <v>7.0450560714516012E-4</v>
      </c>
      <c r="R14" s="83">
        <v>1.3494083517925485E-3</v>
      </c>
      <c r="S14" s="84">
        <f t="shared" si="6"/>
        <v>1.5270557524158276E-3</v>
      </c>
      <c r="T14" s="85">
        <f>分析係数表!F17</f>
        <v>0.32270916334661354</v>
      </c>
      <c r="U14" s="86">
        <f t="shared" si="7"/>
        <v>4.9279488424574516E-4</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投入係数表!F15</f>
        <v>0</v>
      </c>
      <c r="E15" s="77">
        <f t="shared" si="0"/>
        <v>0</v>
      </c>
      <c r="F15" s="76">
        <f>分析係数表!C18</f>
        <v>6.0036945812807829E-2</v>
      </c>
      <c r="G15" s="77">
        <f t="shared" si="1"/>
        <v>0</v>
      </c>
      <c r="H15" s="77">
        <v>2.4131023464718371E-4</v>
      </c>
      <c r="I15" s="77">
        <f t="shared" si="2"/>
        <v>2.4131023464718371E-4</v>
      </c>
      <c r="J15" s="76">
        <f>分析係数表!G18</f>
        <v>0.21452702702702703</v>
      </c>
      <c r="K15" s="78">
        <f t="shared" si="3"/>
        <v>5.1767567230054615E-5</v>
      </c>
      <c r="L15" s="79"/>
      <c r="M15" s="80"/>
      <c r="N15" s="81">
        <f>分析係数表!H18</f>
        <v>4.5599635202918376E-4</v>
      </c>
      <c r="O15" s="82">
        <f t="shared" si="4"/>
        <v>1.3872969812572616E-2</v>
      </c>
      <c r="P15" s="76">
        <f>分析係数表!C18</f>
        <v>6.0036945812807829E-2</v>
      </c>
      <c r="Q15" s="82">
        <f t="shared" si="5"/>
        <v>8.3289073690014093E-4</v>
      </c>
      <c r="R15" s="83">
        <v>1.9532138615404662E-3</v>
      </c>
      <c r="S15" s="84">
        <f t="shared" si="6"/>
        <v>2.1945240961876501E-3</v>
      </c>
      <c r="T15" s="85">
        <f>分析係数表!F18</f>
        <v>0.45777027027027029</v>
      </c>
      <c r="U15" s="86">
        <f t="shared" si="7"/>
        <v>1.0045878886264412E-3</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投入係数表!F16</f>
        <v>0</v>
      </c>
      <c r="E16" s="77">
        <f t="shared" si="0"/>
        <v>0</v>
      </c>
      <c r="F16" s="76">
        <f>分析係数表!C19</f>
        <v>2.1817907292767669E-2</v>
      </c>
      <c r="G16" s="77">
        <f t="shared" si="1"/>
        <v>0</v>
      </c>
      <c r="H16" s="77">
        <v>4.2937258674845906E-5</v>
      </c>
      <c r="I16" s="77">
        <f t="shared" si="2"/>
        <v>4.2937258674845906E-5</v>
      </c>
      <c r="J16" s="76">
        <f>分析係数表!G19</f>
        <v>5.7812500000000003E-2</v>
      </c>
      <c r="K16" s="78">
        <f t="shared" si="3"/>
        <v>2.4823102671395292E-6</v>
      </c>
      <c r="L16" s="79"/>
      <c r="M16" s="80"/>
      <c r="N16" s="81">
        <f>分析係数表!H19</f>
        <v>-1.1642460051808947E-4</v>
      </c>
      <c r="O16" s="82">
        <f t="shared" si="4"/>
        <v>-3.5420348457632211E-3</v>
      </c>
      <c r="P16" s="76">
        <f>分析係数表!C19</f>
        <v>2.1817907292767669E-2</v>
      </c>
      <c r="Q16" s="82">
        <f t="shared" si="5"/>
        <v>-7.7279787892614585E-5</v>
      </c>
      <c r="R16" s="83">
        <v>4.8693859576194983E-4</v>
      </c>
      <c r="S16" s="84">
        <f t="shared" si="6"/>
        <v>5.2987585443679569E-4</v>
      </c>
      <c r="T16" s="85">
        <f>分析係数表!F19</f>
        <v>0.24062500000000001</v>
      </c>
      <c r="U16" s="86">
        <f t="shared" si="7"/>
        <v>1.2750137747385396E-4</v>
      </c>
      <c r="V16" s="87">
        <f>分析係数表!D19</f>
        <v>1.171875E-2</v>
      </c>
      <c r="W16" s="167">
        <f t="shared" si="8"/>
        <v>0</v>
      </c>
      <c r="X16" s="76">
        <f>分析係数表!E19</f>
        <v>1.015625E-2</v>
      </c>
      <c r="Y16" s="166">
        <f t="shared" si="9"/>
        <v>0</v>
      </c>
    </row>
    <row r="17" spans="1:25" x14ac:dyDescent="0.2">
      <c r="A17" s="6" t="s">
        <v>5</v>
      </c>
      <c r="B17" s="5" t="s">
        <v>33</v>
      </c>
      <c r="C17" s="90"/>
      <c r="D17" s="76">
        <f>投入係数表!F17</f>
        <v>0</v>
      </c>
      <c r="E17" s="77">
        <f t="shared" si="0"/>
        <v>0</v>
      </c>
      <c r="F17" s="76">
        <f>分析係数表!C20</f>
        <v>5.6386047731444844E-3</v>
      </c>
      <c r="G17" s="77">
        <f t="shared" si="1"/>
        <v>0</v>
      </c>
      <c r="H17" s="77">
        <v>8.0999598904018218E-6</v>
      </c>
      <c r="I17" s="77">
        <f t="shared" si="2"/>
        <v>8.0999598904018218E-6</v>
      </c>
      <c r="J17" s="76">
        <f>分析係数表!G20</f>
        <v>9.9078341013824886E-2</v>
      </c>
      <c r="K17" s="78">
        <f t="shared" si="3"/>
        <v>8.0253058821953531E-7</v>
      </c>
      <c r="L17" s="79"/>
      <c r="M17" s="80"/>
      <c r="N17" s="81">
        <f>分析係数表!H20</f>
        <v>5.6271890250409915E-4</v>
      </c>
      <c r="O17" s="82">
        <f t="shared" si="4"/>
        <v>1.711983508785557E-2</v>
      </c>
      <c r="P17" s="76">
        <f>分析係数表!C20</f>
        <v>5.6386047731444844E-3</v>
      </c>
      <c r="Q17" s="82">
        <f t="shared" si="5"/>
        <v>9.6531983841828835E-5</v>
      </c>
      <c r="R17" s="83">
        <v>3.0792163555359723E-4</v>
      </c>
      <c r="S17" s="84">
        <f t="shared" si="6"/>
        <v>3.1602159544399905E-4</v>
      </c>
      <c r="T17" s="85">
        <f>分析係数表!F20</f>
        <v>0.22119815668202766</v>
      </c>
      <c r="U17" s="86">
        <f t="shared" si="7"/>
        <v>6.9903394383926068E-5</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投入係数表!F18</f>
        <v>0</v>
      </c>
      <c r="E18" s="77">
        <f t="shared" si="0"/>
        <v>0</v>
      </c>
      <c r="F18" s="76">
        <f>分析係数表!C21</f>
        <v>3.6921656859351559E-2</v>
      </c>
      <c r="G18" s="77">
        <f t="shared" si="1"/>
        <v>0</v>
      </c>
      <c r="H18" s="77">
        <v>3.621162824148916E-4</v>
      </c>
      <c r="I18" s="77">
        <f t="shared" si="2"/>
        <v>3.621162824148916E-4</v>
      </c>
      <c r="J18" s="76">
        <f>分析係数表!G21</f>
        <v>0.2849280270956816</v>
      </c>
      <c r="K18" s="78">
        <f t="shared" si="3"/>
        <v>1.0317707792769772E-4</v>
      </c>
      <c r="L18" s="79"/>
      <c r="M18" s="80"/>
      <c r="N18" s="81">
        <f>分析係数表!H21</f>
        <v>9.3139680414471579E-4</v>
      </c>
      <c r="O18" s="82">
        <f t="shared" si="4"/>
        <v>2.8336278766105769E-2</v>
      </c>
      <c r="P18" s="76">
        <f>分析係数表!C21</f>
        <v>3.6921656859351559E-2</v>
      </c>
      <c r="Q18" s="82">
        <f t="shared" si="5"/>
        <v>1.046222361273087E-3</v>
      </c>
      <c r="R18" s="83">
        <v>2.4361208189630649E-3</v>
      </c>
      <c r="S18" s="84">
        <f t="shared" si="6"/>
        <v>2.7982371013779567E-3</v>
      </c>
      <c r="T18" s="85">
        <f>分析係数表!F21</f>
        <v>0.42591024555461471</v>
      </c>
      <c r="U18" s="86">
        <f t="shared" si="7"/>
        <v>1.1917978509679188E-3</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投入係数表!F19</f>
        <v>0</v>
      </c>
      <c r="E19" s="77">
        <f t="shared" si="0"/>
        <v>0</v>
      </c>
      <c r="F19" s="76">
        <f>分析係数表!C22</f>
        <v>3.1736872475476074E-2</v>
      </c>
      <c r="G19" s="77">
        <f t="shared" si="1"/>
        <v>0</v>
      </c>
      <c r="H19" s="77">
        <v>1.2289486021795499E-4</v>
      </c>
      <c r="I19" s="77">
        <f t="shared" si="2"/>
        <v>1.2289486021795499E-4</v>
      </c>
      <c r="J19" s="76">
        <f>分析係数表!G22</f>
        <v>0.19464835425053278</v>
      </c>
      <c r="K19" s="78">
        <f t="shared" si="3"/>
        <v>2.3921282287274211E-5</v>
      </c>
      <c r="L19" s="79"/>
      <c r="M19" s="80"/>
      <c r="N19" s="81">
        <f>分析係数表!H22</f>
        <v>4.8510250215870614E-5</v>
      </c>
      <c r="O19" s="82">
        <f t="shared" si="4"/>
        <v>1.4758478524013422E-3</v>
      </c>
      <c r="P19" s="76">
        <f>分析係数表!C22</f>
        <v>3.1736872475476074E-2</v>
      </c>
      <c r="Q19" s="82">
        <f t="shared" si="5"/>
        <v>4.6838795084866632E-5</v>
      </c>
      <c r="R19" s="83">
        <v>5.8884594388195887E-4</v>
      </c>
      <c r="S19" s="84">
        <f t="shared" si="6"/>
        <v>7.1174080409991381E-4</v>
      </c>
      <c r="T19" s="85">
        <f>分析係数表!F22</f>
        <v>0.41345015391901491</v>
      </c>
      <c r="U19" s="86">
        <f t="shared" si="7"/>
        <v>2.9426934500555282E-4</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投入係数表!F20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8.8550871144080527E-4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投入係数表!F21</f>
        <v>0</v>
      </c>
      <c r="E21" s="77">
        <f t="shared" si="0"/>
        <v>0</v>
      </c>
      <c r="F21" s="76">
        <f>分析係数表!C24</f>
        <v>0.35760598503740648</v>
      </c>
      <c r="G21" s="77">
        <f t="shared" si="1"/>
        <v>0</v>
      </c>
      <c r="H21" s="77">
        <v>7.3987209105740048E-4</v>
      </c>
      <c r="I21" s="77">
        <f t="shared" si="2"/>
        <v>7.3987209105740048E-4</v>
      </c>
      <c r="J21" s="76">
        <f>分析係数表!G24</f>
        <v>0.20759493670886076</v>
      </c>
      <c r="K21" s="78">
        <f t="shared" si="3"/>
        <v>1.5359369991571351E-4</v>
      </c>
      <c r="L21" s="79"/>
      <c r="M21" s="80"/>
      <c r="N21" s="81">
        <f>分析係数表!H24</f>
        <v>3.6867790164061664E-4</v>
      </c>
      <c r="O21" s="82">
        <f t="shared" si="4"/>
        <v>1.1216443678250199E-2</v>
      </c>
      <c r="P21" s="76">
        <f>分析係数表!C24</f>
        <v>0.35760598503740648</v>
      </c>
      <c r="Q21" s="82">
        <f t="shared" si="5"/>
        <v>4.0110673901772535E-3</v>
      </c>
      <c r="R21" s="83">
        <v>1.4020123502797429E-2</v>
      </c>
      <c r="S21" s="84">
        <f t="shared" si="6"/>
        <v>1.475999559385483E-2</v>
      </c>
      <c r="T21" s="85">
        <f>分析係数表!F24</f>
        <v>0.39156118143459917</v>
      </c>
      <c r="U21" s="86">
        <f t="shared" si="7"/>
        <v>5.7794413126992751E-3</v>
      </c>
      <c r="V21" s="87">
        <f>分析係数表!D24</f>
        <v>0</v>
      </c>
      <c r="W21" s="167">
        <f t="shared" si="8"/>
        <v>0</v>
      </c>
      <c r="X21" s="76">
        <f>分析係数表!E24</f>
        <v>0</v>
      </c>
      <c r="Y21" s="166">
        <f t="shared" si="9"/>
        <v>0</v>
      </c>
    </row>
    <row r="22" spans="1:25" x14ac:dyDescent="0.2">
      <c r="A22" s="6" t="s">
        <v>10</v>
      </c>
      <c r="B22" s="5" t="s">
        <v>272</v>
      </c>
      <c r="C22" s="90"/>
      <c r="D22" s="76">
        <f>投入係数表!F22</f>
        <v>0</v>
      </c>
      <c r="E22" s="77">
        <f t="shared" si="0"/>
        <v>0</v>
      </c>
      <c r="F22" s="76">
        <f>分析係数表!C25</f>
        <v>9.5215065139195865E-3</v>
      </c>
      <c r="G22" s="77">
        <f t="shared" si="1"/>
        <v>0</v>
      </c>
      <c r="H22" s="77">
        <v>6.9183581987470252E-5</v>
      </c>
      <c r="I22" s="77">
        <f t="shared" si="2"/>
        <v>6.9183581987470252E-5</v>
      </c>
      <c r="J22" s="76">
        <f>分析係数表!G25</f>
        <v>0.19654913728432108</v>
      </c>
      <c r="K22" s="78">
        <f t="shared" si="3"/>
        <v>1.3597973353876373E-5</v>
      </c>
      <c r="L22" s="79"/>
      <c r="M22" s="80"/>
      <c r="N22" s="81">
        <f>分析係数表!H25</f>
        <v>5.2391070233140261E-4</v>
      </c>
      <c r="O22" s="82">
        <f t="shared" si="4"/>
        <v>1.5939156805934496E-2</v>
      </c>
      <c r="P22" s="76">
        <f>分析係数表!C25</f>
        <v>9.5215065139195865E-3</v>
      </c>
      <c r="Q22" s="82">
        <f t="shared" si="5"/>
        <v>1.5176478535409101E-4</v>
      </c>
      <c r="R22" s="83">
        <v>1.1325094081433935E-3</v>
      </c>
      <c r="S22" s="84">
        <f t="shared" si="6"/>
        <v>1.2016929901308637E-3</v>
      </c>
      <c r="T22" s="85">
        <f>分析係数表!F25</f>
        <v>0.35083770942735681</v>
      </c>
      <c r="U22" s="86">
        <f t="shared" si="7"/>
        <v>4.2159921609242351E-4</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投入係数表!F23</f>
        <v>0</v>
      </c>
      <c r="E23" s="77">
        <f t="shared" si="0"/>
        <v>0</v>
      </c>
      <c r="F23" s="76">
        <f>分析係数表!C26</f>
        <v>1</v>
      </c>
      <c r="G23" s="77">
        <f t="shared" si="1"/>
        <v>0</v>
      </c>
      <c r="H23" s="77">
        <v>3.9765304346340794E-3</v>
      </c>
      <c r="I23" s="77">
        <f t="shared" si="2"/>
        <v>3.9765304346340794E-3</v>
      </c>
      <c r="J23" s="76">
        <f>分析係数表!G26</f>
        <v>0.19643428283435263</v>
      </c>
      <c r="K23" s="78">
        <f t="shared" si="3"/>
        <v>7.8112690409632194E-4</v>
      </c>
      <c r="L23" s="79"/>
      <c r="M23" s="80"/>
      <c r="N23" s="81">
        <f>分析係数表!H26</f>
        <v>1.1070039099261674E-2</v>
      </c>
      <c r="O23" s="82">
        <f t="shared" si="4"/>
        <v>0.33678847991798627</v>
      </c>
      <c r="P23" s="76">
        <f>分析係数表!C26</f>
        <v>1</v>
      </c>
      <c r="Q23" s="82">
        <f t="shared" si="5"/>
        <v>0.33678847991798627</v>
      </c>
      <c r="R23" s="83">
        <v>0.39785123480508394</v>
      </c>
      <c r="S23" s="84">
        <f t="shared" si="6"/>
        <v>0.40182776523971803</v>
      </c>
      <c r="T23" s="85">
        <f>分析係数表!F26</f>
        <v>0.33543328454985122</v>
      </c>
      <c r="U23" s="86">
        <f t="shared" si="7"/>
        <v>0.13478640711768516</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投入係数表!F24</f>
        <v>0</v>
      </c>
      <c r="E24" s="77">
        <f t="shared" si="0"/>
        <v>0</v>
      </c>
      <c r="F24" s="76">
        <f>分析係数表!C27</f>
        <v>0.19201995012468831</v>
      </c>
      <c r="G24" s="77">
        <f t="shared" si="1"/>
        <v>0</v>
      </c>
      <c r="H24" s="77">
        <v>2.0351018037412775E-4</v>
      </c>
      <c r="I24" s="77">
        <f t="shared" si="2"/>
        <v>2.0351018037412775E-4</v>
      </c>
      <c r="J24" s="76">
        <f>分析係数表!G27</f>
        <v>0.16888519134775373</v>
      </c>
      <c r="K24" s="78">
        <f t="shared" si="3"/>
        <v>3.4369855753700441E-5</v>
      </c>
      <c r="L24" s="79"/>
      <c r="M24" s="80"/>
      <c r="N24" s="81">
        <f>分析係数表!H27</f>
        <v>1.1060337049218499E-2</v>
      </c>
      <c r="O24" s="82">
        <f t="shared" si="4"/>
        <v>0.33649331034750596</v>
      </c>
      <c r="P24" s="76">
        <f>分析係数表!C27</f>
        <v>0.19201995012468831</v>
      </c>
      <c r="Q24" s="82">
        <f t="shared" si="5"/>
        <v>6.4613428670219353E-2</v>
      </c>
      <c r="R24" s="83">
        <v>6.5437146378369782E-2</v>
      </c>
      <c r="S24" s="84">
        <f t="shared" si="6"/>
        <v>6.5640656558743904E-2</v>
      </c>
      <c r="T24" s="85">
        <f>分析係数表!F27</f>
        <v>0.32029950083194675</v>
      </c>
      <c r="U24" s="86">
        <f t="shared" si="7"/>
        <v>2.1024669530046922E-2</v>
      </c>
      <c r="V24" s="87">
        <f>分析係数表!D27</f>
        <v>0</v>
      </c>
      <c r="W24" s="167">
        <f t="shared" si="8"/>
        <v>0</v>
      </c>
      <c r="X24" s="76">
        <f>分析係数表!E27</f>
        <v>0</v>
      </c>
      <c r="Y24" s="166">
        <f t="shared" si="9"/>
        <v>0</v>
      </c>
    </row>
    <row r="25" spans="1:25" x14ac:dyDescent="0.2">
      <c r="A25" s="6" t="s">
        <v>13</v>
      </c>
      <c r="B25" s="5" t="s">
        <v>192</v>
      </c>
      <c r="C25" s="90"/>
      <c r="D25" s="76">
        <f>投入係数表!F25</f>
        <v>0</v>
      </c>
      <c r="E25" s="77">
        <f t="shared" si="0"/>
        <v>0</v>
      </c>
      <c r="F25" s="76">
        <f>分析係数表!C28</f>
        <v>7.8754250939681358E-2</v>
      </c>
      <c r="G25" s="77">
        <f t="shared" si="1"/>
        <v>0</v>
      </c>
      <c r="H25" s="77">
        <v>1.0090210642352104E-3</v>
      </c>
      <c r="I25" s="77">
        <f t="shared" si="2"/>
        <v>1.0090210642352104E-3</v>
      </c>
      <c r="J25" s="76">
        <f>分析係数表!G28</f>
        <v>0.12491909385113269</v>
      </c>
      <c r="K25" s="78">
        <f t="shared" si="3"/>
        <v>1.2604599702096804E-4</v>
      </c>
      <c r="L25" s="79"/>
      <c r="M25" s="80"/>
      <c r="N25" s="81">
        <f>分析係数表!H28</f>
        <v>1.995711693880917E-2</v>
      </c>
      <c r="O25" s="82">
        <f t="shared" si="4"/>
        <v>0.60716380647791213</v>
      </c>
      <c r="P25" s="76">
        <f>分析係数表!C28</f>
        <v>7.8754250939681358E-2</v>
      </c>
      <c r="Q25" s="82">
        <f t="shared" si="5"/>
        <v>4.7816730776853625E-2</v>
      </c>
      <c r="R25" s="83">
        <v>5.2767238737126528E-2</v>
      </c>
      <c r="S25" s="84">
        <f t="shared" si="6"/>
        <v>5.3776259801361741E-2</v>
      </c>
      <c r="T25" s="85">
        <f>分析係数表!F28</f>
        <v>0.21391585760517801</v>
      </c>
      <c r="U25" s="86">
        <f t="shared" si="7"/>
        <v>1.1503594734207156E-2</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投入係数表!F26</f>
        <v>0</v>
      </c>
      <c r="E26" s="77">
        <f t="shared" si="0"/>
        <v>0</v>
      </c>
      <c r="F26" s="76">
        <f>分析係数表!C29</f>
        <v>0.17273701124799146</v>
      </c>
      <c r="G26" s="77">
        <f t="shared" si="1"/>
        <v>0</v>
      </c>
      <c r="H26" s="77">
        <v>1.8706138227931293E-2</v>
      </c>
      <c r="I26" s="77">
        <f t="shared" si="2"/>
        <v>1.8706138227931293E-2</v>
      </c>
      <c r="J26" s="76">
        <f>分析係数表!G29</f>
        <v>0.26179367547952309</v>
      </c>
      <c r="K26" s="78">
        <f t="shared" si="3"/>
        <v>4.8971486807181455E-3</v>
      </c>
      <c r="L26" s="79"/>
      <c r="M26" s="80"/>
      <c r="N26" s="81">
        <f>分析係数表!H29</f>
        <v>9.8960910440376044E-3</v>
      </c>
      <c r="O26" s="82">
        <f t="shared" si="4"/>
        <v>0.30107296188987376</v>
      </c>
      <c r="P26" s="76">
        <f>分析係数表!C29</f>
        <v>0.17273701124799146</v>
      </c>
      <c r="Q26" s="82">
        <f t="shared" si="5"/>
        <v>5.2006443604437229E-2</v>
      </c>
      <c r="R26" s="83">
        <v>7.0201560021105544E-2</v>
      </c>
      <c r="S26" s="84">
        <f t="shared" si="6"/>
        <v>8.890769824903684E-2</v>
      </c>
      <c r="T26" s="85">
        <f>分析係数表!F29</f>
        <v>0.41420425090720581</v>
      </c>
      <c r="U26" s="86">
        <f t="shared" si="7"/>
        <v>3.6825946553126196E-2</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投入係数表!F27</f>
        <v>0</v>
      </c>
      <c r="E27" s="77">
        <f t="shared" si="0"/>
        <v>0</v>
      </c>
      <c r="F27" s="76">
        <f>分析係数表!C30</f>
        <v>1</v>
      </c>
      <c r="G27" s="77">
        <f t="shared" si="1"/>
        <v>0</v>
      </c>
      <c r="H27" s="77">
        <v>5.6265449659351124E-2</v>
      </c>
      <c r="I27" s="77">
        <f t="shared" si="2"/>
        <v>5.6265449659351124E-2</v>
      </c>
      <c r="J27" s="76">
        <f>分析係数表!G30</f>
        <v>0.34449467473756801</v>
      </c>
      <c r="K27" s="78">
        <f t="shared" si="3"/>
        <v>1.9383147779361173E-2</v>
      </c>
      <c r="L27" s="79"/>
      <c r="M27" s="80"/>
      <c r="N27" s="81">
        <f>分析係数表!H30</f>
        <v>0</v>
      </c>
      <c r="O27" s="82">
        <f t="shared" si="4"/>
        <v>0</v>
      </c>
      <c r="P27" s="76">
        <f>分析係数表!C30</f>
        <v>1</v>
      </c>
      <c r="Q27" s="82">
        <f t="shared" si="5"/>
        <v>0</v>
      </c>
      <c r="R27" s="83">
        <v>7.3534957323104957E-2</v>
      </c>
      <c r="S27" s="84">
        <f t="shared" si="6"/>
        <v>0.1298004069824561</v>
      </c>
      <c r="T27" s="85">
        <f>分析係数表!F30</f>
        <v>0.44103900084284731</v>
      </c>
      <c r="U27" s="86">
        <f t="shared" si="7"/>
        <v>5.724704180453738E-2</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投入係数表!F28</f>
        <v>6.6666666666666666E-2</v>
      </c>
      <c r="E28" s="77">
        <f t="shared" si="0"/>
        <v>6.666666666666667</v>
      </c>
      <c r="F28" s="76">
        <f>分析係数表!C31</f>
        <v>0.22703792364873376</v>
      </c>
      <c r="G28" s="77">
        <f t="shared" si="1"/>
        <v>1.5135861576582252</v>
      </c>
      <c r="H28" s="77">
        <v>1.5317929633651188</v>
      </c>
      <c r="I28" s="77">
        <f t="shared" si="2"/>
        <v>1.5317929633651188</v>
      </c>
      <c r="J28" s="76">
        <f>分析係数表!G31</f>
        <v>7.0061014096360189E-2</v>
      </c>
      <c r="K28" s="78">
        <f t="shared" si="3"/>
        <v>0.10731896839902894</v>
      </c>
      <c r="L28" s="79"/>
      <c r="M28" s="80"/>
      <c r="N28" s="81">
        <f>分析係数表!H31</f>
        <v>2.3692406205431206E-2</v>
      </c>
      <c r="O28" s="82">
        <f t="shared" si="4"/>
        <v>0.7208040911128154</v>
      </c>
      <c r="P28" s="76">
        <f>分析係数表!C31</f>
        <v>0.22703792364873376</v>
      </c>
      <c r="Q28" s="82">
        <f t="shared" si="5"/>
        <v>0.16364986420376632</v>
      </c>
      <c r="R28" s="83">
        <v>0.20493880080191285</v>
      </c>
      <c r="S28" s="84">
        <f t="shared" si="6"/>
        <v>1.7367317641670317</v>
      </c>
      <c r="T28" s="85">
        <f>分析係数表!F31</f>
        <v>0.2422680412371134</v>
      </c>
      <c r="U28" s="86">
        <f t="shared" si="7"/>
        <v>0.42075460265902315</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投入係数表!F29</f>
        <v>0</v>
      </c>
      <c r="E29" s="77">
        <f t="shared" si="0"/>
        <v>0</v>
      </c>
      <c r="F29" s="76">
        <f>分析係数表!C32</f>
        <v>0.29590488771466317</v>
      </c>
      <c r="G29" s="77">
        <f t="shared" si="1"/>
        <v>0</v>
      </c>
      <c r="H29" s="77">
        <v>3.2864801478488391E-3</v>
      </c>
      <c r="I29" s="77">
        <f t="shared" si="2"/>
        <v>3.2864801478488391E-3</v>
      </c>
      <c r="J29" s="76">
        <f>分析係数表!G32</f>
        <v>0.13968957871396895</v>
      </c>
      <c r="K29" s="78">
        <f t="shared" si="3"/>
        <v>4.590870273048267E-4</v>
      </c>
      <c r="L29" s="79"/>
      <c r="M29" s="80"/>
      <c r="N29" s="81">
        <f>分析係数表!H32</f>
        <v>6.5682878792288815E-3</v>
      </c>
      <c r="O29" s="82">
        <f t="shared" si="4"/>
        <v>0.19982979921514174</v>
      </c>
      <c r="P29" s="76">
        <f>分析係数表!C32</f>
        <v>0.29590488771466317</v>
      </c>
      <c r="Q29" s="82">
        <f t="shared" si="5"/>
        <v>5.9130614298800205E-2</v>
      </c>
      <c r="R29" s="83">
        <v>7.2911507258645911E-2</v>
      </c>
      <c r="S29" s="84">
        <f t="shared" si="6"/>
        <v>7.6197987406494749E-2</v>
      </c>
      <c r="T29" s="85">
        <f>分析係数表!F32</f>
        <v>0.48337028824833705</v>
      </c>
      <c r="U29" s="86">
        <f t="shared" si="7"/>
        <v>3.6831843136620523E-2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投入係数表!F30</f>
        <v>0</v>
      </c>
      <c r="E30" s="77">
        <f t="shared" si="0"/>
        <v>0</v>
      </c>
      <c r="F30" s="76">
        <f>分析係数表!C33</f>
        <v>0.50593824228028506</v>
      </c>
      <c r="G30" s="77">
        <f t="shared" si="1"/>
        <v>0</v>
      </c>
      <c r="H30" s="77">
        <v>1.0060418065773964E-2</v>
      </c>
      <c r="I30" s="77">
        <f t="shared" si="2"/>
        <v>1.0060418065773964E-2</v>
      </c>
      <c r="J30" s="76">
        <f>分析係数表!G33</f>
        <v>0.50351288056206089</v>
      </c>
      <c r="K30" s="78">
        <f t="shared" si="3"/>
        <v>5.0655500799564454E-3</v>
      </c>
      <c r="L30" s="79"/>
      <c r="M30" s="80"/>
      <c r="N30" s="81">
        <f>分析係数表!H33</f>
        <v>9.7990705436058648E-4</v>
      </c>
      <c r="O30" s="82">
        <f t="shared" si="4"/>
        <v>2.9812126618507111E-2</v>
      </c>
      <c r="P30" s="76">
        <f>分析係数表!C33</f>
        <v>0.50593824228028506</v>
      </c>
      <c r="Q30" s="82">
        <f t="shared" si="5"/>
        <v>1.5083094940004786E-2</v>
      </c>
      <c r="R30" s="83">
        <v>5.0752186374511676E-2</v>
      </c>
      <c r="S30" s="84">
        <f t="shared" si="6"/>
        <v>6.0812604440285641E-2</v>
      </c>
      <c r="T30" s="85">
        <f>分析係数表!F33</f>
        <v>0.6428571428571429</v>
      </c>
      <c r="U30" s="86">
        <f t="shared" si="7"/>
        <v>3.9093817140183632E-2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投入係数表!F31</f>
        <v>0</v>
      </c>
      <c r="E31" s="77">
        <f t="shared" si="0"/>
        <v>0</v>
      </c>
      <c r="F31" s="76">
        <f>分析係数表!C34</f>
        <v>0.26077975054258296</v>
      </c>
      <c r="G31" s="77">
        <f t="shared" si="1"/>
        <v>0</v>
      </c>
      <c r="H31" s="77">
        <v>2.2818779409599029E-2</v>
      </c>
      <c r="I31" s="77">
        <f t="shared" si="2"/>
        <v>2.2818779409599029E-2</v>
      </c>
      <c r="J31" s="76">
        <f>分析係数表!G34</f>
        <v>0.42483061710309467</v>
      </c>
      <c r="K31" s="78">
        <f t="shared" si="3"/>
        <v>9.694116138119345E-3</v>
      </c>
      <c r="L31" s="79"/>
      <c r="M31" s="80"/>
      <c r="N31" s="81">
        <f>分析係数表!H34</f>
        <v>0.16366388217830427</v>
      </c>
      <c r="O31" s="82">
        <f t="shared" si="4"/>
        <v>4.9792154844316476</v>
      </c>
      <c r="P31" s="76">
        <f>分析係数表!C34</f>
        <v>0.26077975054258296</v>
      </c>
      <c r="Q31" s="82">
        <f t="shared" si="5"/>
        <v>1.2984785719278513</v>
      </c>
      <c r="R31" s="83">
        <v>1.402503592864534</v>
      </c>
      <c r="S31" s="84">
        <f t="shared" si="6"/>
        <v>1.4253223722741331</v>
      </c>
      <c r="T31" s="85">
        <f>分析係数表!F34</f>
        <v>0.70072636269303545</v>
      </c>
      <c r="U31" s="86">
        <f t="shared" si="7"/>
        <v>0.9987609615886619</v>
      </c>
      <c r="V31" s="87">
        <f>分析係数表!D34</f>
        <v>0.25868278093145336</v>
      </c>
      <c r="W31" s="167">
        <f t="shared" si="8"/>
        <v>0</v>
      </c>
      <c r="X31" s="76">
        <f>分析係数表!E34</f>
        <v>0.16968809131416712</v>
      </c>
      <c r="Y31" s="166">
        <f t="shared" si="9"/>
        <v>0</v>
      </c>
    </row>
    <row r="32" spans="1:25" x14ac:dyDescent="0.2">
      <c r="A32" s="6" t="s">
        <v>20</v>
      </c>
      <c r="B32" s="5" t="s">
        <v>37</v>
      </c>
      <c r="C32" s="90"/>
      <c r="D32" s="76">
        <f>投入係数表!F32</f>
        <v>6.6666666666666666E-2</v>
      </c>
      <c r="E32" s="77">
        <f t="shared" si="0"/>
        <v>6.666666666666667</v>
      </c>
      <c r="F32" s="76">
        <f>分析係数表!C35</f>
        <v>0.71993786549707606</v>
      </c>
      <c r="G32" s="77">
        <f t="shared" si="1"/>
        <v>4.7995857699805073</v>
      </c>
      <c r="H32" s="77">
        <v>4.985567464853812</v>
      </c>
      <c r="I32" s="77">
        <f t="shared" si="2"/>
        <v>4.985567464853812</v>
      </c>
      <c r="J32" s="76">
        <f>分析係数表!G35</f>
        <v>0.31397977394408089</v>
      </c>
      <c r="K32" s="78">
        <f t="shared" si="3"/>
        <v>1.5653673455977644</v>
      </c>
      <c r="L32" s="79"/>
      <c r="M32" s="80"/>
      <c r="N32" s="81">
        <f>分析係数表!H35</f>
        <v>6.1132617322040145E-2</v>
      </c>
      <c r="O32" s="82">
        <f t="shared" si="4"/>
        <v>1.8598634635961713</v>
      </c>
      <c r="P32" s="76">
        <f>分析係数表!C35</f>
        <v>0.71993786549707606</v>
      </c>
      <c r="Q32" s="82">
        <f t="shared" si="5"/>
        <v>1.3389861320974263</v>
      </c>
      <c r="R32" s="83">
        <v>1.679565840015629</v>
      </c>
      <c r="S32" s="84">
        <f t="shared" si="6"/>
        <v>6.6651333048694408</v>
      </c>
      <c r="T32" s="85">
        <f>分析係数表!F35</f>
        <v>0.64640095181439616</v>
      </c>
      <c r="U32" s="86">
        <f t="shared" si="7"/>
        <v>4.3083485122374388</v>
      </c>
      <c r="V32" s="87">
        <f>分析係数表!D35</f>
        <v>8.7804878048780483E-2</v>
      </c>
      <c r="W32" s="167">
        <f t="shared" si="8"/>
        <v>1</v>
      </c>
      <c r="X32" s="76">
        <f>分析係数表!E35</f>
        <v>7.8643664485425341E-2</v>
      </c>
      <c r="Y32" s="166">
        <f t="shared" si="9"/>
        <v>1</v>
      </c>
    </row>
    <row r="33" spans="1:25" x14ac:dyDescent="0.2">
      <c r="A33" s="6" t="s">
        <v>21</v>
      </c>
      <c r="B33" s="5" t="s">
        <v>38</v>
      </c>
      <c r="C33" s="90"/>
      <c r="D33" s="76">
        <f>投入係数表!F33</f>
        <v>0</v>
      </c>
      <c r="E33" s="77">
        <f t="shared" si="0"/>
        <v>0</v>
      </c>
      <c r="F33" s="76">
        <f>分析係数表!C36</f>
        <v>0.73814422888496956</v>
      </c>
      <c r="G33" s="77">
        <f t="shared" si="1"/>
        <v>0</v>
      </c>
      <c r="H33" s="77">
        <v>6.4869431434079472E-2</v>
      </c>
      <c r="I33" s="77">
        <f t="shared" si="2"/>
        <v>6.4869431434079472E-2</v>
      </c>
      <c r="J33" s="76">
        <f>分析係数表!G36</f>
        <v>1.8281777836656288E-2</v>
      </c>
      <c r="K33" s="78">
        <f t="shared" si="3"/>
        <v>1.1859285338680489E-3</v>
      </c>
      <c r="L33" s="79"/>
      <c r="M33" s="80"/>
      <c r="N33" s="81">
        <f>分析係数表!H36</f>
        <v>0.17079488896003725</v>
      </c>
      <c r="O33" s="82">
        <f t="shared" si="4"/>
        <v>5.1961651187346449</v>
      </c>
      <c r="P33" s="76">
        <f>分析係数表!C36</f>
        <v>0.73814422888496956</v>
      </c>
      <c r="Q33" s="82">
        <f t="shared" si="5"/>
        <v>3.8355192947273609</v>
      </c>
      <c r="R33" s="83">
        <v>3.9819292624442948</v>
      </c>
      <c r="S33" s="84">
        <f t="shared" si="6"/>
        <v>4.0467986938783742</v>
      </c>
      <c r="T33" s="85">
        <f>分析係数表!F36</f>
        <v>0.88368550043054916</v>
      </c>
      <c r="U33" s="86">
        <f t="shared" si="7"/>
        <v>3.576097328941604</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投入係数表!F34</f>
        <v>0</v>
      </c>
      <c r="E34" s="77">
        <f t="shared" si="0"/>
        <v>0</v>
      </c>
      <c r="F34" s="76">
        <f>分析係数表!C37</f>
        <v>0.25348602222970695</v>
      </c>
      <c r="G34" s="77">
        <f t="shared" si="1"/>
        <v>0</v>
      </c>
      <c r="H34" s="77">
        <v>6.2487345957113458E-2</v>
      </c>
      <c r="I34" s="77">
        <f t="shared" si="2"/>
        <v>6.2487345957113458E-2</v>
      </c>
      <c r="J34" s="76">
        <f>分析係数表!G37</f>
        <v>0.47075358051131039</v>
      </c>
      <c r="K34" s="78">
        <f t="shared" si="3"/>
        <v>2.9416141845960114E-2</v>
      </c>
      <c r="L34" s="79"/>
      <c r="M34" s="80"/>
      <c r="N34" s="81">
        <f>分析係数表!H37</f>
        <v>4.9005054768072494E-2</v>
      </c>
      <c r="O34" s="82">
        <f t="shared" si="4"/>
        <v>1.4909015004958357</v>
      </c>
      <c r="P34" s="76">
        <f>分析係数表!C37</f>
        <v>0.25348602222970695</v>
      </c>
      <c r="Q34" s="82">
        <f t="shared" si="5"/>
        <v>0.37792269089699088</v>
      </c>
      <c r="R34" s="83">
        <v>0.4568655327896049</v>
      </c>
      <c r="S34" s="84">
        <f t="shared" si="6"/>
        <v>0.51935287874671832</v>
      </c>
      <c r="T34" s="85">
        <f>分析係数表!F37</f>
        <v>0.68036407442109492</v>
      </c>
      <c r="U34" s="86">
        <f t="shared" si="7"/>
        <v>0.35334904064644213</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投入係数表!F35</f>
        <v>0</v>
      </c>
      <c r="E35" s="77">
        <f t="shared" si="0"/>
        <v>0</v>
      </c>
      <c r="F35" s="76">
        <f>分析係数表!C38</f>
        <v>0.13763637750820168</v>
      </c>
      <c r="G35" s="77">
        <f t="shared" si="1"/>
        <v>0</v>
      </c>
      <c r="H35" s="77">
        <v>4.4593078206660572E-2</v>
      </c>
      <c r="I35" s="77">
        <f t="shared" si="2"/>
        <v>4.4593078206660572E-2</v>
      </c>
      <c r="J35" s="76">
        <f>分析係数表!G38</f>
        <v>0.19868482855800845</v>
      </c>
      <c r="K35" s="78">
        <f t="shared" si="3"/>
        <v>8.8599680983642189E-3</v>
      </c>
      <c r="L35" s="79"/>
      <c r="M35" s="80"/>
      <c r="N35" s="81">
        <f>分析係数表!H38</f>
        <v>4.3455482143376897E-2</v>
      </c>
      <c r="O35" s="82">
        <f t="shared" si="4"/>
        <v>1.3220645061811223</v>
      </c>
      <c r="P35" s="76">
        <f>分析係数表!C38</f>
        <v>0.13763637750820168</v>
      </c>
      <c r="Q35" s="82">
        <f t="shared" si="5"/>
        <v>0.18196416946293917</v>
      </c>
      <c r="R35" s="83">
        <v>0.23211052630355139</v>
      </c>
      <c r="S35" s="84">
        <f t="shared" si="6"/>
        <v>0.27670360451021198</v>
      </c>
      <c r="T35" s="85">
        <f>分析係数表!F38</f>
        <v>0.41427900422733677</v>
      </c>
      <c r="U35" s="86">
        <f t="shared" si="7"/>
        <v>0.11463249374260542</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投入係数表!F36</f>
        <v>0</v>
      </c>
      <c r="E36" s="77">
        <f t="shared" si="0"/>
        <v>0</v>
      </c>
      <c r="F36" s="76">
        <f>分析係数表!C39</f>
        <v>1</v>
      </c>
      <c r="G36" s="77">
        <f t="shared" si="1"/>
        <v>0</v>
      </c>
      <c r="H36" s="77">
        <v>1.3398062762116729E-3</v>
      </c>
      <c r="I36" s="77">
        <f t="shared" si="2"/>
        <v>1.3398062762116729E-3</v>
      </c>
      <c r="J36" s="76">
        <f>分析係数表!G39</f>
        <v>0.35440246949875054</v>
      </c>
      <c r="K36" s="78">
        <f t="shared" si="3"/>
        <v>4.7483065293934195E-4</v>
      </c>
      <c r="L36" s="79"/>
      <c r="M36" s="80"/>
      <c r="N36" s="81">
        <f>分析係数表!H39</f>
        <v>3.9099261673991711E-3</v>
      </c>
      <c r="O36" s="82">
        <f t="shared" si="4"/>
        <v>0.11895333690354816</v>
      </c>
      <c r="P36" s="76">
        <f>分析係数表!C39</f>
        <v>1</v>
      </c>
      <c r="Q36" s="82">
        <f t="shared" si="5"/>
        <v>0.11895333690354816</v>
      </c>
      <c r="R36" s="83">
        <v>0.13968376050334833</v>
      </c>
      <c r="S36" s="84">
        <f t="shared" si="6"/>
        <v>0.14102356677955999</v>
      </c>
      <c r="T36" s="85">
        <f>分析係数表!F39</f>
        <v>0.70505659267970011</v>
      </c>
      <c r="U36" s="86">
        <f t="shared" si="7"/>
        <v>9.9429595481134711E-2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投入係数表!F37</f>
        <v>0</v>
      </c>
      <c r="E37" s="77">
        <f t="shared" si="0"/>
        <v>0</v>
      </c>
      <c r="F37" s="76">
        <f>分析係数表!C40</f>
        <v>0.97865804365400166</v>
      </c>
      <c r="G37" s="77">
        <f t="shared" si="1"/>
        <v>0</v>
      </c>
      <c r="H37" s="77">
        <v>1.2431702041503603E-3</v>
      </c>
      <c r="I37" s="77">
        <f t="shared" si="2"/>
        <v>1.2431702041503603E-3</v>
      </c>
      <c r="J37" s="76">
        <f>分析係数表!G40</f>
        <v>0.50171175404443846</v>
      </c>
      <c r="K37" s="78">
        <f t="shared" si="3"/>
        <v>6.2371310370005996E-4</v>
      </c>
      <c r="L37" s="79"/>
      <c r="M37" s="80"/>
      <c r="N37" s="81">
        <f>分析係数表!H40</f>
        <v>2.8630749677406836E-2</v>
      </c>
      <c r="O37" s="82">
        <f t="shared" si="4"/>
        <v>0.87104540248727214</v>
      </c>
      <c r="P37" s="76">
        <f>分析係数表!C40</f>
        <v>0.97865804365400166</v>
      </c>
      <c r="Q37" s="82">
        <f t="shared" si="5"/>
        <v>0.85245558953200617</v>
      </c>
      <c r="R37" s="83">
        <v>0.85445655316004088</v>
      </c>
      <c r="S37" s="84">
        <f t="shared" si="6"/>
        <v>0.8556997233641912</v>
      </c>
      <c r="T37" s="85">
        <f>分析係数表!F40</f>
        <v>0.70027522319930191</v>
      </c>
      <c r="U37" s="86">
        <f t="shared" si="7"/>
        <v>0.59922531477043994</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投入係数表!F38</f>
        <v>0</v>
      </c>
      <c r="E38" s="77">
        <f t="shared" si="0"/>
        <v>0</v>
      </c>
      <c r="F38" s="76">
        <f>分析係数表!C41</f>
        <v>0.80396305278910163</v>
      </c>
      <c r="G38" s="77">
        <f t="shared" si="1"/>
        <v>0</v>
      </c>
      <c r="H38" s="77">
        <v>5.0120067987393735E-4</v>
      </c>
      <c r="I38" s="77">
        <f t="shared" si="2"/>
        <v>5.0120067987393735E-4</v>
      </c>
      <c r="J38" s="76">
        <f>分析係数表!G41</f>
        <v>0.44128144119646501</v>
      </c>
      <c r="K38" s="78">
        <f t="shared" si="3"/>
        <v>2.2117055834341916E-4</v>
      </c>
      <c r="L38" s="79"/>
      <c r="M38" s="80"/>
      <c r="N38" s="81">
        <f>分析係数表!H41</f>
        <v>5.1799245180506638E-2</v>
      </c>
      <c r="O38" s="82">
        <f t="shared" si="4"/>
        <v>1.5759103367941529</v>
      </c>
      <c r="P38" s="76">
        <f>分析係数表!C41</f>
        <v>0.80396305278910163</v>
      </c>
      <c r="Q38" s="82">
        <f t="shared" si="5"/>
        <v>1.2669736852909286</v>
      </c>
      <c r="R38" s="83">
        <v>1.2892816552797932</v>
      </c>
      <c r="S38" s="84">
        <f t="shared" si="6"/>
        <v>1.2897828559596671</v>
      </c>
      <c r="T38" s="85">
        <f>分析係数表!F41</f>
        <v>0.54716179469748472</v>
      </c>
      <c r="U38" s="86">
        <f t="shared" si="7"/>
        <v>0.70571990223693892</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投入係数表!F39</f>
        <v>0</v>
      </c>
      <c r="E39" s="77">
        <f>$C$8*D39</f>
        <v>0</v>
      </c>
      <c r="F39" s="76">
        <f>分析係数表!C42</f>
        <v>0.7641968631692807</v>
      </c>
      <c r="G39" s="77">
        <f>E39*F39</f>
        <v>0</v>
      </c>
      <c r="H39" s="77">
        <v>1.4868343182491001E-2</v>
      </c>
      <c r="I39" s="77">
        <f>C39+H39</f>
        <v>1.4868343182491001E-2</v>
      </c>
      <c r="J39" s="76">
        <f>分析係数表!G42</f>
        <v>0.4859550561797753</v>
      </c>
      <c r="K39" s="78">
        <f>I39*J39</f>
        <v>7.2253465465475933E-3</v>
      </c>
      <c r="L39" s="79"/>
      <c r="M39" s="80"/>
      <c r="N39" s="81">
        <f>分析係数表!H42</f>
        <v>1.4232907413336437E-2</v>
      </c>
      <c r="O39" s="82">
        <f t="shared" si="4"/>
        <v>0.43301375989455376</v>
      </c>
      <c r="P39" s="76">
        <f>分析係数表!C42</f>
        <v>0.7641968631692807</v>
      </c>
      <c r="Q39" s="82">
        <f>O39*P39</f>
        <v>0.33090775702055408</v>
      </c>
      <c r="R39" s="83">
        <v>0.34267550043507716</v>
      </c>
      <c r="S39" s="84">
        <f>I39+R39</f>
        <v>0.35754384361756819</v>
      </c>
      <c r="T39" s="85">
        <f>分析係数表!F42</f>
        <v>0.5610955056179775</v>
      </c>
      <c r="U39" s="86">
        <f t="shared" si="7"/>
        <v>0.20061624371519451</v>
      </c>
      <c r="V39" s="87">
        <f>分析係数表!D42</f>
        <v>0.23876404494382023</v>
      </c>
      <c r="W39" s="167">
        <f t="shared" si="8"/>
        <v>0</v>
      </c>
      <c r="X39" s="76">
        <f>分析係数表!E42</f>
        <v>0.20084269662921347</v>
      </c>
      <c r="Y39" s="166">
        <f t="shared" si="9"/>
        <v>0</v>
      </c>
    </row>
    <row r="40" spans="1:25" x14ac:dyDescent="0.2">
      <c r="A40" s="6" t="s">
        <v>195</v>
      </c>
      <c r="B40" s="5" t="s">
        <v>41</v>
      </c>
      <c r="C40" s="90"/>
      <c r="D40" s="76">
        <f>投入係数表!F40</f>
        <v>0</v>
      </c>
      <c r="E40" s="77">
        <f>$C$8*D40</f>
        <v>0</v>
      </c>
      <c r="F40" s="76">
        <f>分析係数表!C43</f>
        <v>0.28983015307192284</v>
      </c>
      <c r="G40" s="77">
        <f>E40*F40</f>
        <v>0</v>
      </c>
      <c r="H40" s="77">
        <v>0.19898810570753436</v>
      </c>
      <c r="I40" s="77">
        <f>C40+H40</f>
        <v>0.19898810570753436</v>
      </c>
      <c r="J40" s="76">
        <f>分析係数表!G43</f>
        <v>0.33656441717791413</v>
      </c>
      <c r="K40" s="78">
        <f>I40*J40</f>
        <v>6.6972315822793477E-2</v>
      </c>
      <c r="L40" s="79"/>
      <c r="M40" s="80"/>
      <c r="N40" s="81">
        <f>分析係数表!H43</f>
        <v>3.8148460769760653E-2</v>
      </c>
      <c r="O40" s="82">
        <f t="shared" si="4"/>
        <v>1.1606067511284155</v>
      </c>
      <c r="P40" s="76">
        <f>分析係数表!C43</f>
        <v>0.28983015307192284</v>
      </c>
      <c r="Q40" s="82">
        <f>O40*P40</f>
        <v>0.33637883233585569</v>
      </c>
      <c r="R40" s="83">
        <v>0.55524537567715004</v>
      </c>
      <c r="S40" s="84">
        <f>I40+R40</f>
        <v>0.75423348138468438</v>
      </c>
      <c r="T40" s="85">
        <f>分析係数表!F43</f>
        <v>0.56944785276073617</v>
      </c>
      <c r="U40" s="86">
        <f t="shared" si="7"/>
        <v>0.42949663645476321</v>
      </c>
      <c r="V40" s="87">
        <f>分析係数表!D43</f>
        <v>0.1860122699386503</v>
      </c>
      <c r="W40" s="167">
        <f t="shared" si="8"/>
        <v>0</v>
      </c>
      <c r="X40" s="76">
        <f>分析係数表!E43</f>
        <v>0.14098159509202454</v>
      </c>
      <c r="Y40" s="166">
        <f t="shared" si="9"/>
        <v>0</v>
      </c>
    </row>
    <row r="41" spans="1:25" x14ac:dyDescent="0.2">
      <c r="A41" s="6" t="s">
        <v>341</v>
      </c>
      <c r="B41" s="5" t="s">
        <v>42</v>
      </c>
      <c r="C41" s="90"/>
      <c r="D41" s="76">
        <f>投入係数表!F41</f>
        <v>0</v>
      </c>
      <c r="E41" s="77">
        <f>$C$8*D41</f>
        <v>0</v>
      </c>
      <c r="F41" s="76">
        <f>分析係数表!C44</f>
        <v>0.42300160227879646</v>
      </c>
      <c r="G41" s="77">
        <f>E41*F41</f>
        <v>0</v>
      </c>
      <c r="H41" s="77">
        <v>7.6511350003656629E-4</v>
      </c>
      <c r="I41" s="77">
        <f>C41+H41</f>
        <v>7.6511350003656629E-4</v>
      </c>
      <c r="J41" s="76">
        <f>分析係数表!G44</f>
        <v>0.26136898597118913</v>
      </c>
      <c r="K41" s="78">
        <f>I41*J41</f>
        <v>1.9997693965742472E-4</v>
      </c>
      <c r="L41" s="79"/>
      <c r="M41" s="80"/>
      <c r="N41" s="81">
        <f>分析係数表!H44</f>
        <v>0.11478495406079305</v>
      </c>
      <c r="O41" s="82">
        <f t="shared" si="4"/>
        <v>3.4921511883520555</v>
      </c>
      <c r="P41" s="76">
        <f>分析係数表!C44</f>
        <v>0.42300160227879646</v>
      </c>
      <c r="Q41" s="82">
        <f>O41*P41</f>
        <v>1.4771855480727225</v>
      </c>
      <c r="R41" s="83">
        <v>1.5027872494330445</v>
      </c>
      <c r="S41" s="84">
        <f>I41+R41</f>
        <v>1.5035523629330811</v>
      </c>
      <c r="T41" s="85">
        <f>分析係数表!F44</f>
        <v>0.45226438188494494</v>
      </c>
      <c r="U41" s="86">
        <f t="shared" si="7"/>
        <v>0.6800031800535784</v>
      </c>
      <c r="V41" s="87">
        <f>分析係数表!D44</f>
        <v>0.17696073816024857</v>
      </c>
      <c r="W41" s="167">
        <f t="shared" si="8"/>
        <v>0</v>
      </c>
      <c r="X41" s="76">
        <f>分析係数表!E44</f>
        <v>0.12357593446944733</v>
      </c>
      <c r="Y41" s="166">
        <f t="shared" si="9"/>
        <v>0</v>
      </c>
    </row>
    <row r="42" spans="1:25" x14ac:dyDescent="0.2">
      <c r="A42" s="6" t="s">
        <v>342</v>
      </c>
      <c r="B42" s="5" t="s">
        <v>279</v>
      </c>
      <c r="C42" s="90"/>
      <c r="D42" s="76">
        <f>投入係数表!F42</f>
        <v>0</v>
      </c>
      <c r="E42" s="77">
        <f>$C$8*D42</f>
        <v>0</v>
      </c>
      <c r="F42" s="76">
        <f>分析係数表!C45</f>
        <v>1</v>
      </c>
      <c r="G42" s="77">
        <f>E42*F42</f>
        <v>0</v>
      </c>
      <c r="H42" s="77">
        <v>9.8137175683879318E-3</v>
      </c>
      <c r="I42" s="77">
        <f>C42+H42</f>
        <v>9.8137175683879318E-3</v>
      </c>
      <c r="J42" s="76">
        <f>分析係数表!G45</f>
        <v>0</v>
      </c>
      <c r="K42" s="78">
        <f>I42*J42</f>
        <v>0</v>
      </c>
      <c r="L42" s="79"/>
      <c r="M42" s="80"/>
      <c r="N42" s="81">
        <f>分析係数表!H45</f>
        <v>0</v>
      </c>
      <c r="O42" s="82">
        <f t="shared" si="4"/>
        <v>0</v>
      </c>
      <c r="P42" s="76">
        <f>分析係数表!C45</f>
        <v>1</v>
      </c>
      <c r="Q42" s="82">
        <f>O42*P42</f>
        <v>0</v>
      </c>
      <c r="R42" s="83">
        <v>1.1674370393892918E-2</v>
      </c>
      <c r="S42" s="84">
        <f>I42+R42</f>
        <v>2.1488087962280848E-2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投入係数表!F43</f>
        <v>0</v>
      </c>
      <c r="E43" s="77">
        <f>$C$8*D43</f>
        <v>0</v>
      </c>
      <c r="F43" s="76">
        <f>分析係数表!C46</f>
        <v>0.14201585503963765</v>
      </c>
      <c r="G43" s="77">
        <f>E43*F43</f>
        <v>0</v>
      </c>
      <c r="H43" s="77">
        <v>7.0705742979910134E-3</v>
      </c>
      <c r="I43" s="77">
        <f>C43+H43</f>
        <v>7.0705742979910134E-3</v>
      </c>
      <c r="J43" s="76">
        <f>分析係数表!G46</f>
        <v>9.5541401273885346E-3</v>
      </c>
      <c r="K43" s="78">
        <f>I43*J43</f>
        <v>6.7553257624117957E-5</v>
      </c>
      <c r="L43" s="79"/>
      <c r="M43" s="80"/>
      <c r="N43" s="81">
        <f>分析係数表!H46</f>
        <v>2.2838625801631884E-2</v>
      </c>
      <c r="O43" s="82">
        <f t="shared" si="4"/>
        <v>0.6948291689105518</v>
      </c>
      <c r="P43" s="76">
        <f>分析係数表!C46</f>
        <v>0.14201585503963765</v>
      </c>
      <c r="Q43" s="82">
        <f>O43*P43</f>
        <v>9.8676758529312833E-2</v>
      </c>
      <c r="R43" s="83">
        <v>0.10940089093003778</v>
      </c>
      <c r="S43" s="84">
        <f>I43+R43</f>
        <v>0.1164714652280288</v>
      </c>
      <c r="T43" s="85">
        <f>分析係数表!F46</f>
        <v>0.31369426751592355</v>
      </c>
      <c r="U43" s="86">
        <f t="shared" si="7"/>
        <v>3.6536430971212855E-2</v>
      </c>
      <c r="V43" s="87">
        <f>分析係数表!D46</f>
        <v>3.1847133757961785E-3</v>
      </c>
      <c r="W43" s="167">
        <f t="shared" si="8"/>
        <v>0</v>
      </c>
      <c r="X43" s="76">
        <f>分析係数表!E46</f>
        <v>1.1146496815286623E-2</v>
      </c>
      <c r="Y43" s="166">
        <f t="shared" si="9"/>
        <v>0</v>
      </c>
    </row>
    <row r="44" spans="1:25" x14ac:dyDescent="0.2">
      <c r="A44" s="192">
        <v>40</v>
      </c>
      <c r="B44" s="14" t="s">
        <v>151</v>
      </c>
      <c r="C44" s="197">
        <f>SUM(C5:C43)</f>
        <v>100</v>
      </c>
      <c r="D44" s="92">
        <f>投入係数表!F44</f>
        <v>0.13333333333333333</v>
      </c>
      <c r="E44" s="91">
        <f>SUM(E5:E43)</f>
        <v>13.333333333333334</v>
      </c>
      <c r="F44" s="92">
        <f>分析係数表!C47</f>
        <v>0.37838028773130272</v>
      </c>
      <c r="G44" s="91">
        <f>SUM(G5:G43)</f>
        <v>6.3131719276387326</v>
      </c>
      <c r="H44" s="91">
        <f>SUM(H5:H43)</f>
        <v>7.0456951622284487</v>
      </c>
      <c r="I44" s="91">
        <f>SUM(I5:I43)</f>
        <v>107.04569516222841</v>
      </c>
      <c r="J44" s="92">
        <f>分析係数表!G47</f>
        <v>0.24341071531224251</v>
      </c>
      <c r="K44" s="93">
        <f>SUM(K5:K43)</f>
        <v>48.496423165204689</v>
      </c>
      <c r="L44" s="94">
        <f>最終需要_まとめ!$L$33</f>
        <v>0.62733333333333341</v>
      </c>
      <c r="M44" s="91">
        <f>K44*L44</f>
        <v>30.423422798971746</v>
      </c>
      <c r="N44" s="95">
        <f>分析係数表!H47</f>
        <v>1</v>
      </c>
      <c r="O44" s="96">
        <f>SUM(O5:O43)</f>
        <v>30.423422798971743</v>
      </c>
      <c r="P44" s="92">
        <f>分析係数表!C47</f>
        <v>0.37838028773130272</v>
      </c>
      <c r="Q44" s="96">
        <f>SUM(Q5:Q43)</f>
        <v>12.731221627608415</v>
      </c>
      <c r="R44" s="91">
        <f>SUM(R5:R43)</f>
        <v>14.183736995635488</v>
      </c>
      <c r="S44" s="97">
        <f>SUM(S5:S43)</f>
        <v>121.22943215786395</v>
      </c>
      <c r="T44" s="98">
        <f>分析係数表!F47</f>
        <v>0.4410006323413877</v>
      </c>
      <c r="U44" s="99">
        <f>SUM(U5:U43)</f>
        <v>93.143526132725498</v>
      </c>
      <c r="V44" s="100">
        <f>分析係数表!D47</f>
        <v>6.076465403261349E-2</v>
      </c>
      <c r="W44" s="164">
        <f>SUM(W5:W43)</f>
        <v>88</v>
      </c>
      <c r="X44" s="92">
        <f>分析係数表!E47</f>
        <v>4.5269894801387316E-2</v>
      </c>
      <c r="Y44" s="165">
        <f>SUM(Y5:Y43)</f>
        <v>14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248</v>
      </c>
      <c r="S2" s="3" t="s">
        <v>153</v>
      </c>
      <c r="U2" s="64" t="s">
        <v>210</v>
      </c>
      <c r="W2" s="3" t="s">
        <v>130</v>
      </c>
      <c r="Y2" s="3" t="s">
        <v>154</v>
      </c>
    </row>
    <row r="3" spans="1:25" ht="44" x14ac:dyDescent="0.2">
      <c r="B3" s="65"/>
      <c r="C3" s="66" t="s">
        <v>228</v>
      </c>
      <c r="D3" s="66" t="s">
        <v>309</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投入係数表!G5</f>
        <v>0.21021318790282598</v>
      </c>
      <c r="E5" s="77">
        <f t="shared" ref="E5:E38" si="0">$C$9*D5</f>
        <v>21.021318790282599</v>
      </c>
      <c r="F5" s="76">
        <f>分析係数表!C8</f>
        <v>1</v>
      </c>
      <c r="G5" s="77">
        <f t="shared" ref="G5:G38" si="1">E5*F5</f>
        <v>21.021318790282599</v>
      </c>
      <c r="H5" s="77">
        <f t="array" ref="H5:H43">MMULT(逆行列係数!C5:AO43,'5'!G5:G43)</f>
        <v>24.600208413805113</v>
      </c>
      <c r="I5" s="77">
        <f t="shared" ref="I5:I38" si="2">C5+H5</f>
        <v>24.600208413805113</v>
      </c>
      <c r="J5" s="76">
        <f>分析係数表!G8</f>
        <v>0.11966752230778634</v>
      </c>
      <c r="K5" s="78">
        <f t="shared" ref="K5:K38" si="3">I5*J5</f>
        <v>2.9438459891352164</v>
      </c>
      <c r="L5" s="79" t="s">
        <v>181</v>
      </c>
      <c r="M5" s="80" t="s">
        <v>181</v>
      </c>
      <c r="N5" s="81">
        <f>分析係数表!H8</f>
        <v>1.1982031803320041E-2</v>
      </c>
      <c r="O5" s="82">
        <f t="shared" ref="O5:O43" si="4">$M$44*N5</f>
        <v>0.15524948813316769</v>
      </c>
      <c r="P5" s="76">
        <f>分析係数表!C8</f>
        <v>1</v>
      </c>
      <c r="Q5" s="82">
        <f t="shared" ref="Q5:Q38" si="5">O5*P5</f>
        <v>0.15524948813316769</v>
      </c>
      <c r="R5" s="83">
        <f t="array" ref="R5:R43">MMULT(逆行列係数!C5:AO43,'5'!Q5:Q43)</f>
        <v>0.20509659413813586</v>
      </c>
      <c r="S5" s="84">
        <f t="shared" ref="S5:S38" si="6">I5+R5</f>
        <v>24.80530500794325</v>
      </c>
      <c r="T5" s="85">
        <f>分析係数表!F8</f>
        <v>0.45202298007578534</v>
      </c>
      <c r="U5" s="86">
        <f t="shared" ref="U5:U43" si="7">S5*T5</f>
        <v>11.21256789137931</v>
      </c>
      <c r="V5" s="87">
        <f>分析係数表!D8</f>
        <v>0.29959662632929962</v>
      </c>
      <c r="W5" s="167">
        <f t="shared" ref="W5:W43" si="8">ROUND(S5*V5,0)</f>
        <v>7</v>
      </c>
      <c r="X5" s="76">
        <f>分析係数表!E8</f>
        <v>0.10695513995844029</v>
      </c>
      <c r="Y5" s="166">
        <f t="shared" ref="Y5:Y43" si="9">ROUND(S5*X5,0)</f>
        <v>3</v>
      </c>
    </row>
    <row r="6" spans="1:25" x14ac:dyDescent="0.2">
      <c r="A6" s="6" t="s">
        <v>220</v>
      </c>
      <c r="B6" s="5" t="s">
        <v>266</v>
      </c>
      <c r="C6" s="90"/>
      <c r="D6" s="76">
        <f>投入係数表!G6</f>
        <v>4.9578582052553293E-4</v>
      </c>
      <c r="E6" s="77">
        <f t="shared" si="0"/>
        <v>4.9578582052553291E-2</v>
      </c>
      <c r="F6" s="76">
        <f>分析係数表!C9</f>
        <v>0.44525547445255476</v>
      </c>
      <c r="G6" s="77">
        <f t="shared" si="1"/>
        <v>2.2075135074494531E-2</v>
      </c>
      <c r="H6" s="77">
        <v>2.591236842046625E-2</v>
      </c>
      <c r="I6" s="77">
        <f t="shared" si="2"/>
        <v>2.591236842046625E-2</v>
      </c>
      <c r="J6" s="76">
        <f>分析係数表!G9</f>
        <v>0.25757575757575757</v>
      </c>
      <c r="K6" s="78">
        <f t="shared" si="3"/>
        <v>6.6743979264837312E-3</v>
      </c>
      <c r="L6" s="79"/>
      <c r="M6" s="80"/>
      <c r="N6" s="81">
        <f>分析係数表!H9</f>
        <v>6.2093120276314386E-4</v>
      </c>
      <c r="O6" s="82">
        <f t="shared" si="4"/>
        <v>8.0453176036621322E-3</v>
      </c>
      <c r="P6" s="76">
        <f>分析係数表!C9</f>
        <v>0.44525547445255476</v>
      </c>
      <c r="Q6" s="82">
        <f t="shared" si="5"/>
        <v>3.5822217067400736E-3</v>
      </c>
      <c r="R6" s="83">
        <v>4.2687684818420108E-3</v>
      </c>
      <c r="S6" s="84">
        <f t="shared" si="6"/>
        <v>3.018113690230826E-2</v>
      </c>
      <c r="T6" s="85">
        <f>分析係数表!F9</f>
        <v>0.71212121212121215</v>
      </c>
      <c r="U6" s="86">
        <f t="shared" si="7"/>
        <v>2.1492627794068006E-2</v>
      </c>
      <c r="V6" s="87">
        <f>分析係数表!D9</f>
        <v>0.22727272727272727</v>
      </c>
      <c r="W6" s="167">
        <f t="shared" si="8"/>
        <v>0</v>
      </c>
      <c r="X6" s="76">
        <f>分析係数表!E9</f>
        <v>0</v>
      </c>
      <c r="Y6" s="166">
        <f t="shared" si="9"/>
        <v>0</v>
      </c>
    </row>
    <row r="7" spans="1:25" x14ac:dyDescent="0.2">
      <c r="A7" s="6" t="s">
        <v>221</v>
      </c>
      <c r="B7" s="5" t="s">
        <v>267</v>
      </c>
      <c r="C7" s="90"/>
      <c r="D7" s="76">
        <f>投入係数表!G7</f>
        <v>4.0158651462568168E-2</v>
      </c>
      <c r="E7" s="77">
        <f t="shared" si="0"/>
        <v>4.0158651462568171</v>
      </c>
      <c r="F7" s="76">
        <f>分析係数表!C10</f>
        <v>1</v>
      </c>
      <c r="G7" s="77">
        <f t="shared" si="1"/>
        <v>4.0158651462568171</v>
      </c>
      <c r="H7" s="77">
        <v>4.221274845703034</v>
      </c>
      <c r="I7" s="77">
        <f t="shared" si="2"/>
        <v>4.221274845703034</v>
      </c>
      <c r="J7" s="76">
        <f>分析係数表!G10</f>
        <v>0.17925311203319502</v>
      </c>
      <c r="K7" s="78">
        <f t="shared" si="3"/>
        <v>0.75667665283971397</v>
      </c>
      <c r="L7" s="79"/>
      <c r="M7" s="80"/>
      <c r="N7" s="81">
        <f>分析係数表!H10</f>
        <v>1.2030542053535912E-3</v>
      </c>
      <c r="O7" s="82">
        <f t="shared" si="4"/>
        <v>1.558780285709538E-2</v>
      </c>
      <c r="P7" s="76">
        <f>分析係数表!C10</f>
        <v>1</v>
      </c>
      <c r="Q7" s="82">
        <f t="shared" si="5"/>
        <v>1.558780285709538E-2</v>
      </c>
      <c r="R7" s="83">
        <v>2.1222491753482137E-2</v>
      </c>
      <c r="S7" s="84">
        <f t="shared" si="6"/>
        <v>4.2424973374565162</v>
      </c>
      <c r="T7" s="85">
        <f>分析係数表!F10</f>
        <v>0.51950207468879672</v>
      </c>
      <c r="U7" s="86">
        <f t="shared" si="7"/>
        <v>2.2039861686703563</v>
      </c>
      <c r="V7" s="87">
        <f>分析係数表!D10</f>
        <v>0.10539419087136929</v>
      </c>
      <c r="W7" s="167">
        <f t="shared" si="8"/>
        <v>0</v>
      </c>
      <c r="X7" s="76">
        <f>分析係数表!E10</f>
        <v>0</v>
      </c>
      <c r="Y7" s="166">
        <f t="shared" si="9"/>
        <v>0</v>
      </c>
    </row>
    <row r="8" spans="1:25" x14ac:dyDescent="0.2">
      <c r="A8" s="6" t="s">
        <v>222</v>
      </c>
      <c r="B8" s="5" t="s">
        <v>27</v>
      </c>
      <c r="C8" s="90"/>
      <c r="D8" s="76">
        <f>投入係数表!G8</f>
        <v>4.9578582052553293E-4</v>
      </c>
      <c r="E8" s="77">
        <f t="shared" si="0"/>
        <v>4.9578582052553291E-2</v>
      </c>
      <c r="F8" s="76">
        <f>分析係数表!C11</f>
        <v>1.8423746161719823E-3</v>
      </c>
      <c r="G8" s="77">
        <f t="shared" si="1"/>
        <v>9.1342321079424001E-5</v>
      </c>
      <c r="H8" s="77">
        <v>4.6654929463025023E-4</v>
      </c>
      <c r="I8" s="77">
        <f t="shared" si="2"/>
        <v>4.6654929463025023E-4</v>
      </c>
      <c r="J8" s="76">
        <f>分析係数表!G11</f>
        <v>0.46666666666666667</v>
      </c>
      <c r="K8" s="78">
        <f t="shared" si="3"/>
        <v>2.1772300416078344E-4</v>
      </c>
      <c r="L8" s="79"/>
      <c r="M8" s="80"/>
      <c r="N8" s="81">
        <f>分析係数表!H11</f>
        <v>-1.9404100086348246E-5</v>
      </c>
      <c r="O8" s="82">
        <f t="shared" si="4"/>
        <v>-2.5141617511444163E-4</v>
      </c>
      <c r="P8" s="76">
        <f>分析係数表!C11</f>
        <v>1.8423746161719823E-3</v>
      </c>
      <c r="Q8" s="82">
        <f t="shared" si="5"/>
        <v>-4.632027791258973E-7</v>
      </c>
      <c r="R8" s="83">
        <v>7.7920938726459507E-5</v>
      </c>
      <c r="S8" s="84">
        <f t="shared" si="6"/>
        <v>5.4447023335670974E-4</v>
      </c>
      <c r="T8" s="85">
        <f>分析係数表!F11</f>
        <v>0.8</v>
      </c>
      <c r="U8" s="86">
        <f t="shared" si="7"/>
        <v>4.3557618668536781E-4</v>
      </c>
      <c r="V8" s="87">
        <f>分析係数表!D11</f>
        <v>0.8666666666666667</v>
      </c>
      <c r="W8" s="167">
        <f t="shared" si="8"/>
        <v>0</v>
      </c>
      <c r="X8" s="76">
        <f>分析係数表!E11</f>
        <v>0.13333333333333333</v>
      </c>
      <c r="Y8" s="166">
        <f t="shared" si="9"/>
        <v>0</v>
      </c>
    </row>
    <row r="9" spans="1:25" x14ac:dyDescent="0.2">
      <c r="A9" s="6" t="s">
        <v>223</v>
      </c>
      <c r="B9" s="5" t="s">
        <v>191</v>
      </c>
      <c r="C9" s="75">
        <f>最終需要_まとめ!C10</f>
        <v>100</v>
      </c>
      <c r="D9" s="76">
        <f>投入係数表!G9</f>
        <v>0.21368368864650472</v>
      </c>
      <c r="E9" s="77">
        <f t="shared" si="0"/>
        <v>21.368368864650471</v>
      </c>
      <c r="F9" s="76">
        <f>分析係数表!C12</f>
        <v>2.0316759704011478E-2</v>
      </c>
      <c r="G9" s="77">
        <f t="shared" si="1"/>
        <v>0.4341360154897842</v>
      </c>
      <c r="H9" s="77">
        <v>0.51135479848772269</v>
      </c>
      <c r="I9" s="77">
        <f t="shared" si="2"/>
        <v>100.51135479848772</v>
      </c>
      <c r="J9" s="76">
        <f>分析係数表!G12</f>
        <v>0.1442736737729301</v>
      </c>
      <c r="K9" s="78">
        <f t="shared" si="3"/>
        <v>14.50114241267225</v>
      </c>
      <c r="L9" s="79"/>
      <c r="M9" s="80"/>
      <c r="N9" s="81">
        <f>分析係数表!H12</f>
        <v>9.3974056718184554E-2</v>
      </c>
      <c r="O9" s="82">
        <f t="shared" si="4"/>
        <v>1.2176085360792408</v>
      </c>
      <c r="P9" s="76">
        <f>分析係数表!C12</f>
        <v>2.0316759704011478E-2</v>
      </c>
      <c r="Q9" s="82">
        <f t="shared" si="5"/>
        <v>2.4737860041075126E-2</v>
      </c>
      <c r="R9" s="83">
        <v>2.7536570763968926E-2</v>
      </c>
      <c r="S9" s="84">
        <f t="shared" si="6"/>
        <v>100.53889136925169</v>
      </c>
      <c r="T9" s="85">
        <f>分析係数表!F12</f>
        <v>0.28705999008428357</v>
      </c>
      <c r="U9" s="86">
        <f t="shared" si="7"/>
        <v>28.860693159542251</v>
      </c>
      <c r="V9" s="87">
        <f>分析係数表!D12</f>
        <v>9.4695091720376795E-2</v>
      </c>
      <c r="W9" s="167">
        <f t="shared" si="8"/>
        <v>10</v>
      </c>
      <c r="X9" s="76">
        <f>分析係数表!E12</f>
        <v>6.8914229053049086E-2</v>
      </c>
      <c r="Y9" s="166">
        <f t="shared" si="9"/>
        <v>7</v>
      </c>
    </row>
    <row r="10" spans="1:25" x14ac:dyDescent="0.2">
      <c r="A10" s="6" t="s">
        <v>224</v>
      </c>
      <c r="B10" s="5" t="s">
        <v>28</v>
      </c>
      <c r="C10" s="90"/>
      <c r="D10" s="76">
        <f>投入係数表!G10</f>
        <v>1.4873574615765989E-3</v>
      </c>
      <c r="E10" s="77">
        <f t="shared" si="0"/>
        <v>0.14873574615765989</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0.18453947253400016</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投入係数表!G11</f>
        <v>1.6360932077342589E-2</v>
      </c>
      <c r="E11" s="77">
        <f t="shared" si="0"/>
        <v>1.6360932077342589</v>
      </c>
      <c r="F11" s="76">
        <f>分析係数表!C14</f>
        <v>5.3118908382066232E-2</v>
      </c>
      <c r="G11" s="77">
        <f t="shared" si="1"/>
        <v>8.6907485206156959E-2</v>
      </c>
      <c r="H11" s="77">
        <v>0.13089213523672041</v>
      </c>
      <c r="I11" s="77">
        <f t="shared" si="2"/>
        <v>0.13089213523672041</v>
      </c>
      <c r="J11" s="76">
        <f>分析係数表!G14</f>
        <v>0.16545012165450121</v>
      </c>
      <c r="K11" s="78">
        <f t="shared" si="3"/>
        <v>2.1656119698532816E-2</v>
      </c>
      <c r="L11" s="79"/>
      <c r="M11" s="80"/>
      <c r="N11" s="81">
        <f>分析係数表!H14</f>
        <v>1.1739480552240688E-3</v>
      </c>
      <c r="O11" s="82">
        <f t="shared" si="4"/>
        <v>1.5210678594423717E-2</v>
      </c>
      <c r="P11" s="76">
        <f>分析係数表!C14</f>
        <v>5.3118908382066232E-2</v>
      </c>
      <c r="Q11" s="82">
        <f t="shared" si="5"/>
        <v>8.0797464268624942E-4</v>
      </c>
      <c r="R11" s="83">
        <v>3.0069751564085982E-3</v>
      </c>
      <c r="S11" s="84">
        <f t="shared" si="6"/>
        <v>0.13389911039312902</v>
      </c>
      <c r="T11" s="85">
        <f>分析係数表!F14</f>
        <v>0.30008110300081103</v>
      </c>
      <c r="U11" s="86">
        <f t="shared" si="7"/>
        <v>4.0180592737597519E-2</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投入係数表!G12</f>
        <v>1.0411502231036193E-2</v>
      </c>
      <c r="E12" s="77">
        <f t="shared" si="0"/>
        <v>1.0411502231036194</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0.11238303027615541</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投入係数表!G13</f>
        <v>4.4620723847297967E-3</v>
      </c>
      <c r="E13" s="77">
        <f t="shared" si="0"/>
        <v>0.44620723847297966</v>
      </c>
      <c r="F13" s="76">
        <f>分析係数表!C16</f>
        <v>2.7114967462038564E-3</v>
      </c>
      <c r="G13" s="77">
        <f t="shared" si="1"/>
        <v>1.2098894752520925E-3</v>
      </c>
      <c r="H13" s="77">
        <v>2.518265064515331E-3</v>
      </c>
      <c r="I13" s="77">
        <f t="shared" si="2"/>
        <v>2.518265064515331E-3</v>
      </c>
      <c r="J13" s="76">
        <f>分析係数表!G16</f>
        <v>4.3478260869565216E-2</v>
      </c>
      <c r="K13" s="78">
        <f t="shared" si="3"/>
        <v>1.0948978541371004E-4</v>
      </c>
      <c r="L13" s="79"/>
      <c r="M13" s="80"/>
      <c r="N13" s="81">
        <f>分析係数表!H16</f>
        <v>1.6842758874950278E-2</v>
      </c>
      <c r="O13" s="82">
        <f t="shared" si="4"/>
        <v>0.21822923999933536</v>
      </c>
      <c r="P13" s="76">
        <f>分析係数表!C16</f>
        <v>2.7114967462038564E-3</v>
      </c>
      <c r="Q13" s="82">
        <f t="shared" si="5"/>
        <v>5.9172787418473828E-4</v>
      </c>
      <c r="R13" s="83">
        <v>6.6147485907479969E-4</v>
      </c>
      <c r="S13" s="84">
        <f t="shared" si="6"/>
        <v>3.1797399235901306E-3</v>
      </c>
      <c r="T13" s="85">
        <f>分析係数表!F16</f>
        <v>0.30434782608695654</v>
      </c>
      <c r="U13" s="86">
        <f t="shared" si="7"/>
        <v>9.6774693326656159E-4</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投入係数表!G14</f>
        <v>1.7352503718393655E-2</v>
      </c>
      <c r="E14" s="77">
        <f t="shared" si="0"/>
        <v>1.7352503718393655</v>
      </c>
      <c r="F14" s="76">
        <f>分析係数表!C17</f>
        <v>8.0363051905076865E-3</v>
      </c>
      <c r="G14" s="77">
        <f t="shared" si="1"/>
        <v>1.3945001570043086E-2</v>
      </c>
      <c r="H14" s="77">
        <v>1.6767825834342418E-2</v>
      </c>
      <c r="I14" s="77">
        <f t="shared" si="2"/>
        <v>1.6767825834342418E-2</v>
      </c>
      <c r="J14" s="76">
        <f>分析係数表!G17</f>
        <v>0.21314741035856574</v>
      </c>
      <c r="K14" s="78">
        <f t="shared" si="3"/>
        <v>3.5740186539335436E-3</v>
      </c>
      <c r="L14" s="79"/>
      <c r="M14" s="80"/>
      <c r="N14" s="81">
        <f>分析係数表!H17</f>
        <v>2.8815088628227144E-3</v>
      </c>
      <c r="O14" s="82">
        <f t="shared" si="4"/>
        <v>3.7335302004494579E-2</v>
      </c>
      <c r="P14" s="76">
        <f>分析係数表!C17</f>
        <v>8.0363051905076865E-3</v>
      </c>
      <c r="Q14" s="82">
        <f t="shared" si="5"/>
        <v>3.000378812878918E-4</v>
      </c>
      <c r="R14" s="83">
        <v>5.7469183886935354E-4</v>
      </c>
      <c r="S14" s="84">
        <f t="shared" si="6"/>
        <v>1.7342517673211773E-2</v>
      </c>
      <c r="T14" s="85">
        <f>分析係数表!F17</f>
        <v>0.32270916334661354</v>
      </c>
      <c r="U14" s="86">
        <f t="shared" si="7"/>
        <v>5.5965893686460303E-3</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投入係数表!G15</f>
        <v>9.9157164105106587E-4</v>
      </c>
      <c r="E15" s="77">
        <f t="shared" si="0"/>
        <v>9.9157164105106582E-2</v>
      </c>
      <c r="F15" s="76">
        <f>分析係数表!C18</f>
        <v>6.0036945812807829E-2</v>
      </c>
      <c r="G15" s="77">
        <f t="shared" si="1"/>
        <v>5.9530932883299775E-3</v>
      </c>
      <c r="H15" s="77">
        <v>1.0894381537667914E-2</v>
      </c>
      <c r="I15" s="77">
        <f t="shared" si="2"/>
        <v>1.0894381537667914E-2</v>
      </c>
      <c r="J15" s="76">
        <f>分析係数表!G18</f>
        <v>0.21452702702702703</v>
      </c>
      <c r="K15" s="78">
        <f t="shared" si="3"/>
        <v>2.3371392825740286E-3</v>
      </c>
      <c r="L15" s="79"/>
      <c r="M15" s="80"/>
      <c r="N15" s="81">
        <f>分析係数表!H18</f>
        <v>4.5599635202918376E-4</v>
      </c>
      <c r="O15" s="82">
        <f t="shared" si="4"/>
        <v>5.9082801151893781E-3</v>
      </c>
      <c r="P15" s="76">
        <f>分析係数表!C18</f>
        <v>6.0036945812807829E-2</v>
      </c>
      <c r="Q15" s="82">
        <f t="shared" si="5"/>
        <v>3.5471509312251471E-4</v>
      </c>
      <c r="R15" s="83">
        <v>8.3184312910371608E-4</v>
      </c>
      <c r="S15" s="84">
        <f t="shared" si="6"/>
        <v>1.172622466677163E-2</v>
      </c>
      <c r="T15" s="85">
        <f>分析係数表!F18</f>
        <v>0.45777027027027029</v>
      </c>
      <c r="U15" s="86">
        <f t="shared" si="7"/>
        <v>5.3679170349579591E-3</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投入係数表!G16</f>
        <v>0</v>
      </c>
      <c r="E16" s="77">
        <f t="shared" si="0"/>
        <v>0</v>
      </c>
      <c r="F16" s="76">
        <f>分析係数表!C19</f>
        <v>2.1817907292767669E-2</v>
      </c>
      <c r="G16" s="77">
        <f t="shared" si="1"/>
        <v>0</v>
      </c>
      <c r="H16" s="77">
        <v>3.4269702187568501E-4</v>
      </c>
      <c r="I16" s="77">
        <f t="shared" si="2"/>
        <v>3.4269702187568501E-4</v>
      </c>
      <c r="J16" s="76">
        <f>分析係数表!G19</f>
        <v>5.7812500000000003E-2</v>
      </c>
      <c r="K16" s="78">
        <f t="shared" si="3"/>
        <v>1.9812171577188041E-5</v>
      </c>
      <c r="L16" s="79"/>
      <c r="M16" s="80"/>
      <c r="N16" s="81">
        <f>分析係数表!H19</f>
        <v>-1.1642460051808947E-4</v>
      </c>
      <c r="O16" s="82">
        <f t="shared" si="4"/>
        <v>-1.5084970506866497E-3</v>
      </c>
      <c r="P16" s="76">
        <f>分析係数表!C19</f>
        <v>2.1817907292767669E-2</v>
      </c>
      <c r="Q16" s="82">
        <f t="shared" si="5"/>
        <v>-3.2912248803294772E-5</v>
      </c>
      <c r="R16" s="83">
        <v>2.0737950572423671E-4</v>
      </c>
      <c r="S16" s="84">
        <f t="shared" si="6"/>
        <v>5.5007652759992169E-4</v>
      </c>
      <c r="T16" s="85">
        <f>分析係数表!F19</f>
        <v>0.24062500000000001</v>
      </c>
      <c r="U16" s="86">
        <f t="shared" si="7"/>
        <v>1.3236216445373117E-4</v>
      </c>
      <c r="V16" s="87">
        <f>分析係数表!D19</f>
        <v>1.171875E-2</v>
      </c>
      <c r="W16" s="167">
        <f t="shared" si="8"/>
        <v>0</v>
      </c>
      <c r="X16" s="76">
        <f>分析係数表!E19</f>
        <v>1.015625E-2</v>
      </c>
      <c r="Y16" s="166">
        <f t="shared" si="9"/>
        <v>0</v>
      </c>
    </row>
    <row r="17" spans="1:25" x14ac:dyDescent="0.2">
      <c r="A17" s="6" t="s">
        <v>5</v>
      </c>
      <c r="B17" s="5" t="s">
        <v>33</v>
      </c>
      <c r="C17" s="90"/>
      <c r="D17" s="76">
        <f>投入係数表!G17</f>
        <v>1.4873574615765989E-3</v>
      </c>
      <c r="E17" s="77">
        <f t="shared" si="0"/>
        <v>0.14873574615765989</v>
      </c>
      <c r="F17" s="76">
        <f>分析係数表!C20</f>
        <v>5.6386047731444844E-3</v>
      </c>
      <c r="G17" s="77">
        <f t="shared" si="1"/>
        <v>8.3866208822178741E-4</v>
      </c>
      <c r="H17" s="77">
        <v>9.0712167616638232E-4</v>
      </c>
      <c r="I17" s="77">
        <f t="shared" si="2"/>
        <v>9.0712167616638232E-4</v>
      </c>
      <c r="J17" s="76">
        <f>分析係数表!G20</f>
        <v>9.9078341013824886E-2</v>
      </c>
      <c r="K17" s="78">
        <f t="shared" si="3"/>
        <v>8.987611077224525E-5</v>
      </c>
      <c r="L17" s="79"/>
      <c r="M17" s="80"/>
      <c r="N17" s="81">
        <f>分析係数表!H20</f>
        <v>5.6271890250409915E-4</v>
      </c>
      <c r="O17" s="82">
        <f t="shared" si="4"/>
        <v>7.2910690783188079E-3</v>
      </c>
      <c r="P17" s="76">
        <f>分析係数表!C20</f>
        <v>5.6386047731444844E-3</v>
      </c>
      <c r="Q17" s="82">
        <f t="shared" si="5"/>
        <v>4.1111456906334585E-5</v>
      </c>
      <c r="R17" s="83">
        <v>1.3113899193589751E-4</v>
      </c>
      <c r="S17" s="84">
        <f t="shared" si="6"/>
        <v>1.0382606681022797E-3</v>
      </c>
      <c r="T17" s="85">
        <f>分析係数表!F20</f>
        <v>0.22119815668202766</v>
      </c>
      <c r="U17" s="86">
        <f t="shared" si="7"/>
        <v>2.2966134593967478E-4</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投入係数表!G18</f>
        <v>4.95785820525533E-3</v>
      </c>
      <c r="E18" s="77">
        <f t="shared" si="0"/>
        <v>0.49578582052553299</v>
      </c>
      <c r="F18" s="76">
        <f>分析係数表!C21</f>
        <v>3.6921656859351559E-2</v>
      </c>
      <c r="G18" s="77">
        <f t="shared" si="1"/>
        <v>1.8305233941175787E-2</v>
      </c>
      <c r="H18" s="77">
        <v>2.1249053336384004E-2</v>
      </c>
      <c r="I18" s="77">
        <f t="shared" si="2"/>
        <v>2.1249053336384004E-2</v>
      </c>
      <c r="J18" s="76">
        <f>分析係数表!G21</f>
        <v>0.2849280270956816</v>
      </c>
      <c r="K18" s="78">
        <f t="shared" si="3"/>
        <v>6.054450844786805E-3</v>
      </c>
      <c r="L18" s="79"/>
      <c r="M18" s="80"/>
      <c r="N18" s="81">
        <f>分析係数表!H21</f>
        <v>9.3139680414471579E-4</v>
      </c>
      <c r="O18" s="82">
        <f t="shared" si="4"/>
        <v>1.2067976405493197E-2</v>
      </c>
      <c r="P18" s="76">
        <f>分析係数表!C21</f>
        <v>3.6921656859351559E-2</v>
      </c>
      <c r="Q18" s="82">
        <f t="shared" si="5"/>
        <v>4.4556968383037068E-4</v>
      </c>
      <c r="R18" s="83">
        <v>1.0375056233333819E-3</v>
      </c>
      <c r="S18" s="84">
        <f t="shared" si="6"/>
        <v>2.2286558959717387E-2</v>
      </c>
      <c r="T18" s="85">
        <f>分析係数表!F21</f>
        <v>0.42591024555461471</v>
      </c>
      <c r="U18" s="86">
        <f t="shared" si="7"/>
        <v>9.4920737991006313E-3</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投入係数表!G19</f>
        <v>0</v>
      </c>
      <c r="E19" s="77">
        <f t="shared" si="0"/>
        <v>0</v>
      </c>
      <c r="F19" s="76">
        <f>分析係数表!C22</f>
        <v>3.1736872475476074E-2</v>
      </c>
      <c r="G19" s="77">
        <f t="shared" si="1"/>
        <v>0</v>
      </c>
      <c r="H19" s="77">
        <v>6.5566087758838225E-4</v>
      </c>
      <c r="I19" s="77">
        <f t="shared" si="2"/>
        <v>6.5566087758838225E-4</v>
      </c>
      <c r="J19" s="76">
        <f>分析係数表!G22</f>
        <v>0.19464835425053278</v>
      </c>
      <c r="K19" s="78">
        <f t="shared" si="3"/>
        <v>1.2762331076903864E-4</v>
      </c>
      <c r="L19" s="79"/>
      <c r="M19" s="80"/>
      <c r="N19" s="81">
        <f>分析係数表!H22</f>
        <v>4.8510250215870614E-5</v>
      </c>
      <c r="O19" s="82">
        <f t="shared" si="4"/>
        <v>6.2854043778610405E-4</v>
      </c>
      <c r="P19" s="76">
        <f>分析係数表!C22</f>
        <v>3.1736872475476074E-2</v>
      </c>
      <c r="Q19" s="82">
        <f t="shared" si="5"/>
        <v>1.9947907719697487E-5</v>
      </c>
      <c r="R19" s="83">
        <v>2.5078024591351262E-4</v>
      </c>
      <c r="S19" s="84">
        <f t="shared" si="6"/>
        <v>9.0644112350189493E-4</v>
      </c>
      <c r="T19" s="85">
        <f>分析係数表!F22</f>
        <v>0.41345015391901491</v>
      </c>
      <c r="U19" s="86">
        <f t="shared" si="7"/>
        <v>3.7476822203038327E-4</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投入係数表!G20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3.7712426267166242E-4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投入係数表!G21</f>
        <v>0</v>
      </c>
      <c r="E21" s="77">
        <f t="shared" si="0"/>
        <v>0</v>
      </c>
      <c r="F21" s="76">
        <f>分析係数表!C24</f>
        <v>0.35760598503740648</v>
      </c>
      <c r="G21" s="77">
        <f t="shared" si="1"/>
        <v>0</v>
      </c>
      <c r="H21" s="77">
        <v>8.7181651472193061E-3</v>
      </c>
      <c r="I21" s="77">
        <f t="shared" si="2"/>
        <v>8.7181651472193061E-3</v>
      </c>
      <c r="J21" s="76">
        <f>分析係数表!G24</f>
        <v>0.20759493670886076</v>
      </c>
      <c r="K21" s="78">
        <f t="shared" si="3"/>
        <v>1.8098469419543875E-3</v>
      </c>
      <c r="L21" s="79"/>
      <c r="M21" s="80"/>
      <c r="N21" s="81">
        <f>分析係数表!H24</f>
        <v>3.6867790164061664E-4</v>
      </c>
      <c r="O21" s="82">
        <f t="shared" si="4"/>
        <v>4.7769073271743904E-3</v>
      </c>
      <c r="P21" s="76">
        <f>分析係数表!C24</f>
        <v>0.35760598503740648</v>
      </c>
      <c r="Q21" s="82">
        <f t="shared" si="5"/>
        <v>1.7082506501666023E-3</v>
      </c>
      <c r="R21" s="83">
        <v>5.9709505623667392E-3</v>
      </c>
      <c r="S21" s="84">
        <f t="shared" si="6"/>
        <v>1.4689115709586045E-2</v>
      </c>
      <c r="T21" s="85">
        <f>分析係数表!F24</f>
        <v>0.39156118143459917</v>
      </c>
      <c r="U21" s="86">
        <f t="shared" si="7"/>
        <v>5.7516875014750422E-3</v>
      </c>
      <c r="V21" s="87">
        <f>分析係数表!D24</f>
        <v>0</v>
      </c>
      <c r="W21" s="167">
        <f t="shared" si="8"/>
        <v>0</v>
      </c>
      <c r="X21" s="76">
        <f>分析係数表!E24</f>
        <v>0</v>
      </c>
      <c r="Y21" s="166">
        <f t="shared" si="9"/>
        <v>0</v>
      </c>
    </row>
    <row r="22" spans="1:25" x14ac:dyDescent="0.2">
      <c r="A22" s="6" t="s">
        <v>10</v>
      </c>
      <c r="B22" s="5" t="s">
        <v>272</v>
      </c>
      <c r="C22" s="90"/>
      <c r="D22" s="76">
        <f>投入係数表!G22</f>
        <v>0</v>
      </c>
      <c r="E22" s="77">
        <f t="shared" si="0"/>
        <v>0</v>
      </c>
      <c r="F22" s="76">
        <f>分析係数表!C25</f>
        <v>9.5215065139195865E-3</v>
      </c>
      <c r="G22" s="77">
        <f t="shared" si="1"/>
        <v>0</v>
      </c>
      <c r="H22" s="77">
        <v>4.1686378177079118E-4</v>
      </c>
      <c r="I22" s="77">
        <f t="shared" si="2"/>
        <v>4.1686378177079118E-4</v>
      </c>
      <c r="J22" s="76">
        <f>分析係数表!G25</f>
        <v>0.19654913728432108</v>
      </c>
      <c r="K22" s="78">
        <f t="shared" si="3"/>
        <v>8.19342166721285E-5</v>
      </c>
      <c r="L22" s="79"/>
      <c r="M22" s="80"/>
      <c r="N22" s="81">
        <f>分析係数表!H25</f>
        <v>5.2391070233140261E-4</v>
      </c>
      <c r="O22" s="82">
        <f t="shared" si="4"/>
        <v>6.7882367280899239E-3</v>
      </c>
      <c r="P22" s="76">
        <f>分析係数表!C25</f>
        <v>9.5215065139195865E-3</v>
      </c>
      <c r="Q22" s="82">
        <f t="shared" si="5"/>
        <v>6.4634240224536394E-5</v>
      </c>
      <c r="R22" s="83">
        <v>4.8231798286870804E-4</v>
      </c>
      <c r="S22" s="84">
        <f t="shared" si="6"/>
        <v>8.9918176463949927E-4</v>
      </c>
      <c r="T22" s="85">
        <f>分析係数表!F25</f>
        <v>0.35083770942735681</v>
      </c>
      <c r="U22" s="86">
        <f t="shared" si="7"/>
        <v>3.154668706649706E-4</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投入係数表!G23</f>
        <v>0</v>
      </c>
      <c r="E23" s="77">
        <f t="shared" si="0"/>
        <v>0</v>
      </c>
      <c r="F23" s="76">
        <f>分析係数表!C26</f>
        <v>1</v>
      </c>
      <c r="G23" s="77">
        <f t="shared" si="1"/>
        <v>0</v>
      </c>
      <c r="H23" s="77">
        <v>2.9379343489823788E-2</v>
      </c>
      <c r="I23" s="77">
        <f t="shared" si="2"/>
        <v>2.9379343489823788E-2</v>
      </c>
      <c r="J23" s="76">
        <f>分析係数表!G26</f>
        <v>0.19643428283435263</v>
      </c>
      <c r="K23" s="78">
        <f t="shared" si="3"/>
        <v>5.7711102685676424E-3</v>
      </c>
      <c r="L23" s="79"/>
      <c r="M23" s="80"/>
      <c r="N23" s="81">
        <f>分析係数表!H26</f>
        <v>1.1070039099261674E-2</v>
      </c>
      <c r="O23" s="82">
        <f t="shared" si="4"/>
        <v>0.14343292790278894</v>
      </c>
      <c r="P23" s="76">
        <f>分析係数表!C26</f>
        <v>1</v>
      </c>
      <c r="Q23" s="82">
        <f t="shared" si="5"/>
        <v>0.14343292790278894</v>
      </c>
      <c r="R23" s="83">
        <v>0.16943859686569276</v>
      </c>
      <c r="S23" s="84">
        <f t="shared" si="6"/>
        <v>0.19881794035551656</v>
      </c>
      <c r="T23" s="85">
        <f>分析係数表!F26</f>
        <v>0.33543328454985122</v>
      </c>
      <c r="U23" s="86">
        <f t="shared" si="7"/>
        <v>6.6690154760887327E-2</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投入係数表!G24</f>
        <v>0</v>
      </c>
      <c r="E24" s="77">
        <f t="shared" si="0"/>
        <v>0</v>
      </c>
      <c r="F24" s="76">
        <f>分析係数表!C27</f>
        <v>0.19201995012468831</v>
      </c>
      <c r="G24" s="77">
        <f t="shared" si="1"/>
        <v>0</v>
      </c>
      <c r="H24" s="77">
        <v>6.3538084015905339E-4</v>
      </c>
      <c r="I24" s="77">
        <f t="shared" si="2"/>
        <v>6.3538084015905339E-4</v>
      </c>
      <c r="J24" s="76">
        <f>分析係数表!G27</f>
        <v>0.16888519134775373</v>
      </c>
      <c r="K24" s="78">
        <f t="shared" si="3"/>
        <v>1.0730641476895827E-4</v>
      </c>
      <c r="L24" s="79"/>
      <c r="M24" s="80"/>
      <c r="N24" s="81">
        <f>分析係数表!H27</f>
        <v>1.1060337049218499E-2</v>
      </c>
      <c r="O24" s="82">
        <f t="shared" si="4"/>
        <v>0.1433072198152317</v>
      </c>
      <c r="P24" s="76">
        <f>分析係数表!C27</f>
        <v>0.19201995012468831</v>
      </c>
      <c r="Q24" s="82">
        <f t="shared" si="5"/>
        <v>2.7517845201428536E-2</v>
      </c>
      <c r="R24" s="83">
        <v>2.786865364557177E-2</v>
      </c>
      <c r="S24" s="84">
        <f t="shared" si="6"/>
        <v>2.8504034485730825E-2</v>
      </c>
      <c r="T24" s="85">
        <f>分析係数表!F27</f>
        <v>0.32029950083194675</v>
      </c>
      <c r="U24" s="86">
        <f t="shared" si="7"/>
        <v>9.1298280174761798E-3</v>
      </c>
      <c r="V24" s="87">
        <f>分析係数表!D27</f>
        <v>0</v>
      </c>
      <c r="W24" s="167">
        <f t="shared" si="8"/>
        <v>0</v>
      </c>
      <c r="X24" s="76">
        <f>分析係数表!E27</f>
        <v>0</v>
      </c>
      <c r="Y24" s="166">
        <f t="shared" si="9"/>
        <v>0</v>
      </c>
    </row>
    <row r="25" spans="1:25" x14ac:dyDescent="0.2">
      <c r="A25" s="6" t="s">
        <v>13</v>
      </c>
      <c r="B25" s="5" t="s">
        <v>192</v>
      </c>
      <c r="C25" s="90"/>
      <c r="D25" s="76">
        <f>投入係数表!G25</f>
        <v>0</v>
      </c>
      <c r="E25" s="77">
        <f t="shared" si="0"/>
        <v>0</v>
      </c>
      <c r="F25" s="76">
        <f>分析係数表!C28</f>
        <v>7.8754250939681358E-2</v>
      </c>
      <c r="G25" s="77">
        <f t="shared" si="1"/>
        <v>0</v>
      </c>
      <c r="H25" s="77">
        <v>2.2433740114203037E-2</v>
      </c>
      <c r="I25" s="77">
        <f t="shared" si="2"/>
        <v>2.2433740114203037E-2</v>
      </c>
      <c r="J25" s="76">
        <f>分析係数表!G28</f>
        <v>0.12491909385113269</v>
      </c>
      <c r="K25" s="78">
        <f t="shared" si="3"/>
        <v>2.8024024867580491E-3</v>
      </c>
      <c r="L25" s="79"/>
      <c r="M25" s="80"/>
      <c r="N25" s="81">
        <f>分析係数表!H28</f>
        <v>1.995711693880917E-2</v>
      </c>
      <c r="O25" s="82">
        <f t="shared" si="4"/>
        <v>0.25858153610520318</v>
      </c>
      <c r="P25" s="76">
        <f>分析係数表!C28</f>
        <v>7.8754250939681358E-2</v>
      </c>
      <c r="Q25" s="82">
        <f t="shared" si="5"/>
        <v>2.0364395182797448E-2</v>
      </c>
      <c r="R25" s="83">
        <v>2.2472738827808467E-2</v>
      </c>
      <c r="S25" s="84">
        <f t="shared" si="6"/>
        <v>4.4906478942011503E-2</v>
      </c>
      <c r="T25" s="85">
        <f>分析係数表!F28</f>
        <v>0.21391585760517801</v>
      </c>
      <c r="U25" s="86">
        <f t="shared" si="7"/>
        <v>9.6062079549092579E-3</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投入係数表!G26</f>
        <v>9.91571641051066E-3</v>
      </c>
      <c r="E26" s="77">
        <f t="shared" si="0"/>
        <v>0.99157164105106599</v>
      </c>
      <c r="F26" s="76">
        <f>分析係数表!C29</f>
        <v>0.17273701124799146</v>
      </c>
      <c r="G26" s="77">
        <f t="shared" si="1"/>
        <v>0.17128112171342733</v>
      </c>
      <c r="H26" s="77">
        <v>0.19458861940532804</v>
      </c>
      <c r="I26" s="77">
        <f t="shared" si="2"/>
        <v>0.19458861940532804</v>
      </c>
      <c r="J26" s="76">
        <f>分析係数表!G29</f>
        <v>0.26179367547952309</v>
      </c>
      <c r="K26" s="78">
        <f t="shared" si="3"/>
        <v>5.0942069880606879E-2</v>
      </c>
      <c r="L26" s="79"/>
      <c r="M26" s="80"/>
      <c r="N26" s="81">
        <f>分析係数表!H29</f>
        <v>9.8960910440376044E-3</v>
      </c>
      <c r="O26" s="82">
        <f t="shared" si="4"/>
        <v>0.1282222493083652</v>
      </c>
      <c r="P26" s="76">
        <f>分析係数表!C29</f>
        <v>0.17273701124799146</v>
      </c>
      <c r="Q26" s="82">
        <f t="shared" si="5"/>
        <v>2.2148728121021845E-2</v>
      </c>
      <c r="R26" s="83">
        <v>2.9897742641382993E-2</v>
      </c>
      <c r="S26" s="84">
        <f t="shared" si="6"/>
        <v>0.22448636204671102</v>
      </c>
      <c r="T26" s="85">
        <f>分析係数表!F29</f>
        <v>0.41420425090720581</v>
      </c>
      <c r="U26" s="86">
        <f t="shared" si="7"/>
        <v>9.2983205430441737E-2</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投入係数表!G27</f>
        <v>4.9578582052553293E-4</v>
      </c>
      <c r="E27" s="77">
        <f t="shared" si="0"/>
        <v>4.9578582052553291E-2</v>
      </c>
      <c r="F27" s="76">
        <f>分析係数表!C30</f>
        <v>1</v>
      </c>
      <c r="G27" s="77">
        <f t="shared" si="1"/>
        <v>4.9578582052553291E-2</v>
      </c>
      <c r="H27" s="77">
        <v>0.15418449332400397</v>
      </c>
      <c r="I27" s="77">
        <f t="shared" si="2"/>
        <v>0.15418449332400397</v>
      </c>
      <c r="J27" s="76">
        <f>分析係数表!G30</f>
        <v>0.34449467473756801</v>
      </c>
      <c r="K27" s="78">
        <f t="shared" si="3"/>
        <v>5.3115736877229473E-2</v>
      </c>
      <c r="L27" s="79"/>
      <c r="M27" s="80"/>
      <c r="N27" s="81">
        <f>分析係数表!H30</f>
        <v>0</v>
      </c>
      <c r="O27" s="82">
        <f t="shared" si="4"/>
        <v>0</v>
      </c>
      <c r="P27" s="76">
        <f>分析係数表!C30</f>
        <v>1</v>
      </c>
      <c r="Q27" s="82">
        <f t="shared" si="5"/>
        <v>0</v>
      </c>
      <c r="R27" s="83">
        <v>3.1317384236622434E-2</v>
      </c>
      <c r="S27" s="84">
        <f t="shared" si="6"/>
        <v>0.18550187756062642</v>
      </c>
      <c r="T27" s="85">
        <f>分析係数表!F30</f>
        <v>0.44103900084284731</v>
      </c>
      <c r="U27" s="86">
        <f t="shared" si="7"/>
        <v>8.1813562733810866E-2</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投入係数表!G28</f>
        <v>1.4377788795240456E-2</v>
      </c>
      <c r="E28" s="77">
        <f t="shared" si="0"/>
        <v>1.4377788795240456</v>
      </c>
      <c r="F28" s="76">
        <f>分析係数表!C31</f>
        <v>0.22703792364873376</v>
      </c>
      <c r="G28" s="77">
        <f t="shared" si="1"/>
        <v>0.32643033147314227</v>
      </c>
      <c r="H28" s="77">
        <v>0.41583172700802257</v>
      </c>
      <c r="I28" s="77">
        <f t="shared" si="2"/>
        <v>0.41583172700802257</v>
      </c>
      <c r="J28" s="76">
        <f>分析係数表!G31</f>
        <v>7.0061014096360189E-2</v>
      </c>
      <c r="K28" s="78">
        <f t="shared" si="3"/>
        <v>2.9133592487622872E-2</v>
      </c>
      <c r="L28" s="79"/>
      <c r="M28" s="80"/>
      <c r="N28" s="81">
        <f>分析係数表!H31</f>
        <v>2.3692406205431206E-2</v>
      </c>
      <c r="O28" s="82">
        <f t="shared" si="4"/>
        <v>0.30697914981473318</v>
      </c>
      <c r="P28" s="76">
        <f>分析係数表!C31</f>
        <v>0.22703792364873376</v>
      </c>
      <c r="Q28" s="82">
        <f t="shared" si="5"/>
        <v>6.9695908777390597E-2</v>
      </c>
      <c r="R28" s="83">
        <v>8.7280218869312198E-2</v>
      </c>
      <c r="S28" s="84">
        <f t="shared" si="6"/>
        <v>0.50311194587733477</v>
      </c>
      <c r="T28" s="85">
        <f>分析係数表!F31</f>
        <v>0.2422680412371134</v>
      </c>
      <c r="U28" s="86">
        <f t="shared" si="7"/>
        <v>0.12188794565069451</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投入係数表!G29</f>
        <v>1.9831432821021317E-3</v>
      </c>
      <c r="E29" s="77">
        <f t="shared" si="0"/>
        <v>0.19831432821021316</v>
      </c>
      <c r="F29" s="76">
        <f>分析係数表!C32</f>
        <v>0.29590488771466317</v>
      </c>
      <c r="G29" s="77">
        <f t="shared" si="1"/>
        <v>5.8682179021251987E-2</v>
      </c>
      <c r="H29" s="77">
        <v>6.8831329617415851E-2</v>
      </c>
      <c r="I29" s="77">
        <f t="shared" si="2"/>
        <v>6.8831329617415851E-2</v>
      </c>
      <c r="J29" s="76">
        <f>分析係数表!G32</f>
        <v>0.13968957871396895</v>
      </c>
      <c r="K29" s="78">
        <f t="shared" si="3"/>
        <v>9.6150194365791537E-3</v>
      </c>
      <c r="L29" s="79"/>
      <c r="M29" s="80"/>
      <c r="N29" s="81">
        <f>分析係数表!H32</f>
        <v>6.5682878792288815E-3</v>
      </c>
      <c r="O29" s="82">
        <f t="shared" si="4"/>
        <v>8.51043752762385E-2</v>
      </c>
      <c r="P29" s="76">
        <f>分析係数表!C32</f>
        <v>0.29590488771466317</v>
      </c>
      <c r="Q29" s="82">
        <f t="shared" si="5"/>
        <v>2.5182800610141911E-2</v>
      </c>
      <c r="R29" s="83">
        <v>3.1051866638846178E-2</v>
      </c>
      <c r="S29" s="84">
        <f t="shared" si="6"/>
        <v>9.9883196256262033E-2</v>
      </c>
      <c r="T29" s="85">
        <f>分析係数表!F32</f>
        <v>0.48337028824833705</v>
      </c>
      <c r="U29" s="86">
        <f t="shared" si="7"/>
        <v>4.8280569365554603E-2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投入係数表!G30</f>
        <v>9.9157164105106587E-4</v>
      </c>
      <c r="E30" s="77">
        <f t="shared" si="0"/>
        <v>9.9157164105106582E-2</v>
      </c>
      <c r="F30" s="76">
        <f>分析係数表!C33</f>
        <v>0.50593824228028506</v>
      </c>
      <c r="G30" s="77">
        <f t="shared" si="1"/>
        <v>5.0167401316835399E-2</v>
      </c>
      <c r="H30" s="77">
        <v>6.279051970586437E-2</v>
      </c>
      <c r="I30" s="77">
        <f t="shared" si="2"/>
        <v>6.279051970586437E-2</v>
      </c>
      <c r="J30" s="76">
        <f>分析係数表!G33</f>
        <v>0.50351288056206089</v>
      </c>
      <c r="K30" s="78">
        <f t="shared" si="3"/>
        <v>3.1615835449088615E-2</v>
      </c>
      <c r="L30" s="79"/>
      <c r="M30" s="80"/>
      <c r="N30" s="81">
        <f>分析係数表!H33</f>
        <v>9.7990705436058648E-4</v>
      </c>
      <c r="O30" s="82">
        <f t="shared" si="4"/>
        <v>1.2696516843279304E-2</v>
      </c>
      <c r="P30" s="76">
        <f>分析係数表!C33</f>
        <v>0.50593824228028506</v>
      </c>
      <c r="Q30" s="82">
        <f t="shared" si="5"/>
        <v>6.4236534147707643E-3</v>
      </c>
      <c r="R30" s="83">
        <v>2.1614559651615555E-2</v>
      </c>
      <c r="S30" s="84">
        <f t="shared" si="6"/>
        <v>8.4405079357479929E-2</v>
      </c>
      <c r="T30" s="85">
        <f>分析係数表!F33</f>
        <v>0.6428571428571429</v>
      </c>
      <c r="U30" s="86">
        <f t="shared" si="7"/>
        <v>5.4260408158379958E-2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投入係数表!G31</f>
        <v>8.3292017848289546E-2</v>
      </c>
      <c r="E31" s="77">
        <f t="shared" si="0"/>
        <v>8.329201784828955</v>
      </c>
      <c r="F31" s="76">
        <f>分析係数表!C34</f>
        <v>0.26077975054258296</v>
      </c>
      <c r="G31" s="77">
        <f t="shared" si="1"/>
        <v>2.1720871636665318</v>
      </c>
      <c r="H31" s="77">
        <v>2.7605731274094731</v>
      </c>
      <c r="I31" s="77">
        <f t="shared" si="2"/>
        <v>2.7605731274094731</v>
      </c>
      <c r="J31" s="76">
        <f>分析係数表!G34</f>
        <v>0.42483061710309467</v>
      </c>
      <c r="K31" s="78">
        <f t="shared" si="3"/>
        <v>1.1727759852755864</v>
      </c>
      <c r="L31" s="79"/>
      <c r="M31" s="80"/>
      <c r="N31" s="81">
        <f>分析係数表!H34</f>
        <v>0.16366388217830427</v>
      </c>
      <c r="O31" s="82">
        <f t="shared" si="4"/>
        <v>2.1205697290027579</v>
      </c>
      <c r="P31" s="76">
        <f>分析係数表!C34</f>
        <v>0.26077975054258296</v>
      </c>
      <c r="Q31" s="82">
        <f t="shared" si="5"/>
        <v>0.55300164493749193</v>
      </c>
      <c r="R31" s="83">
        <v>0.59730426874377718</v>
      </c>
      <c r="S31" s="84">
        <f t="shared" si="6"/>
        <v>3.3578773961532504</v>
      </c>
      <c r="T31" s="85">
        <f>分析係数表!F34</f>
        <v>0.70072636269303545</v>
      </c>
      <c r="U31" s="86">
        <f t="shared" si="7"/>
        <v>2.3529532141756282</v>
      </c>
      <c r="V31" s="87">
        <f>分析係数表!D34</f>
        <v>0.25868278093145336</v>
      </c>
      <c r="W31" s="167">
        <f t="shared" si="8"/>
        <v>1</v>
      </c>
      <c r="X31" s="76">
        <f>分析係数表!E34</f>
        <v>0.16968809131416712</v>
      </c>
      <c r="Y31" s="166">
        <f t="shared" si="9"/>
        <v>1</v>
      </c>
    </row>
    <row r="32" spans="1:25" x14ac:dyDescent="0.2">
      <c r="A32" s="6" t="s">
        <v>20</v>
      </c>
      <c r="B32" s="5" t="s">
        <v>37</v>
      </c>
      <c r="C32" s="90"/>
      <c r="D32" s="76">
        <f>投入係数表!G32</f>
        <v>3.9662865642042635E-3</v>
      </c>
      <c r="E32" s="77">
        <f t="shared" si="0"/>
        <v>0.39662865642042633</v>
      </c>
      <c r="F32" s="76">
        <f>分析係数表!C35</f>
        <v>0.71993786549707606</v>
      </c>
      <c r="G32" s="77">
        <f t="shared" si="1"/>
        <v>0.28554798829829486</v>
      </c>
      <c r="H32" s="77">
        <v>0.49677373546823594</v>
      </c>
      <c r="I32" s="77">
        <f t="shared" si="2"/>
        <v>0.49677373546823594</v>
      </c>
      <c r="J32" s="76">
        <f>分析係数表!G35</f>
        <v>0.31397977394408089</v>
      </c>
      <c r="K32" s="78">
        <f t="shared" si="3"/>
        <v>0.15597690516367335</v>
      </c>
      <c r="L32" s="79"/>
      <c r="M32" s="80"/>
      <c r="N32" s="81">
        <f>分析係数表!H35</f>
        <v>6.1132617322040145E-2</v>
      </c>
      <c r="O32" s="82">
        <f t="shared" si="4"/>
        <v>0.79208665969804826</v>
      </c>
      <c r="P32" s="76">
        <f>分析係数表!C35</f>
        <v>0.71993786549707606</v>
      </c>
      <c r="Q32" s="82">
        <f t="shared" si="5"/>
        <v>0.57025317907172168</v>
      </c>
      <c r="R32" s="83">
        <v>0.71530073147874107</v>
      </c>
      <c r="S32" s="84">
        <f t="shared" si="6"/>
        <v>1.212074466946977</v>
      </c>
      <c r="T32" s="85">
        <f>分析係数表!F35</f>
        <v>0.64640095181439616</v>
      </c>
      <c r="U32" s="86">
        <f t="shared" si="7"/>
        <v>0.78348608910445272</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投入係数表!G33</f>
        <v>1.4873574615765989E-3</v>
      </c>
      <c r="E33" s="77">
        <f t="shared" si="0"/>
        <v>0.14873574615765989</v>
      </c>
      <c r="F33" s="76">
        <f>分析係数表!C36</f>
        <v>0.73814422888496956</v>
      </c>
      <c r="G33" s="77">
        <f t="shared" si="1"/>
        <v>0.10978843265517643</v>
      </c>
      <c r="H33" s="77">
        <v>0.23875952867574132</v>
      </c>
      <c r="I33" s="77">
        <f t="shared" si="2"/>
        <v>0.23875952867574132</v>
      </c>
      <c r="J33" s="76">
        <f>分析係数表!G36</f>
        <v>1.8281777836656288E-2</v>
      </c>
      <c r="K33" s="78">
        <f t="shared" si="3"/>
        <v>4.3649486596346694E-3</v>
      </c>
      <c r="L33" s="79"/>
      <c r="M33" s="80"/>
      <c r="N33" s="81">
        <f>分析係数表!H36</f>
        <v>0.17079488896003725</v>
      </c>
      <c r="O33" s="82">
        <f t="shared" si="4"/>
        <v>2.2129651733573152</v>
      </c>
      <c r="P33" s="76">
        <f>分析係数表!C36</f>
        <v>0.73814422888496956</v>
      </c>
      <c r="Q33" s="82">
        <f t="shared" si="5"/>
        <v>1.6334874714371284</v>
      </c>
      <c r="R33" s="83">
        <v>1.6958411788706678</v>
      </c>
      <c r="S33" s="84">
        <f t="shared" si="6"/>
        <v>1.9346007075464091</v>
      </c>
      <c r="T33" s="85">
        <f>分析係数表!F36</f>
        <v>0.88368550043054916</v>
      </c>
      <c r="U33" s="86">
        <f t="shared" si="7"/>
        <v>1.709578594381443</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投入係数表!G34</f>
        <v>2.825979176995538E-2</v>
      </c>
      <c r="E34" s="77">
        <f t="shared" si="0"/>
        <v>2.825979176995538</v>
      </c>
      <c r="F34" s="76">
        <f>分析係数表!C37</f>
        <v>0.25348602222970695</v>
      </c>
      <c r="G34" s="77">
        <f t="shared" si="1"/>
        <v>0.71634622048057994</v>
      </c>
      <c r="H34" s="77">
        <v>0.9940494677175844</v>
      </c>
      <c r="I34" s="77">
        <f t="shared" si="2"/>
        <v>0.9940494677175844</v>
      </c>
      <c r="J34" s="76">
        <f>分析係数表!G37</f>
        <v>0.47075358051131039</v>
      </c>
      <c r="K34" s="78">
        <f t="shared" si="3"/>
        <v>0.46795234613341513</v>
      </c>
      <c r="L34" s="79"/>
      <c r="M34" s="80"/>
      <c r="N34" s="81">
        <f>分析係数表!H37</f>
        <v>4.9005054768072494E-2</v>
      </c>
      <c r="O34" s="82">
        <f t="shared" si="4"/>
        <v>0.63495155025152228</v>
      </c>
      <c r="P34" s="76">
        <f>分析係数表!C37</f>
        <v>0.25348602222970695</v>
      </c>
      <c r="Q34" s="82">
        <f t="shared" si="5"/>
        <v>0.16095134278184428</v>
      </c>
      <c r="R34" s="83">
        <v>0.19457186018309833</v>
      </c>
      <c r="S34" s="84">
        <f t="shared" si="6"/>
        <v>1.1886213279006828</v>
      </c>
      <c r="T34" s="85">
        <f>分析係数表!F37</f>
        <v>0.68036407442109492</v>
      </c>
      <c r="U34" s="86">
        <f t="shared" si="7"/>
        <v>0.80869524959432082</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投入係数表!G35</f>
        <v>3.9662865642042635E-3</v>
      </c>
      <c r="E35" s="77">
        <f t="shared" si="0"/>
        <v>0.39662865642042633</v>
      </c>
      <c r="F35" s="76">
        <f>分析係数表!C38</f>
        <v>0.13763637750820168</v>
      </c>
      <c r="G35" s="77">
        <f t="shared" si="1"/>
        <v>5.459053148565262E-2</v>
      </c>
      <c r="H35" s="77">
        <v>0.10025484828092063</v>
      </c>
      <c r="I35" s="77">
        <f t="shared" si="2"/>
        <v>0.10025484828092063</v>
      </c>
      <c r="J35" s="76">
        <f>分析係数表!G38</f>
        <v>0.19868482855800845</v>
      </c>
      <c r="K35" s="78">
        <f t="shared" si="3"/>
        <v>1.9919117342803862E-2</v>
      </c>
      <c r="L35" s="79"/>
      <c r="M35" s="80"/>
      <c r="N35" s="81">
        <f>分析係数表!H38</f>
        <v>4.3455482143376897E-2</v>
      </c>
      <c r="O35" s="82">
        <f t="shared" si="4"/>
        <v>0.56304652416879208</v>
      </c>
      <c r="P35" s="76">
        <f>分析係数表!C38</f>
        <v>0.13763637750820168</v>
      </c>
      <c r="Q35" s="82">
        <f t="shared" si="5"/>
        <v>7.749568395517667E-2</v>
      </c>
      <c r="R35" s="83">
        <v>9.8852230316437598E-2</v>
      </c>
      <c r="S35" s="84">
        <f t="shared" si="6"/>
        <v>0.19910707859735821</v>
      </c>
      <c r="T35" s="85">
        <f>分析係数表!F38</f>
        <v>0.41427900422733677</v>
      </c>
      <c r="U35" s="86">
        <f t="shared" si="7"/>
        <v>8.2485882255927637E-2</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投入係数表!G36</f>
        <v>0</v>
      </c>
      <c r="E36" s="77">
        <f t="shared" si="0"/>
        <v>0</v>
      </c>
      <c r="F36" s="76">
        <f>分析係数表!C39</f>
        <v>1</v>
      </c>
      <c r="G36" s="77">
        <f t="shared" si="1"/>
        <v>0</v>
      </c>
      <c r="H36" s="77">
        <v>2.1404697604735685E-2</v>
      </c>
      <c r="I36" s="77">
        <f t="shared" si="2"/>
        <v>2.1404697604735685E-2</v>
      </c>
      <c r="J36" s="76">
        <f>分析係数表!G39</f>
        <v>0.35440246949875054</v>
      </c>
      <c r="K36" s="78">
        <f t="shared" si="3"/>
        <v>7.5858776899923172E-3</v>
      </c>
      <c r="L36" s="79"/>
      <c r="M36" s="80"/>
      <c r="N36" s="81">
        <f>分析係数表!H39</f>
        <v>3.9099261673991711E-3</v>
      </c>
      <c r="O36" s="82">
        <f t="shared" si="4"/>
        <v>5.066035928555998E-2</v>
      </c>
      <c r="P36" s="76">
        <f>分析係数表!C39</f>
        <v>1</v>
      </c>
      <c r="Q36" s="82">
        <f t="shared" si="5"/>
        <v>5.066035928555998E-2</v>
      </c>
      <c r="R36" s="83">
        <v>5.948912134508319E-2</v>
      </c>
      <c r="S36" s="84">
        <f t="shared" si="6"/>
        <v>8.0893818949818869E-2</v>
      </c>
      <c r="T36" s="85">
        <f>分析係数表!F39</f>
        <v>0.70505659267970011</v>
      </c>
      <c r="U36" s="86">
        <f t="shared" si="7"/>
        <v>5.703472035760785E-2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投入係数表!G37</f>
        <v>0</v>
      </c>
      <c r="E37" s="77">
        <f t="shared" si="0"/>
        <v>0</v>
      </c>
      <c r="F37" s="76">
        <f>分析係数表!C40</f>
        <v>0.97865804365400166</v>
      </c>
      <c r="G37" s="77">
        <f t="shared" si="1"/>
        <v>0</v>
      </c>
      <c r="H37" s="77">
        <v>9.9322686495443018E-4</v>
      </c>
      <c r="I37" s="77">
        <f t="shared" si="2"/>
        <v>9.9322686495443018E-4</v>
      </c>
      <c r="J37" s="76">
        <f>分析係数表!G40</f>
        <v>0.50171175404443846</v>
      </c>
      <c r="K37" s="78">
        <f t="shared" si="3"/>
        <v>4.9831359258034581E-4</v>
      </c>
      <c r="L37" s="79"/>
      <c r="M37" s="80"/>
      <c r="N37" s="81">
        <f>分析係数表!H40</f>
        <v>2.8630749677406836E-2</v>
      </c>
      <c r="O37" s="82">
        <f t="shared" si="4"/>
        <v>0.37096456638135861</v>
      </c>
      <c r="P37" s="76">
        <f>分析係数表!C40</f>
        <v>0.97865804365400166</v>
      </c>
      <c r="Q37" s="82">
        <f t="shared" si="5"/>
        <v>0.36304745679973544</v>
      </c>
      <c r="R37" s="83">
        <v>0.36389963580498497</v>
      </c>
      <c r="S37" s="84">
        <f t="shared" si="6"/>
        <v>0.36489286266993942</v>
      </c>
      <c r="T37" s="85">
        <f>分析係数表!F40</f>
        <v>0.70027522319930191</v>
      </c>
      <c r="U37" s="86">
        <f t="shared" si="7"/>
        <v>0.25552543085002405</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投入係数表!G38</f>
        <v>0</v>
      </c>
      <c r="E38" s="77">
        <f t="shared" si="0"/>
        <v>0</v>
      </c>
      <c r="F38" s="76">
        <f>分析係数表!C41</f>
        <v>0.80396305278910163</v>
      </c>
      <c r="G38" s="77">
        <f t="shared" si="1"/>
        <v>0</v>
      </c>
      <c r="H38" s="77">
        <v>1.0140113710642721E-2</v>
      </c>
      <c r="I38" s="77">
        <f t="shared" si="2"/>
        <v>1.0140113710642721E-2</v>
      </c>
      <c r="J38" s="76">
        <f>分析係数表!G41</f>
        <v>0.44128144119646501</v>
      </c>
      <c r="K38" s="78">
        <f t="shared" si="3"/>
        <v>4.4746439921284544E-3</v>
      </c>
      <c r="L38" s="79"/>
      <c r="M38" s="80"/>
      <c r="N38" s="81">
        <f>分析係数表!H41</f>
        <v>5.1799245180506638E-2</v>
      </c>
      <c r="O38" s="82">
        <f t="shared" si="4"/>
        <v>0.67115547946800191</v>
      </c>
      <c r="P38" s="76">
        <f>分析係数表!C41</f>
        <v>0.80396305278910163</v>
      </c>
      <c r="Q38" s="82">
        <f t="shared" si="5"/>
        <v>0.53958420816922803</v>
      </c>
      <c r="R38" s="83">
        <v>0.54908482247720436</v>
      </c>
      <c r="S38" s="84">
        <f t="shared" si="6"/>
        <v>0.55922493618784708</v>
      </c>
      <c r="T38" s="85">
        <f>分析係数表!F41</f>
        <v>0.54716179469748472</v>
      </c>
      <c r="U38" s="86">
        <f t="shared" si="7"/>
        <v>0.30598651972412877</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投入係数表!G39</f>
        <v>4.9578582052553293E-4</v>
      </c>
      <c r="E39" s="77">
        <f>$C$9*D39</f>
        <v>4.9578582052553291E-2</v>
      </c>
      <c r="F39" s="76">
        <f>分析係数表!C42</f>
        <v>0.7641968631692807</v>
      </c>
      <c r="G39" s="77">
        <f>E39*F39</f>
        <v>3.7887796884942024E-2</v>
      </c>
      <c r="H39" s="77">
        <v>7.178792699043976E-2</v>
      </c>
      <c r="I39" s="77">
        <f>C39+H39</f>
        <v>7.178792699043976E-2</v>
      </c>
      <c r="J39" s="76">
        <f>分析係数表!G42</f>
        <v>0.4859550561797753</v>
      </c>
      <c r="K39" s="78">
        <f>I39*J39</f>
        <v>3.4885706093668763E-2</v>
      </c>
      <c r="L39" s="79"/>
      <c r="M39" s="80"/>
      <c r="N39" s="81">
        <f>分析係数表!H42</f>
        <v>1.4232907413336437E-2</v>
      </c>
      <c r="O39" s="82">
        <f t="shared" si="4"/>
        <v>0.18441376444644292</v>
      </c>
      <c r="P39" s="76">
        <f>分析係数表!C42</f>
        <v>0.7641968631692807</v>
      </c>
      <c r="Q39" s="82">
        <f>O39*P39</f>
        <v>0.1409284203152103</v>
      </c>
      <c r="R39" s="83">
        <v>0.14594011754774283</v>
      </c>
      <c r="S39" s="84">
        <f>I39+R39</f>
        <v>0.21772804453818259</v>
      </c>
      <c r="T39" s="85">
        <f>分析係数表!F42</f>
        <v>0.5610955056179775</v>
      </c>
      <c r="U39" s="86">
        <f t="shared" si="7"/>
        <v>0.12216622723736509</v>
      </c>
      <c r="V39" s="87">
        <f>分析係数表!D42</f>
        <v>0.23876404494382023</v>
      </c>
      <c r="W39" s="167">
        <f t="shared" si="8"/>
        <v>0</v>
      </c>
      <c r="X39" s="76">
        <f>分析係数表!E42</f>
        <v>0.20084269662921347</v>
      </c>
      <c r="Y39" s="166">
        <f t="shared" si="9"/>
        <v>0</v>
      </c>
    </row>
    <row r="40" spans="1:25" x14ac:dyDescent="0.2">
      <c r="A40" s="6" t="s">
        <v>195</v>
      </c>
      <c r="B40" s="5" t="s">
        <v>41</v>
      </c>
      <c r="C40" s="90"/>
      <c r="D40" s="76">
        <f>投入係数表!G40</f>
        <v>2.5285076846802181E-2</v>
      </c>
      <c r="E40" s="77">
        <f>$C$9*D40</f>
        <v>2.5285076846802181</v>
      </c>
      <c r="F40" s="76">
        <f>分析係数表!C43</f>
        <v>0.28983015307192284</v>
      </c>
      <c r="G40" s="77">
        <f>E40*F40</f>
        <v>0.73283776929440081</v>
      </c>
      <c r="H40" s="77">
        <v>1.055956779415715</v>
      </c>
      <c r="I40" s="77">
        <f>C40+H40</f>
        <v>1.055956779415715</v>
      </c>
      <c r="J40" s="76">
        <f>分析係数表!G43</f>
        <v>0.33656441717791413</v>
      </c>
      <c r="K40" s="78">
        <f>I40*J40</f>
        <v>0.35539747802911736</v>
      </c>
      <c r="L40" s="79"/>
      <c r="M40" s="80"/>
      <c r="N40" s="81">
        <f>分析係数表!H43</f>
        <v>3.8148460769760653E-2</v>
      </c>
      <c r="O40" s="82">
        <f t="shared" si="4"/>
        <v>0.49428420027499226</v>
      </c>
      <c r="P40" s="76">
        <f>分析係数表!C43</f>
        <v>0.28983015307192284</v>
      </c>
      <c r="Q40" s="82">
        <f>O40*P40</f>
        <v>0.14325846542673398</v>
      </c>
      <c r="R40" s="83">
        <v>0.23647029125595823</v>
      </c>
      <c r="S40" s="84">
        <f>I40+R40</f>
        <v>1.2924270706716732</v>
      </c>
      <c r="T40" s="85">
        <f>分析係数表!F43</f>
        <v>0.56944785276073617</v>
      </c>
      <c r="U40" s="86">
        <f t="shared" si="7"/>
        <v>0.73596982024383251</v>
      </c>
      <c r="V40" s="87">
        <f>分析係数表!D43</f>
        <v>0.1860122699386503</v>
      </c>
      <c r="W40" s="167">
        <f t="shared" si="8"/>
        <v>0</v>
      </c>
      <c r="X40" s="76">
        <f>分析係数表!E43</f>
        <v>0.14098159509202454</v>
      </c>
      <c r="Y40" s="166">
        <f t="shared" si="9"/>
        <v>0</v>
      </c>
    </row>
    <row r="41" spans="1:25" x14ac:dyDescent="0.2">
      <c r="A41" s="6" t="s">
        <v>341</v>
      </c>
      <c r="B41" s="5" t="s">
        <v>42</v>
      </c>
      <c r="C41" s="90"/>
      <c r="D41" s="76">
        <f>投入係数表!G41</f>
        <v>0</v>
      </c>
      <c r="E41" s="77">
        <f>$C$9*D41</f>
        <v>0</v>
      </c>
      <c r="F41" s="76">
        <f>分析係数表!C44</f>
        <v>0.42300160227879646</v>
      </c>
      <c r="G41" s="77">
        <f>E41*F41</f>
        <v>0</v>
      </c>
      <c r="H41" s="77">
        <v>5.4880012063907632E-3</v>
      </c>
      <c r="I41" s="77">
        <f>C41+H41</f>
        <v>5.4880012063907632E-3</v>
      </c>
      <c r="J41" s="76">
        <f>分析係数表!G44</f>
        <v>0.26136898597118913</v>
      </c>
      <c r="K41" s="78">
        <f>I41*J41</f>
        <v>1.4343933103230164E-3</v>
      </c>
      <c r="L41" s="79"/>
      <c r="M41" s="80"/>
      <c r="N41" s="81">
        <f>分析係数表!H44</f>
        <v>0.11478495406079305</v>
      </c>
      <c r="O41" s="82">
        <f t="shared" si="4"/>
        <v>1.4872523838894793</v>
      </c>
      <c r="P41" s="76">
        <f>分析係数表!C44</f>
        <v>0.42300160227879646</v>
      </c>
      <c r="Q41" s="82">
        <f>O41*P41</f>
        <v>0.62911014137820942</v>
      </c>
      <c r="R41" s="83">
        <v>0.64001350418414038</v>
      </c>
      <c r="S41" s="84">
        <f>I41+R41</f>
        <v>0.64550150539053119</v>
      </c>
      <c r="T41" s="85">
        <f>分析係数表!F44</f>
        <v>0.45226438188494494</v>
      </c>
      <c r="U41" s="86">
        <f t="shared" si="7"/>
        <v>0.29193733934125005</v>
      </c>
      <c r="V41" s="87">
        <f>分析係数表!D44</f>
        <v>0.17696073816024857</v>
      </c>
      <c r="W41" s="167">
        <f t="shared" si="8"/>
        <v>0</v>
      </c>
      <c r="X41" s="76">
        <f>分析係数表!E44</f>
        <v>0.12357593446944733</v>
      </c>
      <c r="Y41" s="166">
        <f t="shared" si="9"/>
        <v>0</v>
      </c>
    </row>
    <row r="42" spans="1:25" x14ac:dyDescent="0.2">
      <c r="A42" s="6" t="s">
        <v>342</v>
      </c>
      <c r="B42" s="5" t="s">
        <v>279</v>
      </c>
      <c r="C42" s="90"/>
      <c r="D42" s="76">
        <f>投入係数表!G42</f>
        <v>4.9578582052553293E-4</v>
      </c>
      <c r="E42" s="77">
        <f>$C$9*D42</f>
        <v>4.9578582052553291E-2</v>
      </c>
      <c r="F42" s="76">
        <f>分析係数表!C45</f>
        <v>1</v>
      </c>
      <c r="G42" s="77">
        <f>E42*F42</f>
        <v>4.9578582052553291E-2</v>
      </c>
      <c r="H42" s="77">
        <v>6.7609436118292482E-2</v>
      </c>
      <c r="I42" s="77">
        <f>C42+H42</f>
        <v>6.7609436118292482E-2</v>
      </c>
      <c r="J42" s="76">
        <f>分析係数表!G45</f>
        <v>0</v>
      </c>
      <c r="K42" s="78">
        <f>I42*J42</f>
        <v>0</v>
      </c>
      <c r="L42" s="79"/>
      <c r="M42" s="80"/>
      <c r="N42" s="81">
        <f>分析係数表!H45</f>
        <v>0</v>
      </c>
      <c r="O42" s="82">
        <f t="shared" si="4"/>
        <v>0</v>
      </c>
      <c r="P42" s="76">
        <f>分析係数表!C45</f>
        <v>1</v>
      </c>
      <c r="Q42" s="82">
        <f>O42*P42</f>
        <v>0</v>
      </c>
      <c r="R42" s="83">
        <v>4.9719311284799972E-3</v>
      </c>
      <c r="S42" s="84">
        <f>I42+R42</f>
        <v>7.2581367246772485E-2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投入係数表!G43</f>
        <v>5.9494298463063956E-3</v>
      </c>
      <c r="E43" s="77">
        <f>$C$9*D43</f>
        <v>0.59494298463063955</v>
      </c>
      <c r="F43" s="76">
        <f>分析係数表!C46</f>
        <v>0.14201585503963765</v>
      </c>
      <c r="G43" s="77">
        <f>E43*F43</f>
        <v>8.4491336662154276E-2</v>
      </c>
      <c r="H43" s="77">
        <v>0.1129592445023026</v>
      </c>
      <c r="I43" s="77">
        <f>C43+H43</f>
        <v>0.1129592445023026</v>
      </c>
      <c r="J43" s="76">
        <f>分析係数表!G46</f>
        <v>9.5541401273885346E-3</v>
      </c>
      <c r="K43" s="78">
        <f>I43*J43</f>
        <v>1.079228450658942E-3</v>
      </c>
      <c r="L43" s="79"/>
      <c r="M43" s="80"/>
      <c r="N43" s="81">
        <f>分析係数表!H46</f>
        <v>2.2838625801631884E-2</v>
      </c>
      <c r="O43" s="82">
        <f t="shared" si="4"/>
        <v>0.29591683810969777</v>
      </c>
      <c r="P43" s="76">
        <f>分析係数表!C46</f>
        <v>0.14201585503963765</v>
      </c>
      <c r="Q43" s="82">
        <f>O43*P43</f>
        <v>4.2024882784774759E-2</v>
      </c>
      <c r="R43" s="83">
        <v>4.6592122465382961E-2</v>
      </c>
      <c r="S43" s="84">
        <f>I43+R43</f>
        <v>0.15955136696768557</v>
      </c>
      <c r="T43" s="85">
        <f>分析係数表!F46</f>
        <v>0.31369426751592355</v>
      </c>
      <c r="U43" s="86">
        <f t="shared" si="7"/>
        <v>5.0050349192092447E-2</v>
      </c>
      <c r="V43" s="87">
        <f>分析係数表!D46</f>
        <v>3.1847133757961785E-3</v>
      </c>
      <c r="W43" s="167">
        <f t="shared" si="8"/>
        <v>0</v>
      </c>
      <c r="X43" s="76">
        <f>分析係数表!E46</f>
        <v>1.1146496815286623E-2</v>
      </c>
      <c r="Y43" s="166">
        <f t="shared" si="9"/>
        <v>0</v>
      </c>
    </row>
    <row r="44" spans="1:25" x14ac:dyDescent="0.2">
      <c r="A44" s="192">
        <v>40</v>
      </c>
      <c r="B44" s="14" t="s">
        <v>151</v>
      </c>
      <c r="C44" s="197">
        <f>SUM(C5:C43)</f>
        <v>100</v>
      </c>
      <c r="D44" s="92">
        <f>投入係数表!G44</f>
        <v>0.70352007932573124</v>
      </c>
      <c r="E44" s="91">
        <f>SUM(E5:E43)</f>
        <v>70.35200793257313</v>
      </c>
      <c r="F44" s="92">
        <f>分析係数表!C47</f>
        <v>0.37838028773130272</v>
      </c>
      <c r="G44" s="91">
        <f>SUM(G5:G43)</f>
        <v>30.519941232051451</v>
      </c>
      <c r="H44" s="91">
        <f>SUM(H5:H43)</f>
        <v>36.438004432695458</v>
      </c>
      <c r="I44" s="91">
        <f>SUM(I5:I43)</f>
        <v>136.43800443269538</v>
      </c>
      <c r="J44" s="92">
        <f>分析係数表!G47</f>
        <v>0.24341071531224251</v>
      </c>
      <c r="K44" s="93">
        <f>SUM(K5:K43)</f>
        <v>20.653865503629603</v>
      </c>
      <c r="L44" s="94">
        <f>最終需要_まとめ!$L$33</f>
        <v>0.62733333333333341</v>
      </c>
      <c r="M44" s="91">
        <f>K44*L44</f>
        <v>12.956858292610306</v>
      </c>
      <c r="N44" s="95">
        <f>分析係数表!H47</f>
        <v>1</v>
      </c>
      <c r="O44" s="96">
        <f>SUM(O5:O43)</f>
        <v>12.956858292610306</v>
      </c>
      <c r="P44" s="92">
        <f>分析係数表!C47</f>
        <v>0.37838028773130272</v>
      </c>
      <c r="Q44" s="96">
        <f>SUM(Q5:Q43)</f>
        <v>5.4220274822697787</v>
      </c>
      <c r="R44" s="91">
        <f>SUM(R5:R43)</f>
        <v>6.0406309811503061</v>
      </c>
      <c r="S44" s="97">
        <f>SUM(S5:S43)</f>
        <v>142.47863541384575</v>
      </c>
      <c r="T44" s="98">
        <f>分析係数表!F47</f>
        <v>0.4410006323413877</v>
      </c>
      <c r="U44" s="99">
        <f>SUM(U5:U43)</f>
        <v>50.408105608081023</v>
      </c>
      <c r="V44" s="100">
        <f>分析係数表!D47</f>
        <v>6.076465403261349E-2</v>
      </c>
      <c r="W44" s="164">
        <f>SUM(W5:W43)</f>
        <v>18</v>
      </c>
      <c r="X44" s="92">
        <f>分析係数表!E47</f>
        <v>4.5269894801387316E-2</v>
      </c>
      <c r="Y44" s="165">
        <f>SUM(Y5:Y43)</f>
        <v>11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304</v>
      </c>
      <c r="S2" s="3" t="s">
        <v>153</v>
      </c>
      <c r="U2" s="64" t="s">
        <v>210</v>
      </c>
      <c r="W2" s="3" t="s">
        <v>130</v>
      </c>
      <c r="Y2" s="3" t="s">
        <v>154</v>
      </c>
    </row>
    <row r="3" spans="1:25" ht="44" x14ac:dyDescent="0.2">
      <c r="B3" s="65"/>
      <c r="C3" s="66" t="s">
        <v>228</v>
      </c>
      <c r="D3" s="66" t="s">
        <v>247</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投入係数表!H5</f>
        <v>8.8495575221238937E-3</v>
      </c>
      <c r="E5" s="77">
        <f t="shared" ref="E5:E38" si="0">$C$10*D5</f>
        <v>0.88495575221238942</v>
      </c>
      <c r="F5" s="76">
        <f>分析係数表!C8</f>
        <v>1</v>
      </c>
      <c r="G5" s="77">
        <f t="shared" ref="G5:G38" si="1">E5*F5</f>
        <v>0.88495575221238942</v>
      </c>
      <c r="H5" s="77">
        <f t="array" ref="H5:H43">MMULT(逆行列係数!C5:AO43,'6'!G5:G43)</f>
        <v>1.0335996237355336</v>
      </c>
      <c r="I5" s="77">
        <f t="shared" ref="I5:I38" si="2">C5+H5</f>
        <v>1.0335996237355336</v>
      </c>
      <c r="J5" s="76">
        <f>分析係数表!G8</f>
        <v>0.11966752230778634</v>
      </c>
      <c r="K5" s="78">
        <f t="shared" ref="K5:K38" si="3">I5*J5</f>
        <v>0.12368830603069153</v>
      </c>
      <c r="L5" s="79" t="s">
        <v>181</v>
      </c>
      <c r="M5" s="80" t="s">
        <v>181</v>
      </c>
      <c r="N5" s="81">
        <f>分析係数表!H8</f>
        <v>1.1982031803320041E-2</v>
      </c>
      <c r="O5" s="82">
        <f t="shared" ref="O5:O43" si="4">$M$44*N5</f>
        <v>0.20170400633632951</v>
      </c>
      <c r="P5" s="76">
        <f>分析係数表!C8</f>
        <v>1</v>
      </c>
      <c r="Q5" s="82">
        <f t="shared" ref="Q5:Q38" si="5">O5*P5</f>
        <v>0.20170400633632951</v>
      </c>
      <c r="R5" s="83">
        <f t="array" ref="R5:R43">MMULT(逆行列係数!C5:AO43,'6'!Q5:Q43)</f>
        <v>0.2664666094622703</v>
      </c>
      <c r="S5" s="84">
        <f t="shared" ref="S5:S38" si="6">I5+R5</f>
        <v>1.3000662331978039</v>
      </c>
      <c r="T5" s="85">
        <f>分析係数表!F8</f>
        <v>0.45202298007578534</v>
      </c>
      <c r="U5" s="86">
        <f t="shared" ref="U5:U43" si="7">S5*T5</f>
        <v>0.58765981302597226</v>
      </c>
      <c r="V5" s="87">
        <f>分析係数表!D8</f>
        <v>0.29959662632929962</v>
      </c>
      <c r="W5" s="167">
        <f t="shared" ref="W5:W43" si="8">ROUND(S5*V5,0)</f>
        <v>0</v>
      </c>
      <c r="X5" s="76">
        <f>分析係数表!E8</f>
        <v>0.10695513995844029</v>
      </c>
      <c r="Y5" s="166">
        <f t="shared" ref="Y5:Y43" si="9">ROUND(S5*X5,0)</f>
        <v>0</v>
      </c>
    </row>
    <row r="6" spans="1:25" x14ac:dyDescent="0.2">
      <c r="A6" s="6" t="s">
        <v>220</v>
      </c>
      <c r="B6" s="5" t="s">
        <v>266</v>
      </c>
      <c r="C6" s="90"/>
      <c r="D6" s="76">
        <f>投入係数表!H6</f>
        <v>0</v>
      </c>
      <c r="E6" s="77">
        <f t="shared" si="0"/>
        <v>0</v>
      </c>
      <c r="F6" s="76">
        <f>分析係数表!C9</f>
        <v>0.44525547445255476</v>
      </c>
      <c r="G6" s="77">
        <f t="shared" si="1"/>
        <v>0</v>
      </c>
      <c r="H6" s="77">
        <v>1.58669847057904E-4</v>
      </c>
      <c r="I6" s="77">
        <f t="shared" si="2"/>
        <v>1.58669847057904E-4</v>
      </c>
      <c r="J6" s="76">
        <f>分析係数表!G9</f>
        <v>0.25757575757575757</v>
      </c>
      <c r="K6" s="78">
        <f t="shared" si="3"/>
        <v>4.0869506060369213E-5</v>
      </c>
      <c r="L6" s="79"/>
      <c r="M6" s="80"/>
      <c r="N6" s="81">
        <f>分析係数表!H9</f>
        <v>6.2093120276314386E-4</v>
      </c>
      <c r="O6" s="82">
        <f t="shared" si="4"/>
        <v>1.0452677251437319E-2</v>
      </c>
      <c r="P6" s="76">
        <f>分析係数表!C9</f>
        <v>0.44525547445255476</v>
      </c>
      <c r="Q6" s="82">
        <f t="shared" si="5"/>
        <v>4.65411176888815E-3</v>
      </c>
      <c r="R6" s="83">
        <v>5.5460904590630576E-3</v>
      </c>
      <c r="S6" s="84">
        <f t="shared" si="6"/>
        <v>5.7047603061209616E-3</v>
      </c>
      <c r="T6" s="85">
        <f>分析係数表!F9</f>
        <v>0.71212121212121215</v>
      </c>
      <c r="U6" s="86">
        <f t="shared" si="7"/>
        <v>4.0624808240558368E-3</v>
      </c>
      <c r="V6" s="87">
        <f>分析係数表!D9</f>
        <v>0.22727272727272727</v>
      </c>
      <c r="W6" s="167">
        <f t="shared" si="8"/>
        <v>0</v>
      </c>
      <c r="X6" s="76">
        <f>分析係数表!E9</f>
        <v>0</v>
      </c>
      <c r="Y6" s="166">
        <f t="shared" si="9"/>
        <v>0</v>
      </c>
    </row>
    <row r="7" spans="1:25" x14ac:dyDescent="0.2">
      <c r="A7" s="6" t="s">
        <v>221</v>
      </c>
      <c r="B7" s="5" t="s">
        <v>267</v>
      </c>
      <c r="C7" s="90"/>
      <c r="D7" s="76">
        <f>投入係数表!H7</f>
        <v>0</v>
      </c>
      <c r="E7" s="77">
        <f t="shared" si="0"/>
        <v>0</v>
      </c>
      <c r="F7" s="76">
        <f>分析係数表!C10</f>
        <v>1</v>
      </c>
      <c r="G7" s="77">
        <f t="shared" si="1"/>
        <v>0</v>
      </c>
      <c r="H7" s="77">
        <v>2.7605336504238757E-3</v>
      </c>
      <c r="I7" s="77">
        <f t="shared" si="2"/>
        <v>2.7605336504238757E-3</v>
      </c>
      <c r="J7" s="76">
        <f>分析係数表!G10</f>
        <v>0.17925311203319502</v>
      </c>
      <c r="K7" s="78">
        <f t="shared" si="3"/>
        <v>4.9483424771083577E-4</v>
      </c>
      <c r="L7" s="79"/>
      <c r="M7" s="80"/>
      <c r="N7" s="81">
        <f>分析係数表!H10</f>
        <v>1.2030542053535912E-3</v>
      </c>
      <c r="O7" s="82">
        <f t="shared" si="4"/>
        <v>2.0252062174659805E-2</v>
      </c>
      <c r="P7" s="76">
        <f>分析係数表!C10</f>
        <v>1</v>
      </c>
      <c r="Q7" s="82">
        <f t="shared" si="5"/>
        <v>2.0252062174659805E-2</v>
      </c>
      <c r="R7" s="83">
        <v>2.7572790497352603E-2</v>
      </c>
      <c r="S7" s="84">
        <f t="shared" si="6"/>
        <v>3.033332414777648E-2</v>
      </c>
      <c r="T7" s="85">
        <f>分析係数表!F10</f>
        <v>0.51950207468879672</v>
      </c>
      <c r="U7" s="86">
        <f t="shared" si="7"/>
        <v>1.5758224826977658E-2</v>
      </c>
      <c r="V7" s="87">
        <f>分析係数表!D10</f>
        <v>0.10539419087136929</v>
      </c>
      <c r="W7" s="167">
        <f t="shared" si="8"/>
        <v>0</v>
      </c>
      <c r="X7" s="76">
        <f>分析係数表!E10</f>
        <v>0</v>
      </c>
      <c r="Y7" s="166">
        <f t="shared" si="9"/>
        <v>0</v>
      </c>
    </row>
    <row r="8" spans="1:25" x14ac:dyDescent="0.2">
      <c r="A8" s="6" t="s">
        <v>222</v>
      </c>
      <c r="B8" s="5" t="s">
        <v>27</v>
      </c>
      <c r="C8" s="90"/>
      <c r="D8" s="76">
        <f>投入係数表!H8</f>
        <v>9.8328416912487715E-4</v>
      </c>
      <c r="E8" s="77">
        <f t="shared" si="0"/>
        <v>9.8328416912487712E-2</v>
      </c>
      <c r="F8" s="76">
        <f>分析係数表!C11</f>
        <v>1.8423746161719823E-3</v>
      </c>
      <c r="G8" s="77">
        <f t="shared" si="1"/>
        <v>1.8115777936794319E-4</v>
      </c>
      <c r="H8" s="77">
        <v>8.3986876254436035E-4</v>
      </c>
      <c r="I8" s="77">
        <f t="shared" si="2"/>
        <v>8.3986876254436035E-4</v>
      </c>
      <c r="J8" s="76">
        <f>分析係数表!G11</f>
        <v>0.46666666666666667</v>
      </c>
      <c r="K8" s="78">
        <f t="shared" si="3"/>
        <v>3.9193875585403484E-4</v>
      </c>
      <c r="L8" s="79"/>
      <c r="M8" s="80"/>
      <c r="N8" s="81">
        <f>分析係数表!H11</f>
        <v>-1.9404100086348246E-5</v>
      </c>
      <c r="O8" s="82">
        <f t="shared" si="4"/>
        <v>-3.2664616410741623E-4</v>
      </c>
      <c r="P8" s="76">
        <f>分析係数表!C11</f>
        <v>1.8423746161719823E-3</v>
      </c>
      <c r="Q8" s="82">
        <f t="shared" si="5"/>
        <v>-6.0180460122145133E-7</v>
      </c>
      <c r="R8" s="83">
        <v>1.0123682665628543E-4</v>
      </c>
      <c r="S8" s="84">
        <f t="shared" si="6"/>
        <v>9.4110558920064576E-4</v>
      </c>
      <c r="T8" s="85">
        <f>分析係数表!F11</f>
        <v>0.8</v>
      </c>
      <c r="U8" s="86">
        <f t="shared" si="7"/>
        <v>7.528844713605167E-4</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投入係数表!H9</f>
        <v>1.9665683382497543E-3</v>
      </c>
      <c r="E9" s="77">
        <f t="shared" si="0"/>
        <v>0.19665683382497542</v>
      </c>
      <c r="F9" s="76">
        <f>分析係数表!C12</f>
        <v>2.0316759704011478E-2</v>
      </c>
      <c r="G9" s="77">
        <f t="shared" si="1"/>
        <v>3.995429636973742E-3</v>
      </c>
      <c r="H9" s="77">
        <v>6.8324728994186455E-3</v>
      </c>
      <c r="I9" s="77">
        <f t="shared" si="2"/>
        <v>6.8324728994186455E-3</v>
      </c>
      <c r="J9" s="76">
        <f>分析係数表!G12</f>
        <v>0.1442736737729301</v>
      </c>
      <c r="K9" s="78">
        <f t="shared" si="3"/>
        <v>9.8574596615311162E-4</v>
      </c>
      <c r="L9" s="79"/>
      <c r="M9" s="80"/>
      <c r="N9" s="81">
        <f>分析係数表!H12</f>
        <v>9.3974056718184554E-2</v>
      </c>
      <c r="O9" s="82">
        <f t="shared" si="4"/>
        <v>1.5819473727722169</v>
      </c>
      <c r="P9" s="76">
        <f>分析係数表!C12</f>
        <v>2.0316759704011478E-2</v>
      </c>
      <c r="Q9" s="82">
        <f t="shared" si="5"/>
        <v>3.2140044637005399E-2</v>
      </c>
      <c r="R9" s="83">
        <v>3.577619939778573E-2</v>
      </c>
      <c r="S9" s="84">
        <f t="shared" si="6"/>
        <v>4.2608672297204372E-2</v>
      </c>
      <c r="T9" s="85">
        <f>分析係数表!F12</f>
        <v>0.28705999008428357</v>
      </c>
      <c r="U9" s="86">
        <f t="shared" si="7"/>
        <v>1.2231245047139976E-2</v>
      </c>
      <c r="V9" s="87">
        <f>分析係数表!D12</f>
        <v>9.4695091720376795E-2</v>
      </c>
      <c r="W9" s="167">
        <f t="shared" si="8"/>
        <v>0</v>
      </c>
      <c r="X9" s="76">
        <f>分析係数表!E12</f>
        <v>6.8914229053049086E-2</v>
      </c>
      <c r="Y9" s="166">
        <f t="shared" si="9"/>
        <v>0</v>
      </c>
    </row>
    <row r="10" spans="1:25" x14ac:dyDescent="0.2">
      <c r="A10" s="6" t="s">
        <v>224</v>
      </c>
      <c r="B10" s="5" t="s">
        <v>28</v>
      </c>
      <c r="C10" s="75">
        <f>最終需要_まとめ!C11</f>
        <v>100</v>
      </c>
      <c r="D10" s="76">
        <f>投入係数表!H10</f>
        <v>0.24483775811209441</v>
      </c>
      <c r="E10" s="77">
        <f t="shared" si="0"/>
        <v>24.483775811209441</v>
      </c>
      <c r="F10" s="76">
        <f>分析係数表!C13</f>
        <v>0</v>
      </c>
      <c r="G10" s="77">
        <f t="shared" si="1"/>
        <v>0</v>
      </c>
      <c r="H10" s="77">
        <v>0</v>
      </c>
      <c r="I10" s="77">
        <f t="shared" si="2"/>
        <v>100</v>
      </c>
      <c r="J10" s="76">
        <f>分析係数表!G13</f>
        <v>0.24483775811209441</v>
      </c>
      <c r="K10" s="78">
        <f t="shared" si="3"/>
        <v>24.483775811209441</v>
      </c>
      <c r="L10" s="79"/>
      <c r="M10" s="80"/>
      <c r="N10" s="81">
        <f>分析係数表!H13</f>
        <v>1.4242609463379612E-2</v>
      </c>
      <c r="O10" s="82">
        <f t="shared" si="4"/>
        <v>0.23975828445484351</v>
      </c>
      <c r="P10" s="76">
        <f>分析係数表!C13</f>
        <v>0</v>
      </c>
      <c r="Q10" s="82">
        <f t="shared" si="5"/>
        <v>0</v>
      </c>
      <c r="R10" s="83">
        <v>0</v>
      </c>
      <c r="S10" s="84">
        <f t="shared" si="6"/>
        <v>100</v>
      </c>
      <c r="T10" s="85">
        <f>分析係数表!F13</f>
        <v>0.38446411012782694</v>
      </c>
      <c r="U10" s="86">
        <f t="shared" si="7"/>
        <v>38.446411012782697</v>
      </c>
      <c r="V10" s="87">
        <f>分析係数表!D13</f>
        <v>0.19469026548672566</v>
      </c>
      <c r="W10" s="167">
        <f t="shared" si="8"/>
        <v>19</v>
      </c>
      <c r="X10" s="76">
        <f>分析係数表!E13</f>
        <v>0.18584070796460178</v>
      </c>
      <c r="Y10" s="166">
        <f t="shared" si="9"/>
        <v>19</v>
      </c>
    </row>
    <row r="11" spans="1:25" x14ac:dyDescent="0.2">
      <c r="A11" s="6" t="s">
        <v>225</v>
      </c>
      <c r="B11" s="5" t="s">
        <v>268</v>
      </c>
      <c r="C11" s="90"/>
      <c r="D11" s="76">
        <f>投入係数表!H11</f>
        <v>5.8997050147492625E-3</v>
      </c>
      <c r="E11" s="77">
        <f t="shared" si="0"/>
        <v>0.58997050147492625</v>
      </c>
      <c r="F11" s="76">
        <f>分析係数表!C14</f>
        <v>5.3118908382066232E-2</v>
      </c>
      <c r="G11" s="77">
        <f t="shared" si="1"/>
        <v>3.1338589015968275E-2</v>
      </c>
      <c r="H11" s="77">
        <v>3.7510407756242335E-2</v>
      </c>
      <c r="I11" s="77">
        <f t="shared" si="2"/>
        <v>3.7510407756242335E-2</v>
      </c>
      <c r="J11" s="76">
        <f>分析係数表!G14</f>
        <v>0.16545012165450121</v>
      </c>
      <c r="K11" s="78">
        <f t="shared" si="3"/>
        <v>6.2061015265802398E-3</v>
      </c>
      <c r="L11" s="79"/>
      <c r="M11" s="80"/>
      <c r="N11" s="81">
        <f>分析係数表!H14</f>
        <v>1.1739480552240688E-3</v>
      </c>
      <c r="O11" s="82">
        <f t="shared" si="4"/>
        <v>1.9762092928498679E-2</v>
      </c>
      <c r="P11" s="76">
        <f>分析係数表!C14</f>
        <v>5.3118908382066232E-2</v>
      </c>
      <c r="Q11" s="82">
        <f t="shared" si="5"/>
        <v>1.0497408037068003E-3</v>
      </c>
      <c r="R11" s="83">
        <v>3.9067371061550548E-3</v>
      </c>
      <c r="S11" s="84">
        <f t="shared" si="6"/>
        <v>4.1417144862397393E-2</v>
      </c>
      <c r="T11" s="85">
        <f>分析係数表!F14</f>
        <v>0.30008110300081103</v>
      </c>
      <c r="U11" s="86">
        <f t="shared" si="7"/>
        <v>1.2428502513452584E-2</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投入係数表!H12</f>
        <v>0.11406096361848574</v>
      </c>
      <c r="E12" s="77">
        <f t="shared" si="0"/>
        <v>11.406096361848574</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0.14601083535601506</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投入係数表!H13</f>
        <v>5.8997050147492625E-3</v>
      </c>
      <c r="E13" s="77">
        <f t="shared" si="0"/>
        <v>0.58997050147492625</v>
      </c>
      <c r="F13" s="76">
        <f>分析係数表!C16</f>
        <v>2.7114967462038564E-3</v>
      </c>
      <c r="G13" s="77">
        <f t="shared" si="1"/>
        <v>1.5997030951055199E-3</v>
      </c>
      <c r="H13" s="77">
        <v>1.7894898775340513E-3</v>
      </c>
      <c r="I13" s="77">
        <f t="shared" si="2"/>
        <v>1.7894898775340513E-3</v>
      </c>
      <c r="J13" s="76">
        <f>分析係数表!G16</f>
        <v>4.3478260869565216E-2</v>
      </c>
      <c r="K13" s="78">
        <f t="shared" si="3"/>
        <v>7.7803907718871788E-5</v>
      </c>
      <c r="L13" s="79"/>
      <c r="M13" s="80"/>
      <c r="N13" s="81">
        <f>分析係数表!H16</f>
        <v>1.6842758874950278E-2</v>
      </c>
      <c r="O13" s="82">
        <f t="shared" si="4"/>
        <v>0.28352887044523728</v>
      </c>
      <c r="P13" s="76">
        <f>分析係数表!C16</f>
        <v>2.7114967462038564E-3</v>
      </c>
      <c r="Q13" s="82">
        <f t="shared" si="5"/>
        <v>7.6878760966711567E-4</v>
      </c>
      <c r="R13" s="83">
        <v>8.5940463167067695E-4</v>
      </c>
      <c r="S13" s="84">
        <f t="shared" si="6"/>
        <v>2.6488945092047285E-3</v>
      </c>
      <c r="T13" s="85">
        <f>分析係数表!F16</f>
        <v>0.30434782608695654</v>
      </c>
      <c r="U13" s="86">
        <f t="shared" si="7"/>
        <v>8.0618528541013482E-4</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投入係数表!H14</f>
        <v>1.0816125860373648E-2</v>
      </c>
      <c r="E14" s="77">
        <f t="shared" si="0"/>
        <v>1.0816125860373649</v>
      </c>
      <c r="F14" s="76">
        <f>分析係数表!C17</f>
        <v>8.0363051905076865E-3</v>
      </c>
      <c r="G14" s="77">
        <f t="shared" si="1"/>
        <v>8.6921688392905174E-3</v>
      </c>
      <c r="H14" s="77">
        <v>9.3116528976695673E-3</v>
      </c>
      <c r="I14" s="77">
        <f t="shared" si="2"/>
        <v>9.3116528976695673E-3</v>
      </c>
      <c r="J14" s="76">
        <f>分析係数表!G17</f>
        <v>0.21314741035856574</v>
      </c>
      <c r="K14" s="78">
        <f t="shared" si="3"/>
        <v>1.9847547012961028E-3</v>
      </c>
      <c r="L14" s="79"/>
      <c r="M14" s="80"/>
      <c r="N14" s="81">
        <f>分析係数表!H17</f>
        <v>2.8815088628227144E-3</v>
      </c>
      <c r="O14" s="82">
        <f t="shared" si="4"/>
        <v>4.850695536995131E-2</v>
      </c>
      <c r="P14" s="76">
        <f>分析係数表!C17</f>
        <v>8.0363051905076865E-3</v>
      </c>
      <c r="Q14" s="82">
        <f t="shared" si="5"/>
        <v>3.8981669721526439E-4</v>
      </c>
      <c r="R14" s="83">
        <v>7.4665396776903235E-4</v>
      </c>
      <c r="S14" s="84">
        <f t="shared" si="6"/>
        <v>1.0058306865438599E-2</v>
      </c>
      <c r="T14" s="85">
        <f>分析係数表!F17</f>
        <v>0.32270916334661354</v>
      </c>
      <c r="U14" s="86">
        <f t="shared" si="7"/>
        <v>3.2459077932291891E-3</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投入係数表!H15</f>
        <v>9.8328416912487715E-4</v>
      </c>
      <c r="E15" s="77">
        <f t="shared" si="0"/>
        <v>9.8328416912487712E-2</v>
      </c>
      <c r="F15" s="76">
        <f>分析係数表!C18</f>
        <v>6.0036945812807829E-2</v>
      </c>
      <c r="G15" s="77">
        <f t="shared" si="1"/>
        <v>5.9033378380342017E-3</v>
      </c>
      <c r="H15" s="77">
        <v>7.2514810416089157E-3</v>
      </c>
      <c r="I15" s="77">
        <f t="shared" si="2"/>
        <v>7.2514810416089157E-3</v>
      </c>
      <c r="J15" s="76">
        <f>分析係数表!G18</f>
        <v>0.21452702702702703</v>
      </c>
      <c r="K15" s="78">
        <f t="shared" si="3"/>
        <v>1.5556386693992099E-3</v>
      </c>
      <c r="L15" s="79"/>
      <c r="M15" s="80"/>
      <c r="N15" s="81">
        <f>分析係数表!H18</f>
        <v>4.5599635202918376E-4</v>
      </c>
      <c r="O15" s="82">
        <f t="shared" si="4"/>
        <v>7.6761848565242811E-3</v>
      </c>
      <c r="P15" s="76">
        <f>分析係数表!C18</f>
        <v>6.0036945812807829E-2</v>
      </c>
      <c r="Q15" s="82">
        <f t="shared" si="5"/>
        <v>4.6085469428024431E-4</v>
      </c>
      <c r="R15" s="83">
        <v>1.0807513364530189E-3</v>
      </c>
      <c r="S15" s="84">
        <f t="shared" si="6"/>
        <v>8.3322323780619344E-3</v>
      </c>
      <c r="T15" s="85">
        <f>分析係数表!F18</f>
        <v>0.45777027027027029</v>
      </c>
      <c r="U15" s="86">
        <f t="shared" si="7"/>
        <v>3.8142482676601086E-3</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投入係数表!H16</f>
        <v>0</v>
      </c>
      <c r="E16" s="77">
        <f t="shared" si="0"/>
        <v>0</v>
      </c>
      <c r="F16" s="76">
        <f>分析係数表!C19</f>
        <v>2.1817907292767669E-2</v>
      </c>
      <c r="G16" s="77">
        <f t="shared" si="1"/>
        <v>0</v>
      </c>
      <c r="H16" s="77">
        <v>2.8214641824563695E-4</v>
      </c>
      <c r="I16" s="77">
        <f t="shared" si="2"/>
        <v>2.8214641824563695E-4</v>
      </c>
      <c r="J16" s="76">
        <f>分析係数表!G19</f>
        <v>5.7812500000000003E-2</v>
      </c>
      <c r="K16" s="78">
        <f t="shared" si="3"/>
        <v>1.6311589804825886E-5</v>
      </c>
      <c r="L16" s="79"/>
      <c r="M16" s="80"/>
      <c r="N16" s="81">
        <f>分析係数表!H19</f>
        <v>-1.1642460051808947E-4</v>
      </c>
      <c r="O16" s="82">
        <f t="shared" si="4"/>
        <v>-1.9598769846444972E-3</v>
      </c>
      <c r="P16" s="76">
        <f>分析係数表!C19</f>
        <v>2.1817907292767669E-2</v>
      </c>
      <c r="Q16" s="82">
        <f t="shared" si="5"/>
        <v>-4.276041435620268E-5</v>
      </c>
      <c r="R16" s="83">
        <v>2.6943262512238762E-4</v>
      </c>
      <c r="S16" s="84">
        <f t="shared" si="6"/>
        <v>5.5157904336802462E-4</v>
      </c>
      <c r="T16" s="85">
        <f>分析係数表!F19</f>
        <v>0.24062500000000001</v>
      </c>
      <c r="U16" s="86">
        <f t="shared" si="7"/>
        <v>1.3272370731043094E-4</v>
      </c>
      <c r="V16" s="87">
        <f>分析係数表!D19</f>
        <v>1.171875E-2</v>
      </c>
      <c r="W16" s="167">
        <f t="shared" si="8"/>
        <v>0</v>
      </c>
      <c r="X16" s="76">
        <f>分析係数表!E19</f>
        <v>1.015625E-2</v>
      </c>
      <c r="Y16" s="166">
        <f t="shared" si="9"/>
        <v>0</v>
      </c>
    </row>
    <row r="17" spans="1:25" x14ac:dyDescent="0.2">
      <c r="A17" s="6" t="s">
        <v>5</v>
      </c>
      <c r="B17" s="5" t="s">
        <v>33</v>
      </c>
      <c r="C17" s="90"/>
      <c r="D17" s="76">
        <f>投入係数表!H17</f>
        <v>0</v>
      </c>
      <c r="E17" s="77">
        <f t="shared" si="0"/>
        <v>0</v>
      </c>
      <c r="F17" s="76">
        <f>分析係数表!C20</f>
        <v>5.6386047731444844E-3</v>
      </c>
      <c r="G17" s="77">
        <f t="shared" si="1"/>
        <v>0</v>
      </c>
      <c r="H17" s="77">
        <v>6.7475966163007997E-5</v>
      </c>
      <c r="I17" s="77">
        <f t="shared" si="2"/>
        <v>6.7475966163007997E-5</v>
      </c>
      <c r="J17" s="76">
        <f>分析係数表!G20</f>
        <v>9.9078341013824886E-2</v>
      </c>
      <c r="K17" s="78">
        <f t="shared" si="3"/>
        <v>6.6854067857358157E-6</v>
      </c>
      <c r="L17" s="79"/>
      <c r="M17" s="80"/>
      <c r="N17" s="81">
        <f>分析係数表!H20</f>
        <v>5.6271890250409915E-4</v>
      </c>
      <c r="O17" s="82">
        <f t="shared" si="4"/>
        <v>9.4727387591150708E-3</v>
      </c>
      <c r="P17" s="76">
        <f>分析係数表!C20</f>
        <v>5.6386047731444844E-3</v>
      </c>
      <c r="Q17" s="82">
        <f t="shared" si="5"/>
        <v>5.3413029981896995E-5</v>
      </c>
      <c r="R17" s="83">
        <v>1.7037904844935235E-4</v>
      </c>
      <c r="S17" s="84">
        <f t="shared" si="6"/>
        <v>2.3785501461236035E-4</v>
      </c>
      <c r="T17" s="85">
        <f>分析係数表!F20</f>
        <v>0.22119815668202766</v>
      </c>
      <c r="U17" s="86">
        <f t="shared" si="7"/>
        <v>5.2613090789830866E-5</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投入係数表!H18</f>
        <v>2.9498525073746312E-3</v>
      </c>
      <c r="E18" s="77">
        <f t="shared" si="0"/>
        <v>0.29498525073746312</v>
      </c>
      <c r="F18" s="76">
        <f>分析係数表!C21</f>
        <v>3.6921656859351559E-2</v>
      </c>
      <c r="G18" s="77">
        <f t="shared" si="1"/>
        <v>1.0891344206298396E-2</v>
      </c>
      <c r="H18" s="77">
        <v>1.2532197655911638E-2</v>
      </c>
      <c r="I18" s="77">
        <f t="shared" si="2"/>
        <v>1.2532197655911638E-2</v>
      </c>
      <c r="J18" s="76">
        <f>分析係数表!G21</f>
        <v>0.2849280270956816</v>
      </c>
      <c r="K18" s="78">
        <f t="shared" si="3"/>
        <v>3.5707743532720285E-3</v>
      </c>
      <c r="L18" s="79"/>
      <c r="M18" s="80"/>
      <c r="N18" s="81">
        <f>分析係数表!H21</f>
        <v>9.3139680414471579E-4</v>
      </c>
      <c r="O18" s="82">
        <f t="shared" si="4"/>
        <v>1.5679015877155977E-2</v>
      </c>
      <c r="P18" s="76">
        <f>分析係数表!C21</f>
        <v>3.6921656859351559E-2</v>
      </c>
      <c r="Q18" s="82">
        <f t="shared" si="5"/>
        <v>5.7889524410867799E-4</v>
      </c>
      <c r="R18" s="83">
        <v>1.3479531774256807E-3</v>
      </c>
      <c r="S18" s="84">
        <f t="shared" si="6"/>
        <v>1.3880150833337318E-2</v>
      </c>
      <c r="T18" s="85">
        <f>分析係数表!F21</f>
        <v>0.42591024555461471</v>
      </c>
      <c r="U18" s="86">
        <f t="shared" si="7"/>
        <v>5.9116984497617877E-3</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投入係数表!H19</f>
        <v>0</v>
      </c>
      <c r="E19" s="77">
        <f t="shared" si="0"/>
        <v>0</v>
      </c>
      <c r="F19" s="76">
        <f>分析係数表!C22</f>
        <v>3.1736872475476074E-2</v>
      </c>
      <c r="G19" s="77">
        <f t="shared" si="1"/>
        <v>0</v>
      </c>
      <c r="H19" s="77">
        <v>6.6984615643415815E-4</v>
      </c>
      <c r="I19" s="77">
        <f t="shared" si="2"/>
        <v>6.6984615643415815E-4</v>
      </c>
      <c r="J19" s="76">
        <f>分析係数表!G22</f>
        <v>0.19464835425053278</v>
      </c>
      <c r="K19" s="78">
        <f t="shared" si="3"/>
        <v>1.3038445195095381E-4</v>
      </c>
      <c r="L19" s="79"/>
      <c r="M19" s="80"/>
      <c r="N19" s="81">
        <f>分析係数表!H22</f>
        <v>4.8510250215870614E-5</v>
      </c>
      <c r="O19" s="82">
        <f t="shared" si="4"/>
        <v>8.1661541026854052E-4</v>
      </c>
      <c r="P19" s="76">
        <f>分析係数表!C22</f>
        <v>3.1736872475476074E-2</v>
      </c>
      <c r="Q19" s="82">
        <f t="shared" si="5"/>
        <v>2.5916819137201246E-5</v>
      </c>
      <c r="R19" s="83">
        <v>3.2581994903182375E-4</v>
      </c>
      <c r="S19" s="84">
        <f t="shared" si="6"/>
        <v>9.9566610546598195E-4</v>
      </c>
      <c r="T19" s="85">
        <f>分析係数表!F22</f>
        <v>0.41345015391901491</v>
      </c>
      <c r="U19" s="86">
        <f t="shared" si="7"/>
        <v>4.1165830455685637E-4</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投入係数表!H20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4.8996924616112429E-4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投入係数表!H21</f>
        <v>0</v>
      </c>
      <c r="E21" s="77">
        <f t="shared" si="0"/>
        <v>0</v>
      </c>
      <c r="F21" s="76">
        <f>分析係数表!C24</f>
        <v>0.35760598503740648</v>
      </c>
      <c r="G21" s="77">
        <f t="shared" si="1"/>
        <v>0</v>
      </c>
      <c r="H21" s="77">
        <v>4.6038531564295644E-3</v>
      </c>
      <c r="I21" s="77">
        <f t="shared" si="2"/>
        <v>4.6038531564295644E-3</v>
      </c>
      <c r="J21" s="76">
        <f>分析係数表!G24</f>
        <v>0.20759493670886076</v>
      </c>
      <c r="K21" s="78">
        <f t="shared" si="3"/>
        <v>9.5573660462588419E-4</v>
      </c>
      <c r="L21" s="79"/>
      <c r="M21" s="80"/>
      <c r="N21" s="81">
        <f>分析係数表!H24</f>
        <v>3.6867790164061664E-4</v>
      </c>
      <c r="O21" s="82">
        <f t="shared" si="4"/>
        <v>6.2062771180409074E-3</v>
      </c>
      <c r="P21" s="76">
        <f>分析係数表!C24</f>
        <v>0.35760598503740648</v>
      </c>
      <c r="Q21" s="82">
        <f t="shared" si="5"/>
        <v>2.2194018422121349E-3</v>
      </c>
      <c r="R21" s="83">
        <v>7.7576078642685653E-3</v>
      </c>
      <c r="S21" s="84">
        <f t="shared" si="6"/>
        <v>1.236146102069813E-2</v>
      </c>
      <c r="T21" s="85">
        <f>分析係数表!F24</f>
        <v>0.39156118143459917</v>
      </c>
      <c r="U21" s="86">
        <f t="shared" si="7"/>
        <v>4.8402682815223055E-3</v>
      </c>
      <c r="V21" s="87">
        <f>分析係数表!D24</f>
        <v>0</v>
      </c>
      <c r="W21" s="167">
        <f t="shared" si="8"/>
        <v>0</v>
      </c>
      <c r="X21" s="76">
        <f>分析係数表!E24</f>
        <v>0</v>
      </c>
      <c r="Y21" s="166">
        <f t="shared" si="9"/>
        <v>0</v>
      </c>
    </row>
    <row r="22" spans="1:25" x14ac:dyDescent="0.2">
      <c r="A22" s="6" t="s">
        <v>10</v>
      </c>
      <c r="B22" s="5" t="s">
        <v>272</v>
      </c>
      <c r="C22" s="90"/>
      <c r="D22" s="76">
        <f>投入係数表!H22</f>
        <v>0</v>
      </c>
      <c r="E22" s="77">
        <f t="shared" si="0"/>
        <v>0</v>
      </c>
      <c r="F22" s="76">
        <f>分析係数表!C25</f>
        <v>9.5215065139195865E-3</v>
      </c>
      <c r="G22" s="77">
        <f t="shared" si="1"/>
        <v>0</v>
      </c>
      <c r="H22" s="77">
        <v>3.5299741236503765E-4</v>
      </c>
      <c r="I22" s="77">
        <f t="shared" si="2"/>
        <v>3.5299741236503765E-4</v>
      </c>
      <c r="J22" s="76">
        <f>分析係数表!G25</f>
        <v>0.19654913728432108</v>
      </c>
      <c r="K22" s="78">
        <f t="shared" si="3"/>
        <v>6.9381336863945882E-5</v>
      </c>
      <c r="L22" s="79"/>
      <c r="M22" s="80"/>
      <c r="N22" s="81">
        <f>分析係数表!H25</f>
        <v>5.2391070233140261E-4</v>
      </c>
      <c r="O22" s="82">
        <f t="shared" si="4"/>
        <v>8.8194464309002372E-3</v>
      </c>
      <c r="P22" s="76">
        <f>分析係数表!C25</f>
        <v>9.5215065139195865E-3</v>
      </c>
      <c r="Q22" s="82">
        <f t="shared" si="5"/>
        <v>8.397441664098146E-5</v>
      </c>
      <c r="R22" s="83">
        <v>6.2663955058729322E-4</v>
      </c>
      <c r="S22" s="84">
        <f t="shared" si="6"/>
        <v>9.7963696295233081E-4</v>
      </c>
      <c r="T22" s="85">
        <f>分析係数表!F25</f>
        <v>0.35083770942735681</v>
      </c>
      <c r="U22" s="86">
        <f t="shared" si="7"/>
        <v>3.4369358815256816E-4</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投入係数表!H23</f>
        <v>0</v>
      </c>
      <c r="E23" s="77">
        <f t="shared" si="0"/>
        <v>0</v>
      </c>
      <c r="F23" s="76">
        <f>分析係数表!C26</f>
        <v>1</v>
      </c>
      <c r="G23" s="77">
        <f t="shared" si="1"/>
        <v>0</v>
      </c>
      <c r="H23" s="77">
        <v>2.202647815620478E-2</v>
      </c>
      <c r="I23" s="77">
        <f t="shared" si="2"/>
        <v>2.202647815620478E-2</v>
      </c>
      <c r="J23" s="76">
        <f>分析係数表!G26</f>
        <v>0.19643428283435263</v>
      </c>
      <c r="K23" s="78">
        <f t="shared" si="3"/>
        <v>4.3267554399806195E-3</v>
      </c>
      <c r="L23" s="79"/>
      <c r="M23" s="80"/>
      <c r="N23" s="81">
        <f>分析係数表!H26</f>
        <v>1.1070039099261674E-2</v>
      </c>
      <c r="O23" s="82">
        <f t="shared" si="4"/>
        <v>0.18635163662328094</v>
      </c>
      <c r="P23" s="76">
        <f>分析係数表!C26</f>
        <v>1</v>
      </c>
      <c r="Q23" s="82">
        <f t="shared" si="5"/>
        <v>0.18635163662328094</v>
      </c>
      <c r="R23" s="83">
        <v>0.22013885022603807</v>
      </c>
      <c r="S23" s="84">
        <f t="shared" si="6"/>
        <v>0.24216532838224286</v>
      </c>
      <c r="T23" s="85">
        <f>分析係数表!F26</f>
        <v>0.33543328454985122</v>
      </c>
      <c r="U23" s="86">
        <f t="shared" si="7"/>
        <v>8.1230311503349029E-2</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投入係数表!H24</f>
        <v>0</v>
      </c>
      <c r="E24" s="77">
        <f t="shared" si="0"/>
        <v>0</v>
      </c>
      <c r="F24" s="76">
        <f>分析係数表!C27</f>
        <v>0.19201995012468831</v>
      </c>
      <c r="G24" s="77">
        <f t="shared" si="1"/>
        <v>0</v>
      </c>
      <c r="H24" s="77">
        <v>6.1576129134344908E-4</v>
      </c>
      <c r="I24" s="77">
        <f t="shared" si="2"/>
        <v>6.1576129134344908E-4</v>
      </c>
      <c r="J24" s="76">
        <f>分析係数表!G27</f>
        <v>0.16888519134775373</v>
      </c>
      <c r="K24" s="78">
        <f t="shared" si="3"/>
        <v>1.0399296351307833E-4</v>
      </c>
      <c r="L24" s="79"/>
      <c r="M24" s="80"/>
      <c r="N24" s="81">
        <f>分析係数表!H27</f>
        <v>1.1060337049218499E-2</v>
      </c>
      <c r="O24" s="82">
        <f t="shared" si="4"/>
        <v>0.18618831354122722</v>
      </c>
      <c r="P24" s="76">
        <f>分析係数表!C27</f>
        <v>0.19201995012468831</v>
      </c>
      <c r="Q24" s="82">
        <f t="shared" si="5"/>
        <v>3.5751870679986281E-2</v>
      </c>
      <c r="R24" s="83">
        <v>3.6207649758495108E-2</v>
      </c>
      <c r="S24" s="84">
        <f t="shared" si="6"/>
        <v>3.6823411049838557E-2</v>
      </c>
      <c r="T24" s="85">
        <f>分析係数表!F27</f>
        <v>0.32029950083194675</v>
      </c>
      <c r="U24" s="86">
        <f t="shared" si="7"/>
        <v>1.1794520178192882E-2</v>
      </c>
      <c r="V24" s="87">
        <f>分析係数表!D27</f>
        <v>0</v>
      </c>
      <c r="W24" s="167">
        <f t="shared" si="8"/>
        <v>0</v>
      </c>
      <c r="X24" s="76">
        <f>分析係数表!E27</f>
        <v>0</v>
      </c>
      <c r="Y24" s="166">
        <f t="shared" si="9"/>
        <v>0</v>
      </c>
    </row>
    <row r="25" spans="1:25" x14ac:dyDescent="0.2">
      <c r="A25" s="6" t="s">
        <v>13</v>
      </c>
      <c r="B25" s="5" t="s">
        <v>192</v>
      </c>
      <c r="C25" s="90"/>
      <c r="D25" s="76">
        <f>投入係数表!H25</f>
        <v>0</v>
      </c>
      <c r="E25" s="77">
        <f t="shared" si="0"/>
        <v>0</v>
      </c>
      <c r="F25" s="76">
        <f>分析係数表!C28</f>
        <v>7.8754250939681358E-2</v>
      </c>
      <c r="G25" s="77">
        <f t="shared" si="1"/>
        <v>0</v>
      </c>
      <c r="H25" s="77">
        <v>5.5690926205955987E-3</v>
      </c>
      <c r="I25" s="77">
        <f t="shared" si="2"/>
        <v>5.5690926205955987E-3</v>
      </c>
      <c r="J25" s="76">
        <f>分析係数表!G28</f>
        <v>0.12491909385113269</v>
      </c>
      <c r="K25" s="78">
        <f t="shared" si="3"/>
        <v>6.9568600373783203E-4</v>
      </c>
      <c r="L25" s="79"/>
      <c r="M25" s="80"/>
      <c r="N25" s="81">
        <f>分析係数表!H28</f>
        <v>1.995711693880917E-2</v>
      </c>
      <c r="O25" s="82">
        <f t="shared" si="4"/>
        <v>0.33595557978447754</v>
      </c>
      <c r="P25" s="76">
        <f>分析係数表!C28</f>
        <v>7.8754250939681358E-2</v>
      </c>
      <c r="Q25" s="82">
        <f t="shared" si="5"/>
        <v>2.6457930034932887E-2</v>
      </c>
      <c r="R25" s="83">
        <v>2.919714267290106E-2</v>
      </c>
      <c r="S25" s="84">
        <f t="shared" si="6"/>
        <v>3.4766235293496657E-2</v>
      </c>
      <c r="T25" s="85">
        <f>分析係数表!F28</f>
        <v>0.21391585760517801</v>
      </c>
      <c r="U25" s="86">
        <f t="shared" si="7"/>
        <v>7.4370490385117453E-3</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投入係数表!H26</f>
        <v>1.6715830875122909E-2</v>
      </c>
      <c r="E26" s="77">
        <f t="shared" si="0"/>
        <v>1.671583087512291</v>
      </c>
      <c r="F26" s="76">
        <f>分析係数表!C29</f>
        <v>0.17273701124799146</v>
      </c>
      <c r="G26" s="77">
        <f t="shared" si="1"/>
        <v>0.28874426658956293</v>
      </c>
      <c r="H26" s="77">
        <v>0.30267957188313122</v>
      </c>
      <c r="I26" s="77">
        <f t="shared" si="2"/>
        <v>0.30267957188313122</v>
      </c>
      <c r="J26" s="76">
        <f>分析係数表!G29</f>
        <v>0.26179367547952309</v>
      </c>
      <c r="K26" s="78">
        <f t="shared" si="3"/>
        <v>7.9239597615853433E-2</v>
      </c>
      <c r="L26" s="79"/>
      <c r="M26" s="80"/>
      <c r="N26" s="81">
        <f>分析係数表!H29</f>
        <v>9.8960910440376044E-3</v>
      </c>
      <c r="O26" s="82">
        <f t="shared" si="4"/>
        <v>0.16658954369478227</v>
      </c>
      <c r="P26" s="76">
        <f>分析係数表!C29</f>
        <v>0.17273701124799146</v>
      </c>
      <c r="Q26" s="82">
        <f t="shared" si="5"/>
        <v>2.8776179883003367E-2</v>
      </c>
      <c r="R26" s="83">
        <v>3.8843892779902203E-2</v>
      </c>
      <c r="S26" s="84">
        <f t="shared" si="6"/>
        <v>0.3415234646630334</v>
      </c>
      <c r="T26" s="85">
        <f>分析係数表!F29</f>
        <v>0.41420425090720581</v>
      </c>
      <c r="U26" s="86">
        <f t="shared" si="7"/>
        <v>0.14146047084798533</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投入係数表!H27</f>
        <v>1.9665683382497543E-3</v>
      </c>
      <c r="E27" s="77">
        <f t="shared" si="0"/>
        <v>0.19665683382497542</v>
      </c>
      <c r="F27" s="76">
        <f>分析係数表!C30</f>
        <v>1</v>
      </c>
      <c r="G27" s="77">
        <f t="shared" si="1"/>
        <v>0.19665683382497542</v>
      </c>
      <c r="H27" s="77">
        <v>0.23783828015598912</v>
      </c>
      <c r="I27" s="77">
        <f t="shared" si="2"/>
        <v>0.23783828015598912</v>
      </c>
      <c r="J27" s="76">
        <f>分析係数表!G30</f>
        <v>0.34449467473756801</v>
      </c>
      <c r="K27" s="78">
        <f t="shared" si="3"/>
        <v>8.193402096248005E-2</v>
      </c>
      <c r="L27" s="79"/>
      <c r="M27" s="80"/>
      <c r="N27" s="81">
        <f>分析係数表!H30</f>
        <v>0</v>
      </c>
      <c r="O27" s="82">
        <f t="shared" si="4"/>
        <v>0</v>
      </c>
      <c r="P27" s="76">
        <f>分析係数表!C30</f>
        <v>1</v>
      </c>
      <c r="Q27" s="82">
        <f t="shared" si="5"/>
        <v>0</v>
      </c>
      <c r="R27" s="83">
        <v>4.0688326541100002E-2</v>
      </c>
      <c r="S27" s="84">
        <f t="shared" si="6"/>
        <v>0.27852660669708912</v>
      </c>
      <c r="T27" s="85">
        <f>分析係数表!F30</f>
        <v>0.44103900084284731</v>
      </c>
      <c r="U27" s="86">
        <f t="shared" si="7"/>
        <v>0.12284109632583289</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投入係数表!H28</f>
        <v>3.1465093411996069E-2</v>
      </c>
      <c r="E28" s="77">
        <f t="shared" si="0"/>
        <v>3.1465093411996068</v>
      </c>
      <c r="F28" s="76">
        <f>分析係数表!C31</f>
        <v>0.22703792364873376</v>
      </c>
      <c r="G28" s="77">
        <f t="shared" si="1"/>
        <v>0.71437694756730385</v>
      </c>
      <c r="H28" s="77">
        <v>0.73963791779707644</v>
      </c>
      <c r="I28" s="77">
        <f t="shared" si="2"/>
        <v>0.73963791779707644</v>
      </c>
      <c r="J28" s="76">
        <f>分析係数表!G31</f>
        <v>7.0061014096360189E-2</v>
      </c>
      <c r="K28" s="78">
        <f t="shared" si="3"/>
        <v>5.1819782584983473E-2</v>
      </c>
      <c r="L28" s="79"/>
      <c r="M28" s="80"/>
      <c r="N28" s="81">
        <f>分析係数表!H31</f>
        <v>2.3692406205431206E-2</v>
      </c>
      <c r="O28" s="82">
        <f t="shared" si="4"/>
        <v>0.3988349663751552</v>
      </c>
      <c r="P28" s="76">
        <f>分析係数表!C31</f>
        <v>0.22703792364873376</v>
      </c>
      <c r="Q28" s="82">
        <f t="shared" si="5"/>
        <v>9.055066264432779E-2</v>
      </c>
      <c r="R28" s="83">
        <v>0.11339663680405315</v>
      </c>
      <c r="S28" s="84">
        <f t="shared" si="6"/>
        <v>0.85303455460112954</v>
      </c>
      <c r="T28" s="85">
        <f>分析係数表!F31</f>
        <v>0.2422680412371134</v>
      </c>
      <c r="U28" s="86">
        <f t="shared" si="7"/>
        <v>0.20666301065078913</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投入係数表!H29</f>
        <v>9.8328416912487715E-4</v>
      </c>
      <c r="E29" s="77">
        <f t="shared" si="0"/>
        <v>9.8328416912487712E-2</v>
      </c>
      <c r="F29" s="76">
        <f>分析係数表!C32</f>
        <v>0.29590488771466317</v>
      </c>
      <c r="G29" s="77">
        <f t="shared" si="1"/>
        <v>2.9095859165650263E-2</v>
      </c>
      <c r="H29" s="77">
        <v>3.3407884212595905E-2</v>
      </c>
      <c r="I29" s="77">
        <f t="shared" si="2"/>
        <v>3.3407884212595905E-2</v>
      </c>
      <c r="J29" s="76">
        <f>分析係数表!G32</f>
        <v>0.13968957871396895</v>
      </c>
      <c r="K29" s="78">
        <f t="shared" si="3"/>
        <v>4.6667332713825763E-3</v>
      </c>
      <c r="L29" s="79"/>
      <c r="M29" s="80"/>
      <c r="N29" s="81">
        <f>分析係数表!H32</f>
        <v>6.5682878792288815E-3</v>
      </c>
      <c r="O29" s="82">
        <f t="shared" si="4"/>
        <v>0.11056972655036039</v>
      </c>
      <c r="P29" s="76">
        <f>分析係数表!C32</f>
        <v>0.29590488771466317</v>
      </c>
      <c r="Q29" s="82">
        <f t="shared" si="5"/>
        <v>3.2718122519525404E-2</v>
      </c>
      <c r="R29" s="83">
        <v>4.0343359457032504E-2</v>
      </c>
      <c r="S29" s="84">
        <f t="shared" si="6"/>
        <v>7.3751243669628402E-2</v>
      </c>
      <c r="T29" s="85">
        <f>分析係数表!F32</f>
        <v>0.48337028824833705</v>
      </c>
      <c r="U29" s="86">
        <f t="shared" si="7"/>
        <v>3.5649159911261621E-2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投入係数表!H30</f>
        <v>0</v>
      </c>
      <c r="E30" s="77">
        <f t="shared" si="0"/>
        <v>0</v>
      </c>
      <c r="F30" s="76">
        <f>分析係数表!C33</f>
        <v>0.50593824228028506</v>
      </c>
      <c r="G30" s="77">
        <f t="shared" si="1"/>
        <v>0</v>
      </c>
      <c r="H30" s="77">
        <v>6.6631085599178266E-3</v>
      </c>
      <c r="I30" s="77">
        <f t="shared" si="2"/>
        <v>6.6631085599178266E-3</v>
      </c>
      <c r="J30" s="76">
        <f>分析係数表!G33</f>
        <v>0.50351288056206089</v>
      </c>
      <c r="K30" s="78">
        <f t="shared" si="3"/>
        <v>3.3549609845019502E-3</v>
      </c>
      <c r="L30" s="79"/>
      <c r="M30" s="80"/>
      <c r="N30" s="81">
        <f>分析係数表!H33</f>
        <v>9.7990705436058648E-4</v>
      </c>
      <c r="O30" s="82">
        <f t="shared" si="4"/>
        <v>1.6495631287424522E-2</v>
      </c>
      <c r="P30" s="76">
        <f>分析係数表!C33</f>
        <v>0.50593824228028506</v>
      </c>
      <c r="Q30" s="82">
        <f t="shared" si="5"/>
        <v>8.3457706988632387E-3</v>
      </c>
      <c r="R30" s="83">
        <v>2.8082174887345181E-2</v>
      </c>
      <c r="S30" s="84">
        <f t="shared" si="6"/>
        <v>3.4745283447263006E-2</v>
      </c>
      <c r="T30" s="85">
        <f>分析係数表!F33</f>
        <v>0.6428571428571429</v>
      </c>
      <c r="U30" s="86">
        <f t="shared" si="7"/>
        <v>2.2336253644669075E-2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投入係数表!H31</f>
        <v>7.571288102261553E-2</v>
      </c>
      <c r="E31" s="77">
        <f t="shared" si="0"/>
        <v>7.571288102261553</v>
      </c>
      <c r="F31" s="76">
        <f>分析係数表!C34</f>
        <v>0.26077975054258296</v>
      </c>
      <c r="G31" s="77">
        <f t="shared" si="1"/>
        <v>1.9744386225937942</v>
      </c>
      <c r="H31" s="77">
        <v>2.0324867762915293</v>
      </c>
      <c r="I31" s="77">
        <f t="shared" si="2"/>
        <v>2.0324867762915293</v>
      </c>
      <c r="J31" s="76">
        <f>分析係数表!G34</f>
        <v>0.42483061710309467</v>
      </c>
      <c r="K31" s="78">
        <f t="shared" si="3"/>
        <v>0.86346261142580993</v>
      </c>
      <c r="L31" s="79"/>
      <c r="M31" s="80"/>
      <c r="N31" s="81">
        <f>分析係数表!H34</f>
        <v>0.16366388217830427</v>
      </c>
      <c r="O31" s="82">
        <f t="shared" si="4"/>
        <v>2.7550970711640019</v>
      </c>
      <c r="P31" s="76">
        <f>分析係数表!C34</f>
        <v>0.26077975054258296</v>
      </c>
      <c r="Q31" s="82">
        <f t="shared" si="5"/>
        <v>0.71847352693874933</v>
      </c>
      <c r="R31" s="83">
        <v>0.7760326005330791</v>
      </c>
      <c r="S31" s="84">
        <f t="shared" si="6"/>
        <v>2.8085193768246084</v>
      </c>
      <c r="T31" s="85">
        <f>分析係数表!F34</f>
        <v>0.70072636269303545</v>
      </c>
      <c r="U31" s="86">
        <f t="shared" si="7"/>
        <v>1.9680035674752185</v>
      </c>
      <c r="V31" s="87">
        <f>分析係数表!D34</f>
        <v>0.25868278093145336</v>
      </c>
      <c r="W31" s="167">
        <f t="shared" si="8"/>
        <v>1</v>
      </c>
      <c r="X31" s="76">
        <f>分析係数表!E34</f>
        <v>0.16968809131416712</v>
      </c>
      <c r="Y31" s="166">
        <f t="shared" si="9"/>
        <v>0</v>
      </c>
    </row>
    <row r="32" spans="1:25" x14ac:dyDescent="0.2">
      <c r="A32" s="6" t="s">
        <v>20</v>
      </c>
      <c r="B32" s="5" t="s">
        <v>37</v>
      </c>
      <c r="C32" s="90"/>
      <c r="D32" s="76">
        <f>投入係数表!H32</f>
        <v>1.7699115044247787E-2</v>
      </c>
      <c r="E32" s="77">
        <f t="shared" si="0"/>
        <v>1.7699115044247788</v>
      </c>
      <c r="F32" s="76">
        <f>分析係数表!C35</f>
        <v>0.71993786549707606</v>
      </c>
      <c r="G32" s="77">
        <f t="shared" si="1"/>
        <v>1.2742263106142939</v>
      </c>
      <c r="H32" s="77">
        <v>1.3915325655042854</v>
      </c>
      <c r="I32" s="77">
        <f t="shared" si="2"/>
        <v>1.3915325655042854</v>
      </c>
      <c r="J32" s="76">
        <f>分析係数表!G35</f>
        <v>0.31397977394408089</v>
      </c>
      <c r="K32" s="78">
        <f t="shared" si="3"/>
        <v>0.43691308035286247</v>
      </c>
      <c r="L32" s="79"/>
      <c r="M32" s="80"/>
      <c r="N32" s="81">
        <f>分析係数表!H35</f>
        <v>6.1132617322040145E-2</v>
      </c>
      <c r="O32" s="82">
        <f t="shared" si="4"/>
        <v>1.0290987400204148</v>
      </c>
      <c r="P32" s="76">
        <f>分析係数表!C35</f>
        <v>0.71993786549707606</v>
      </c>
      <c r="Q32" s="82">
        <f t="shared" si="5"/>
        <v>0.74088715027602781</v>
      </c>
      <c r="R32" s="83">
        <v>0.9293365473180274</v>
      </c>
      <c r="S32" s="84">
        <f t="shared" si="6"/>
        <v>2.3208691128223129</v>
      </c>
      <c r="T32" s="85">
        <f>分析係数表!F35</f>
        <v>0.64640095181439616</v>
      </c>
      <c r="U32" s="86">
        <f t="shared" si="7"/>
        <v>1.5002120035649762</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投入係数表!H33</f>
        <v>2.9498525073746312E-3</v>
      </c>
      <c r="E33" s="77">
        <f t="shared" si="0"/>
        <v>0.29498525073746312</v>
      </c>
      <c r="F33" s="76">
        <f>分析係数表!C36</f>
        <v>0.73814422888496956</v>
      </c>
      <c r="G33" s="77">
        <f t="shared" si="1"/>
        <v>0.2177416604380441</v>
      </c>
      <c r="H33" s="77">
        <v>0.29779130018620503</v>
      </c>
      <c r="I33" s="77">
        <f t="shared" si="2"/>
        <v>0.29779130018620503</v>
      </c>
      <c r="J33" s="76">
        <f>分析係数表!G36</f>
        <v>1.8281777836656288E-2</v>
      </c>
      <c r="K33" s="78">
        <f t="shared" si="3"/>
        <v>5.4441543916932227E-3</v>
      </c>
      <c r="L33" s="79"/>
      <c r="M33" s="80"/>
      <c r="N33" s="81">
        <f>分析係数表!H36</f>
        <v>0.17079488896003725</v>
      </c>
      <c r="O33" s="82">
        <f t="shared" si="4"/>
        <v>2.8751395364734775</v>
      </c>
      <c r="P33" s="76">
        <f>分析係数表!C36</f>
        <v>0.73814422888496956</v>
      </c>
      <c r="Q33" s="82">
        <f t="shared" si="5"/>
        <v>2.1222676560869038</v>
      </c>
      <c r="R33" s="83">
        <v>2.2032791476576858</v>
      </c>
      <c r="S33" s="84">
        <f t="shared" si="6"/>
        <v>2.5010704478438908</v>
      </c>
      <c r="T33" s="85">
        <f>分析係数表!F36</f>
        <v>0.88368550043054916</v>
      </c>
      <c r="U33" s="86">
        <f t="shared" si="7"/>
        <v>2.2101596903149865</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投入係数表!H34</f>
        <v>1.7699115044247787E-2</v>
      </c>
      <c r="E34" s="77">
        <f t="shared" si="0"/>
        <v>1.7699115044247788</v>
      </c>
      <c r="F34" s="76">
        <f>分析係数表!C37</f>
        <v>0.25348602222970695</v>
      </c>
      <c r="G34" s="77">
        <f t="shared" si="1"/>
        <v>0.44864782695523359</v>
      </c>
      <c r="H34" s="77">
        <v>0.51686895321267468</v>
      </c>
      <c r="I34" s="77">
        <f t="shared" si="2"/>
        <v>0.51686895321267468</v>
      </c>
      <c r="J34" s="76">
        <f>分析係数表!G37</f>
        <v>0.47075358051131039</v>
      </c>
      <c r="K34" s="78">
        <f t="shared" si="3"/>
        <v>0.24331791037999956</v>
      </c>
      <c r="L34" s="79"/>
      <c r="M34" s="80"/>
      <c r="N34" s="81">
        <f>分析係数表!H37</f>
        <v>4.9005054768072494E-2</v>
      </c>
      <c r="O34" s="82">
        <f t="shared" si="4"/>
        <v>0.82494488745327965</v>
      </c>
      <c r="P34" s="76">
        <f>分析係数表!C37</f>
        <v>0.25348602222970695</v>
      </c>
      <c r="Q34" s="82">
        <f t="shared" si="5"/>
        <v>0.20911199807926514</v>
      </c>
      <c r="R34" s="83">
        <v>0.25279261265956171</v>
      </c>
      <c r="S34" s="84">
        <f t="shared" si="6"/>
        <v>0.76966156587223633</v>
      </c>
      <c r="T34" s="85">
        <f>分析係数表!F37</f>
        <v>0.68036407442109492</v>
      </c>
      <c r="U34" s="86">
        <f t="shared" si="7"/>
        <v>0.52365007888215465</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投入係数表!H35</f>
        <v>4.9164208456243851E-3</v>
      </c>
      <c r="E35" s="77">
        <f t="shared" si="0"/>
        <v>0.49164208456243852</v>
      </c>
      <c r="F35" s="76">
        <f>分析係数表!C38</f>
        <v>0.13763637750820168</v>
      </c>
      <c r="G35" s="77">
        <f t="shared" si="1"/>
        <v>6.7667835549755001E-2</v>
      </c>
      <c r="H35" s="77">
        <v>0.10190324995064856</v>
      </c>
      <c r="I35" s="77">
        <f t="shared" si="2"/>
        <v>0.10190324995064856</v>
      </c>
      <c r="J35" s="76">
        <f>分析係数表!G38</f>
        <v>0.19868482855800845</v>
      </c>
      <c r="K35" s="78">
        <f t="shared" si="3"/>
        <v>2.0246629745948493E-2</v>
      </c>
      <c r="L35" s="79"/>
      <c r="M35" s="80"/>
      <c r="N35" s="81">
        <f>分析係数表!H38</f>
        <v>4.3455482143376897E-2</v>
      </c>
      <c r="O35" s="82">
        <f t="shared" si="4"/>
        <v>0.73152408451855866</v>
      </c>
      <c r="P35" s="76">
        <f>分析係数表!C38</f>
        <v>0.13763637750820168</v>
      </c>
      <c r="Q35" s="82">
        <f t="shared" si="5"/>
        <v>0.10068432505313797</v>
      </c>
      <c r="R35" s="83">
        <v>0.12843128263974779</v>
      </c>
      <c r="S35" s="84">
        <f t="shared" si="6"/>
        <v>0.23033453259039635</v>
      </c>
      <c r="T35" s="85">
        <f>分析係数表!F38</f>
        <v>0.41427900422733677</v>
      </c>
      <c r="U35" s="86">
        <f t="shared" si="7"/>
        <v>9.5422760800718445E-2</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投入係数表!H36</f>
        <v>0</v>
      </c>
      <c r="E36" s="77">
        <f t="shared" si="0"/>
        <v>0</v>
      </c>
      <c r="F36" s="76">
        <f>分析係数表!C39</f>
        <v>1</v>
      </c>
      <c r="G36" s="77">
        <f t="shared" si="1"/>
        <v>0</v>
      </c>
      <c r="H36" s="77">
        <v>1.2076254475993484E-2</v>
      </c>
      <c r="I36" s="77">
        <f t="shared" si="2"/>
        <v>1.2076254475993484E-2</v>
      </c>
      <c r="J36" s="76">
        <f>分析係数表!G39</f>
        <v>0.35440246949875054</v>
      </c>
      <c r="K36" s="78">
        <f t="shared" si="3"/>
        <v>4.27985440858743E-3</v>
      </c>
      <c r="L36" s="79"/>
      <c r="M36" s="80"/>
      <c r="N36" s="81">
        <f>分析係数表!H39</f>
        <v>3.9099261673991711E-3</v>
      </c>
      <c r="O36" s="82">
        <f t="shared" si="4"/>
        <v>6.5819202067644356E-2</v>
      </c>
      <c r="P36" s="76">
        <f>分析係数表!C39</f>
        <v>1</v>
      </c>
      <c r="Q36" s="82">
        <f t="shared" si="5"/>
        <v>6.5819202067644356E-2</v>
      </c>
      <c r="R36" s="83">
        <v>7.7289749892372181E-2</v>
      </c>
      <c r="S36" s="84">
        <f t="shared" si="6"/>
        <v>8.936600436836567E-2</v>
      </c>
      <c r="T36" s="85">
        <f>分析係数表!F39</f>
        <v>0.70505659267970011</v>
      </c>
      <c r="U36" s="86">
        <f t="shared" si="7"/>
        <v>6.3008090541359099E-2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投入係数表!H37</f>
        <v>0</v>
      </c>
      <c r="E37" s="77">
        <f t="shared" si="0"/>
        <v>0</v>
      </c>
      <c r="F37" s="76">
        <f>分析係数表!C40</f>
        <v>0.97865804365400166</v>
      </c>
      <c r="G37" s="77">
        <f t="shared" si="1"/>
        <v>0</v>
      </c>
      <c r="H37" s="77">
        <v>1.1012736887528012E-3</v>
      </c>
      <c r="I37" s="77">
        <f t="shared" si="2"/>
        <v>1.1012736887528012E-3</v>
      </c>
      <c r="J37" s="76">
        <f>分析係数表!G40</f>
        <v>0.50171175404443846</v>
      </c>
      <c r="K37" s="78">
        <f t="shared" si="3"/>
        <v>5.5252195406715681E-4</v>
      </c>
      <c r="L37" s="79"/>
      <c r="M37" s="80"/>
      <c r="N37" s="81">
        <f>分析係数表!H40</f>
        <v>2.8630749677406836E-2</v>
      </c>
      <c r="O37" s="82">
        <f t="shared" si="4"/>
        <v>0.4819664151404926</v>
      </c>
      <c r="P37" s="76">
        <f>分析係数表!C40</f>
        <v>0.97865804365400166</v>
      </c>
      <c r="Q37" s="82">
        <f t="shared" si="5"/>
        <v>0.47168030894832691</v>
      </c>
      <c r="R37" s="83">
        <v>0.47278748116217079</v>
      </c>
      <c r="S37" s="84">
        <f t="shared" si="6"/>
        <v>0.47388875485092358</v>
      </c>
      <c r="T37" s="85">
        <f>分析係数表!F40</f>
        <v>0.70027522319930191</v>
      </c>
      <c r="U37" s="86">
        <f t="shared" si="7"/>
        <v>0.33185255357486976</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投入係数表!H38</f>
        <v>0</v>
      </c>
      <c r="E38" s="77">
        <f t="shared" si="0"/>
        <v>0</v>
      </c>
      <c r="F38" s="76">
        <f>分析係数表!C41</f>
        <v>0.80396305278910163</v>
      </c>
      <c r="G38" s="77">
        <f t="shared" si="1"/>
        <v>0</v>
      </c>
      <c r="H38" s="77">
        <v>6.882929267926594E-4</v>
      </c>
      <c r="I38" s="77">
        <f t="shared" si="2"/>
        <v>6.882929267926594E-4</v>
      </c>
      <c r="J38" s="76">
        <f>分析係数表!G41</f>
        <v>0.44128144119646501</v>
      </c>
      <c r="K38" s="78">
        <f t="shared" si="3"/>
        <v>3.0373089470039775E-4</v>
      </c>
      <c r="L38" s="79"/>
      <c r="M38" s="80"/>
      <c r="N38" s="81">
        <f>分析係数表!H41</f>
        <v>5.1799245180506638E-2</v>
      </c>
      <c r="O38" s="82">
        <f t="shared" si="4"/>
        <v>0.87198193508474753</v>
      </c>
      <c r="P38" s="76">
        <f>分析係数表!C41</f>
        <v>0.80396305278910163</v>
      </c>
      <c r="Q38" s="82">
        <f t="shared" si="5"/>
        <v>0.70104125850768184</v>
      </c>
      <c r="R38" s="83">
        <v>0.71338469352713463</v>
      </c>
      <c r="S38" s="84">
        <f t="shared" si="6"/>
        <v>0.71407298645392725</v>
      </c>
      <c r="T38" s="85">
        <f>分析係数表!F41</f>
        <v>0.54716179469748472</v>
      </c>
      <c r="U38" s="86">
        <f t="shared" si="7"/>
        <v>0.39071345681312353</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投入係数表!H39</f>
        <v>9.8328416912487715E-4</v>
      </c>
      <c r="E39" s="77">
        <f>$C$10*D39</f>
        <v>9.8328416912487712E-2</v>
      </c>
      <c r="F39" s="76">
        <f>分析係数表!C42</f>
        <v>0.7641968631692807</v>
      </c>
      <c r="G39" s="77">
        <f>E39*F39</f>
        <v>7.5142267764924359E-2</v>
      </c>
      <c r="H39" s="77">
        <v>8.341738177316356E-2</v>
      </c>
      <c r="I39" s="77">
        <f>C39+H39</f>
        <v>8.341738177316356E-2</v>
      </c>
      <c r="J39" s="76">
        <f>分析係数表!G42</f>
        <v>0.4859550561797753</v>
      </c>
      <c r="K39" s="78">
        <f>I39*J39</f>
        <v>4.053709844594746E-2</v>
      </c>
      <c r="L39" s="79"/>
      <c r="M39" s="80"/>
      <c r="N39" s="81">
        <f>分析係数表!H42</f>
        <v>1.4232907413336437E-2</v>
      </c>
      <c r="O39" s="82">
        <f t="shared" si="4"/>
        <v>0.23959496137278979</v>
      </c>
      <c r="P39" s="76">
        <f>分析係数表!C42</f>
        <v>0.7641968631692807</v>
      </c>
      <c r="Q39" s="82">
        <f>O39*P39</f>
        <v>0.18309771791225093</v>
      </c>
      <c r="R39" s="83">
        <v>0.18960903993013359</v>
      </c>
      <c r="S39" s="84">
        <f>I39+R39</f>
        <v>0.27302642170329716</v>
      </c>
      <c r="T39" s="85">
        <f>分析係数表!F42</f>
        <v>0.5610955056179775</v>
      </c>
      <c r="U39" s="86">
        <f t="shared" si="7"/>
        <v>0.15319389813267867</v>
      </c>
      <c r="V39" s="87">
        <f>分析係数表!D42</f>
        <v>0.23876404494382023</v>
      </c>
      <c r="W39" s="167">
        <f t="shared" si="8"/>
        <v>0</v>
      </c>
      <c r="X39" s="76">
        <f>分析係数表!E42</f>
        <v>0.20084269662921347</v>
      </c>
      <c r="Y39" s="166">
        <f t="shared" si="9"/>
        <v>0</v>
      </c>
    </row>
    <row r="40" spans="1:25" x14ac:dyDescent="0.2">
      <c r="A40" s="6" t="s">
        <v>195</v>
      </c>
      <c r="B40" s="5" t="s">
        <v>41</v>
      </c>
      <c r="C40" s="90"/>
      <c r="D40" s="76">
        <f>投入係数表!H40</f>
        <v>3.1465093411996069E-2</v>
      </c>
      <c r="E40" s="77">
        <f>$C$10*D40</f>
        <v>3.1465093411996068</v>
      </c>
      <c r="F40" s="76">
        <f>分析係数表!C43</f>
        <v>0.28983015307192284</v>
      </c>
      <c r="G40" s="77">
        <f>E40*F40</f>
        <v>0.91195328400211706</v>
      </c>
      <c r="H40" s="77">
        <v>1.092235409219547</v>
      </c>
      <c r="I40" s="77">
        <f>C40+H40</f>
        <v>1.092235409219547</v>
      </c>
      <c r="J40" s="76">
        <f>分析係数表!G43</f>
        <v>0.33656441717791413</v>
      </c>
      <c r="K40" s="78">
        <f>I40*J40</f>
        <v>0.36760757392505738</v>
      </c>
      <c r="L40" s="79"/>
      <c r="M40" s="80"/>
      <c r="N40" s="81">
        <f>分析係数表!H43</f>
        <v>3.8148460769760653E-2</v>
      </c>
      <c r="O40" s="82">
        <f t="shared" si="4"/>
        <v>0.64218635863518037</v>
      </c>
      <c r="P40" s="76">
        <f>分析係数表!C43</f>
        <v>0.28983015307192284</v>
      </c>
      <c r="Q40" s="82">
        <f>O40*P40</f>
        <v>0.18612497062393507</v>
      </c>
      <c r="R40" s="83">
        <v>0.30722809910286225</v>
      </c>
      <c r="S40" s="84">
        <f>I40+R40</f>
        <v>1.3994635083224092</v>
      </c>
      <c r="T40" s="85">
        <f>分析係数表!F43</f>
        <v>0.56944785276073617</v>
      </c>
      <c r="U40" s="86">
        <f t="shared" si="7"/>
        <v>0.79692148983120259</v>
      </c>
      <c r="V40" s="87">
        <f>分析係数表!D43</f>
        <v>0.1860122699386503</v>
      </c>
      <c r="W40" s="167">
        <f t="shared" si="8"/>
        <v>0</v>
      </c>
      <c r="X40" s="76">
        <f>分析係数表!E43</f>
        <v>0.14098159509202454</v>
      </c>
      <c r="Y40" s="166">
        <f t="shared" si="9"/>
        <v>0</v>
      </c>
    </row>
    <row r="41" spans="1:25" x14ac:dyDescent="0.2">
      <c r="A41" s="6" t="s">
        <v>341</v>
      </c>
      <c r="B41" s="5" t="s">
        <v>42</v>
      </c>
      <c r="C41" s="90"/>
      <c r="D41" s="76">
        <f>投入係数表!H41</f>
        <v>0</v>
      </c>
      <c r="E41" s="77">
        <f>$C$10*D41</f>
        <v>0</v>
      </c>
      <c r="F41" s="76">
        <f>分析係数表!C44</f>
        <v>0.42300160227879646</v>
      </c>
      <c r="G41" s="77">
        <f>E41*F41</f>
        <v>0</v>
      </c>
      <c r="H41" s="77">
        <v>2.4885633992794906E-3</v>
      </c>
      <c r="I41" s="77">
        <f>C41+H41</f>
        <v>2.4885633992794906E-3</v>
      </c>
      <c r="J41" s="76">
        <f>分析係数表!G44</f>
        <v>0.26136898597118913</v>
      </c>
      <c r="K41" s="78">
        <f>I41*J41</f>
        <v>6.5043329219469591E-4</v>
      </c>
      <c r="L41" s="79"/>
      <c r="M41" s="80"/>
      <c r="N41" s="81">
        <f>分析係数表!H44</f>
        <v>0.11478495406079305</v>
      </c>
      <c r="O41" s="82">
        <f t="shared" si="4"/>
        <v>1.9322753837774207</v>
      </c>
      <c r="P41" s="76">
        <f>分析係数表!C44</f>
        <v>0.42300160227879646</v>
      </c>
      <c r="Q41" s="82">
        <f>O41*P41</f>
        <v>0.81735558338172531</v>
      </c>
      <c r="R41" s="83">
        <v>0.83152150422913174</v>
      </c>
      <c r="S41" s="84">
        <f>I41+R41</f>
        <v>0.83401006762841123</v>
      </c>
      <c r="T41" s="85">
        <f>分析係数表!F44</f>
        <v>0.45226438188494494</v>
      </c>
      <c r="U41" s="86">
        <f t="shared" si="7"/>
        <v>0.37719304772178452</v>
      </c>
      <c r="V41" s="87">
        <f>分析係数表!D44</f>
        <v>0.17696073816024857</v>
      </c>
      <c r="W41" s="167">
        <f t="shared" si="8"/>
        <v>0</v>
      </c>
      <c r="X41" s="76">
        <f>分析係数表!E44</f>
        <v>0.12357593446944733</v>
      </c>
      <c r="Y41" s="166">
        <f t="shared" si="9"/>
        <v>0</v>
      </c>
    </row>
    <row r="42" spans="1:25" x14ac:dyDescent="0.2">
      <c r="A42" s="6" t="s">
        <v>342</v>
      </c>
      <c r="B42" s="5" t="s">
        <v>279</v>
      </c>
      <c r="C42" s="90"/>
      <c r="D42" s="76">
        <f>投入係数表!H42</f>
        <v>0</v>
      </c>
      <c r="E42" s="77">
        <f>$C$10*D42</f>
        <v>0</v>
      </c>
      <c r="F42" s="76">
        <f>分析係数表!C45</f>
        <v>1</v>
      </c>
      <c r="G42" s="77">
        <f>E42*F42</f>
        <v>0</v>
      </c>
      <c r="H42" s="77">
        <v>7.0696142366730814E-3</v>
      </c>
      <c r="I42" s="77">
        <f>C42+H42</f>
        <v>7.0696142366730814E-3</v>
      </c>
      <c r="J42" s="76">
        <f>分析係数表!G45</f>
        <v>0</v>
      </c>
      <c r="K42" s="78">
        <f>I42*J42</f>
        <v>0</v>
      </c>
      <c r="L42" s="79"/>
      <c r="M42" s="80"/>
      <c r="N42" s="81">
        <f>分析係数表!H45</f>
        <v>0</v>
      </c>
      <c r="O42" s="82">
        <f t="shared" si="4"/>
        <v>0</v>
      </c>
      <c r="P42" s="76">
        <f>分析係数表!C45</f>
        <v>1</v>
      </c>
      <c r="Q42" s="82">
        <f>O42*P42</f>
        <v>0</v>
      </c>
      <c r="R42" s="83">
        <v>6.4596569038765901E-3</v>
      </c>
      <c r="S42" s="84">
        <f>I42+R42</f>
        <v>1.3529271140549672E-2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投入係数表!H43</f>
        <v>3.9331366764995086E-3</v>
      </c>
      <c r="E43" s="77">
        <f>$C$10*D43</f>
        <v>0.39331366764995085</v>
      </c>
      <c r="F43" s="76">
        <f>分析係数表!C46</f>
        <v>0.14201585503963765</v>
      </c>
      <c r="G43" s="77">
        <f>E43*F43</f>
        <v>5.5856776810083643E-2</v>
      </c>
      <c r="H43" s="77">
        <v>6.3730149671629474E-2</v>
      </c>
      <c r="I43" s="77">
        <f>C43+H43</f>
        <v>6.3730149671629474E-2</v>
      </c>
      <c r="J43" s="76">
        <f>分析係数表!G46</f>
        <v>9.5541401273885346E-3</v>
      </c>
      <c r="K43" s="78">
        <f>I43*J43</f>
        <v>6.0888678030219243E-4</v>
      </c>
      <c r="L43" s="79"/>
      <c r="M43" s="80"/>
      <c r="N43" s="81">
        <f>分析係数表!H46</f>
        <v>2.2838625801631884E-2</v>
      </c>
      <c r="O43" s="82">
        <f t="shared" si="4"/>
        <v>0.38446253515442885</v>
      </c>
      <c r="P43" s="76">
        <f>分析係数表!C46</f>
        <v>0.14201585503963765</v>
      </c>
      <c r="Q43" s="82">
        <f>O43*P43</f>
        <v>5.4599775660662965E-2</v>
      </c>
      <c r="R43" s="83">
        <v>6.0533647343941767E-2</v>
      </c>
      <c r="S43" s="84">
        <f>I43+R43</f>
        <v>0.12426379701557125</v>
      </c>
      <c r="T43" s="85">
        <f>分析係数表!F46</f>
        <v>0.31369426751592355</v>
      </c>
      <c r="U43" s="86">
        <f t="shared" si="7"/>
        <v>3.8980840783547029E-2</v>
      </c>
      <c r="V43" s="87">
        <f>分析係数表!D46</f>
        <v>3.1847133757961785E-3</v>
      </c>
      <c r="W43" s="167">
        <f t="shared" si="8"/>
        <v>0</v>
      </c>
      <c r="X43" s="76">
        <f>分析係数表!E46</f>
        <v>1.1146496815286623E-2</v>
      </c>
      <c r="Y43" s="166">
        <f t="shared" si="9"/>
        <v>0</v>
      </c>
    </row>
    <row r="44" spans="1:25" x14ac:dyDescent="0.2">
      <c r="A44" s="192">
        <v>40</v>
      </c>
      <c r="B44" s="14" t="s">
        <v>151</v>
      </c>
      <c r="C44" s="197">
        <f>SUM(C5:C43)</f>
        <v>100</v>
      </c>
      <c r="D44" s="92">
        <f>投入係数表!H44</f>
        <v>0.60373647984267453</v>
      </c>
      <c r="E44" s="91">
        <f>SUM(E5:E43)</f>
        <v>60.373647984267429</v>
      </c>
      <c r="F44" s="92">
        <f>分析係数表!C47</f>
        <v>0.37838028773130272</v>
      </c>
      <c r="G44" s="91">
        <f>SUM(G5:G43)</f>
        <v>7.2021059744991653</v>
      </c>
      <c r="H44" s="91">
        <f>SUM(H5:H43)</f>
        <v>8.070390596447611</v>
      </c>
      <c r="I44" s="91">
        <f>SUM(I5:I43)</f>
        <v>108.07039059644762</v>
      </c>
      <c r="J44" s="92">
        <f>分析係数表!G47</f>
        <v>0.24341071531224251</v>
      </c>
      <c r="K44" s="93">
        <f>SUM(K5:K43)</f>
        <v>26.834017094087802</v>
      </c>
      <c r="L44" s="94">
        <f>最終需要_まとめ!$L$33</f>
        <v>0.62733333333333341</v>
      </c>
      <c r="M44" s="91">
        <f>K44*L44</f>
        <v>16.833873390357748</v>
      </c>
      <c r="N44" s="95">
        <f>分析係数表!H47</f>
        <v>1</v>
      </c>
      <c r="O44" s="96">
        <f>SUM(O5:O43)</f>
        <v>16.833873390357748</v>
      </c>
      <c r="P44" s="92">
        <f>分析係数表!C47</f>
        <v>0.37838028773130272</v>
      </c>
      <c r="Q44" s="96">
        <f>SUM(Q5:Q43)</f>
        <v>7.0444333104751085</v>
      </c>
      <c r="R44" s="96">
        <f>SUM(R5:R43)</f>
        <v>7.8481384019266551</v>
      </c>
      <c r="S44" s="97">
        <f>SUM(S5:S43)</f>
        <v>115.91852899837427</v>
      </c>
      <c r="T44" s="98">
        <f>分析係数表!F47</f>
        <v>0.4410006323413877</v>
      </c>
      <c r="U44" s="99">
        <f>SUM(U5:U43)</f>
        <v>48.177586510797255</v>
      </c>
      <c r="V44" s="100">
        <f>分析係数表!D47</f>
        <v>6.076465403261349E-2</v>
      </c>
      <c r="W44" s="164">
        <f>SUM(W5:W43)</f>
        <v>20</v>
      </c>
      <c r="X44" s="92">
        <f>分析係数表!E47</f>
        <v>4.5269894801387316E-2</v>
      </c>
      <c r="Y44" s="165">
        <f>SUM(Y5:Y43)</f>
        <v>19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285</v>
      </c>
      <c r="S2" s="3" t="s">
        <v>153</v>
      </c>
      <c r="U2" s="64" t="s">
        <v>210</v>
      </c>
      <c r="W2" s="3" t="s">
        <v>130</v>
      </c>
      <c r="Y2" s="3" t="s">
        <v>154</v>
      </c>
    </row>
    <row r="3" spans="1:25" ht="44" x14ac:dyDescent="0.2">
      <c r="B3" s="65"/>
      <c r="C3" s="66" t="s">
        <v>228</v>
      </c>
      <c r="D3" s="66" t="s">
        <v>310</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投入係数表!I5</f>
        <v>8.110300081103001E-4</v>
      </c>
      <c r="E5" s="77">
        <f t="shared" ref="E5:E38" si="0">$C$11*D5</f>
        <v>8.1103000811030015E-2</v>
      </c>
      <c r="F5" s="76">
        <f>分析係数表!C8</f>
        <v>1</v>
      </c>
      <c r="G5" s="77">
        <f t="shared" ref="G5:G38" si="1">E5*F5</f>
        <v>8.1103000811030015E-2</v>
      </c>
      <c r="H5" s="77">
        <f t="array" ref="H5:H43">MMULT(逆行列係数!C5:AO43,'7'!G5:G43)</f>
        <v>9.9383112213856956E-2</v>
      </c>
      <c r="I5" s="77">
        <f t="shared" ref="I5:I38" si="2">C5+H5</f>
        <v>9.9383112213856956E-2</v>
      </c>
      <c r="J5" s="76">
        <f>分析係数表!G8</f>
        <v>0.11966752230778634</v>
      </c>
      <c r="K5" s="78">
        <f t="shared" ref="K5:K38" si="3">I5*J5</f>
        <v>1.189293079786896E-2</v>
      </c>
      <c r="L5" s="79" t="s">
        <v>183</v>
      </c>
      <c r="M5" s="80" t="s">
        <v>183</v>
      </c>
      <c r="N5" s="81">
        <f>分析係数表!H8</f>
        <v>1.1982031803320041E-2</v>
      </c>
      <c r="O5" s="82">
        <f t="shared" ref="O5:O43" si="4">$M$44*N5</f>
        <v>0.14466504113974077</v>
      </c>
      <c r="P5" s="76">
        <f>分析係数表!C8</f>
        <v>1</v>
      </c>
      <c r="Q5" s="82">
        <f t="shared" ref="Q5:Q38" si="5">O5*P5</f>
        <v>0.14466504113974077</v>
      </c>
      <c r="R5" s="83">
        <f t="array" ref="R5:R43">MMULT(逆行列係数!C5:AO43,'7'!Q5:Q43)</f>
        <v>0.19111372015065178</v>
      </c>
      <c r="S5" s="84">
        <f t="shared" ref="S5:S38" si="6">I5+R5</f>
        <v>0.29049683236450874</v>
      </c>
      <c r="T5" s="85">
        <f>分析係数表!F8</f>
        <v>0.45202298007578534</v>
      </c>
      <c r="U5" s="86">
        <f t="shared" ref="U5:U43" si="7">S5*T5</f>
        <v>0.1313112438679811</v>
      </c>
      <c r="V5" s="87">
        <f>分析係数表!D8</f>
        <v>0.29959662632929962</v>
      </c>
      <c r="W5" s="167">
        <f t="shared" ref="W5:W43" si="8">ROUND(S5*V5,0)</f>
        <v>0</v>
      </c>
      <c r="X5" s="76">
        <f>分析係数表!E8</f>
        <v>0.10695513995844029</v>
      </c>
      <c r="Y5" s="166">
        <f t="shared" ref="Y5:Y43" si="9">ROUND(S5*X5,0)</f>
        <v>0</v>
      </c>
    </row>
    <row r="6" spans="1:25" x14ac:dyDescent="0.2">
      <c r="A6" s="6" t="s">
        <v>220</v>
      </c>
      <c r="B6" s="5" t="s">
        <v>266</v>
      </c>
      <c r="C6" s="90"/>
      <c r="D6" s="76">
        <f>投入係数表!I6</f>
        <v>4.8661800486618006E-3</v>
      </c>
      <c r="E6" s="77">
        <f t="shared" si="0"/>
        <v>0.48661800486618007</v>
      </c>
      <c r="F6" s="76">
        <f>分析係数表!C9</f>
        <v>0.44525547445255476</v>
      </c>
      <c r="G6" s="77">
        <f t="shared" si="1"/>
        <v>0.21666933063384661</v>
      </c>
      <c r="H6" s="77">
        <v>0.23498652339799156</v>
      </c>
      <c r="I6" s="77">
        <f t="shared" si="2"/>
        <v>0.23498652339799156</v>
      </c>
      <c r="J6" s="76">
        <f>分析係数表!G9</f>
        <v>0.25757575757575757</v>
      </c>
      <c r="K6" s="78">
        <f t="shared" si="3"/>
        <v>6.0526831784331159E-2</v>
      </c>
      <c r="L6" s="79"/>
      <c r="M6" s="80"/>
      <c r="N6" s="81">
        <f>分析係数表!H9</f>
        <v>6.2093120276314386E-4</v>
      </c>
      <c r="O6" s="82">
        <f t="shared" si="4"/>
        <v>7.4968118485371736E-3</v>
      </c>
      <c r="P6" s="76">
        <f>分析係数表!C9</f>
        <v>0.44525547445255476</v>
      </c>
      <c r="Q6" s="82">
        <f t="shared" si="5"/>
        <v>3.3379965165019534E-3</v>
      </c>
      <c r="R6" s="83">
        <v>3.9777365804388167E-3</v>
      </c>
      <c r="S6" s="84">
        <f t="shared" si="6"/>
        <v>0.23896425997843038</v>
      </c>
      <c r="T6" s="85">
        <f>分析係数表!F9</f>
        <v>0.71212121212121215</v>
      </c>
      <c r="U6" s="86">
        <f t="shared" si="7"/>
        <v>0.1701715184694883</v>
      </c>
      <c r="V6" s="87">
        <f>分析係数表!D9</f>
        <v>0.22727272727272727</v>
      </c>
      <c r="W6" s="167">
        <f t="shared" si="8"/>
        <v>0</v>
      </c>
      <c r="X6" s="76">
        <f>分析係数表!E9</f>
        <v>0</v>
      </c>
      <c r="Y6" s="166">
        <f t="shared" si="9"/>
        <v>0</v>
      </c>
    </row>
    <row r="7" spans="1:25" x14ac:dyDescent="0.2">
      <c r="A7" s="6" t="s">
        <v>221</v>
      </c>
      <c r="B7" s="5" t="s">
        <v>267</v>
      </c>
      <c r="C7" s="90"/>
      <c r="D7" s="76">
        <f>投入係数表!I7</f>
        <v>0</v>
      </c>
      <c r="E7" s="77">
        <f t="shared" si="0"/>
        <v>0</v>
      </c>
      <c r="F7" s="76">
        <f>分析係数表!C10</f>
        <v>1</v>
      </c>
      <c r="G7" s="77">
        <f t="shared" si="1"/>
        <v>0</v>
      </c>
      <c r="H7" s="77">
        <v>2.6635848848864815E-3</v>
      </c>
      <c r="I7" s="77">
        <f t="shared" si="2"/>
        <v>2.6635848848864815E-3</v>
      </c>
      <c r="J7" s="76">
        <f>分析係数表!G10</f>
        <v>0.17925311203319502</v>
      </c>
      <c r="K7" s="78">
        <f t="shared" si="3"/>
        <v>4.7745587978048132E-4</v>
      </c>
      <c r="L7" s="79"/>
      <c r="M7" s="80"/>
      <c r="N7" s="81">
        <f>分析係数表!H10</f>
        <v>1.2030542053535912E-3</v>
      </c>
      <c r="O7" s="82">
        <f t="shared" si="4"/>
        <v>1.4525072956540774E-2</v>
      </c>
      <c r="P7" s="76">
        <f>分析係数表!C10</f>
        <v>1</v>
      </c>
      <c r="Q7" s="82">
        <f t="shared" si="5"/>
        <v>1.4525072956540774E-2</v>
      </c>
      <c r="R7" s="83">
        <v>1.977560557218605E-2</v>
      </c>
      <c r="S7" s="84">
        <f t="shared" si="6"/>
        <v>2.243919045707253E-2</v>
      </c>
      <c r="T7" s="85">
        <f>分析係数表!F10</f>
        <v>0.51950207468879672</v>
      </c>
      <c r="U7" s="86">
        <f t="shared" si="7"/>
        <v>1.1657205996786229E-2</v>
      </c>
      <c r="V7" s="87">
        <f>分析係数表!D10</f>
        <v>0.10539419087136929</v>
      </c>
      <c r="W7" s="167">
        <f t="shared" si="8"/>
        <v>0</v>
      </c>
      <c r="X7" s="76">
        <f>分析係数表!E10</f>
        <v>0</v>
      </c>
      <c r="Y7" s="166">
        <f t="shared" si="9"/>
        <v>0</v>
      </c>
    </row>
    <row r="8" spans="1:25" x14ac:dyDescent="0.2">
      <c r="A8" s="6" t="s">
        <v>222</v>
      </c>
      <c r="B8" s="5" t="s">
        <v>27</v>
      </c>
      <c r="C8" s="90"/>
      <c r="D8" s="76">
        <f>投入係数表!I8</f>
        <v>6.4882400648824008E-3</v>
      </c>
      <c r="E8" s="77">
        <f t="shared" si="0"/>
        <v>0.64882400648824012</v>
      </c>
      <c r="F8" s="76">
        <f>分析係数表!C11</f>
        <v>1.8423746161719823E-3</v>
      </c>
      <c r="G8" s="77">
        <f t="shared" si="1"/>
        <v>1.1953768799169392E-3</v>
      </c>
      <c r="H8" s="77">
        <v>2.380362648165974E-3</v>
      </c>
      <c r="I8" s="77">
        <f t="shared" si="2"/>
        <v>2.380362648165974E-3</v>
      </c>
      <c r="J8" s="76">
        <f>分析係数表!G11</f>
        <v>0.46666666666666667</v>
      </c>
      <c r="K8" s="78">
        <f t="shared" si="3"/>
        <v>1.1108359024774547E-3</v>
      </c>
      <c r="L8" s="79"/>
      <c r="M8" s="80"/>
      <c r="N8" s="81">
        <f>分析係数表!H11</f>
        <v>-1.9404100086348246E-5</v>
      </c>
      <c r="O8" s="82">
        <f t="shared" si="4"/>
        <v>-2.3427537026678668E-4</v>
      </c>
      <c r="P8" s="76">
        <f>分析係数表!C11</f>
        <v>1.8423746161719823E-3</v>
      </c>
      <c r="Q8" s="82">
        <f t="shared" si="5"/>
        <v>-4.3162299537382011E-7</v>
      </c>
      <c r="R8" s="83">
        <v>7.2608521561381113E-5</v>
      </c>
      <c r="S8" s="84">
        <f t="shared" si="6"/>
        <v>2.452971169727355E-3</v>
      </c>
      <c r="T8" s="85">
        <f>分析係数表!F11</f>
        <v>0.8</v>
      </c>
      <c r="U8" s="86">
        <f t="shared" si="7"/>
        <v>1.9623769357818839E-3</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投入係数表!I9</f>
        <v>2.4330900243309003E-3</v>
      </c>
      <c r="E9" s="77">
        <f t="shared" si="0"/>
        <v>0.24330900243309003</v>
      </c>
      <c r="F9" s="76">
        <f>分析係数表!C12</f>
        <v>2.0316759704011478E-2</v>
      </c>
      <c r="G9" s="77">
        <f t="shared" si="1"/>
        <v>4.9432505362558346E-3</v>
      </c>
      <c r="H9" s="77">
        <v>5.5051566452101811E-3</v>
      </c>
      <c r="I9" s="77">
        <f t="shared" si="2"/>
        <v>5.5051566452101811E-3</v>
      </c>
      <c r="J9" s="76">
        <f>分析係数表!G12</f>
        <v>0.1442736737729301</v>
      </c>
      <c r="K9" s="78">
        <f t="shared" si="3"/>
        <v>7.9424917389993191E-4</v>
      </c>
      <c r="L9" s="79"/>
      <c r="M9" s="80"/>
      <c r="N9" s="81">
        <f>分析係数表!H12</f>
        <v>9.3974056718184554E-2</v>
      </c>
      <c r="O9" s="82">
        <f t="shared" si="4"/>
        <v>1.134595618202048</v>
      </c>
      <c r="P9" s="76">
        <f>分析係数表!C12</f>
        <v>2.0316759704011478E-2</v>
      </c>
      <c r="Q9" s="82">
        <f t="shared" si="5"/>
        <v>2.3051306536235362E-2</v>
      </c>
      <c r="R9" s="83">
        <v>2.5659209510565165E-2</v>
      </c>
      <c r="S9" s="84">
        <f t="shared" si="6"/>
        <v>3.1164366155775346E-2</v>
      </c>
      <c r="T9" s="85">
        <f>分析係数表!F12</f>
        <v>0.28705999008428357</v>
      </c>
      <c r="U9" s="86">
        <f t="shared" si="7"/>
        <v>8.9460426396598541E-3</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投入係数表!I10</f>
        <v>7.2992700729927005E-3</v>
      </c>
      <c r="E10" s="77">
        <f t="shared" si="0"/>
        <v>0.72992700729927007</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0.17195812177582143</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75">
        <f>最終需要_まとめ!C12</f>
        <v>100</v>
      </c>
      <c r="D11" s="76">
        <f>投入係数表!I11</f>
        <v>0.34225466342254662</v>
      </c>
      <c r="E11" s="77">
        <f t="shared" si="0"/>
        <v>34.225466342254663</v>
      </c>
      <c r="F11" s="76">
        <f>分析係数表!C14</f>
        <v>5.3118908382066232E-2</v>
      </c>
      <c r="G11" s="77">
        <f t="shared" si="1"/>
        <v>1.818019410967717</v>
      </c>
      <c r="H11" s="77">
        <v>1.8565110456384568</v>
      </c>
      <c r="I11" s="77">
        <f t="shared" si="2"/>
        <v>101.85651104563846</v>
      </c>
      <c r="J11" s="76">
        <f>分析係数表!G14</f>
        <v>0.16545012165450121</v>
      </c>
      <c r="K11" s="78">
        <f t="shared" si="3"/>
        <v>16.85217214380393</v>
      </c>
      <c r="L11" s="79"/>
      <c r="M11" s="80"/>
      <c r="N11" s="81">
        <f>分析係数表!H14</f>
        <v>1.1739480552240688E-3</v>
      </c>
      <c r="O11" s="82">
        <f t="shared" si="4"/>
        <v>1.4173659901140594E-2</v>
      </c>
      <c r="P11" s="76">
        <f>分析係数表!C14</f>
        <v>5.3118908382066232E-2</v>
      </c>
      <c r="Q11" s="82">
        <f t="shared" si="5"/>
        <v>7.5288934172725312E-4</v>
      </c>
      <c r="R11" s="83">
        <v>2.8019685600180299E-3</v>
      </c>
      <c r="S11" s="84">
        <f t="shared" si="6"/>
        <v>101.85931301419848</v>
      </c>
      <c r="T11" s="85">
        <f>分析係数表!F14</f>
        <v>0.30008110300081103</v>
      </c>
      <c r="U11" s="86">
        <f t="shared" si="7"/>
        <v>30.566055000205544</v>
      </c>
      <c r="V11" s="87">
        <f>分析係数表!D14</f>
        <v>6.4882400648824001E-2</v>
      </c>
      <c r="W11" s="167">
        <f t="shared" si="8"/>
        <v>7</v>
      </c>
      <c r="X11" s="76">
        <f>分析係数表!E14</f>
        <v>5.0283860502838604E-2</v>
      </c>
      <c r="Y11" s="166">
        <f t="shared" si="9"/>
        <v>5</v>
      </c>
    </row>
    <row r="12" spans="1:25" x14ac:dyDescent="0.2">
      <c r="A12" s="6" t="s">
        <v>226</v>
      </c>
      <c r="B12" s="5" t="s">
        <v>29</v>
      </c>
      <c r="C12" s="90"/>
      <c r="D12" s="76">
        <f>投入係数表!I12</f>
        <v>3.7307380373073802E-2</v>
      </c>
      <c r="E12" s="77">
        <f t="shared" si="0"/>
        <v>3.7307380373073804</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0.10472109050925366</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投入係数表!I13</f>
        <v>4.8661800486618006E-3</v>
      </c>
      <c r="E13" s="77">
        <f t="shared" si="0"/>
        <v>0.48661800486618007</v>
      </c>
      <c r="F13" s="76">
        <f>分析係数表!C16</f>
        <v>2.7114967462038564E-3</v>
      </c>
      <c r="G13" s="77">
        <f t="shared" si="1"/>
        <v>1.3194631368388596E-3</v>
      </c>
      <c r="H13" s="77">
        <v>1.6352814093178304E-3</v>
      </c>
      <c r="I13" s="77">
        <f t="shared" si="2"/>
        <v>1.6352814093178304E-3</v>
      </c>
      <c r="J13" s="76">
        <f>分析係数表!G16</f>
        <v>4.3478260869565216E-2</v>
      </c>
      <c r="K13" s="78">
        <f t="shared" si="3"/>
        <v>7.1099191709470881E-5</v>
      </c>
      <c r="L13" s="79"/>
      <c r="M13" s="80"/>
      <c r="N13" s="81">
        <f>分析係数表!H16</f>
        <v>1.6842758874950278E-2</v>
      </c>
      <c r="O13" s="82">
        <f t="shared" si="4"/>
        <v>0.20335102139157085</v>
      </c>
      <c r="P13" s="76">
        <f>分析係数表!C16</f>
        <v>2.7114967462038564E-3</v>
      </c>
      <c r="Q13" s="82">
        <f t="shared" si="5"/>
        <v>5.5138563284047517E-4</v>
      </c>
      <c r="R13" s="83">
        <v>6.1637747635521079E-4</v>
      </c>
      <c r="S13" s="84">
        <f t="shared" si="6"/>
        <v>2.2516588856730411E-3</v>
      </c>
      <c r="T13" s="85">
        <f>分析係数表!F16</f>
        <v>0.30434782608695654</v>
      </c>
      <c r="U13" s="86">
        <f t="shared" si="7"/>
        <v>6.8528748694396912E-4</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投入係数表!I14</f>
        <v>2.3519870235198703E-2</v>
      </c>
      <c r="E14" s="77">
        <f t="shared" si="0"/>
        <v>2.3519870235198703</v>
      </c>
      <c r="F14" s="76">
        <f>分析係数表!C17</f>
        <v>8.0363051905076865E-3</v>
      </c>
      <c r="G14" s="77">
        <f t="shared" si="1"/>
        <v>1.8901285525119459E-2</v>
      </c>
      <c r="H14" s="77">
        <v>1.9865817175545111E-2</v>
      </c>
      <c r="I14" s="77">
        <f t="shared" si="2"/>
        <v>1.9865817175545111E-2</v>
      </c>
      <c r="J14" s="76">
        <f>分析係数表!G17</f>
        <v>0.21314741035856574</v>
      </c>
      <c r="K14" s="78">
        <f t="shared" si="3"/>
        <v>4.2343474856241575E-3</v>
      </c>
      <c r="L14" s="79"/>
      <c r="M14" s="80"/>
      <c r="N14" s="81">
        <f>分析係数表!H17</f>
        <v>2.8815088628227144E-3</v>
      </c>
      <c r="O14" s="82">
        <f t="shared" si="4"/>
        <v>3.4789892484617821E-2</v>
      </c>
      <c r="P14" s="76">
        <f>分析係数表!C17</f>
        <v>8.0363051905076865E-3</v>
      </c>
      <c r="Q14" s="82">
        <f t="shared" si="5"/>
        <v>2.7958219355133854E-4</v>
      </c>
      <c r="R14" s="83">
        <v>5.3551106359459001E-4</v>
      </c>
      <c r="S14" s="84">
        <f t="shared" si="6"/>
        <v>2.0401328239139701E-2</v>
      </c>
      <c r="T14" s="85">
        <f>分析係数表!F17</f>
        <v>0.32270916334661354</v>
      </c>
      <c r="U14" s="86">
        <f t="shared" si="7"/>
        <v>6.583695567212413E-3</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投入係数表!I15</f>
        <v>2.4330900243309003E-3</v>
      </c>
      <c r="E15" s="77">
        <f t="shared" si="0"/>
        <v>0.24330900243309003</v>
      </c>
      <c r="F15" s="76">
        <f>分析係数表!C18</f>
        <v>6.0036945812807829E-2</v>
      </c>
      <c r="G15" s="77">
        <f t="shared" si="1"/>
        <v>1.4607529394843754E-2</v>
      </c>
      <c r="H15" s="77">
        <v>1.7164280061386546E-2</v>
      </c>
      <c r="I15" s="77">
        <f t="shared" si="2"/>
        <v>1.7164280061386546E-2</v>
      </c>
      <c r="J15" s="76">
        <f>分析係数表!G18</f>
        <v>0.21452702702702703</v>
      </c>
      <c r="K15" s="78">
        <f t="shared" si="3"/>
        <v>3.6822019726285328E-3</v>
      </c>
      <c r="L15" s="79"/>
      <c r="M15" s="80"/>
      <c r="N15" s="81">
        <f>分析係数表!H18</f>
        <v>4.5599635202918376E-4</v>
      </c>
      <c r="O15" s="82">
        <f t="shared" si="4"/>
        <v>5.5054712012694868E-3</v>
      </c>
      <c r="P15" s="76">
        <f>分析係数表!C18</f>
        <v>6.0036945812807829E-2</v>
      </c>
      <c r="Q15" s="82">
        <f t="shared" si="5"/>
        <v>3.3053167618459021E-4</v>
      </c>
      <c r="R15" s="83">
        <v>7.7513054594020565E-4</v>
      </c>
      <c r="S15" s="84">
        <f t="shared" si="6"/>
        <v>1.7939410607326751E-2</v>
      </c>
      <c r="T15" s="85">
        <f>分析係数表!F18</f>
        <v>0.45777027027027029</v>
      </c>
      <c r="U15" s="86">
        <f t="shared" si="7"/>
        <v>8.2121288422053202E-3</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投入係数表!I16</f>
        <v>5.6772100567721003E-3</v>
      </c>
      <c r="E16" s="77">
        <f t="shared" si="0"/>
        <v>0.56772100567721007</v>
      </c>
      <c r="F16" s="76">
        <f>分析係数表!C19</f>
        <v>2.1817907292767669E-2</v>
      </c>
      <c r="G16" s="77">
        <f t="shared" si="1"/>
        <v>1.2386484270022197E-2</v>
      </c>
      <c r="H16" s="77">
        <v>1.3306161676055465E-2</v>
      </c>
      <c r="I16" s="77">
        <f t="shared" si="2"/>
        <v>1.3306161676055465E-2</v>
      </c>
      <c r="J16" s="76">
        <f>分析係数表!G19</f>
        <v>5.7812500000000003E-2</v>
      </c>
      <c r="K16" s="78">
        <f t="shared" si="3"/>
        <v>7.6926247189695667E-4</v>
      </c>
      <c r="L16" s="79"/>
      <c r="M16" s="80"/>
      <c r="N16" s="81">
        <f>分析係数表!H19</f>
        <v>-1.1642460051808947E-4</v>
      </c>
      <c r="O16" s="82">
        <f t="shared" si="4"/>
        <v>-1.4056522216007201E-3</v>
      </c>
      <c r="P16" s="76">
        <f>分析係数表!C19</f>
        <v>2.1817907292767669E-2</v>
      </c>
      <c r="Q16" s="82">
        <f t="shared" si="5"/>
        <v>-3.0668389856757423E-5</v>
      </c>
      <c r="R16" s="83">
        <v>1.9324098963471208E-4</v>
      </c>
      <c r="S16" s="84">
        <f t="shared" si="6"/>
        <v>1.3499402665690177E-2</v>
      </c>
      <c r="T16" s="85">
        <f>分析係数表!F19</f>
        <v>0.24062500000000001</v>
      </c>
      <c r="U16" s="86">
        <f t="shared" si="7"/>
        <v>3.2482937664316991E-3</v>
      </c>
      <c r="V16" s="87">
        <f>分析係数表!D19</f>
        <v>1.171875E-2</v>
      </c>
      <c r="W16" s="167">
        <f t="shared" si="8"/>
        <v>0</v>
      </c>
      <c r="X16" s="76">
        <f>分析係数表!E19</f>
        <v>1.015625E-2</v>
      </c>
      <c r="Y16" s="166">
        <f t="shared" si="9"/>
        <v>0</v>
      </c>
    </row>
    <row r="17" spans="1:25" x14ac:dyDescent="0.2">
      <c r="A17" s="6" t="s">
        <v>5</v>
      </c>
      <c r="B17" s="5" t="s">
        <v>33</v>
      </c>
      <c r="C17" s="90"/>
      <c r="D17" s="76">
        <f>投入係数表!I17</f>
        <v>8.110300081103001E-4</v>
      </c>
      <c r="E17" s="77">
        <f t="shared" si="0"/>
        <v>8.1103000811030015E-2</v>
      </c>
      <c r="F17" s="76">
        <f>分析係数表!C20</f>
        <v>5.6386047731444844E-3</v>
      </c>
      <c r="G17" s="77">
        <f t="shared" si="1"/>
        <v>4.5730776748941485E-4</v>
      </c>
      <c r="H17" s="77">
        <v>5.5531340394656369E-4</v>
      </c>
      <c r="I17" s="77">
        <f t="shared" si="2"/>
        <v>5.5531340394656369E-4</v>
      </c>
      <c r="J17" s="76">
        <f>分析係数表!G20</f>
        <v>9.9078341013824886E-2</v>
      </c>
      <c r="K17" s="78">
        <f t="shared" si="3"/>
        <v>5.5019530805765529E-5</v>
      </c>
      <c r="L17" s="79"/>
      <c r="M17" s="80"/>
      <c r="N17" s="81">
        <f>分析係数表!H20</f>
        <v>5.6271890250409915E-4</v>
      </c>
      <c r="O17" s="82">
        <f t="shared" si="4"/>
        <v>6.7939857377368141E-3</v>
      </c>
      <c r="P17" s="76">
        <f>分析係数表!C20</f>
        <v>5.6386047731444844E-3</v>
      </c>
      <c r="Q17" s="82">
        <f t="shared" si="5"/>
        <v>3.8308600409478354E-5</v>
      </c>
      <c r="R17" s="83">
        <v>1.2219832665185906E-4</v>
      </c>
      <c r="S17" s="84">
        <f t="shared" si="6"/>
        <v>6.7751173059842269E-4</v>
      </c>
      <c r="T17" s="85">
        <f>分析係数表!F20</f>
        <v>0.22119815668202766</v>
      </c>
      <c r="U17" s="86">
        <f t="shared" si="7"/>
        <v>1.4986434593882163E-4</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投入係数表!I18</f>
        <v>7.2992700729927005E-3</v>
      </c>
      <c r="E18" s="77">
        <f t="shared" si="0"/>
        <v>0.72992700729927007</v>
      </c>
      <c r="F18" s="76">
        <f>分析係数表!C21</f>
        <v>3.6921656859351559E-2</v>
      </c>
      <c r="G18" s="77">
        <f t="shared" si="1"/>
        <v>2.6950114495877052E-2</v>
      </c>
      <c r="H18" s="77">
        <v>3.0294261185278372E-2</v>
      </c>
      <c r="I18" s="77">
        <f t="shared" si="2"/>
        <v>3.0294261185278372E-2</v>
      </c>
      <c r="J18" s="76">
        <f>分析係数表!G21</f>
        <v>0.2849280270956816</v>
      </c>
      <c r="K18" s="78">
        <f t="shared" si="3"/>
        <v>8.6316840718426522E-3</v>
      </c>
      <c r="L18" s="79"/>
      <c r="M18" s="80"/>
      <c r="N18" s="81">
        <f>分析係数表!H21</f>
        <v>9.3139680414471579E-4</v>
      </c>
      <c r="O18" s="82">
        <f t="shared" si="4"/>
        <v>1.124521777280576E-2</v>
      </c>
      <c r="P18" s="76">
        <f>分析係数表!C21</f>
        <v>3.6921656859351559E-2</v>
      </c>
      <c r="Q18" s="82">
        <f t="shared" si="5"/>
        <v>4.1519207191621587E-4</v>
      </c>
      <c r="R18" s="83">
        <v>9.667715848022207E-4</v>
      </c>
      <c r="S18" s="84">
        <f t="shared" si="6"/>
        <v>3.1261032770080591E-2</v>
      </c>
      <c r="T18" s="85">
        <f>分析係数表!F21</f>
        <v>0.42591024555461471</v>
      </c>
      <c r="U18" s="86">
        <f t="shared" si="7"/>
        <v>1.3314394143395882E-2</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投入係数表!I19</f>
        <v>8.110300081103001E-4</v>
      </c>
      <c r="E19" s="77">
        <f t="shared" si="0"/>
        <v>8.1103000811030015E-2</v>
      </c>
      <c r="F19" s="76">
        <f>分析係数表!C22</f>
        <v>3.1736872475476074E-2</v>
      </c>
      <c r="G19" s="77">
        <f t="shared" si="1"/>
        <v>2.5739555941180921E-3</v>
      </c>
      <c r="H19" s="77">
        <v>3.1733030017185048E-3</v>
      </c>
      <c r="I19" s="77">
        <f t="shared" si="2"/>
        <v>3.1733030017185048E-3</v>
      </c>
      <c r="J19" s="76">
        <f>分析係数表!G22</f>
        <v>0.19464835425053278</v>
      </c>
      <c r="K19" s="78">
        <f t="shared" si="3"/>
        <v>6.1767820682278262E-4</v>
      </c>
      <c r="L19" s="79"/>
      <c r="M19" s="80"/>
      <c r="N19" s="81">
        <f>分析係数表!H22</f>
        <v>4.8510250215870614E-5</v>
      </c>
      <c r="O19" s="82">
        <f t="shared" si="4"/>
        <v>5.8568842566696674E-4</v>
      </c>
      <c r="P19" s="76">
        <f>分析係数表!C22</f>
        <v>3.1736872475476074E-2</v>
      </c>
      <c r="Q19" s="82">
        <f t="shared" si="5"/>
        <v>1.858791887575487E-5</v>
      </c>
      <c r="R19" s="83">
        <v>2.3368279682180735E-4</v>
      </c>
      <c r="S19" s="84">
        <f t="shared" si="6"/>
        <v>3.4069857985403124E-3</v>
      </c>
      <c r="T19" s="85">
        <f>分析係数表!F22</f>
        <v>0.41345015391901491</v>
      </c>
      <c r="U19" s="86">
        <f t="shared" si="7"/>
        <v>1.4086188028063901E-3</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投入係数表!I20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3.5141305540018001E-4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投入係数表!I21</f>
        <v>0</v>
      </c>
      <c r="E21" s="77">
        <f t="shared" si="0"/>
        <v>0</v>
      </c>
      <c r="F21" s="76">
        <f>分析係数表!C24</f>
        <v>0.35760598503740648</v>
      </c>
      <c r="G21" s="77">
        <f t="shared" si="1"/>
        <v>0</v>
      </c>
      <c r="H21" s="77">
        <v>3.3515111274723896E-3</v>
      </c>
      <c r="I21" s="77">
        <f t="shared" si="2"/>
        <v>3.3515111274723896E-3</v>
      </c>
      <c r="J21" s="76">
        <f>分析係数表!G24</f>
        <v>0.20759493670886076</v>
      </c>
      <c r="K21" s="78">
        <f t="shared" si="3"/>
        <v>6.9575674038667326E-4</v>
      </c>
      <c r="L21" s="79"/>
      <c r="M21" s="80"/>
      <c r="N21" s="81">
        <f>分析係数表!H24</f>
        <v>3.6867790164061664E-4</v>
      </c>
      <c r="O21" s="82">
        <f t="shared" si="4"/>
        <v>4.4512320350689472E-3</v>
      </c>
      <c r="P21" s="76">
        <f>分析係数表!C24</f>
        <v>0.35760598503740648</v>
      </c>
      <c r="Q21" s="82">
        <f t="shared" si="5"/>
        <v>1.5917872165308903E-3</v>
      </c>
      <c r="R21" s="83">
        <v>5.5638689643035429E-3</v>
      </c>
      <c r="S21" s="84">
        <f t="shared" si="6"/>
        <v>8.9153800917759329E-3</v>
      </c>
      <c r="T21" s="85">
        <f>分析係数表!F24</f>
        <v>0.39156118143459917</v>
      </c>
      <c r="U21" s="86">
        <f t="shared" si="7"/>
        <v>3.4909167616742893E-3</v>
      </c>
      <c r="V21" s="87">
        <f>分析係数表!D24</f>
        <v>0</v>
      </c>
      <c r="W21" s="167">
        <f t="shared" si="8"/>
        <v>0</v>
      </c>
      <c r="X21" s="76">
        <f>分析係数表!E24</f>
        <v>0</v>
      </c>
      <c r="Y21" s="166">
        <f t="shared" si="9"/>
        <v>0</v>
      </c>
    </row>
    <row r="22" spans="1:25" x14ac:dyDescent="0.2">
      <c r="A22" s="6" t="s">
        <v>10</v>
      </c>
      <c r="B22" s="5" t="s">
        <v>272</v>
      </c>
      <c r="C22" s="90"/>
      <c r="D22" s="76">
        <f>投入係数表!I22</f>
        <v>0</v>
      </c>
      <c r="E22" s="77">
        <f t="shared" si="0"/>
        <v>0</v>
      </c>
      <c r="F22" s="76">
        <f>分析係数表!C25</f>
        <v>9.5215065139195865E-3</v>
      </c>
      <c r="G22" s="77">
        <f t="shared" si="1"/>
        <v>0</v>
      </c>
      <c r="H22" s="77">
        <v>2.4775727218065625E-4</v>
      </c>
      <c r="I22" s="77">
        <f t="shared" si="2"/>
        <v>2.4775727218065625E-4</v>
      </c>
      <c r="J22" s="76">
        <f>分析係数表!G25</f>
        <v>0.19654913728432108</v>
      </c>
      <c r="K22" s="78">
        <f t="shared" si="3"/>
        <v>4.8696478103024709E-5</v>
      </c>
      <c r="L22" s="79"/>
      <c r="M22" s="80"/>
      <c r="N22" s="81">
        <f>分析係数表!H25</f>
        <v>5.2391070233140261E-4</v>
      </c>
      <c r="O22" s="82">
        <f t="shared" si="4"/>
        <v>6.3254349972032406E-3</v>
      </c>
      <c r="P22" s="76">
        <f>分析係数表!C25</f>
        <v>9.5215065139195865E-3</v>
      </c>
      <c r="Q22" s="82">
        <f t="shared" si="5"/>
        <v>6.0227670529245576E-5</v>
      </c>
      <c r="R22" s="83">
        <v>4.4943498154588571E-4</v>
      </c>
      <c r="S22" s="84">
        <f t="shared" si="6"/>
        <v>6.9719225372654196E-4</v>
      </c>
      <c r="T22" s="85">
        <f>分析係数表!F25</f>
        <v>0.35083770942735681</v>
      </c>
      <c r="U22" s="86">
        <f t="shared" si="7"/>
        <v>2.4460133332791654E-4</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投入係数表!I23</f>
        <v>0</v>
      </c>
      <c r="E23" s="77">
        <f t="shared" si="0"/>
        <v>0</v>
      </c>
      <c r="F23" s="76">
        <f>分析係数表!C26</f>
        <v>1</v>
      </c>
      <c r="G23" s="77">
        <f t="shared" si="1"/>
        <v>0</v>
      </c>
      <c r="H23" s="77">
        <v>1.8534323033729753E-2</v>
      </c>
      <c r="I23" s="77">
        <f t="shared" si="2"/>
        <v>1.8534323033729753E-2</v>
      </c>
      <c r="J23" s="76">
        <f>分析係数表!G26</f>
        <v>0.19643428283435263</v>
      </c>
      <c r="K23" s="78">
        <f t="shared" si="3"/>
        <v>3.6407764529509273E-3</v>
      </c>
      <c r="L23" s="79"/>
      <c r="M23" s="80"/>
      <c r="N23" s="81">
        <f>分析係数表!H26</f>
        <v>1.1070039099261674E-2</v>
      </c>
      <c r="O23" s="82">
        <f t="shared" si="4"/>
        <v>0.1336540987372018</v>
      </c>
      <c r="P23" s="76">
        <f>分析係数表!C26</f>
        <v>1</v>
      </c>
      <c r="Q23" s="82">
        <f t="shared" si="5"/>
        <v>0.1336540987372018</v>
      </c>
      <c r="R23" s="83">
        <v>0.15788677876483556</v>
      </c>
      <c r="S23" s="84">
        <f t="shared" si="6"/>
        <v>0.17642110179856532</v>
      </c>
      <c r="T23" s="85">
        <f>分析係数表!F26</f>
        <v>0.33543328454985122</v>
      </c>
      <c r="U23" s="86">
        <f t="shared" si="7"/>
        <v>5.9177509640196427E-2</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投入係数表!I24</f>
        <v>0</v>
      </c>
      <c r="E24" s="77">
        <f t="shared" si="0"/>
        <v>0</v>
      </c>
      <c r="F24" s="76">
        <f>分析係数表!C27</f>
        <v>0.19201995012468831</v>
      </c>
      <c r="G24" s="77">
        <f t="shared" si="1"/>
        <v>0</v>
      </c>
      <c r="H24" s="77">
        <v>5.9291760279037685E-4</v>
      </c>
      <c r="I24" s="77">
        <f t="shared" si="2"/>
        <v>5.9291760279037685E-4</v>
      </c>
      <c r="J24" s="76">
        <f>分析係数表!G27</f>
        <v>0.16888519134775373</v>
      </c>
      <c r="K24" s="78">
        <f t="shared" si="3"/>
        <v>1.0013500280070424E-4</v>
      </c>
      <c r="L24" s="79"/>
      <c r="M24" s="80"/>
      <c r="N24" s="81">
        <f>分析係数表!H27</f>
        <v>1.1060337049218499E-2</v>
      </c>
      <c r="O24" s="82">
        <f t="shared" si="4"/>
        <v>0.13353696105206839</v>
      </c>
      <c r="P24" s="76">
        <f>分析係数表!C27</f>
        <v>0.19201995012468831</v>
      </c>
      <c r="Q24" s="82">
        <f t="shared" si="5"/>
        <v>2.5641760601020618E-2</v>
      </c>
      <c r="R24" s="83">
        <v>2.5968651971899837E-2</v>
      </c>
      <c r="S24" s="84">
        <f t="shared" si="6"/>
        <v>2.6561569574690216E-2</v>
      </c>
      <c r="T24" s="85">
        <f>分析係数表!F27</f>
        <v>0.32029950083194675</v>
      </c>
      <c r="U24" s="86">
        <f t="shared" si="7"/>
        <v>8.5076574760863007E-3</v>
      </c>
      <c r="V24" s="87">
        <f>分析係数表!D27</f>
        <v>0</v>
      </c>
      <c r="W24" s="167">
        <f t="shared" si="8"/>
        <v>0</v>
      </c>
      <c r="X24" s="76">
        <f>分析係数表!E27</f>
        <v>0</v>
      </c>
      <c r="Y24" s="166">
        <f t="shared" si="9"/>
        <v>0</v>
      </c>
    </row>
    <row r="25" spans="1:25" x14ac:dyDescent="0.2">
      <c r="A25" s="6" t="s">
        <v>13</v>
      </c>
      <c r="B25" s="5" t="s">
        <v>192</v>
      </c>
      <c r="C25" s="90"/>
      <c r="D25" s="76">
        <f>投入係数表!I25</f>
        <v>0</v>
      </c>
      <c r="E25" s="77">
        <f t="shared" si="0"/>
        <v>0</v>
      </c>
      <c r="F25" s="76">
        <f>分析係数表!C28</f>
        <v>7.8754250939681358E-2</v>
      </c>
      <c r="G25" s="77">
        <f t="shared" si="1"/>
        <v>0</v>
      </c>
      <c r="H25" s="77">
        <v>3.6169849292729222E-3</v>
      </c>
      <c r="I25" s="77">
        <f t="shared" si="2"/>
        <v>3.6169849292729222E-3</v>
      </c>
      <c r="J25" s="76">
        <f>分析係数表!G28</f>
        <v>0.12491909385113269</v>
      </c>
      <c r="K25" s="78">
        <f t="shared" si="3"/>
        <v>4.5183047983797671E-4</v>
      </c>
      <c r="L25" s="79"/>
      <c r="M25" s="80"/>
      <c r="N25" s="81">
        <f>分析係数表!H28</f>
        <v>1.995711693880917E-2</v>
      </c>
      <c r="O25" s="82">
        <f t="shared" si="4"/>
        <v>0.24095221831939009</v>
      </c>
      <c r="P25" s="76">
        <f>分析係数表!C28</f>
        <v>7.8754250939681358E-2</v>
      </c>
      <c r="Q25" s="82">
        <f t="shared" si="5"/>
        <v>1.8976011465998133E-2</v>
      </c>
      <c r="R25" s="83">
        <v>2.0940614530457893E-2</v>
      </c>
      <c r="S25" s="84">
        <f t="shared" si="6"/>
        <v>2.4557599459730815E-2</v>
      </c>
      <c r="T25" s="85">
        <f>分析係数表!F28</f>
        <v>0.21391585760517801</v>
      </c>
      <c r="U25" s="86">
        <f t="shared" si="7"/>
        <v>5.2532599491527734E-3</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投入係数表!I26</f>
        <v>1.6220600162206E-2</v>
      </c>
      <c r="E26" s="77">
        <f t="shared" si="0"/>
        <v>1.6220600162206</v>
      </c>
      <c r="F26" s="76">
        <f>分析係数表!C29</f>
        <v>0.17273701124799146</v>
      </c>
      <c r="G26" s="77">
        <f t="shared" si="1"/>
        <v>0.28018979926681498</v>
      </c>
      <c r="H26" s="77">
        <v>0.29776092958835604</v>
      </c>
      <c r="I26" s="77">
        <f t="shared" si="2"/>
        <v>0.29776092958835604</v>
      </c>
      <c r="J26" s="76">
        <f>分析係数表!G29</f>
        <v>0.26179367547952309</v>
      </c>
      <c r="K26" s="78">
        <f t="shared" si="3"/>
        <v>7.7951928171135207E-2</v>
      </c>
      <c r="L26" s="79"/>
      <c r="M26" s="80"/>
      <c r="N26" s="81">
        <f>分析係数表!H29</f>
        <v>9.8960910440376044E-3</v>
      </c>
      <c r="O26" s="82">
        <f t="shared" si="4"/>
        <v>0.1194804388360612</v>
      </c>
      <c r="P26" s="76">
        <f>分析係数表!C29</f>
        <v>0.17273701124799146</v>
      </c>
      <c r="Q26" s="82">
        <f t="shared" si="5"/>
        <v>2.0638693907139658E-2</v>
      </c>
      <c r="R26" s="83">
        <v>2.7859403732726513E-2</v>
      </c>
      <c r="S26" s="84">
        <f t="shared" si="6"/>
        <v>0.32562033332108253</v>
      </c>
      <c r="T26" s="85">
        <f>分析係数表!F29</f>
        <v>0.41420425090720581</v>
      </c>
      <c r="U26" s="86">
        <f t="shared" si="7"/>
        <v>0.13487332624341367</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投入係数表!I27</f>
        <v>4.8661800486618006E-3</v>
      </c>
      <c r="E27" s="77">
        <f t="shared" si="0"/>
        <v>0.48661800486618007</v>
      </c>
      <c r="F27" s="76">
        <f>分析係数表!C30</f>
        <v>1</v>
      </c>
      <c r="G27" s="77">
        <f t="shared" si="1"/>
        <v>0.48661800486618007</v>
      </c>
      <c r="H27" s="77">
        <v>0.54911614944457565</v>
      </c>
      <c r="I27" s="77">
        <f t="shared" si="2"/>
        <v>0.54911614944457565</v>
      </c>
      <c r="J27" s="76">
        <f>分析係数表!G30</f>
        <v>0.34449467473756801</v>
      </c>
      <c r="K27" s="78">
        <f t="shared" si="3"/>
        <v>0.18916758929605487</v>
      </c>
      <c r="L27" s="79"/>
      <c r="M27" s="80"/>
      <c r="N27" s="81">
        <f>分析係数表!H30</f>
        <v>0</v>
      </c>
      <c r="O27" s="82">
        <f t="shared" si="4"/>
        <v>0</v>
      </c>
      <c r="P27" s="76">
        <f>分析係数表!C30</f>
        <v>1</v>
      </c>
      <c r="Q27" s="82">
        <f t="shared" si="5"/>
        <v>0</v>
      </c>
      <c r="R27" s="83">
        <v>2.9182258398777583E-2</v>
      </c>
      <c r="S27" s="84">
        <f t="shared" si="6"/>
        <v>0.57829840784335329</v>
      </c>
      <c r="T27" s="85">
        <f>分析係数表!F30</f>
        <v>0.44103900084284731</v>
      </c>
      <c r="U27" s="86">
        <f t="shared" si="7"/>
        <v>0.25505215198424197</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投入係数表!I28</f>
        <v>5.5150040551500405E-2</v>
      </c>
      <c r="E28" s="77">
        <f t="shared" si="0"/>
        <v>5.5150040551500403</v>
      </c>
      <c r="F28" s="76">
        <f>分析係数表!C31</f>
        <v>0.22703792364873376</v>
      </c>
      <c r="G28" s="77">
        <f t="shared" si="1"/>
        <v>1.252115069595612</v>
      </c>
      <c r="H28" s="77">
        <v>1.3048237184037614</v>
      </c>
      <c r="I28" s="77">
        <f t="shared" si="2"/>
        <v>1.3048237184037614</v>
      </c>
      <c r="J28" s="76">
        <f>分析係数表!G31</f>
        <v>7.0061014096360189E-2</v>
      </c>
      <c r="K28" s="78">
        <f t="shared" si="3"/>
        <v>9.1417272928351043E-2</v>
      </c>
      <c r="L28" s="79"/>
      <c r="M28" s="80"/>
      <c r="N28" s="81">
        <f>分析係数表!H31</f>
        <v>2.3692406205431206E-2</v>
      </c>
      <c r="O28" s="82">
        <f t="shared" si="4"/>
        <v>0.28605022709574651</v>
      </c>
      <c r="P28" s="76">
        <f>分析係数表!C31</f>
        <v>0.22703792364873376</v>
      </c>
      <c r="Q28" s="82">
        <f t="shared" si="5"/>
        <v>6.4944249619067057E-2</v>
      </c>
      <c r="R28" s="83">
        <v>8.1329713902722395E-2</v>
      </c>
      <c r="S28" s="84">
        <f t="shared" si="6"/>
        <v>1.3861534323064839</v>
      </c>
      <c r="T28" s="85">
        <f>分析係数表!F31</f>
        <v>0.2422680412371134</v>
      </c>
      <c r="U28" s="86">
        <f t="shared" si="7"/>
        <v>0.33582067689899353</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投入係数表!I29</f>
        <v>2.4330900243309003E-3</v>
      </c>
      <c r="E29" s="77">
        <f t="shared" si="0"/>
        <v>0.24330900243309003</v>
      </c>
      <c r="F29" s="76">
        <f>分析係数表!C32</f>
        <v>0.29590488771466317</v>
      </c>
      <c r="G29" s="77">
        <f t="shared" si="1"/>
        <v>7.1996323044930213E-2</v>
      </c>
      <c r="H29" s="77">
        <v>7.9314416021565692E-2</v>
      </c>
      <c r="I29" s="77">
        <f t="shared" si="2"/>
        <v>7.9314416021565692E-2</v>
      </c>
      <c r="J29" s="76">
        <f>分析係数表!G32</f>
        <v>0.13968957871396895</v>
      </c>
      <c r="K29" s="78">
        <f t="shared" si="3"/>
        <v>1.1079397359996981E-2</v>
      </c>
      <c r="L29" s="79"/>
      <c r="M29" s="80"/>
      <c r="N29" s="81">
        <f>分析係数表!H32</f>
        <v>6.5682878792288815E-3</v>
      </c>
      <c r="O29" s="82">
        <f t="shared" si="4"/>
        <v>7.9302212835307292E-2</v>
      </c>
      <c r="P29" s="76">
        <f>分析係数表!C32</f>
        <v>0.29590488771466317</v>
      </c>
      <c r="Q29" s="82">
        <f t="shared" si="5"/>
        <v>2.3465912384555924E-2</v>
      </c>
      <c r="R29" s="83">
        <v>2.8934842998781671E-2</v>
      </c>
      <c r="S29" s="84">
        <f t="shared" si="6"/>
        <v>0.10824925902034736</v>
      </c>
      <c r="T29" s="85">
        <f>分析係数表!F32</f>
        <v>0.48337028824833705</v>
      </c>
      <c r="U29" s="86">
        <f t="shared" si="7"/>
        <v>5.2324475535334203E-2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投入係数表!I30</f>
        <v>8.110300081103001E-4</v>
      </c>
      <c r="E30" s="77">
        <f t="shared" si="0"/>
        <v>8.1103000811030015E-2</v>
      </c>
      <c r="F30" s="76">
        <f>分析係数表!C33</f>
        <v>0.50593824228028506</v>
      </c>
      <c r="G30" s="77">
        <f t="shared" si="1"/>
        <v>4.1033109673989057E-2</v>
      </c>
      <c r="H30" s="77">
        <v>4.8362793384960072E-2</v>
      </c>
      <c r="I30" s="77">
        <f t="shared" si="2"/>
        <v>4.8362793384960072E-2</v>
      </c>
      <c r="J30" s="76">
        <f>分析係数表!G33</f>
        <v>0.50351288056206089</v>
      </c>
      <c r="K30" s="78">
        <f t="shared" si="3"/>
        <v>2.4351289409289028E-2</v>
      </c>
      <c r="L30" s="79"/>
      <c r="M30" s="80"/>
      <c r="N30" s="81">
        <f>分析係数表!H33</f>
        <v>9.7990705436058648E-4</v>
      </c>
      <c r="O30" s="82">
        <f t="shared" si="4"/>
        <v>1.1830906198472728E-2</v>
      </c>
      <c r="P30" s="76">
        <f>分析係数表!C33</f>
        <v>0.50593824228028506</v>
      </c>
      <c r="Q30" s="82">
        <f t="shared" si="5"/>
        <v>5.985707886638221E-3</v>
      </c>
      <c r="R30" s="83">
        <v>2.0140943450558897E-2</v>
      </c>
      <c r="S30" s="84">
        <f t="shared" si="6"/>
        <v>6.8503736835518969E-2</v>
      </c>
      <c r="T30" s="85">
        <f>分析係数表!F33</f>
        <v>0.6428571428571429</v>
      </c>
      <c r="U30" s="86">
        <f t="shared" si="7"/>
        <v>4.4038116537119337E-2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投入係数表!I31</f>
        <v>8.596918085969181E-2</v>
      </c>
      <c r="E31" s="77">
        <f t="shared" si="0"/>
        <v>8.5969180859691807</v>
      </c>
      <c r="F31" s="76">
        <f>分析係数表!C34</f>
        <v>0.26077975054258296</v>
      </c>
      <c r="G31" s="77">
        <f t="shared" si="1"/>
        <v>2.2419021538940629</v>
      </c>
      <c r="H31" s="77">
        <v>2.330955254054782</v>
      </c>
      <c r="I31" s="77">
        <f t="shared" si="2"/>
        <v>2.330955254054782</v>
      </c>
      <c r="J31" s="76">
        <f>分析係数表!G34</f>
        <v>0.42483061710309467</v>
      </c>
      <c r="K31" s="78">
        <f t="shared" si="3"/>
        <v>0.99026115901979384</v>
      </c>
      <c r="L31" s="79"/>
      <c r="M31" s="80"/>
      <c r="N31" s="81">
        <f>分析係数表!H34</f>
        <v>0.16366388217830427</v>
      </c>
      <c r="O31" s="82">
        <f t="shared" si="4"/>
        <v>1.9759956105152123</v>
      </c>
      <c r="P31" s="76">
        <f>分析係数表!C34</f>
        <v>0.26077975054258296</v>
      </c>
      <c r="Q31" s="82">
        <f t="shared" si="5"/>
        <v>0.51529964238339598</v>
      </c>
      <c r="R31" s="83">
        <v>0.55658184545280176</v>
      </c>
      <c r="S31" s="84">
        <f t="shared" si="6"/>
        <v>2.8875370995075835</v>
      </c>
      <c r="T31" s="85">
        <f>分析係数表!F34</f>
        <v>0.70072636269303545</v>
      </c>
      <c r="U31" s="86">
        <f t="shared" si="7"/>
        <v>2.0233733688791466</v>
      </c>
      <c r="V31" s="87">
        <f>分析係数表!D34</f>
        <v>0.25868278093145336</v>
      </c>
      <c r="W31" s="167">
        <f t="shared" si="8"/>
        <v>1</v>
      </c>
      <c r="X31" s="76">
        <f>分析係数表!E34</f>
        <v>0.16968809131416712</v>
      </c>
      <c r="Y31" s="166">
        <f t="shared" si="9"/>
        <v>0</v>
      </c>
    </row>
    <row r="32" spans="1:25" x14ac:dyDescent="0.2">
      <c r="A32" s="6" t="s">
        <v>20</v>
      </c>
      <c r="B32" s="5" t="s">
        <v>37</v>
      </c>
      <c r="C32" s="90"/>
      <c r="D32" s="76">
        <f>投入係数表!I32</f>
        <v>7.2992700729927005E-3</v>
      </c>
      <c r="E32" s="77">
        <f t="shared" si="0"/>
        <v>0.72992700729927007</v>
      </c>
      <c r="F32" s="76">
        <f>分析係数表!C35</f>
        <v>0.71993786549707606</v>
      </c>
      <c r="G32" s="77">
        <f t="shared" si="1"/>
        <v>0.5255020916037052</v>
      </c>
      <c r="H32" s="77">
        <v>0.62445016542800547</v>
      </c>
      <c r="I32" s="77">
        <f t="shared" si="2"/>
        <v>0.62445016542800547</v>
      </c>
      <c r="J32" s="76">
        <f>分析係数表!G35</f>
        <v>0.31397977394408089</v>
      </c>
      <c r="K32" s="78">
        <f t="shared" si="3"/>
        <v>0.19606472178042908</v>
      </c>
      <c r="L32" s="79"/>
      <c r="M32" s="80"/>
      <c r="N32" s="81">
        <f>分析係数表!H35</f>
        <v>6.1132617322040145E-2</v>
      </c>
      <c r="O32" s="82">
        <f t="shared" si="4"/>
        <v>0.73808455402551143</v>
      </c>
      <c r="P32" s="76">
        <f>分析係数表!C35</f>
        <v>0.71993786549707606</v>
      </c>
      <c r="Q32" s="82">
        <f t="shared" si="5"/>
        <v>0.53137501838148804</v>
      </c>
      <c r="R32" s="83">
        <v>0.66653366134062897</v>
      </c>
      <c r="S32" s="84">
        <f t="shared" si="6"/>
        <v>1.2909838267686344</v>
      </c>
      <c r="T32" s="85">
        <f>分析係数表!F35</f>
        <v>0.64640095181439616</v>
      </c>
      <c r="U32" s="86">
        <f t="shared" si="7"/>
        <v>0.83449317440023685</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投入係数表!I33</f>
        <v>8.110300081103001E-4</v>
      </c>
      <c r="E33" s="77">
        <f t="shared" si="0"/>
        <v>8.1103000811030015E-2</v>
      </c>
      <c r="F33" s="76">
        <f>分析係数表!C36</f>
        <v>0.73814422888496956</v>
      </c>
      <c r="G33" s="77">
        <f t="shared" si="1"/>
        <v>5.9865711993914814E-2</v>
      </c>
      <c r="H33" s="77">
        <v>0.14248415014306653</v>
      </c>
      <c r="I33" s="77">
        <f t="shared" si="2"/>
        <v>0.14248415014306653</v>
      </c>
      <c r="J33" s="76">
        <f>分析係数表!G36</f>
        <v>1.8281777836656288E-2</v>
      </c>
      <c r="K33" s="78">
        <f t="shared" si="3"/>
        <v>2.6048635781603206E-3</v>
      </c>
      <c r="L33" s="79"/>
      <c r="M33" s="80"/>
      <c r="N33" s="81">
        <f>分析係数表!H36</f>
        <v>0.17079488896003725</v>
      </c>
      <c r="O33" s="82">
        <f t="shared" si="4"/>
        <v>2.0620918090882565</v>
      </c>
      <c r="P33" s="76">
        <f>分析係数表!C36</f>
        <v>0.73814422888496956</v>
      </c>
      <c r="Q33" s="82">
        <f t="shared" si="5"/>
        <v>1.5221211683094629</v>
      </c>
      <c r="R33" s="83">
        <v>1.5802237859705979</v>
      </c>
      <c r="S33" s="84">
        <f t="shared" si="6"/>
        <v>1.7227079361136644</v>
      </c>
      <c r="T33" s="85">
        <f>分析係数表!F36</f>
        <v>0.88368550043054916</v>
      </c>
      <c r="U33" s="86">
        <f t="shared" si="7"/>
        <v>1.5223320246202821</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投入係数表!I34</f>
        <v>3.4063260340632603E-2</v>
      </c>
      <c r="E34" s="77">
        <f t="shared" si="0"/>
        <v>3.4063260340632602</v>
      </c>
      <c r="F34" s="76">
        <f>分析係数表!C37</f>
        <v>0.25348602222970695</v>
      </c>
      <c r="G34" s="77">
        <f t="shared" si="1"/>
        <v>0.86345603679218907</v>
      </c>
      <c r="H34" s="77">
        <v>0.95853108174848967</v>
      </c>
      <c r="I34" s="77">
        <f t="shared" si="2"/>
        <v>0.95853108174848967</v>
      </c>
      <c r="J34" s="76">
        <f>分析係数表!G37</f>
        <v>0.47075358051131039</v>
      </c>
      <c r="K34" s="78">
        <f t="shared" si="3"/>
        <v>0.45123193876448109</v>
      </c>
      <c r="L34" s="79"/>
      <c r="M34" s="80"/>
      <c r="N34" s="81">
        <f>分析係数表!H37</f>
        <v>4.9005054768072494E-2</v>
      </c>
      <c r="O34" s="82">
        <f t="shared" si="4"/>
        <v>0.59166244760876974</v>
      </c>
      <c r="P34" s="76">
        <f>分析係数表!C37</f>
        <v>0.25348602222970695</v>
      </c>
      <c r="Q34" s="82">
        <f t="shared" si="5"/>
        <v>0.14997816034703942</v>
      </c>
      <c r="R34" s="83">
        <v>0.18130653116150461</v>
      </c>
      <c r="S34" s="84">
        <f t="shared" si="6"/>
        <v>1.1398376129099943</v>
      </c>
      <c r="T34" s="85">
        <f>分析係数表!F37</f>
        <v>0.68036407442109492</v>
      </c>
      <c r="U34" s="86">
        <f t="shared" si="7"/>
        <v>0.7755045624978586</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投入係数表!I35</f>
        <v>4.8661800486618006E-3</v>
      </c>
      <c r="E35" s="77">
        <f t="shared" si="0"/>
        <v>0.48661800486618007</v>
      </c>
      <c r="F35" s="76">
        <f>分析係数表!C38</f>
        <v>0.13763637750820168</v>
      </c>
      <c r="G35" s="77">
        <f t="shared" si="1"/>
        <v>6.6976339420049477E-2</v>
      </c>
      <c r="H35" s="77">
        <v>9.6758823296177451E-2</v>
      </c>
      <c r="I35" s="77">
        <f t="shared" si="2"/>
        <v>9.6758823296177451E-2</v>
      </c>
      <c r="J35" s="76">
        <f>分析係数表!G38</f>
        <v>0.19868482855800845</v>
      </c>
      <c r="K35" s="78">
        <f t="shared" si="3"/>
        <v>1.9224510218075651E-2</v>
      </c>
      <c r="L35" s="79"/>
      <c r="M35" s="80"/>
      <c r="N35" s="81">
        <f>分析係数表!H38</f>
        <v>4.3455482143376897E-2</v>
      </c>
      <c r="O35" s="82">
        <f t="shared" si="4"/>
        <v>0.52465969171246885</v>
      </c>
      <c r="P35" s="76">
        <f>分析係数表!C38</f>
        <v>0.13763637750820168</v>
      </c>
      <c r="Q35" s="82">
        <f t="shared" si="5"/>
        <v>7.2212259391874076E-2</v>
      </c>
      <c r="R35" s="83">
        <v>9.2112780128563942E-2</v>
      </c>
      <c r="S35" s="84">
        <f t="shared" si="6"/>
        <v>0.18887160342474141</v>
      </c>
      <c r="T35" s="85">
        <f>分析係数表!F38</f>
        <v>0.41427900422733677</v>
      </c>
      <c r="U35" s="86">
        <f t="shared" si="7"/>
        <v>7.8245539793622323E-2</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投入係数表!I36</f>
        <v>0</v>
      </c>
      <c r="E36" s="77">
        <f t="shared" si="0"/>
        <v>0</v>
      </c>
      <c r="F36" s="76">
        <f>分析係数表!C39</f>
        <v>1</v>
      </c>
      <c r="G36" s="77">
        <f t="shared" si="1"/>
        <v>0</v>
      </c>
      <c r="H36" s="77">
        <v>8.2517219471323049E-3</v>
      </c>
      <c r="I36" s="77">
        <f t="shared" si="2"/>
        <v>8.2517219471323049E-3</v>
      </c>
      <c r="J36" s="76">
        <f>分析係数表!G39</f>
        <v>0.35440246949875054</v>
      </c>
      <c r="K36" s="78">
        <f t="shared" si="3"/>
        <v>2.9244306356807272E-3</v>
      </c>
      <c r="L36" s="79"/>
      <c r="M36" s="80"/>
      <c r="N36" s="81">
        <f>分析係数表!H39</f>
        <v>3.9099261673991711E-3</v>
      </c>
      <c r="O36" s="82">
        <f t="shared" si="4"/>
        <v>4.7206487108757515E-2</v>
      </c>
      <c r="P36" s="76">
        <f>分析係数表!C39</f>
        <v>1</v>
      </c>
      <c r="Q36" s="82">
        <f t="shared" si="5"/>
        <v>4.7206487108757515E-2</v>
      </c>
      <c r="R36" s="83">
        <v>5.5433330507161233E-2</v>
      </c>
      <c r="S36" s="84">
        <f t="shared" si="6"/>
        <v>6.3685052454293539E-2</v>
      </c>
      <c r="T36" s="85">
        <f>分析係数表!F39</f>
        <v>0.70505659267970011</v>
      </c>
      <c r="U36" s="86">
        <f t="shared" si="7"/>
        <v>4.4901566088052174E-2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投入係数表!I37</f>
        <v>0</v>
      </c>
      <c r="E37" s="77">
        <f t="shared" si="0"/>
        <v>0</v>
      </c>
      <c r="F37" s="76">
        <f>分析係数表!C40</f>
        <v>0.97865804365400166</v>
      </c>
      <c r="G37" s="77">
        <f t="shared" si="1"/>
        <v>0</v>
      </c>
      <c r="H37" s="77">
        <v>1.248184189326625E-3</v>
      </c>
      <c r="I37" s="77">
        <f t="shared" si="2"/>
        <v>1.248184189326625E-3</v>
      </c>
      <c r="J37" s="76">
        <f>分析係数表!G40</f>
        <v>0.50171175404443846</v>
      </c>
      <c r="K37" s="78">
        <f t="shared" si="3"/>
        <v>6.2622867899759648E-4</v>
      </c>
      <c r="L37" s="79"/>
      <c r="M37" s="80"/>
      <c r="N37" s="81">
        <f>分析係数表!H40</f>
        <v>2.8630749677406836E-2</v>
      </c>
      <c r="O37" s="82">
        <f t="shared" si="4"/>
        <v>0.34567330882864378</v>
      </c>
      <c r="P37" s="76">
        <f>分析係数表!C40</f>
        <v>0.97865804365400166</v>
      </c>
      <c r="Q37" s="82">
        <f t="shared" si="5"/>
        <v>0.33829596416164603</v>
      </c>
      <c r="R37" s="83">
        <v>0.33909004414435812</v>
      </c>
      <c r="S37" s="84">
        <f t="shared" si="6"/>
        <v>0.34033822833368477</v>
      </c>
      <c r="T37" s="85">
        <f>分析係数表!F40</f>
        <v>0.70027522319930191</v>
      </c>
      <c r="U37" s="86">
        <f t="shared" si="7"/>
        <v>0.23833042880962607</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投入係数表!I38</f>
        <v>0</v>
      </c>
      <c r="E38" s="77">
        <f t="shared" si="0"/>
        <v>0</v>
      </c>
      <c r="F38" s="76">
        <f>分析係数表!C41</f>
        <v>0.80396305278910163</v>
      </c>
      <c r="G38" s="77">
        <f t="shared" si="1"/>
        <v>0</v>
      </c>
      <c r="H38" s="77">
        <v>2.6219560664146526E-4</v>
      </c>
      <c r="I38" s="77">
        <f t="shared" si="2"/>
        <v>2.6219560664146526E-4</v>
      </c>
      <c r="J38" s="76">
        <f>分析係数表!G41</f>
        <v>0.44128144119646501</v>
      </c>
      <c r="K38" s="78">
        <f t="shared" si="3"/>
        <v>1.1570205517412723E-4</v>
      </c>
      <c r="L38" s="79"/>
      <c r="M38" s="80"/>
      <c r="N38" s="81">
        <f>分析係数表!H41</f>
        <v>5.1799245180506638E-2</v>
      </c>
      <c r="O38" s="82">
        <f t="shared" si="4"/>
        <v>0.62539810092718706</v>
      </c>
      <c r="P38" s="76">
        <f>分析係数表!C41</f>
        <v>0.80396305278910163</v>
      </c>
      <c r="Q38" s="82">
        <f t="shared" si="5"/>
        <v>0.50279696642992799</v>
      </c>
      <c r="R38" s="83">
        <v>0.51164985719461309</v>
      </c>
      <c r="S38" s="84">
        <f t="shared" si="6"/>
        <v>0.51191205280125451</v>
      </c>
      <c r="T38" s="85">
        <f>分析係数表!F41</f>
        <v>0.54716179469748472</v>
      </c>
      <c r="U38" s="86">
        <f t="shared" si="7"/>
        <v>0.28009871753800797</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投入係数表!I39</f>
        <v>0</v>
      </c>
      <c r="E39" s="77">
        <f>$C$11*D39</f>
        <v>0</v>
      </c>
      <c r="F39" s="76">
        <f>分析係数表!C42</f>
        <v>0.7641968631692807</v>
      </c>
      <c r="G39" s="77">
        <f>E39*F39</f>
        <v>0</v>
      </c>
      <c r="H39" s="77">
        <v>8.7622488314847199E-3</v>
      </c>
      <c r="I39" s="77">
        <f>C39+H39</f>
        <v>8.7622488314847199E-3</v>
      </c>
      <c r="J39" s="76">
        <f>分析係数表!G42</f>
        <v>0.4859550561797753</v>
      </c>
      <c r="K39" s="78">
        <f>I39*J39</f>
        <v>4.2580591231653276E-3</v>
      </c>
      <c r="L39" s="79"/>
      <c r="M39" s="80"/>
      <c r="N39" s="81">
        <f>分析係数表!H42</f>
        <v>1.4232907413336437E-2</v>
      </c>
      <c r="O39" s="82">
        <f t="shared" si="4"/>
        <v>0.17184098409068801</v>
      </c>
      <c r="P39" s="76">
        <f>分析係数表!C42</f>
        <v>0.7641968631692807</v>
      </c>
      <c r="Q39" s="82">
        <f>O39*P39</f>
        <v>0.13132034100602605</v>
      </c>
      <c r="R39" s="83">
        <v>0.13599035567108148</v>
      </c>
      <c r="S39" s="84">
        <f>I39+R39</f>
        <v>0.14475260450256619</v>
      </c>
      <c r="T39" s="85">
        <f>分析係数表!F42</f>
        <v>0.5610955056179775</v>
      </c>
      <c r="U39" s="86">
        <f t="shared" si="7"/>
        <v>8.1220035812886504E-2</v>
      </c>
      <c r="V39" s="87">
        <f>分析係数表!D42</f>
        <v>0.23876404494382023</v>
      </c>
      <c r="W39" s="167">
        <f t="shared" si="8"/>
        <v>0</v>
      </c>
      <c r="X39" s="76">
        <f>分析係数表!E42</f>
        <v>0.20084269662921347</v>
      </c>
      <c r="Y39" s="166">
        <f t="shared" si="9"/>
        <v>0</v>
      </c>
    </row>
    <row r="40" spans="1:25" x14ac:dyDescent="0.2">
      <c r="A40" s="6" t="s">
        <v>195</v>
      </c>
      <c r="B40" s="5" t="s">
        <v>41</v>
      </c>
      <c r="C40" s="90"/>
      <c r="D40" s="76">
        <f>投入係数表!I40</f>
        <v>1.7842660178426603E-2</v>
      </c>
      <c r="E40" s="77">
        <f>$C$11*D40</f>
        <v>1.7842660178426604</v>
      </c>
      <c r="F40" s="76">
        <f>分析係数表!C43</f>
        <v>0.28983015307192284</v>
      </c>
      <c r="G40" s="77">
        <f>E40*F40</f>
        <v>0.51713409307236846</v>
      </c>
      <c r="H40" s="77">
        <v>0.6937266356670142</v>
      </c>
      <c r="I40" s="77">
        <f>C40+H40</f>
        <v>0.6937266356670142</v>
      </c>
      <c r="J40" s="76">
        <f>分析係数表!G43</f>
        <v>0.33656441717791413</v>
      </c>
      <c r="K40" s="78">
        <f>I40*J40</f>
        <v>0.2334837008140638</v>
      </c>
      <c r="L40" s="79"/>
      <c r="M40" s="80"/>
      <c r="N40" s="81">
        <f>分析係数表!H43</f>
        <v>3.8148460769760653E-2</v>
      </c>
      <c r="O40" s="82">
        <f t="shared" si="4"/>
        <v>0.46058537794450266</v>
      </c>
      <c r="P40" s="76">
        <f>分析係数表!C43</f>
        <v>0.28983015307192284</v>
      </c>
      <c r="Q40" s="82">
        <f>O40*P40</f>
        <v>0.13349153059234464</v>
      </c>
      <c r="R40" s="83">
        <v>0.2203484521863697</v>
      </c>
      <c r="S40" s="84">
        <f>I40+R40</f>
        <v>0.91407508785338387</v>
      </c>
      <c r="T40" s="85">
        <f>分析係数表!F43</f>
        <v>0.56944785276073617</v>
      </c>
      <c r="U40" s="86">
        <f t="shared" si="7"/>
        <v>0.52051809604019073</v>
      </c>
      <c r="V40" s="87">
        <f>分析係数表!D43</f>
        <v>0.1860122699386503</v>
      </c>
      <c r="W40" s="167">
        <f t="shared" si="8"/>
        <v>0</v>
      </c>
      <c r="X40" s="76">
        <f>分析係数表!E43</f>
        <v>0.14098159509202454</v>
      </c>
      <c r="Y40" s="166">
        <f t="shared" si="9"/>
        <v>0</v>
      </c>
    </row>
    <row r="41" spans="1:25" x14ac:dyDescent="0.2">
      <c r="A41" s="6" t="s">
        <v>341</v>
      </c>
      <c r="B41" s="5" t="s">
        <v>42</v>
      </c>
      <c r="C41" s="90"/>
      <c r="D41" s="76">
        <f>投入係数表!I41</f>
        <v>0</v>
      </c>
      <c r="E41" s="77">
        <f>$C$11*D41</f>
        <v>0</v>
      </c>
      <c r="F41" s="76">
        <f>分析係数表!C44</f>
        <v>0.42300160227879646</v>
      </c>
      <c r="G41" s="77">
        <f>E41*F41</f>
        <v>0</v>
      </c>
      <c r="H41" s="77">
        <v>2.2756463339073177E-3</v>
      </c>
      <c r="I41" s="77">
        <f>C41+H41</f>
        <v>2.2756463339073177E-3</v>
      </c>
      <c r="J41" s="76">
        <f>分析係数表!G44</f>
        <v>0.26136898597118913</v>
      </c>
      <c r="K41" s="78">
        <f>I41*J41</f>
        <v>5.9478337472240966E-4</v>
      </c>
      <c r="L41" s="79"/>
      <c r="M41" s="80"/>
      <c r="N41" s="81">
        <f>分析係数表!H44</f>
        <v>0.11478495406079305</v>
      </c>
      <c r="O41" s="82">
        <f t="shared" si="4"/>
        <v>1.3858559528131766</v>
      </c>
      <c r="P41" s="76">
        <f>分析係数表!C44</f>
        <v>0.42300160227879646</v>
      </c>
      <c r="Q41" s="82">
        <f>O41*P41</f>
        <v>0.58621928856758188</v>
      </c>
      <c r="R41" s="83">
        <v>0.59637929262201428</v>
      </c>
      <c r="S41" s="84">
        <f>I41+R41</f>
        <v>0.59865493895592159</v>
      </c>
      <c r="T41" s="85">
        <f>分析係数表!F44</f>
        <v>0.45226438188494494</v>
      </c>
      <c r="U41" s="86">
        <f t="shared" si="7"/>
        <v>0.27075030592926935</v>
      </c>
      <c r="V41" s="87">
        <f>分析係数表!D44</f>
        <v>0.17696073816024857</v>
      </c>
      <c r="W41" s="167">
        <f t="shared" si="8"/>
        <v>0</v>
      </c>
      <c r="X41" s="76">
        <f>分析係数表!E44</f>
        <v>0.12357593446944733</v>
      </c>
      <c r="Y41" s="166">
        <f t="shared" si="9"/>
        <v>0</v>
      </c>
    </row>
    <row r="42" spans="1:25" x14ac:dyDescent="0.2">
      <c r="A42" s="6" t="s">
        <v>342</v>
      </c>
      <c r="B42" s="5" t="s">
        <v>279</v>
      </c>
      <c r="C42" s="90"/>
      <c r="D42" s="76">
        <f>投入係数表!I42</f>
        <v>0</v>
      </c>
      <c r="E42" s="77">
        <f>$C$11*D42</f>
        <v>0</v>
      </c>
      <c r="F42" s="76">
        <f>分析係数表!C45</f>
        <v>1</v>
      </c>
      <c r="G42" s="77">
        <f>E42*F42</f>
        <v>0</v>
      </c>
      <c r="H42" s="77">
        <v>5.9317513802929975E-3</v>
      </c>
      <c r="I42" s="77">
        <f>C42+H42</f>
        <v>5.9317513802929975E-3</v>
      </c>
      <c r="J42" s="76">
        <f>分析係数表!G45</f>
        <v>0</v>
      </c>
      <c r="K42" s="78">
        <f>I42*J42</f>
        <v>0</v>
      </c>
      <c r="L42" s="79"/>
      <c r="M42" s="80"/>
      <c r="N42" s="81">
        <f>分析係数表!H45</f>
        <v>0</v>
      </c>
      <c r="O42" s="82">
        <f t="shared" si="4"/>
        <v>0</v>
      </c>
      <c r="P42" s="76">
        <f>分析係数表!C45</f>
        <v>1</v>
      </c>
      <c r="Q42" s="82">
        <f>O42*P42</f>
        <v>0</v>
      </c>
      <c r="R42" s="83">
        <v>4.6329596953553643E-3</v>
      </c>
      <c r="S42" s="84">
        <f>I42+R42</f>
        <v>1.0564711075648362E-2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投入係数表!I43</f>
        <v>2.4330900243309003E-3</v>
      </c>
      <c r="E43" s="77">
        <f>$C$11*D43</f>
        <v>0.24330900243309003</v>
      </c>
      <c r="F43" s="76">
        <f>分析係数表!C46</f>
        <v>0.14201585503963765</v>
      </c>
      <c r="G43" s="77">
        <f>E43*F43</f>
        <v>3.4553736019376557E-2</v>
      </c>
      <c r="H43" s="77">
        <v>4.3546902376462922E-2</v>
      </c>
      <c r="I43" s="77">
        <f>C43+H43</f>
        <v>4.3546902376462922E-2</v>
      </c>
      <c r="J43" s="76">
        <f>分析係数表!G46</f>
        <v>9.5541401273885346E-3</v>
      </c>
      <c r="K43" s="78">
        <f>I43*J43</f>
        <v>4.1605320741843556E-4</v>
      </c>
      <c r="L43" s="79"/>
      <c r="M43" s="80"/>
      <c r="N43" s="81">
        <f>分析係数表!H46</f>
        <v>2.2838625801631884E-2</v>
      </c>
      <c r="O43" s="82">
        <f t="shared" si="4"/>
        <v>0.2757421108040079</v>
      </c>
      <c r="P43" s="76">
        <f>分析係数表!C46</f>
        <v>0.14201585503963765</v>
      </c>
      <c r="Q43" s="82">
        <f>O43*P43</f>
        <v>3.9159751636265686E-2</v>
      </c>
      <c r="R43" s="83">
        <v>4.3415610539475069E-2</v>
      </c>
      <c r="S43" s="84">
        <f>I43+R43</f>
        <v>8.6962512915937984E-2</v>
      </c>
      <c r="T43" s="85">
        <f>分析係数表!F46</f>
        <v>0.31369426751592355</v>
      </c>
      <c r="U43" s="86">
        <f t="shared" si="7"/>
        <v>2.7279641790509207E-2</v>
      </c>
      <c r="V43" s="87">
        <f>分析係数表!D46</f>
        <v>3.1847133757961785E-3</v>
      </c>
      <c r="W43" s="167">
        <f t="shared" si="8"/>
        <v>0</v>
      </c>
      <c r="X43" s="76">
        <f>分析係数表!E46</f>
        <v>1.1146496815286623E-2</v>
      </c>
      <c r="Y43" s="166">
        <f t="shared" si="9"/>
        <v>0</v>
      </c>
    </row>
    <row r="44" spans="1:25" x14ac:dyDescent="0.2">
      <c r="A44" s="192">
        <v>40</v>
      </c>
      <c r="B44" s="14" t="s">
        <v>151</v>
      </c>
      <c r="C44" s="197">
        <f>SUM(C5:C43)</f>
        <v>100</v>
      </c>
      <c r="D44" s="92">
        <f>投入係数表!I44</f>
        <v>0.67964314679643145</v>
      </c>
      <c r="E44" s="91">
        <f>SUM(E5:E43)</f>
        <v>67.96431467964311</v>
      </c>
      <c r="F44" s="92">
        <f>分析係数表!C47</f>
        <v>0.37838028773130272</v>
      </c>
      <c r="G44" s="91">
        <f>SUM(G5:G43)</f>
        <v>8.6404689792562674</v>
      </c>
      <c r="H44" s="91">
        <f>SUM(H5:H43)</f>
        <v>9.5103304651532667</v>
      </c>
      <c r="I44" s="91">
        <f>SUM(I5:I43)</f>
        <v>109.51033046515325</v>
      </c>
      <c r="J44" s="92">
        <f>分析係数表!G47</f>
        <v>0.24341071531224251</v>
      </c>
      <c r="K44" s="93">
        <f>SUM(K5:K43)</f>
        <v>19.245746563842694</v>
      </c>
      <c r="L44" s="94">
        <f>最終需要_まとめ!$L$33</f>
        <v>0.62733333333333341</v>
      </c>
      <c r="M44" s="91">
        <f>K44*L44</f>
        <v>12.073498344383985</v>
      </c>
      <c r="N44" s="95">
        <f>分析係数表!H47</f>
        <v>1</v>
      </c>
      <c r="O44" s="96">
        <f>SUM(O5:O43)</f>
        <v>12.073498344383985</v>
      </c>
      <c r="P44" s="92">
        <f>分析係数表!C47</f>
        <v>0.37838028773130272</v>
      </c>
      <c r="Q44" s="96">
        <f>SUM(Q5:Q43)</f>
        <v>5.0523698223761642</v>
      </c>
      <c r="R44" s="91">
        <f>SUM(R5:R43)</f>
        <v>5.6287987799903574</v>
      </c>
      <c r="S44" s="97">
        <f>SUM(S5:S43)</f>
        <v>115.13912924514362</v>
      </c>
      <c r="T44" s="98">
        <f>分析係数表!F47</f>
        <v>0.4410006323413877</v>
      </c>
      <c r="U44" s="99">
        <f>SUM(U5:U43)</f>
        <v>38.519535825629404</v>
      </c>
      <c r="V44" s="100">
        <f>分析係数表!D47</f>
        <v>6.076465403261349E-2</v>
      </c>
      <c r="W44" s="164">
        <f>SUM(W5:W43)</f>
        <v>8</v>
      </c>
      <c r="X44" s="92">
        <f>分析係数表!E47</f>
        <v>4.5269894801387316E-2</v>
      </c>
      <c r="Y44" s="165">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245</v>
      </c>
      <c r="S2" s="3" t="s">
        <v>153</v>
      </c>
      <c r="U2" s="64" t="s">
        <v>210</v>
      </c>
      <c r="W2" s="3" t="s">
        <v>130</v>
      </c>
      <c r="Y2" s="3" t="s">
        <v>154</v>
      </c>
    </row>
    <row r="3" spans="1:25" ht="44" x14ac:dyDescent="0.2">
      <c r="B3" s="65"/>
      <c r="C3" s="66" t="s">
        <v>228</v>
      </c>
      <c r="D3" s="66" t="s">
        <v>246</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投入係数表!J5</f>
        <v>1.0905125408942203E-3</v>
      </c>
      <c r="E5" s="77">
        <f t="shared" ref="E5:E38" si="0">$C$12*D5</f>
        <v>0.10905125408942204</v>
      </c>
      <c r="F5" s="76">
        <f>分析係数表!C8</f>
        <v>1</v>
      </c>
      <c r="G5" s="77">
        <f t="shared" ref="G5:G38" si="1">E5*F5</f>
        <v>0.10905125408942204</v>
      </c>
      <c r="H5" s="77">
        <f t="array" ref="H5:H43">MMULT(逆行列係数!C5:AO43,'8'!G5:G43)</f>
        <v>0.13224064326228177</v>
      </c>
      <c r="I5" s="77">
        <f t="shared" ref="I5:I38" si="2">C5+H5</f>
        <v>0.13224064326228177</v>
      </c>
      <c r="J5" s="76">
        <f>分析係数表!G8</f>
        <v>0.11966752230778634</v>
      </c>
      <c r="K5" s="78">
        <f t="shared" ref="K5:K38" si="3">I5*J5</f>
        <v>1.5824910127585117E-2</v>
      </c>
      <c r="L5" s="79" t="s">
        <v>183</v>
      </c>
      <c r="M5" s="80" t="s">
        <v>183</v>
      </c>
      <c r="N5" s="81">
        <f>分析係数表!H8</f>
        <v>1.1982031803320041E-2</v>
      </c>
      <c r="O5" s="82">
        <f t="shared" ref="O5:O43" si="4">$M$44*N5</f>
        <v>8.6080193247760173E-2</v>
      </c>
      <c r="P5" s="76">
        <f>分析係数表!C8</f>
        <v>1</v>
      </c>
      <c r="Q5" s="82">
        <f t="shared" ref="Q5:Q38" si="5">O5*P5</f>
        <v>8.6080193247760173E-2</v>
      </c>
      <c r="R5" s="83">
        <f t="array" ref="R5:R43">MMULT(逆行列係数!C5:AO43,'8'!Q5:Q43)</f>
        <v>0.11371860010723212</v>
      </c>
      <c r="S5" s="84">
        <f t="shared" ref="S5:S38" si="6">I5+R5</f>
        <v>0.24595924336951389</v>
      </c>
      <c r="T5" s="85">
        <f>分析係数表!F8</f>
        <v>0.45202298007578534</v>
      </c>
      <c r="U5" s="86">
        <f t="shared" ref="U5:U43" si="7">S5*T5</f>
        <v>0.11117923016507301</v>
      </c>
      <c r="V5" s="87">
        <f>分析係数表!D8</f>
        <v>0.29959662632929962</v>
      </c>
      <c r="W5" s="88">
        <f t="shared" ref="W5:W43" si="8">ROUND(S5*V5,0)</f>
        <v>0</v>
      </c>
      <c r="X5" s="76">
        <f>分析係数表!E8</f>
        <v>0.10695513995844029</v>
      </c>
      <c r="Y5" s="89">
        <f t="shared" ref="Y5:Y43" si="9">ROUND(S5*X5,0)</f>
        <v>0</v>
      </c>
    </row>
    <row r="6" spans="1:25" x14ac:dyDescent="0.2">
      <c r="A6" s="6" t="s">
        <v>220</v>
      </c>
      <c r="B6" s="5" t="s">
        <v>266</v>
      </c>
      <c r="C6" s="90"/>
      <c r="D6" s="76">
        <f>投入係数表!J6</f>
        <v>0</v>
      </c>
      <c r="E6" s="77">
        <f t="shared" si="0"/>
        <v>0</v>
      </c>
      <c r="F6" s="76">
        <f>分析係数表!C9</f>
        <v>0.44525547445255476</v>
      </c>
      <c r="G6" s="77">
        <f t="shared" si="1"/>
        <v>0</v>
      </c>
      <c r="H6" s="77">
        <v>2.1068365168959265E-4</v>
      </c>
      <c r="I6" s="77">
        <f t="shared" si="2"/>
        <v>2.1068365168959265E-4</v>
      </c>
      <c r="J6" s="76">
        <f>分析係数表!G9</f>
        <v>0.25757575757575757</v>
      </c>
      <c r="K6" s="78">
        <f t="shared" si="3"/>
        <v>5.426700119277386E-5</v>
      </c>
      <c r="L6" s="79"/>
      <c r="M6" s="80"/>
      <c r="N6" s="81">
        <f>分析係数表!H9</f>
        <v>6.2093120276314386E-4</v>
      </c>
      <c r="O6" s="82">
        <f t="shared" si="4"/>
        <v>4.4608359253900005E-3</v>
      </c>
      <c r="P6" s="76">
        <f>分析係数表!C9</f>
        <v>0.44525547445255476</v>
      </c>
      <c r="Q6" s="82">
        <f t="shared" si="5"/>
        <v>1.9862116164145256E-3</v>
      </c>
      <c r="R6" s="83">
        <v>2.3668768268769839E-3</v>
      </c>
      <c r="S6" s="84">
        <f t="shared" si="6"/>
        <v>2.5775604785665766E-3</v>
      </c>
      <c r="T6" s="85">
        <f>分析係数表!F9</f>
        <v>0.71212121212121215</v>
      </c>
      <c r="U6" s="86">
        <f t="shared" si="7"/>
        <v>1.8355354923125621E-3</v>
      </c>
      <c r="V6" s="87">
        <f>分析係数表!D9</f>
        <v>0.22727272727272727</v>
      </c>
      <c r="W6" s="88">
        <f t="shared" si="8"/>
        <v>0</v>
      </c>
      <c r="X6" s="76">
        <f>分析係数表!E9</f>
        <v>0</v>
      </c>
      <c r="Y6" s="89">
        <f t="shared" si="9"/>
        <v>0</v>
      </c>
    </row>
    <row r="7" spans="1:25" x14ac:dyDescent="0.2">
      <c r="A7" s="6" t="s">
        <v>221</v>
      </c>
      <c r="B7" s="5" t="s">
        <v>267</v>
      </c>
      <c r="C7" s="90"/>
      <c r="D7" s="76">
        <f>投入係数表!J7</f>
        <v>0</v>
      </c>
      <c r="E7" s="77">
        <f t="shared" si="0"/>
        <v>0</v>
      </c>
      <c r="F7" s="76">
        <f>分析係数表!C10</f>
        <v>1</v>
      </c>
      <c r="G7" s="77">
        <f t="shared" si="1"/>
        <v>0</v>
      </c>
      <c r="H7" s="77">
        <v>1.2225457583150546E-3</v>
      </c>
      <c r="I7" s="77">
        <f t="shared" si="2"/>
        <v>1.2225457583150546E-3</v>
      </c>
      <c r="J7" s="76">
        <f>分析係数表!G10</f>
        <v>0.17925311203319502</v>
      </c>
      <c r="K7" s="78">
        <f t="shared" si="3"/>
        <v>2.1914513178095585E-4</v>
      </c>
      <c r="L7" s="79"/>
      <c r="M7" s="80"/>
      <c r="N7" s="81">
        <f>分析係数表!H10</f>
        <v>1.2030542053535912E-3</v>
      </c>
      <c r="O7" s="82">
        <f t="shared" si="4"/>
        <v>8.6428696054431254E-3</v>
      </c>
      <c r="P7" s="76">
        <f>分析係数表!C10</f>
        <v>1</v>
      </c>
      <c r="Q7" s="82">
        <f t="shared" si="5"/>
        <v>8.6428696054431254E-3</v>
      </c>
      <c r="R7" s="83">
        <v>1.1767099610478211E-2</v>
      </c>
      <c r="S7" s="84">
        <f t="shared" si="6"/>
        <v>1.2989645368793266E-2</v>
      </c>
      <c r="T7" s="85">
        <f>分析係数表!F10</f>
        <v>0.51950207468879672</v>
      </c>
      <c r="U7" s="86">
        <f t="shared" si="7"/>
        <v>6.7481477185598214E-3</v>
      </c>
      <c r="V7" s="87">
        <f>分析係数表!D10</f>
        <v>0.10539419087136929</v>
      </c>
      <c r="W7" s="88">
        <f t="shared" si="8"/>
        <v>0</v>
      </c>
      <c r="X7" s="76">
        <f>分析係数表!E10</f>
        <v>0</v>
      </c>
      <c r="Y7" s="89">
        <f t="shared" si="9"/>
        <v>0</v>
      </c>
    </row>
    <row r="8" spans="1:25" x14ac:dyDescent="0.2">
      <c r="A8" s="6" t="s">
        <v>222</v>
      </c>
      <c r="B8" s="5" t="s">
        <v>27</v>
      </c>
      <c r="C8" s="90"/>
      <c r="D8" s="76">
        <f>投入係数表!J8</f>
        <v>5.4525627044711015E-3</v>
      </c>
      <c r="E8" s="77">
        <f t="shared" si="0"/>
        <v>0.54525627044711011</v>
      </c>
      <c r="F8" s="76">
        <f>分析係数表!C11</f>
        <v>1.8423746161719823E-3</v>
      </c>
      <c r="G8" s="77">
        <f t="shared" si="1"/>
        <v>1.004566311980361E-3</v>
      </c>
      <c r="H8" s="77">
        <v>1.6492721725063263E-3</v>
      </c>
      <c r="I8" s="77">
        <f t="shared" si="2"/>
        <v>1.6492721725063263E-3</v>
      </c>
      <c r="J8" s="76">
        <f>分析係数表!G11</f>
        <v>0.46666666666666667</v>
      </c>
      <c r="K8" s="78">
        <f t="shared" si="3"/>
        <v>7.6966034716961893E-4</v>
      </c>
      <c r="L8" s="79"/>
      <c r="M8" s="80"/>
      <c r="N8" s="81">
        <f>分析係数表!H11</f>
        <v>-1.9404100086348246E-5</v>
      </c>
      <c r="O8" s="82">
        <f t="shared" si="4"/>
        <v>-1.3940112266843752E-4</v>
      </c>
      <c r="P8" s="76">
        <f>分析係数表!C11</f>
        <v>1.8423746161719823E-3</v>
      </c>
      <c r="Q8" s="82">
        <f t="shared" si="5"/>
        <v>-2.56829089870206E-7</v>
      </c>
      <c r="R8" s="83">
        <v>4.3204325787323031E-5</v>
      </c>
      <c r="S8" s="84">
        <f t="shared" si="6"/>
        <v>1.6924764982936492E-3</v>
      </c>
      <c r="T8" s="85">
        <f>分析係数表!F11</f>
        <v>0.8</v>
      </c>
      <c r="U8" s="86">
        <f t="shared" si="7"/>
        <v>1.3539811986349195E-3</v>
      </c>
      <c r="V8" s="87">
        <f>分析係数表!D11</f>
        <v>0.8666666666666667</v>
      </c>
      <c r="W8" s="88">
        <f t="shared" si="8"/>
        <v>0</v>
      </c>
      <c r="X8" s="76">
        <f>分析係数表!E11</f>
        <v>0.13333333333333333</v>
      </c>
      <c r="Y8" s="89">
        <f t="shared" si="9"/>
        <v>0</v>
      </c>
    </row>
    <row r="9" spans="1:25" x14ac:dyDescent="0.2">
      <c r="A9" s="6" t="s">
        <v>223</v>
      </c>
      <c r="B9" s="5" t="s">
        <v>191</v>
      </c>
      <c r="C9" s="90"/>
      <c r="D9" s="76">
        <f>投入係数表!J9</f>
        <v>7.6335877862595417E-3</v>
      </c>
      <c r="E9" s="77">
        <f t="shared" si="0"/>
        <v>0.76335877862595414</v>
      </c>
      <c r="F9" s="76">
        <f>分析係数表!C12</f>
        <v>2.0316759704011478E-2</v>
      </c>
      <c r="G9" s="77">
        <f t="shared" si="1"/>
        <v>1.5508976873291204E-2</v>
      </c>
      <c r="H9" s="77">
        <v>1.5963257787125103E-2</v>
      </c>
      <c r="I9" s="77">
        <f t="shared" si="2"/>
        <v>1.5963257787125103E-2</v>
      </c>
      <c r="J9" s="76">
        <f>分析係数表!G12</f>
        <v>0.1442736737729301</v>
      </c>
      <c r="K9" s="78">
        <f t="shared" si="3"/>
        <v>2.3030778463328733E-3</v>
      </c>
      <c r="L9" s="79"/>
      <c r="M9" s="80"/>
      <c r="N9" s="81">
        <f>分析係数表!H12</f>
        <v>9.3974056718184554E-2</v>
      </c>
      <c r="O9" s="82">
        <f t="shared" si="4"/>
        <v>0.67511963708324296</v>
      </c>
      <c r="P9" s="76">
        <f>分析係数表!C12</f>
        <v>2.0316759704011478E-2</v>
      </c>
      <c r="Q9" s="82">
        <f t="shared" si="5"/>
        <v>1.3716243438079683E-2</v>
      </c>
      <c r="R9" s="83">
        <v>1.5268026717807026E-2</v>
      </c>
      <c r="S9" s="84">
        <f t="shared" si="6"/>
        <v>3.1231284504932129E-2</v>
      </c>
      <c r="T9" s="85">
        <f>分析係数表!F12</f>
        <v>0.28705999008428357</v>
      </c>
      <c r="U9" s="86">
        <f t="shared" si="7"/>
        <v>8.9652522203052566E-3</v>
      </c>
      <c r="V9" s="87">
        <f>分析係数表!D12</f>
        <v>9.4695091720376795E-2</v>
      </c>
      <c r="W9" s="88">
        <f t="shared" si="8"/>
        <v>0</v>
      </c>
      <c r="X9" s="76">
        <f>分析係数表!E12</f>
        <v>6.8914229053049086E-2</v>
      </c>
      <c r="Y9" s="89">
        <f t="shared" si="9"/>
        <v>0</v>
      </c>
    </row>
    <row r="10" spans="1:25" x14ac:dyDescent="0.2">
      <c r="A10" s="6" t="s">
        <v>224</v>
      </c>
      <c r="B10" s="5" t="s">
        <v>28</v>
      </c>
      <c r="C10" s="90"/>
      <c r="D10" s="76">
        <f>投入係数表!J10</f>
        <v>1.0905125408942203E-3</v>
      </c>
      <c r="E10" s="77">
        <f t="shared" si="0"/>
        <v>0.10905125408942204</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0.10232042403863315</v>
      </c>
      <c r="P10" s="76">
        <f>分析係数表!C13</f>
        <v>0</v>
      </c>
      <c r="Q10" s="82">
        <f t="shared" si="5"/>
        <v>0</v>
      </c>
      <c r="R10" s="83">
        <v>0</v>
      </c>
      <c r="S10" s="84">
        <f t="shared" si="6"/>
        <v>0</v>
      </c>
      <c r="T10" s="85">
        <f>分析係数表!F13</f>
        <v>0.38446411012782694</v>
      </c>
      <c r="U10" s="86">
        <f t="shared" si="7"/>
        <v>0</v>
      </c>
      <c r="V10" s="87">
        <f>分析係数表!D13</f>
        <v>0.19469026548672566</v>
      </c>
      <c r="W10" s="88">
        <f t="shared" si="8"/>
        <v>0</v>
      </c>
      <c r="X10" s="76">
        <f>分析係数表!E13</f>
        <v>0.18584070796460178</v>
      </c>
      <c r="Y10" s="89">
        <f t="shared" si="9"/>
        <v>0</v>
      </c>
    </row>
    <row r="11" spans="1:25" x14ac:dyDescent="0.2">
      <c r="A11" s="6" t="s">
        <v>225</v>
      </c>
      <c r="B11" s="5" t="s">
        <v>268</v>
      </c>
      <c r="C11" s="90"/>
      <c r="D11" s="76">
        <f>投入係数表!J11</f>
        <v>1.4176663031624863E-2</v>
      </c>
      <c r="E11" s="77">
        <f t="shared" si="0"/>
        <v>1.4176663031624863</v>
      </c>
      <c r="F11" s="76">
        <f>分析係数表!C14</f>
        <v>5.3118908382066232E-2</v>
      </c>
      <c r="G11" s="77">
        <f t="shared" si="1"/>
        <v>7.530488647403065E-2</v>
      </c>
      <c r="H11" s="77">
        <v>7.9813360094018404E-2</v>
      </c>
      <c r="I11" s="77">
        <f t="shared" si="2"/>
        <v>7.9813360094018404E-2</v>
      </c>
      <c r="J11" s="76">
        <f>分析係数表!G14</f>
        <v>0.16545012165450121</v>
      </c>
      <c r="K11" s="78">
        <f t="shared" si="3"/>
        <v>1.3205130137209857E-2</v>
      </c>
      <c r="L11" s="79"/>
      <c r="M11" s="80"/>
      <c r="N11" s="81">
        <f>分析係数表!H14</f>
        <v>1.1739480552240688E-3</v>
      </c>
      <c r="O11" s="82">
        <f t="shared" si="4"/>
        <v>8.4337679214404691E-3</v>
      </c>
      <c r="P11" s="76">
        <f>分析係数表!C14</f>
        <v>5.3118908382066232E-2</v>
      </c>
      <c r="Q11" s="82">
        <f t="shared" si="5"/>
        <v>4.4799254553460542E-4</v>
      </c>
      <c r="R11" s="83">
        <v>1.667258331524037E-3</v>
      </c>
      <c r="S11" s="84">
        <f t="shared" si="6"/>
        <v>8.1480618425542439E-2</v>
      </c>
      <c r="T11" s="85">
        <f>分析係数表!F14</f>
        <v>0.30008110300081103</v>
      </c>
      <c r="U11" s="86">
        <f t="shared" si="7"/>
        <v>2.4450793850324982E-2</v>
      </c>
      <c r="V11" s="87">
        <f>分析係数表!D14</f>
        <v>6.4882400648824001E-2</v>
      </c>
      <c r="W11" s="88">
        <f t="shared" si="8"/>
        <v>0</v>
      </c>
      <c r="X11" s="76">
        <f>分析係数表!E14</f>
        <v>5.0283860502838604E-2</v>
      </c>
      <c r="Y11" s="89">
        <f t="shared" si="9"/>
        <v>0</v>
      </c>
    </row>
    <row r="12" spans="1:25" x14ac:dyDescent="0.2">
      <c r="A12" s="6" t="s">
        <v>226</v>
      </c>
      <c r="B12" s="5" t="s">
        <v>29</v>
      </c>
      <c r="C12" s="75">
        <f>最終需要_まとめ!C13</f>
        <v>100</v>
      </c>
      <c r="D12" s="76">
        <f>投入係数表!J12</f>
        <v>0.35986913849509267</v>
      </c>
      <c r="E12" s="77">
        <f t="shared" si="0"/>
        <v>35.986913849509264</v>
      </c>
      <c r="F12" s="76">
        <f>分析係数表!C15</f>
        <v>0</v>
      </c>
      <c r="G12" s="77">
        <f t="shared" si="1"/>
        <v>0</v>
      </c>
      <c r="H12" s="77">
        <v>0</v>
      </c>
      <c r="I12" s="77">
        <f t="shared" si="2"/>
        <v>100</v>
      </c>
      <c r="J12" s="76">
        <f>分析係数表!G15</f>
        <v>9.5965103598691384E-2</v>
      </c>
      <c r="K12" s="78">
        <f t="shared" si="3"/>
        <v>9.5965103598691393</v>
      </c>
      <c r="L12" s="79"/>
      <c r="M12" s="80"/>
      <c r="N12" s="81">
        <f>分析係数表!H15</f>
        <v>8.6736327385976662E-3</v>
      </c>
      <c r="O12" s="82">
        <f t="shared" si="4"/>
        <v>6.2312301832791572E-2</v>
      </c>
      <c r="P12" s="76">
        <f>分析係数表!C15</f>
        <v>0</v>
      </c>
      <c r="Q12" s="82">
        <f t="shared" si="5"/>
        <v>0</v>
      </c>
      <c r="R12" s="83">
        <v>0</v>
      </c>
      <c r="S12" s="84">
        <f t="shared" si="6"/>
        <v>100</v>
      </c>
      <c r="T12" s="85">
        <f>分析係数表!F15</f>
        <v>0.30534351145038169</v>
      </c>
      <c r="U12" s="86">
        <f t="shared" si="7"/>
        <v>30.534351145038169</v>
      </c>
      <c r="V12" s="87">
        <f>分析係数表!D15</f>
        <v>7.4154852780806982E-2</v>
      </c>
      <c r="W12" s="88">
        <f t="shared" si="8"/>
        <v>7</v>
      </c>
      <c r="X12" s="76">
        <f>分析係数表!E15</f>
        <v>5.9978189749182113E-2</v>
      </c>
      <c r="Y12" s="89">
        <f t="shared" si="9"/>
        <v>6</v>
      </c>
    </row>
    <row r="13" spans="1:25" x14ac:dyDescent="0.2">
      <c r="A13" s="6" t="s">
        <v>227</v>
      </c>
      <c r="B13" s="5" t="s">
        <v>30</v>
      </c>
      <c r="C13" s="90"/>
      <c r="D13" s="76">
        <f>投入係数表!J13</f>
        <v>8.1788440567066523E-2</v>
      </c>
      <c r="E13" s="77">
        <f t="shared" si="0"/>
        <v>8.1788440567066516</v>
      </c>
      <c r="F13" s="76">
        <f>分析係数表!C16</f>
        <v>2.7114967462038564E-3</v>
      </c>
      <c r="G13" s="77">
        <f t="shared" si="1"/>
        <v>2.2176909047468836E-2</v>
      </c>
      <c r="H13" s="77">
        <v>2.236886186076199E-2</v>
      </c>
      <c r="I13" s="77">
        <f t="shared" si="2"/>
        <v>2.236886186076199E-2</v>
      </c>
      <c r="J13" s="76">
        <f>分析係数表!G16</f>
        <v>4.3478260869565216E-2</v>
      </c>
      <c r="K13" s="78">
        <f t="shared" si="3"/>
        <v>9.725592113374778E-4</v>
      </c>
      <c r="L13" s="79"/>
      <c r="M13" s="80"/>
      <c r="N13" s="81">
        <f>分析係数表!H16</f>
        <v>1.6842758874950278E-2</v>
      </c>
      <c r="O13" s="82">
        <f t="shared" si="4"/>
        <v>0.12100017447620377</v>
      </c>
      <c r="P13" s="76">
        <f>分析係数表!C16</f>
        <v>2.7114967462038564E-3</v>
      </c>
      <c r="Q13" s="82">
        <f t="shared" si="5"/>
        <v>3.2809157938232546E-4</v>
      </c>
      <c r="R13" s="83">
        <v>3.6676374513294757E-4</v>
      </c>
      <c r="S13" s="84">
        <f t="shared" si="6"/>
        <v>2.2735625605894937E-2</v>
      </c>
      <c r="T13" s="85">
        <f>分析係数表!F16</f>
        <v>0.30434782608695654</v>
      </c>
      <c r="U13" s="86">
        <f t="shared" si="7"/>
        <v>6.9195382278810684E-3</v>
      </c>
      <c r="V13" s="87">
        <f>分析係数表!D16</f>
        <v>0.13043478260869565</v>
      </c>
      <c r="W13" s="88">
        <f t="shared" si="8"/>
        <v>0</v>
      </c>
      <c r="X13" s="76">
        <f>分析係数表!E16</f>
        <v>8.6956521739130432E-2</v>
      </c>
      <c r="Y13" s="89">
        <f t="shared" si="9"/>
        <v>0</v>
      </c>
    </row>
    <row r="14" spans="1:25" x14ac:dyDescent="0.2">
      <c r="A14" s="6" t="s">
        <v>2</v>
      </c>
      <c r="B14" s="5" t="s">
        <v>364</v>
      </c>
      <c r="C14" s="90"/>
      <c r="D14" s="76">
        <f>投入係数表!J14</f>
        <v>1.8538713195201745E-2</v>
      </c>
      <c r="E14" s="77">
        <f t="shared" si="0"/>
        <v>1.8538713195201746</v>
      </c>
      <c r="F14" s="76">
        <f>分析係数表!C17</f>
        <v>8.0363051905076865E-3</v>
      </c>
      <c r="G14" s="77">
        <f t="shared" si="1"/>
        <v>1.4898275707593313E-2</v>
      </c>
      <c r="H14" s="77">
        <v>1.5407633220751733E-2</v>
      </c>
      <c r="I14" s="77">
        <f t="shared" si="2"/>
        <v>1.5407633220751733E-2</v>
      </c>
      <c r="J14" s="76">
        <f>分析係数表!G17</f>
        <v>0.21314741035856574</v>
      </c>
      <c r="K14" s="78">
        <f t="shared" si="3"/>
        <v>3.2840971207578396E-3</v>
      </c>
      <c r="L14" s="79"/>
      <c r="M14" s="80"/>
      <c r="N14" s="81">
        <f>分析係数表!H17</f>
        <v>2.8815088628227144E-3</v>
      </c>
      <c r="O14" s="82">
        <f t="shared" si="4"/>
        <v>2.070106671626297E-2</v>
      </c>
      <c r="P14" s="76">
        <f>分析係数表!C17</f>
        <v>8.0363051905076865E-3</v>
      </c>
      <c r="Q14" s="82">
        <f t="shared" si="5"/>
        <v>1.6636008990095002E-4</v>
      </c>
      <c r="R14" s="83">
        <v>3.186457175649513E-4</v>
      </c>
      <c r="S14" s="84">
        <f t="shared" si="6"/>
        <v>1.5726278938316685E-2</v>
      </c>
      <c r="T14" s="85">
        <f>分析係数表!F17</f>
        <v>0.32270916334661354</v>
      </c>
      <c r="U14" s="86">
        <f t="shared" si="7"/>
        <v>5.0750143187396467E-3</v>
      </c>
      <c r="V14" s="87">
        <f>分析係数表!D17</f>
        <v>4.9800796812749001E-2</v>
      </c>
      <c r="W14" s="88">
        <f t="shared" si="8"/>
        <v>0</v>
      </c>
      <c r="X14" s="76">
        <f>分析係数表!E17</f>
        <v>4.7808764940239043E-2</v>
      </c>
      <c r="Y14" s="89">
        <f t="shared" si="9"/>
        <v>0</v>
      </c>
    </row>
    <row r="15" spans="1:25" x14ac:dyDescent="0.2">
      <c r="A15" s="6" t="s">
        <v>3</v>
      </c>
      <c r="B15" s="5" t="s">
        <v>31</v>
      </c>
      <c r="C15" s="90"/>
      <c r="D15" s="76">
        <f>投入係数表!J15</f>
        <v>7.6335877862595417E-3</v>
      </c>
      <c r="E15" s="77">
        <f t="shared" si="0"/>
        <v>0.76335877862595414</v>
      </c>
      <c r="F15" s="76">
        <f>分析係数表!C18</f>
        <v>6.0036945812807829E-2</v>
      </c>
      <c r="G15" s="77">
        <f t="shared" si="1"/>
        <v>4.5829729628097574E-2</v>
      </c>
      <c r="H15" s="77">
        <v>4.7611219423136363E-2</v>
      </c>
      <c r="I15" s="77">
        <f t="shared" si="2"/>
        <v>4.7611219423136363E-2</v>
      </c>
      <c r="J15" s="76">
        <f>分析係数表!G18</f>
        <v>0.21452702702702703</v>
      </c>
      <c r="K15" s="78">
        <f t="shared" si="3"/>
        <v>1.0213893355976889E-2</v>
      </c>
      <c r="L15" s="79"/>
      <c r="M15" s="80"/>
      <c r="N15" s="81">
        <f>分析係数表!H18</f>
        <v>4.5599635202918376E-4</v>
      </c>
      <c r="O15" s="82">
        <f t="shared" si="4"/>
        <v>3.2759263827082815E-3</v>
      </c>
      <c r="P15" s="76">
        <f>分析係数表!C18</f>
        <v>6.0036945812807829E-2</v>
      </c>
      <c r="Q15" s="82">
        <f t="shared" si="5"/>
        <v>1.9667661472540465E-4</v>
      </c>
      <c r="R15" s="83">
        <v>4.6122675292590253E-4</v>
      </c>
      <c r="S15" s="84">
        <f t="shared" si="6"/>
        <v>4.8072446176062267E-2</v>
      </c>
      <c r="T15" s="85">
        <f>分析係数表!F18</f>
        <v>0.45777027027027029</v>
      </c>
      <c r="U15" s="86">
        <f t="shared" si="7"/>
        <v>2.2006136678569044E-2</v>
      </c>
      <c r="V15" s="87">
        <f>分析係数表!D18</f>
        <v>1.4358108108108109E-2</v>
      </c>
      <c r="W15" s="88">
        <f t="shared" si="8"/>
        <v>0</v>
      </c>
      <c r="X15" s="76">
        <f>分析係数表!E18</f>
        <v>5.0675675675675678E-3</v>
      </c>
      <c r="Y15" s="89">
        <f t="shared" si="9"/>
        <v>0</v>
      </c>
    </row>
    <row r="16" spans="1:25" x14ac:dyDescent="0.2">
      <c r="A16" s="6" t="s">
        <v>4</v>
      </c>
      <c r="B16" s="5" t="s">
        <v>32</v>
      </c>
      <c r="C16" s="90"/>
      <c r="D16" s="76">
        <f>投入係数表!J16</f>
        <v>0</v>
      </c>
      <c r="E16" s="77">
        <f t="shared" si="0"/>
        <v>0</v>
      </c>
      <c r="F16" s="76">
        <f>分析係数表!C19</f>
        <v>2.1817907292767669E-2</v>
      </c>
      <c r="G16" s="77">
        <f t="shared" si="1"/>
        <v>0</v>
      </c>
      <c r="H16" s="77">
        <v>4.5835949510639472E-4</v>
      </c>
      <c r="I16" s="77">
        <f t="shared" si="2"/>
        <v>4.5835949510639472E-4</v>
      </c>
      <c r="J16" s="76">
        <f>分析係数表!G19</f>
        <v>5.7812500000000003E-2</v>
      </c>
      <c r="K16" s="78">
        <f t="shared" si="3"/>
        <v>2.6498908310838445E-5</v>
      </c>
      <c r="L16" s="79"/>
      <c r="M16" s="80"/>
      <c r="N16" s="81">
        <f>分析係数表!H19</f>
        <v>-1.1642460051808947E-4</v>
      </c>
      <c r="O16" s="82">
        <f t="shared" si="4"/>
        <v>-8.364067360106251E-4</v>
      </c>
      <c r="P16" s="76">
        <f>分析係数表!C19</f>
        <v>2.1817907292767669E-2</v>
      </c>
      <c r="Q16" s="82">
        <f t="shared" si="5"/>
        <v>-1.8248644625326221E-5</v>
      </c>
      <c r="R16" s="83">
        <v>1.1498439153019994E-4</v>
      </c>
      <c r="S16" s="84">
        <f t="shared" si="6"/>
        <v>5.7334388663659469E-4</v>
      </c>
      <c r="T16" s="85">
        <f>分析係数表!F19</f>
        <v>0.24062500000000001</v>
      </c>
      <c r="U16" s="86">
        <f t="shared" si="7"/>
        <v>1.379608727219306E-4</v>
      </c>
      <c r="V16" s="87">
        <f>分析係数表!D19</f>
        <v>1.171875E-2</v>
      </c>
      <c r="W16" s="88">
        <f t="shared" si="8"/>
        <v>0</v>
      </c>
      <c r="X16" s="76">
        <f>分析係数表!E19</f>
        <v>1.015625E-2</v>
      </c>
      <c r="Y16" s="89">
        <f t="shared" si="9"/>
        <v>0</v>
      </c>
    </row>
    <row r="17" spans="1:25" x14ac:dyDescent="0.2">
      <c r="A17" s="6" t="s">
        <v>5</v>
      </c>
      <c r="B17" s="5" t="s">
        <v>33</v>
      </c>
      <c r="C17" s="90"/>
      <c r="D17" s="76">
        <f>投入係数表!J17</f>
        <v>5.4525627044711015E-3</v>
      </c>
      <c r="E17" s="77">
        <f t="shared" si="0"/>
        <v>0.54525627044711011</v>
      </c>
      <c r="F17" s="76">
        <f>分析係数表!C20</f>
        <v>5.6386047731444844E-3</v>
      </c>
      <c r="G17" s="77">
        <f t="shared" si="1"/>
        <v>3.0744846091300348E-3</v>
      </c>
      <c r="H17" s="77">
        <v>3.1451682028335224E-3</v>
      </c>
      <c r="I17" s="77">
        <f t="shared" si="2"/>
        <v>3.1451682028335224E-3</v>
      </c>
      <c r="J17" s="76">
        <f>分析係数表!G20</f>
        <v>9.9078341013824886E-2</v>
      </c>
      <c r="K17" s="78">
        <f t="shared" si="3"/>
        <v>3.1161804774617848E-4</v>
      </c>
      <c r="L17" s="79"/>
      <c r="M17" s="80"/>
      <c r="N17" s="81">
        <f>分析係数表!H20</f>
        <v>5.6271890250409915E-4</v>
      </c>
      <c r="O17" s="82">
        <f t="shared" si="4"/>
        <v>4.0426325573846879E-3</v>
      </c>
      <c r="P17" s="76">
        <f>分析係数表!C20</f>
        <v>5.6386047731444844E-3</v>
      </c>
      <c r="Q17" s="82">
        <f t="shared" si="5"/>
        <v>2.2794807234138595E-5</v>
      </c>
      <c r="R17" s="83">
        <v>7.2711800237793066E-5</v>
      </c>
      <c r="S17" s="84">
        <f t="shared" si="6"/>
        <v>3.2178800030713156E-3</v>
      </c>
      <c r="T17" s="85">
        <f>分析係数表!F20</f>
        <v>0.22119815668202766</v>
      </c>
      <c r="U17" s="86">
        <f t="shared" si="7"/>
        <v>7.1178912510333253E-4</v>
      </c>
      <c r="V17" s="87">
        <f>分析係数表!D20</f>
        <v>9.2165898617511521E-3</v>
      </c>
      <c r="W17" s="88">
        <f t="shared" si="8"/>
        <v>0</v>
      </c>
      <c r="X17" s="76">
        <f>分析係数表!E20</f>
        <v>6.9124423963133645E-3</v>
      </c>
      <c r="Y17" s="89">
        <f t="shared" si="9"/>
        <v>0</v>
      </c>
    </row>
    <row r="18" spans="1:25" x14ac:dyDescent="0.2">
      <c r="A18" s="6" t="s">
        <v>6</v>
      </c>
      <c r="B18" s="5" t="s">
        <v>34</v>
      </c>
      <c r="C18" s="90"/>
      <c r="D18" s="76">
        <f>投入係数表!J18</f>
        <v>8.7241003271537627E-3</v>
      </c>
      <c r="E18" s="77">
        <f t="shared" si="0"/>
        <v>0.87241003271537632</v>
      </c>
      <c r="F18" s="76">
        <f>分析係数表!C21</f>
        <v>3.6921656859351559E-2</v>
      </c>
      <c r="G18" s="77">
        <f t="shared" si="1"/>
        <v>3.221082386857279E-2</v>
      </c>
      <c r="H18" s="77">
        <v>3.4139252542381877E-2</v>
      </c>
      <c r="I18" s="77">
        <f t="shared" si="2"/>
        <v>3.4139252542381877E-2</v>
      </c>
      <c r="J18" s="76">
        <f>分析係数表!G21</f>
        <v>0.2849280270956816</v>
      </c>
      <c r="K18" s="78">
        <f t="shared" si="3"/>
        <v>9.7272298734221007E-3</v>
      </c>
      <c r="L18" s="79"/>
      <c r="M18" s="80"/>
      <c r="N18" s="81">
        <f>分析係数表!H21</f>
        <v>9.3139680414471579E-4</v>
      </c>
      <c r="O18" s="82">
        <f t="shared" si="4"/>
        <v>6.6912538880850008E-3</v>
      </c>
      <c r="P18" s="76">
        <f>分析係数表!C21</f>
        <v>3.6921656859351559E-2</v>
      </c>
      <c r="Q18" s="82">
        <f t="shared" si="5"/>
        <v>2.4705218001467633E-4</v>
      </c>
      <c r="R18" s="83">
        <v>5.7525912404664064E-4</v>
      </c>
      <c r="S18" s="84">
        <f t="shared" si="6"/>
        <v>3.471451166642852E-2</v>
      </c>
      <c r="T18" s="85">
        <f>分析係数表!F21</f>
        <v>0.42591024555461471</v>
      </c>
      <c r="U18" s="86">
        <f t="shared" si="7"/>
        <v>1.4785266188157108E-2</v>
      </c>
      <c r="V18" s="87">
        <f>分析係数表!D21</f>
        <v>7.1549534292972061E-2</v>
      </c>
      <c r="W18" s="88">
        <f t="shared" si="8"/>
        <v>0</v>
      </c>
      <c r="X18" s="76">
        <f>分析係数表!E21</f>
        <v>6.2235393734123623E-2</v>
      </c>
      <c r="Y18" s="89">
        <f t="shared" si="9"/>
        <v>0</v>
      </c>
    </row>
    <row r="19" spans="1:25" x14ac:dyDescent="0.2">
      <c r="A19" s="6" t="s">
        <v>7</v>
      </c>
      <c r="B19" s="5" t="s">
        <v>269</v>
      </c>
      <c r="C19" s="90"/>
      <c r="D19" s="76">
        <f>投入係数表!J19</f>
        <v>0</v>
      </c>
      <c r="E19" s="77">
        <f t="shared" si="0"/>
        <v>0</v>
      </c>
      <c r="F19" s="76">
        <f>分析係数表!C22</f>
        <v>3.1736872475476074E-2</v>
      </c>
      <c r="G19" s="77">
        <f t="shared" si="1"/>
        <v>0</v>
      </c>
      <c r="H19" s="77">
        <v>9.024573454997929E-4</v>
      </c>
      <c r="I19" s="77">
        <f t="shared" si="2"/>
        <v>9.024573454997929E-4</v>
      </c>
      <c r="J19" s="76">
        <f>分析係数表!G22</f>
        <v>0.19464835425053278</v>
      </c>
      <c r="K19" s="78">
        <f t="shared" si="3"/>
        <v>1.7566183708283916E-4</v>
      </c>
      <c r="L19" s="79"/>
      <c r="M19" s="80"/>
      <c r="N19" s="81">
        <f>分析係数表!H22</f>
        <v>4.8510250215870614E-5</v>
      </c>
      <c r="O19" s="82">
        <f t="shared" si="4"/>
        <v>3.4850280667109379E-4</v>
      </c>
      <c r="P19" s="76">
        <f>分析係数表!C22</f>
        <v>3.1736872475476074E-2</v>
      </c>
      <c r="Q19" s="82">
        <f t="shared" si="5"/>
        <v>1.1060389132665997E-5</v>
      </c>
      <c r="R19" s="83">
        <v>1.3904852306140429E-4</v>
      </c>
      <c r="S19" s="84">
        <f t="shared" si="6"/>
        <v>1.0415058685611972E-3</v>
      </c>
      <c r="T19" s="85">
        <f>分析係数表!F22</f>
        <v>0.41345015391901491</v>
      </c>
      <c r="U19" s="86">
        <f t="shared" si="7"/>
        <v>4.306107616641843E-4</v>
      </c>
      <c r="V19" s="87">
        <f>分析係数表!D22</f>
        <v>4.1913331754676771E-2</v>
      </c>
      <c r="W19" s="88">
        <f t="shared" si="8"/>
        <v>0</v>
      </c>
      <c r="X19" s="76">
        <f>分析係数表!E22</f>
        <v>4.0966137816717971E-2</v>
      </c>
      <c r="Y19" s="89">
        <f t="shared" si="9"/>
        <v>0</v>
      </c>
    </row>
    <row r="20" spans="1:25" x14ac:dyDescent="0.2">
      <c r="A20" s="6" t="s">
        <v>8</v>
      </c>
      <c r="B20" s="5" t="s">
        <v>270</v>
      </c>
      <c r="C20" s="90"/>
      <c r="D20" s="76">
        <f>投入係数表!J20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2.0910168400265628E-4</v>
      </c>
      <c r="P20" s="76">
        <f>分析係数表!C23</f>
        <v>0</v>
      </c>
      <c r="Q20" s="82">
        <f t="shared" si="5"/>
        <v>0</v>
      </c>
      <c r="R20" s="83">
        <v>0</v>
      </c>
      <c r="S20" s="84">
        <f t="shared" si="6"/>
        <v>0</v>
      </c>
      <c r="T20" s="85">
        <f>分析係数表!F23</f>
        <v>0.44144664996466887</v>
      </c>
      <c r="U20" s="86">
        <f t="shared" si="7"/>
        <v>0</v>
      </c>
      <c r="V20" s="87">
        <f>分析係数表!D23</f>
        <v>3.8478833429691016E-2</v>
      </c>
      <c r="W20" s="88">
        <f t="shared" si="8"/>
        <v>0</v>
      </c>
      <c r="X20" s="76">
        <f>分析係数表!E23</f>
        <v>4.0213271664418321E-2</v>
      </c>
      <c r="Y20" s="89">
        <f t="shared" si="9"/>
        <v>0</v>
      </c>
    </row>
    <row r="21" spans="1:25" x14ac:dyDescent="0.2">
      <c r="A21" s="6" t="s">
        <v>9</v>
      </c>
      <c r="B21" s="5" t="s">
        <v>271</v>
      </c>
      <c r="C21" s="90"/>
      <c r="D21" s="76">
        <f>投入係数表!J21</f>
        <v>0</v>
      </c>
      <c r="E21" s="77">
        <f t="shared" si="0"/>
        <v>0</v>
      </c>
      <c r="F21" s="76">
        <f>分析係数表!C24</f>
        <v>0.35760598503740648</v>
      </c>
      <c r="G21" s="77">
        <f t="shared" si="1"/>
        <v>0</v>
      </c>
      <c r="H21" s="77">
        <v>5.0978912093336114E-3</v>
      </c>
      <c r="I21" s="77">
        <f t="shared" si="2"/>
        <v>5.0978912093336114E-3</v>
      </c>
      <c r="J21" s="76">
        <f>分析係数表!G24</f>
        <v>0.20759493670886076</v>
      </c>
      <c r="K21" s="78">
        <f t="shared" si="3"/>
        <v>1.0582964029502687E-3</v>
      </c>
      <c r="L21" s="79"/>
      <c r="M21" s="80"/>
      <c r="N21" s="81">
        <f>分析係数表!H24</f>
        <v>3.6867790164061664E-4</v>
      </c>
      <c r="O21" s="82">
        <f t="shared" si="4"/>
        <v>2.6486213307003125E-3</v>
      </c>
      <c r="P21" s="76">
        <f>分析係数表!C24</f>
        <v>0.35760598503740648</v>
      </c>
      <c r="Q21" s="82">
        <f t="shared" si="5"/>
        <v>9.4716283995617155E-4</v>
      </c>
      <c r="R21" s="83">
        <v>3.3106748657391783E-3</v>
      </c>
      <c r="S21" s="84">
        <f t="shared" si="6"/>
        <v>8.4085660750727893E-3</v>
      </c>
      <c r="T21" s="85">
        <f>分析係数表!F24</f>
        <v>0.39156118143459917</v>
      </c>
      <c r="U21" s="86">
        <f t="shared" si="7"/>
        <v>3.2924680665263918E-3</v>
      </c>
      <c r="V21" s="87">
        <f>分析係数表!D24</f>
        <v>0</v>
      </c>
      <c r="W21" s="88">
        <f t="shared" si="8"/>
        <v>0</v>
      </c>
      <c r="X21" s="76">
        <f>分析係数表!E24</f>
        <v>0</v>
      </c>
      <c r="Y21" s="89">
        <f t="shared" si="9"/>
        <v>0</v>
      </c>
    </row>
    <row r="22" spans="1:25" x14ac:dyDescent="0.2">
      <c r="A22" s="6" t="s">
        <v>10</v>
      </c>
      <c r="B22" s="5" t="s">
        <v>272</v>
      </c>
      <c r="C22" s="90"/>
      <c r="D22" s="76">
        <f>投入係数表!J22</f>
        <v>0</v>
      </c>
      <c r="E22" s="77">
        <f t="shared" si="0"/>
        <v>0</v>
      </c>
      <c r="F22" s="76">
        <f>分析係数表!C25</f>
        <v>9.5215065139195865E-3</v>
      </c>
      <c r="G22" s="77">
        <f t="shared" si="1"/>
        <v>0</v>
      </c>
      <c r="H22" s="77">
        <v>4.196634538923951E-4</v>
      </c>
      <c r="I22" s="77">
        <f t="shared" si="2"/>
        <v>4.196634538923951E-4</v>
      </c>
      <c r="J22" s="76">
        <f>分析係数表!G25</f>
        <v>0.19654913728432108</v>
      </c>
      <c r="K22" s="78">
        <f t="shared" si="3"/>
        <v>8.2484489812308719E-5</v>
      </c>
      <c r="L22" s="79"/>
      <c r="M22" s="80"/>
      <c r="N22" s="81">
        <f>分析係数表!H25</f>
        <v>5.2391070233140261E-4</v>
      </c>
      <c r="O22" s="82">
        <f t="shared" si="4"/>
        <v>3.7638303120478131E-3</v>
      </c>
      <c r="P22" s="76">
        <f>分析係数表!C25</f>
        <v>9.5215065139195865E-3</v>
      </c>
      <c r="Q22" s="82">
        <f t="shared" si="5"/>
        <v>3.5837334833451244E-5</v>
      </c>
      <c r="R22" s="83">
        <v>2.6742777494116781E-4</v>
      </c>
      <c r="S22" s="84">
        <f t="shared" si="6"/>
        <v>6.8709122883356291E-4</v>
      </c>
      <c r="T22" s="85">
        <f>分析係数表!F25</f>
        <v>0.35083770942735681</v>
      </c>
      <c r="U22" s="86">
        <f t="shared" si="7"/>
        <v>2.4105751289159506E-4</v>
      </c>
      <c r="V22" s="87">
        <f>分析係数表!D25</f>
        <v>3.500875218804701E-3</v>
      </c>
      <c r="W22" s="88">
        <f t="shared" si="8"/>
        <v>0</v>
      </c>
      <c r="X22" s="76">
        <f>分析係数表!E25</f>
        <v>3.0007501875468868E-3</v>
      </c>
      <c r="Y22" s="89">
        <f t="shared" si="9"/>
        <v>0</v>
      </c>
    </row>
    <row r="23" spans="1:25" x14ac:dyDescent="0.2">
      <c r="A23" s="6" t="s">
        <v>11</v>
      </c>
      <c r="B23" s="5" t="s">
        <v>35</v>
      </c>
      <c r="C23" s="90"/>
      <c r="D23" s="76">
        <f>投入係数表!J23</f>
        <v>0</v>
      </c>
      <c r="E23" s="77">
        <f t="shared" si="0"/>
        <v>0</v>
      </c>
      <c r="F23" s="76">
        <f>分析係数表!C26</f>
        <v>1</v>
      </c>
      <c r="G23" s="77">
        <f t="shared" si="1"/>
        <v>0</v>
      </c>
      <c r="H23" s="77">
        <v>2.8339322680662755E-2</v>
      </c>
      <c r="I23" s="77">
        <f t="shared" si="2"/>
        <v>2.8339322680662755E-2</v>
      </c>
      <c r="J23" s="76">
        <f>分析係数表!G26</f>
        <v>0.19643428283435263</v>
      </c>
      <c r="K23" s="78">
        <f t="shared" si="3"/>
        <v>5.5668145267872924E-3</v>
      </c>
      <c r="L23" s="79"/>
      <c r="M23" s="80"/>
      <c r="N23" s="81">
        <f>分析係数表!H26</f>
        <v>1.1070039099261674E-2</v>
      </c>
      <c r="O23" s="82">
        <f t="shared" si="4"/>
        <v>7.9528340482343599E-2</v>
      </c>
      <c r="P23" s="76">
        <f>分析係数表!C26</f>
        <v>1</v>
      </c>
      <c r="Q23" s="82">
        <f t="shared" si="5"/>
        <v>7.9528340482343599E-2</v>
      </c>
      <c r="R23" s="83">
        <v>9.3947537845132156E-2</v>
      </c>
      <c r="S23" s="84">
        <f t="shared" si="6"/>
        <v>0.1222868605257949</v>
      </c>
      <c r="T23" s="85">
        <f>分析係数表!F26</f>
        <v>0.33543328454985122</v>
      </c>
      <c r="U23" s="86">
        <f t="shared" si="7"/>
        <v>4.1019083283456929E-2</v>
      </c>
      <c r="V23" s="87">
        <f>分析係数表!D26</f>
        <v>6.5760780018802641E-3</v>
      </c>
      <c r="W23" s="88">
        <f t="shared" si="8"/>
        <v>0</v>
      </c>
      <c r="X23" s="76">
        <f>分析係数表!E26</f>
        <v>6.992837551004584E-3</v>
      </c>
      <c r="Y23" s="89">
        <f t="shared" si="9"/>
        <v>0</v>
      </c>
    </row>
    <row r="24" spans="1:25" x14ac:dyDescent="0.2">
      <c r="A24" s="6" t="s">
        <v>12</v>
      </c>
      <c r="B24" s="5" t="s">
        <v>365</v>
      </c>
      <c r="C24" s="90"/>
      <c r="D24" s="76">
        <f>投入係数表!J24</f>
        <v>0</v>
      </c>
      <c r="E24" s="77">
        <f t="shared" si="0"/>
        <v>0</v>
      </c>
      <c r="F24" s="76">
        <f>分析係数表!C27</f>
        <v>0.19201995012468831</v>
      </c>
      <c r="G24" s="77">
        <f t="shared" si="1"/>
        <v>0</v>
      </c>
      <c r="H24" s="77">
        <v>7.0052085350187708E-4</v>
      </c>
      <c r="I24" s="77">
        <f t="shared" si="2"/>
        <v>7.0052085350187708E-4</v>
      </c>
      <c r="J24" s="76">
        <f>分析係数表!G27</f>
        <v>0.16888519134775373</v>
      </c>
      <c r="K24" s="78">
        <f t="shared" si="3"/>
        <v>1.1830759838675627E-4</v>
      </c>
      <c r="L24" s="79"/>
      <c r="M24" s="80"/>
      <c r="N24" s="81">
        <f>分析係数表!H27</f>
        <v>1.1060337049218499E-2</v>
      </c>
      <c r="O24" s="82">
        <f t="shared" si="4"/>
        <v>7.9458639921009377E-2</v>
      </c>
      <c r="P24" s="76">
        <f>分析係数表!C27</f>
        <v>0.19201995012468831</v>
      </c>
      <c r="Q24" s="82">
        <f t="shared" si="5"/>
        <v>1.5257644074607788E-2</v>
      </c>
      <c r="R24" s="83">
        <v>1.5452154594596699E-2</v>
      </c>
      <c r="S24" s="84">
        <f t="shared" si="6"/>
        <v>1.6152675448098577E-2</v>
      </c>
      <c r="T24" s="85">
        <f>分析係数表!F27</f>
        <v>0.32029950083194675</v>
      </c>
      <c r="U24" s="86">
        <f t="shared" si="7"/>
        <v>5.1736938831264158E-3</v>
      </c>
      <c r="V24" s="87">
        <f>分析係数表!D27</f>
        <v>0</v>
      </c>
      <c r="W24" s="88">
        <f t="shared" si="8"/>
        <v>0</v>
      </c>
      <c r="X24" s="76">
        <f>分析係数表!E27</f>
        <v>0</v>
      </c>
      <c r="Y24" s="89">
        <f t="shared" si="9"/>
        <v>0</v>
      </c>
    </row>
    <row r="25" spans="1:25" x14ac:dyDescent="0.2">
      <c r="A25" s="6" t="s">
        <v>13</v>
      </c>
      <c r="B25" s="5" t="s">
        <v>192</v>
      </c>
      <c r="C25" s="90"/>
      <c r="D25" s="76">
        <f>投入係数表!J25</f>
        <v>0</v>
      </c>
      <c r="E25" s="77">
        <f t="shared" si="0"/>
        <v>0</v>
      </c>
      <c r="F25" s="76">
        <f>分析係数表!C28</f>
        <v>7.8754250939681358E-2</v>
      </c>
      <c r="G25" s="77">
        <f t="shared" si="1"/>
        <v>0</v>
      </c>
      <c r="H25" s="77">
        <v>7.3362147598124922E-3</v>
      </c>
      <c r="I25" s="77">
        <f t="shared" si="2"/>
        <v>7.3362147598124922E-3</v>
      </c>
      <c r="J25" s="76">
        <f>分析係数表!G28</f>
        <v>0.12491909385113269</v>
      </c>
      <c r="K25" s="78">
        <f t="shared" si="3"/>
        <v>9.164333000930816E-4</v>
      </c>
      <c r="L25" s="79"/>
      <c r="M25" s="80"/>
      <c r="N25" s="81">
        <f>分析係数表!H28</f>
        <v>1.995711693880917E-2</v>
      </c>
      <c r="O25" s="82">
        <f t="shared" si="4"/>
        <v>0.14337405466448799</v>
      </c>
      <c r="P25" s="76">
        <f>分析係数表!C28</f>
        <v>7.8754250939681358E-2</v>
      </c>
      <c r="Q25" s="82">
        <f t="shared" si="5"/>
        <v>1.129131627928668E-2</v>
      </c>
      <c r="R25" s="83">
        <v>1.2460316129640858E-2</v>
      </c>
      <c r="S25" s="84">
        <f t="shared" si="6"/>
        <v>1.9796530889453351E-2</v>
      </c>
      <c r="T25" s="85">
        <f>分析係数表!F28</f>
        <v>0.21391585760517801</v>
      </c>
      <c r="U25" s="86">
        <f t="shared" si="7"/>
        <v>4.2347918828248106E-3</v>
      </c>
      <c r="V25" s="87">
        <f>分析係数表!D28</f>
        <v>3.3980582524271843E-2</v>
      </c>
      <c r="W25" s="88">
        <f t="shared" si="8"/>
        <v>0</v>
      </c>
      <c r="X25" s="76">
        <f>分析係数表!E28</f>
        <v>2.9773462783171521E-2</v>
      </c>
      <c r="Y25" s="89">
        <f t="shared" si="9"/>
        <v>0</v>
      </c>
    </row>
    <row r="26" spans="1:25" x14ac:dyDescent="0.2">
      <c r="A26" s="6" t="s">
        <v>14</v>
      </c>
      <c r="B26" s="5" t="s">
        <v>50</v>
      </c>
      <c r="C26" s="90"/>
      <c r="D26" s="76">
        <f>投入係数表!J26</f>
        <v>3.2715376226826608E-3</v>
      </c>
      <c r="E26" s="77">
        <f t="shared" si="0"/>
        <v>0.32715376226826609</v>
      </c>
      <c r="F26" s="76">
        <f>分析係数表!C29</f>
        <v>0.17273701124799146</v>
      </c>
      <c r="G26" s="77">
        <f t="shared" si="1"/>
        <v>5.6511563112756201E-2</v>
      </c>
      <c r="H26" s="77">
        <v>6.6135305008697381E-2</v>
      </c>
      <c r="I26" s="77">
        <f t="shared" si="2"/>
        <v>6.6135305008697381E-2</v>
      </c>
      <c r="J26" s="76">
        <f>分析係数表!G29</f>
        <v>0.26179367547952309</v>
      </c>
      <c r="K26" s="78">
        <f t="shared" si="3"/>
        <v>1.73138045771862E-2</v>
      </c>
      <c r="L26" s="79"/>
      <c r="M26" s="80"/>
      <c r="N26" s="81">
        <f>分析係数表!H29</f>
        <v>9.8960910440376044E-3</v>
      </c>
      <c r="O26" s="82">
        <f t="shared" si="4"/>
        <v>7.1094572560903124E-2</v>
      </c>
      <c r="P26" s="76">
        <f>分析係数表!C29</f>
        <v>0.17273701124799146</v>
      </c>
      <c r="Q26" s="82">
        <f t="shared" si="5"/>
        <v>1.2280663980123868E-2</v>
      </c>
      <c r="R26" s="83">
        <v>1.6577210625226015E-2</v>
      </c>
      <c r="S26" s="84">
        <f t="shared" si="6"/>
        <v>8.27125156339234E-2</v>
      </c>
      <c r="T26" s="85">
        <f>分析係数表!F29</f>
        <v>0.41420425090720581</v>
      </c>
      <c r="U26" s="86">
        <f t="shared" si="7"/>
        <v>3.4259875578799788E-2</v>
      </c>
      <c r="V26" s="87">
        <f>分析係数表!D29</f>
        <v>0.15033696215655781</v>
      </c>
      <c r="W26" s="88">
        <f t="shared" si="8"/>
        <v>0</v>
      </c>
      <c r="X26" s="76">
        <f>分析係数表!E29</f>
        <v>7.8797304302747534E-2</v>
      </c>
      <c r="Y26" s="89">
        <f t="shared" si="9"/>
        <v>0</v>
      </c>
    </row>
    <row r="27" spans="1:25" x14ac:dyDescent="0.2">
      <c r="A27" s="6" t="s">
        <v>15</v>
      </c>
      <c r="B27" s="5" t="s">
        <v>36</v>
      </c>
      <c r="C27" s="90"/>
      <c r="D27" s="76">
        <f>投入係数表!J27</f>
        <v>3.2715376226826608E-3</v>
      </c>
      <c r="E27" s="77">
        <f t="shared" si="0"/>
        <v>0.32715376226826609</v>
      </c>
      <c r="F27" s="76">
        <f>分析係数表!C30</f>
        <v>1</v>
      </c>
      <c r="G27" s="77">
        <f t="shared" si="1"/>
        <v>0.32715376226826609</v>
      </c>
      <c r="H27" s="77">
        <v>0.36155017312335891</v>
      </c>
      <c r="I27" s="77">
        <f t="shared" si="2"/>
        <v>0.36155017312335891</v>
      </c>
      <c r="J27" s="76">
        <f>分析係数表!G30</f>
        <v>0.34449467473756801</v>
      </c>
      <c r="K27" s="78">
        <f t="shared" si="3"/>
        <v>0.12455210929144293</v>
      </c>
      <c r="L27" s="79"/>
      <c r="M27" s="80"/>
      <c r="N27" s="81">
        <f>分析係数表!H30</f>
        <v>0</v>
      </c>
      <c r="O27" s="82">
        <f t="shared" si="4"/>
        <v>0</v>
      </c>
      <c r="P27" s="76">
        <f>分析係数表!C30</f>
        <v>1</v>
      </c>
      <c r="Q27" s="82">
        <f t="shared" si="5"/>
        <v>0</v>
      </c>
      <c r="R27" s="83">
        <v>1.7364350243721547E-2</v>
      </c>
      <c r="S27" s="84">
        <f t="shared" si="6"/>
        <v>0.37891452336708048</v>
      </c>
      <c r="T27" s="85">
        <f>分析係数表!F30</f>
        <v>0.44103900084284731</v>
      </c>
      <c r="U27" s="86">
        <f t="shared" si="7"/>
        <v>0.1671160827906609</v>
      </c>
      <c r="V27" s="87">
        <f>分析係数表!D30</f>
        <v>0.13470232166117538</v>
      </c>
      <c r="W27" s="88">
        <f t="shared" si="8"/>
        <v>0</v>
      </c>
      <c r="X27" s="76">
        <f>分析係数表!E30</f>
        <v>9.0644395065512223E-2</v>
      </c>
      <c r="Y27" s="89">
        <f t="shared" si="9"/>
        <v>0</v>
      </c>
    </row>
    <row r="28" spans="1:25" x14ac:dyDescent="0.2">
      <c r="A28" s="6" t="s">
        <v>16</v>
      </c>
      <c r="B28" s="5" t="s">
        <v>193</v>
      </c>
      <c r="C28" s="90"/>
      <c r="D28" s="76">
        <f>投入係数表!J28</f>
        <v>2.9443838604143947E-2</v>
      </c>
      <c r="E28" s="77">
        <f t="shared" si="0"/>
        <v>2.9443838604143946</v>
      </c>
      <c r="F28" s="76">
        <f>分析係数表!C31</f>
        <v>0.22703792364873376</v>
      </c>
      <c r="G28" s="77">
        <f t="shared" si="1"/>
        <v>0.66848679809332734</v>
      </c>
      <c r="H28" s="77">
        <v>0.688773965330024</v>
      </c>
      <c r="I28" s="77">
        <f t="shared" si="2"/>
        <v>0.688773965330024</v>
      </c>
      <c r="J28" s="76">
        <f>分析係数表!G31</f>
        <v>7.0061014096360189E-2</v>
      </c>
      <c r="K28" s="78">
        <f t="shared" si="3"/>
        <v>4.8256202494192713E-2</v>
      </c>
      <c r="L28" s="79"/>
      <c r="M28" s="80"/>
      <c r="N28" s="81">
        <f>分析係数表!H31</f>
        <v>2.3692406205431206E-2</v>
      </c>
      <c r="O28" s="82">
        <f t="shared" si="4"/>
        <v>0.17020877077816221</v>
      </c>
      <c r="P28" s="76">
        <f>分析係数表!C31</f>
        <v>0.22703792364873376</v>
      </c>
      <c r="Q28" s="82">
        <f t="shared" si="5"/>
        <v>3.8643845904277219E-2</v>
      </c>
      <c r="R28" s="83">
        <v>4.8393706139196531E-2</v>
      </c>
      <c r="S28" s="84">
        <f t="shared" si="6"/>
        <v>0.73716767146922058</v>
      </c>
      <c r="T28" s="85">
        <f>分析係数表!F31</f>
        <v>0.2422680412371134</v>
      </c>
      <c r="U28" s="86">
        <f t="shared" si="7"/>
        <v>0.17859216783017198</v>
      </c>
      <c r="V28" s="87">
        <f>分析係数表!D31</f>
        <v>2.0934146854618137E-2</v>
      </c>
      <c r="W28" s="88">
        <f t="shared" si="8"/>
        <v>0</v>
      </c>
      <c r="X28" s="76">
        <f>分析係数表!E31</f>
        <v>1.7988638754470862E-2</v>
      </c>
      <c r="Y28" s="89">
        <f t="shared" si="9"/>
        <v>0</v>
      </c>
    </row>
    <row r="29" spans="1:25" x14ac:dyDescent="0.2">
      <c r="A29" s="6" t="s">
        <v>17</v>
      </c>
      <c r="B29" s="5" t="s">
        <v>273</v>
      </c>
      <c r="C29" s="90"/>
      <c r="D29" s="76">
        <f>投入係数表!J29</f>
        <v>2.1810250817884407E-3</v>
      </c>
      <c r="E29" s="77">
        <f t="shared" si="0"/>
        <v>0.21810250817884408</v>
      </c>
      <c r="F29" s="76">
        <f>分析係数表!C32</f>
        <v>0.29590488771466317</v>
      </c>
      <c r="G29" s="77">
        <f t="shared" si="1"/>
        <v>6.4537598192947257E-2</v>
      </c>
      <c r="H29" s="77">
        <v>6.9196847515368601E-2</v>
      </c>
      <c r="I29" s="77">
        <f t="shared" si="2"/>
        <v>6.9196847515368601E-2</v>
      </c>
      <c r="J29" s="76">
        <f>分析係数表!G32</f>
        <v>0.13968957871396895</v>
      </c>
      <c r="K29" s="78">
        <f t="shared" si="3"/>
        <v>9.6660784777565893E-3</v>
      </c>
      <c r="L29" s="79"/>
      <c r="M29" s="80"/>
      <c r="N29" s="81">
        <f>分析係数表!H32</f>
        <v>6.5682878792288815E-3</v>
      </c>
      <c r="O29" s="82">
        <f t="shared" si="4"/>
        <v>4.7187280023266102E-2</v>
      </c>
      <c r="P29" s="76">
        <f>分析係数表!C32</f>
        <v>0.29590488771466317</v>
      </c>
      <c r="Q29" s="82">
        <f t="shared" si="5"/>
        <v>1.3962946796844924E-2</v>
      </c>
      <c r="R29" s="83">
        <v>1.7217130395191967E-2</v>
      </c>
      <c r="S29" s="84">
        <f t="shared" si="6"/>
        <v>8.6413977910560574E-2</v>
      </c>
      <c r="T29" s="85">
        <f>分析係数表!F32</f>
        <v>0.48337028824833705</v>
      </c>
      <c r="U29" s="86">
        <f t="shared" si="7"/>
        <v>4.1769949411313095E-2</v>
      </c>
      <c r="V29" s="87">
        <f>分析係数表!D32</f>
        <v>2.4390243902439025E-2</v>
      </c>
      <c r="W29" s="88">
        <f t="shared" si="8"/>
        <v>0</v>
      </c>
      <c r="X29" s="76">
        <f>分析係数表!E32</f>
        <v>3.7694013303769404E-2</v>
      </c>
      <c r="Y29" s="89">
        <f t="shared" si="9"/>
        <v>0</v>
      </c>
    </row>
    <row r="30" spans="1:25" x14ac:dyDescent="0.2">
      <c r="A30" s="6" t="s">
        <v>18</v>
      </c>
      <c r="B30" s="5" t="s">
        <v>274</v>
      </c>
      <c r="C30" s="90"/>
      <c r="D30" s="76">
        <f>投入係数表!J30</f>
        <v>2.1810250817884407E-3</v>
      </c>
      <c r="E30" s="77">
        <f t="shared" si="0"/>
        <v>0.21810250817884408</v>
      </c>
      <c r="F30" s="76">
        <f>分析係数表!C33</f>
        <v>0.50593824228028506</v>
      </c>
      <c r="G30" s="77">
        <f t="shared" si="1"/>
        <v>0.11034639962492587</v>
      </c>
      <c r="H30" s="77">
        <v>0.11498851263753071</v>
      </c>
      <c r="I30" s="77">
        <f t="shared" si="2"/>
        <v>0.11498851263753071</v>
      </c>
      <c r="J30" s="76">
        <f>分析係数表!G33</f>
        <v>0.50351288056206089</v>
      </c>
      <c r="K30" s="78">
        <f t="shared" si="3"/>
        <v>5.7898197229670031E-2</v>
      </c>
      <c r="L30" s="79"/>
      <c r="M30" s="80"/>
      <c r="N30" s="81">
        <f>分析係数表!H33</f>
        <v>9.7990705436058648E-4</v>
      </c>
      <c r="O30" s="82">
        <f t="shared" si="4"/>
        <v>7.039756694756095E-3</v>
      </c>
      <c r="P30" s="76">
        <f>分析係数表!C33</f>
        <v>0.50593824228028506</v>
      </c>
      <c r="Q30" s="82">
        <f t="shared" si="5"/>
        <v>3.5616821282257677E-3</v>
      </c>
      <c r="R30" s="83">
        <v>1.1984486996700175E-2</v>
      </c>
      <c r="S30" s="84">
        <f t="shared" si="6"/>
        <v>0.12697299963423089</v>
      </c>
      <c r="T30" s="85">
        <f>分析係数表!F33</f>
        <v>0.6428571428571429</v>
      </c>
      <c r="U30" s="86">
        <f t="shared" si="7"/>
        <v>8.1625499764862719E-2</v>
      </c>
      <c r="V30" s="87">
        <f>分析係数表!D33</f>
        <v>0.16744730679156908</v>
      </c>
      <c r="W30" s="88">
        <f t="shared" si="8"/>
        <v>0</v>
      </c>
      <c r="X30" s="76">
        <f>分析係数表!E33</f>
        <v>0.16510538641686182</v>
      </c>
      <c r="Y30" s="89">
        <f t="shared" si="9"/>
        <v>0</v>
      </c>
    </row>
    <row r="31" spans="1:25" x14ac:dyDescent="0.2">
      <c r="A31" s="6" t="s">
        <v>19</v>
      </c>
      <c r="B31" s="5" t="s">
        <v>275</v>
      </c>
      <c r="C31" s="90"/>
      <c r="D31" s="76">
        <f>投入係数表!J31</f>
        <v>4.0348964013086151E-2</v>
      </c>
      <c r="E31" s="77">
        <f t="shared" si="0"/>
        <v>4.0348964013086155</v>
      </c>
      <c r="F31" s="76">
        <f>分析係数表!C34</f>
        <v>0.26077975054258296</v>
      </c>
      <c r="G31" s="77">
        <f t="shared" si="1"/>
        <v>1.0522192769984264</v>
      </c>
      <c r="H31" s="77">
        <v>1.0924807723424335</v>
      </c>
      <c r="I31" s="77">
        <f t="shared" si="2"/>
        <v>1.0924807723424335</v>
      </c>
      <c r="J31" s="76">
        <f>分析係数表!G34</f>
        <v>0.42483061710309467</v>
      </c>
      <c r="K31" s="78">
        <f t="shared" si="3"/>
        <v>0.46411928068750147</v>
      </c>
      <c r="L31" s="79"/>
      <c r="M31" s="80"/>
      <c r="N31" s="81">
        <f>分析係数表!H34</f>
        <v>0.16366388217830427</v>
      </c>
      <c r="O31" s="82">
        <f t="shared" si="4"/>
        <v>1.1757787691469361</v>
      </c>
      <c r="P31" s="76">
        <f>分析係数表!C34</f>
        <v>0.26077975054258296</v>
      </c>
      <c r="Q31" s="82">
        <f t="shared" si="5"/>
        <v>0.30661929411140326</v>
      </c>
      <c r="R31" s="83">
        <v>0.33118348729802888</v>
      </c>
      <c r="S31" s="84">
        <f t="shared" si="6"/>
        <v>1.4236642596404623</v>
      </c>
      <c r="T31" s="85">
        <f>分析係数表!F34</f>
        <v>0.70072636269303545</v>
      </c>
      <c r="U31" s="86">
        <f t="shared" si="7"/>
        <v>0.99759907835393435</v>
      </c>
      <c r="V31" s="87">
        <f>分析係数表!D34</f>
        <v>0.25868278093145336</v>
      </c>
      <c r="W31" s="88">
        <f t="shared" si="8"/>
        <v>0</v>
      </c>
      <c r="X31" s="76">
        <f>分析係数表!E34</f>
        <v>0.16968809131416712</v>
      </c>
      <c r="Y31" s="89">
        <f t="shared" si="9"/>
        <v>0</v>
      </c>
    </row>
    <row r="32" spans="1:25" x14ac:dyDescent="0.2">
      <c r="A32" s="6" t="s">
        <v>20</v>
      </c>
      <c r="B32" s="5" t="s">
        <v>37</v>
      </c>
      <c r="C32" s="90"/>
      <c r="D32" s="76">
        <f>投入係数表!J32</f>
        <v>6.5430752453653216E-3</v>
      </c>
      <c r="E32" s="77">
        <f t="shared" si="0"/>
        <v>0.65430752453653218</v>
      </c>
      <c r="F32" s="76">
        <f>分析係数表!C35</f>
        <v>0.71993786549707606</v>
      </c>
      <c r="G32" s="77">
        <f t="shared" si="1"/>
        <v>0.47106076259350671</v>
      </c>
      <c r="H32" s="77">
        <v>0.54531758965670396</v>
      </c>
      <c r="I32" s="77">
        <f t="shared" si="2"/>
        <v>0.54531758965670396</v>
      </c>
      <c r="J32" s="76">
        <f>分析係数表!G35</f>
        <v>0.31397977394408089</v>
      </c>
      <c r="K32" s="78">
        <f t="shared" si="3"/>
        <v>0.17121869352814298</v>
      </c>
      <c r="L32" s="79"/>
      <c r="M32" s="80"/>
      <c r="N32" s="81">
        <f>分析係数表!H35</f>
        <v>6.1132617322040145E-2</v>
      </c>
      <c r="O32" s="82">
        <f t="shared" si="4"/>
        <v>0.43918323696691236</v>
      </c>
      <c r="P32" s="76">
        <f>分析係数表!C35</f>
        <v>0.71993786549707606</v>
      </c>
      <c r="Q32" s="82">
        <f t="shared" si="5"/>
        <v>0.31618464218405545</v>
      </c>
      <c r="R32" s="83">
        <v>0.39660823321451999</v>
      </c>
      <c r="S32" s="84">
        <f t="shared" si="6"/>
        <v>0.94192582287122395</v>
      </c>
      <c r="T32" s="85">
        <f>分析係数表!F35</f>
        <v>0.64640095181439616</v>
      </c>
      <c r="U32" s="86">
        <f t="shared" si="7"/>
        <v>0.6088617484425175</v>
      </c>
      <c r="V32" s="87">
        <f>分析係数表!D35</f>
        <v>8.7804878048780483E-2</v>
      </c>
      <c r="W32" s="88">
        <f t="shared" si="8"/>
        <v>0</v>
      </c>
      <c r="X32" s="76">
        <f>分析係数表!E35</f>
        <v>7.8643664485425341E-2</v>
      </c>
      <c r="Y32" s="89">
        <f t="shared" si="9"/>
        <v>0</v>
      </c>
    </row>
    <row r="33" spans="1:25" x14ac:dyDescent="0.2">
      <c r="A33" s="6" t="s">
        <v>21</v>
      </c>
      <c r="B33" s="5" t="s">
        <v>38</v>
      </c>
      <c r="C33" s="90"/>
      <c r="D33" s="76">
        <f>投入係数表!J33</f>
        <v>2.1810250817884407E-3</v>
      </c>
      <c r="E33" s="77">
        <f t="shared" si="0"/>
        <v>0.21810250817884408</v>
      </c>
      <c r="F33" s="76">
        <f>分析係数表!C36</f>
        <v>0.73814422888496956</v>
      </c>
      <c r="G33" s="77">
        <f t="shared" si="1"/>
        <v>0.16099110771755062</v>
      </c>
      <c r="H33" s="77">
        <v>0.21521089363136969</v>
      </c>
      <c r="I33" s="77">
        <f t="shared" si="2"/>
        <v>0.21521089363136969</v>
      </c>
      <c r="J33" s="76">
        <f>分析係数表!G36</f>
        <v>1.8281777836656288E-2</v>
      </c>
      <c r="K33" s="78">
        <f t="shared" si="3"/>
        <v>3.9344377453969688E-3</v>
      </c>
      <c r="L33" s="79"/>
      <c r="M33" s="80"/>
      <c r="N33" s="81">
        <f>分析係数表!H36</f>
        <v>0.17079488896003725</v>
      </c>
      <c r="O33" s="82">
        <f t="shared" si="4"/>
        <v>1.2270086817275869</v>
      </c>
      <c r="P33" s="76">
        <f>分析係数表!C36</f>
        <v>0.73814422888496956</v>
      </c>
      <c r="Q33" s="82">
        <f t="shared" si="5"/>
        <v>0.90570937720897271</v>
      </c>
      <c r="R33" s="83">
        <v>0.9402822395748015</v>
      </c>
      <c r="S33" s="84">
        <f t="shared" si="6"/>
        <v>1.1554931332061713</v>
      </c>
      <c r="T33" s="85">
        <f>分析係数表!F36</f>
        <v>0.88368550043054916</v>
      </c>
      <c r="U33" s="86">
        <f t="shared" si="7"/>
        <v>1.0210925276613587</v>
      </c>
      <c r="V33" s="87">
        <f>分析係数表!D36</f>
        <v>1.6625819699278004E-2</v>
      </c>
      <c r="W33" s="88">
        <f t="shared" si="8"/>
        <v>0</v>
      </c>
      <c r="X33" s="76">
        <f>分析係数表!E36</f>
        <v>4.8353977611445987E-3</v>
      </c>
      <c r="Y33" s="89">
        <f t="shared" si="9"/>
        <v>0</v>
      </c>
    </row>
    <row r="34" spans="1:25" x14ac:dyDescent="0.2">
      <c r="A34" s="6" t="s">
        <v>22</v>
      </c>
      <c r="B34" s="5" t="s">
        <v>377</v>
      </c>
      <c r="C34" s="90"/>
      <c r="D34" s="76">
        <f>投入係数表!J34</f>
        <v>2.1810250817884406E-2</v>
      </c>
      <c r="E34" s="77">
        <f t="shared" si="0"/>
        <v>2.1810250817884405</v>
      </c>
      <c r="F34" s="76">
        <f>分析係数表!C37</f>
        <v>0.25348602222970695</v>
      </c>
      <c r="G34" s="77">
        <f t="shared" si="1"/>
        <v>0.55285937236577309</v>
      </c>
      <c r="H34" s="77">
        <v>0.60270162428893803</v>
      </c>
      <c r="I34" s="77">
        <f t="shared" si="2"/>
        <v>0.60270162428893803</v>
      </c>
      <c r="J34" s="76">
        <f>分析係数表!G37</f>
        <v>0.47075358051131039</v>
      </c>
      <c r="K34" s="78">
        <f t="shared" si="3"/>
        <v>0.28372394761400016</v>
      </c>
      <c r="L34" s="79"/>
      <c r="M34" s="80"/>
      <c r="N34" s="81">
        <f>分析係数表!H37</f>
        <v>4.9005054768072494E-2</v>
      </c>
      <c r="O34" s="82">
        <f t="shared" si="4"/>
        <v>0.35205753529913897</v>
      </c>
      <c r="P34" s="76">
        <f>分析係数表!C37</f>
        <v>0.25348602222970695</v>
      </c>
      <c r="Q34" s="82">
        <f t="shared" si="5"/>
        <v>8.9241664218973379E-2</v>
      </c>
      <c r="R34" s="83">
        <v>0.10788301801530416</v>
      </c>
      <c r="S34" s="84">
        <f t="shared" si="6"/>
        <v>0.71058464230424223</v>
      </c>
      <c r="T34" s="85">
        <f>分析係数表!F37</f>
        <v>0.68036407442109492</v>
      </c>
      <c r="U34" s="86">
        <f t="shared" si="7"/>
        <v>0.48345626245917056</v>
      </c>
      <c r="V34" s="87">
        <f>分析係数表!D37</f>
        <v>9.1554008834158748E-2</v>
      </c>
      <c r="W34" s="88">
        <f t="shared" si="8"/>
        <v>0</v>
      </c>
      <c r="X34" s="76">
        <f>分析係数表!E37</f>
        <v>8.4593762548520954E-2</v>
      </c>
      <c r="Y34" s="89">
        <f t="shared" si="9"/>
        <v>0</v>
      </c>
    </row>
    <row r="35" spans="1:25" x14ac:dyDescent="0.2">
      <c r="A35" s="6" t="s">
        <v>23</v>
      </c>
      <c r="B35" s="5" t="s">
        <v>194</v>
      </c>
      <c r="C35" s="90"/>
      <c r="D35" s="76">
        <f>投入係数表!J35</f>
        <v>1.0905125408942203E-2</v>
      </c>
      <c r="E35" s="77">
        <f t="shared" si="0"/>
        <v>1.0905125408942202</v>
      </c>
      <c r="F35" s="76">
        <f>分析係数表!C38</f>
        <v>0.13763637750820168</v>
      </c>
      <c r="G35" s="77">
        <f t="shared" si="1"/>
        <v>0.15009419575594513</v>
      </c>
      <c r="H35" s="77">
        <v>0.17742313379052244</v>
      </c>
      <c r="I35" s="77">
        <f t="shared" si="2"/>
        <v>0.17742313379052244</v>
      </c>
      <c r="J35" s="76">
        <f>分析係数表!G38</f>
        <v>0.19868482855800845</v>
      </c>
      <c r="K35" s="78">
        <f t="shared" si="3"/>
        <v>3.5251284919394547E-2</v>
      </c>
      <c r="L35" s="79"/>
      <c r="M35" s="80"/>
      <c r="N35" s="81">
        <f>分析係数表!H38</f>
        <v>4.3455482143376897E-2</v>
      </c>
      <c r="O35" s="82">
        <f t="shared" si="4"/>
        <v>0.31218881421596584</v>
      </c>
      <c r="P35" s="76">
        <f>分析係数表!C38</f>
        <v>0.13763637750820168</v>
      </c>
      <c r="Q35" s="82">
        <f t="shared" si="5"/>
        <v>4.2968537487266513E-2</v>
      </c>
      <c r="R35" s="83">
        <v>5.4809965500898304E-2</v>
      </c>
      <c r="S35" s="84">
        <f t="shared" si="6"/>
        <v>0.23223309929142075</v>
      </c>
      <c r="T35" s="85">
        <f>分析係数表!F38</f>
        <v>0.41427900422733677</v>
      </c>
      <c r="U35" s="86">
        <f t="shared" si="7"/>
        <v>9.6209297123078019E-2</v>
      </c>
      <c r="V35" s="87">
        <f>分析係数表!D38</f>
        <v>5.9182714889619542E-2</v>
      </c>
      <c r="W35" s="88">
        <f t="shared" si="8"/>
        <v>0</v>
      </c>
      <c r="X35" s="76">
        <f>分析係数表!E38</f>
        <v>5.7303898543917334E-2</v>
      </c>
      <c r="Y35" s="89">
        <f t="shared" si="9"/>
        <v>0</v>
      </c>
    </row>
    <row r="36" spans="1:25" x14ac:dyDescent="0.2">
      <c r="A36" s="6" t="s">
        <v>24</v>
      </c>
      <c r="B36" s="5" t="s">
        <v>39</v>
      </c>
      <c r="C36" s="90"/>
      <c r="D36" s="76">
        <f>投入係数表!J36</f>
        <v>0</v>
      </c>
      <c r="E36" s="77">
        <f t="shared" si="0"/>
        <v>0</v>
      </c>
      <c r="F36" s="76">
        <f>分析係数表!C39</f>
        <v>1</v>
      </c>
      <c r="G36" s="77">
        <f t="shared" si="1"/>
        <v>0</v>
      </c>
      <c r="H36" s="77">
        <v>7.0761784173885064E-3</v>
      </c>
      <c r="I36" s="77">
        <f t="shared" si="2"/>
        <v>7.0761784173885064E-3</v>
      </c>
      <c r="J36" s="76">
        <f>分析係数表!G39</f>
        <v>0.35440246949875054</v>
      </c>
      <c r="K36" s="78">
        <f t="shared" si="3"/>
        <v>2.5078151057362471E-3</v>
      </c>
      <c r="L36" s="79"/>
      <c r="M36" s="80"/>
      <c r="N36" s="81">
        <f>分析係数表!H39</f>
        <v>3.9099261673991711E-3</v>
      </c>
      <c r="O36" s="82">
        <f t="shared" si="4"/>
        <v>2.8089326217690159E-2</v>
      </c>
      <c r="P36" s="76">
        <f>分析係数表!C39</f>
        <v>1</v>
      </c>
      <c r="Q36" s="82">
        <f t="shared" si="5"/>
        <v>2.8089326217690159E-2</v>
      </c>
      <c r="R36" s="83">
        <v>3.2984553592419821E-2</v>
      </c>
      <c r="S36" s="84">
        <f t="shared" si="6"/>
        <v>4.0060732009808329E-2</v>
      </c>
      <c r="T36" s="85">
        <f>分析係数表!F39</f>
        <v>0.70505659267970011</v>
      </c>
      <c r="U36" s="86">
        <f t="shared" si="7"/>
        <v>2.8245083211090056E-2</v>
      </c>
      <c r="V36" s="87">
        <f>分析係数表!D39</f>
        <v>6.644127590768778E-2</v>
      </c>
      <c r="W36" s="88">
        <f t="shared" si="8"/>
        <v>0</v>
      </c>
      <c r="X36" s="76">
        <f>分析係数表!E39</f>
        <v>8.4080552697339411E-2</v>
      </c>
      <c r="Y36" s="89">
        <f t="shared" si="9"/>
        <v>0</v>
      </c>
    </row>
    <row r="37" spans="1:25" x14ac:dyDescent="0.2">
      <c r="A37" s="6" t="s">
        <v>25</v>
      </c>
      <c r="B37" s="5" t="s">
        <v>40</v>
      </c>
      <c r="C37" s="90"/>
      <c r="D37" s="76">
        <f>投入係数表!J37</f>
        <v>0</v>
      </c>
      <c r="E37" s="77">
        <f t="shared" si="0"/>
        <v>0</v>
      </c>
      <c r="F37" s="76">
        <f>分析係数表!C40</f>
        <v>0.97865804365400166</v>
      </c>
      <c r="G37" s="77">
        <f t="shared" si="1"/>
        <v>0</v>
      </c>
      <c r="H37" s="77">
        <v>1.2595337112346165E-3</v>
      </c>
      <c r="I37" s="77">
        <f t="shared" si="2"/>
        <v>1.2595337112346165E-3</v>
      </c>
      <c r="J37" s="76">
        <f>分析係数表!G40</f>
        <v>0.50171175404443846</v>
      </c>
      <c r="K37" s="78">
        <f t="shared" si="3"/>
        <v>6.3192286754162072E-4</v>
      </c>
      <c r="L37" s="79"/>
      <c r="M37" s="80"/>
      <c r="N37" s="81">
        <f>分析係数表!H40</f>
        <v>2.8630749677406836E-2</v>
      </c>
      <c r="O37" s="82">
        <f t="shared" si="4"/>
        <v>0.20568635649727957</v>
      </c>
      <c r="P37" s="76">
        <f>分析係数表!C40</f>
        <v>0.97865804365400166</v>
      </c>
      <c r="Q37" s="82">
        <f t="shared" si="5"/>
        <v>0.20129660725594717</v>
      </c>
      <c r="R37" s="83">
        <v>0.20176910951238386</v>
      </c>
      <c r="S37" s="84">
        <f t="shared" si="6"/>
        <v>0.20302864322361847</v>
      </c>
      <c r="T37" s="85">
        <f>分析係数表!F40</f>
        <v>0.70027522319930191</v>
      </c>
      <c r="U37" s="86">
        <f t="shared" si="7"/>
        <v>0.14217592844927085</v>
      </c>
      <c r="V37" s="87">
        <f>分析係数表!D40</f>
        <v>7.5250050345707184E-2</v>
      </c>
      <c r="W37" s="88">
        <f t="shared" si="8"/>
        <v>0</v>
      </c>
      <c r="X37" s="76">
        <f>分析係数表!E40</f>
        <v>4.584815734711687E-2</v>
      </c>
      <c r="Y37" s="89">
        <f t="shared" si="9"/>
        <v>0</v>
      </c>
    </row>
    <row r="38" spans="1:25" x14ac:dyDescent="0.2">
      <c r="A38" s="6" t="s">
        <v>26</v>
      </c>
      <c r="B38" s="5" t="s">
        <v>277</v>
      </c>
      <c r="C38" s="90"/>
      <c r="D38" s="76">
        <f>投入係数表!J38</f>
        <v>0</v>
      </c>
      <c r="E38" s="77">
        <f t="shared" si="0"/>
        <v>0</v>
      </c>
      <c r="F38" s="76">
        <f>分析係数表!C41</f>
        <v>0.80396305278910163</v>
      </c>
      <c r="G38" s="77">
        <f t="shared" si="1"/>
        <v>0</v>
      </c>
      <c r="H38" s="77">
        <v>2.2062980616617279E-4</v>
      </c>
      <c r="I38" s="77">
        <f t="shared" si="2"/>
        <v>2.2062980616617279E-4</v>
      </c>
      <c r="J38" s="76">
        <f>分析係数表!G41</f>
        <v>0.44128144119646501</v>
      </c>
      <c r="K38" s="78">
        <f t="shared" si="3"/>
        <v>9.7359838835905455E-5</v>
      </c>
      <c r="L38" s="79"/>
      <c r="M38" s="80"/>
      <c r="N38" s="81">
        <f>分析係数表!H41</f>
        <v>5.1799245180506638E-2</v>
      </c>
      <c r="O38" s="82">
        <f t="shared" si="4"/>
        <v>0.37213129696339392</v>
      </c>
      <c r="P38" s="76">
        <f>分析係数表!C41</f>
        <v>0.80396305278910163</v>
      </c>
      <c r="Q38" s="82">
        <f t="shared" si="5"/>
        <v>0.2991798135450579</v>
      </c>
      <c r="R38" s="83">
        <v>0.30444755854980493</v>
      </c>
      <c r="S38" s="84">
        <f t="shared" si="6"/>
        <v>0.30466818835597109</v>
      </c>
      <c r="T38" s="85">
        <f>分析係数表!F41</f>
        <v>0.54716179469748472</v>
      </c>
      <c r="U38" s="86">
        <f t="shared" si="7"/>
        <v>0.16670279272808447</v>
      </c>
      <c r="V38" s="87">
        <f>分析係数表!D41</f>
        <v>0.14475696804894631</v>
      </c>
      <c r="W38" s="88">
        <f t="shared" si="8"/>
        <v>0</v>
      </c>
      <c r="X38" s="76">
        <f>分析係数表!E41</f>
        <v>0.13642929979605711</v>
      </c>
      <c r="Y38" s="89">
        <f t="shared" si="9"/>
        <v>0</v>
      </c>
    </row>
    <row r="39" spans="1:25" x14ac:dyDescent="0.2">
      <c r="A39" s="6" t="s">
        <v>51</v>
      </c>
      <c r="B39" s="5" t="s">
        <v>367</v>
      </c>
      <c r="C39" s="90"/>
      <c r="D39" s="76">
        <f>投入係数表!J39</f>
        <v>2.1810250817884407E-3</v>
      </c>
      <c r="E39" s="77">
        <f>$C$12*D39</f>
        <v>0.21810250817884408</v>
      </c>
      <c r="F39" s="76">
        <f>分析係数表!C42</f>
        <v>0.7641968631692807</v>
      </c>
      <c r="G39" s="77">
        <f>E39*F39</f>
        <v>0.16667325259962504</v>
      </c>
      <c r="H39" s="77">
        <v>0.17370728346451583</v>
      </c>
      <c r="I39" s="77">
        <f>C39+H39</f>
        <v>0.17370728346451583</v>
      </c>
      <c r="J39" s="76">
        <f>分析係数表!G42</f>
        <v>0.4859550561797753</v>
      </c>
      <c r="K39" s="78">
        <f>I39*J39</f>
        <v>8.4413932694834951E-2</v>
      </c>
      <c r="L39" s="79"/>
      <c r="M39" s="80"/>
      <c r="N39" s="81">
        <f>分析係数表!H42</f>
        <v>1.4232907413336437E-2</v>
      </c>
      <c r="O39" s="82">
        <f t="shared" si="4"/>
        <v>0.10225072347729891</v>
      </c>
      <c r="P39" s="76">
        <f>分析係数表!C42</f>
        <v>0.7641968631692807</v>
      </c>
      <c r="Q39" s="82">
        <f>O39*P39</f>
        <v>7.8139682138141348E-2</v>
      </c>
      <c r="R39" s="83">
        <v>8.0918485929788092E-2</v>
      </c>
      <c r="S39" s="84">
        <f>I39+R39</f>
        <v>0.25462576939430392</v>
      </c>
      <c r="T39" s="85">
        <f>分析係数表!F42</f>
        <v>0.5610955056179775</v>
      </c>
      <c r="U39" s="86">
        <f t="shared" si="7"/>
        <v>0.14286937482166351</v>
      </c>
      <c r="V39" s="87">
        <f>分析係数表!D42</f>
        <v>0.23876404494382023</v>
      </c>
      <c r="W39" s="88">
        <f t="shared" si="8"/>
        <v>0</v>
      </c>
      <c r="X39" s="76">
        <f>分析係数表!E42</f>
        <v>0.20084269662921347</v>
      </c>
      <c r="Y39" s="89">
        <f t="shared" si="9"/>
        <v>0</v>
      </c>
    </row>
    <row r="40" spans="1:25" x14ac:dyDescent="0.2">
      <c r="A40" s="6" t="s">
        <v>195</v>
      </c>
      <c r="B40" s="5" t="s">
        <v>41</v>
      </c>
      <c r="C40" s="90"/>
      <c r="D40" s="76">
        <f>投入係数表!J40</f>
        <v>4.4711014176663032E-2</v>
      </c>
      <c r="E40" s="77">
        <f>$C$12*D40</f>
        <v>4.4711014176663033</v>
      </c>
      <c r="F40" s="76">
        <f>分析係数表!C43</f>
        <v>0.28983015307192284</v>
      </c>
      <c r="G40" s="77">
        <f>E40*F40</f>
        <v>1.295860008282316</v>
      </c>
      <c r="H40" s="77">
        <v>1.4433991047751034</v>
      </c>
      <c r="I40" s="77">
        <f>C40+H40</f>
        <v>1.4433991047751034</v>
      </c>
      <c r="J40" s="76">
        <f>分析係数表!G43</f>
        <v>0.33656441717791413</v>
      </c>
      <c r="K40" s="78">
        <f>I40*J40</f>
        <v>0.48579677845375568</v>
      </c>
      <c r="L40" s="79"/>
      <c r="M40" s="80"/>
      <c r="N40" s="81">
        <f>分析係数表!H43</f>
        <v>3.8148460769760653E-2</v>
      </c>
      <c r="O40" s="82">
        <f t="shared" si="4"/>
        <v>0.27406260716614816</v>
      </c>
      <c r="P40" s="76">
        <f>分析係数表!C43</f>
        <v>0.28983015307192284</v>
      </c>
      <c r="Q40" s="82">
        <f>O40*P40</f>
        <v>7.9431607386254974E-2</v>
      </c>
      <c r="R40" s="83">
        <v>0.13111417379493603</v>
      </c>
      <c r="S40" s="84">
        <f>I40+R40</f>
        <v>1.5745132785700393</v>
      </c>
      <c r="T40" s="85">
        <f>分析係数表!F43</f>
        <v>0.56944785276073617</v>
      </c>
      <c r="U40" s="86">
        <f t="shared" si="7"/>
        <v>0.89660320562497575</v>
      </c>
      <c r="V40" s="87">
        <f>分析係数表!D43</f>
        <v>0.1860122699386503</v>
      </c>
      <c r="W40" s="88">
        <f t="shared" si="8"/>
        <v>0</v>
      </c>
      <c r="X40" s="76">
        <f>分析係数表!E43</f>
        <v>0.14098159509202454</v>
      </c>
      <c r="Y40" s="89">
        <f t="shared" si="9"/>
        <v>0</v>
      </c>
    </row>
    <row r="41" spans="1:25" x14ac:dyDescent="0.2">
      <c r="A41" s="6" t="s">
        <v>341</v>
      </c>
      <c r="B41" s="5" t="s">
        <v>42</v>
      </c>
      <c r="C41" s="90"/>
      <c r="D41" s="76">
        <f>投入係数表!J41</f>
        <v>0</v>
      </c>
      <c r="E41" s="77">
        <f>$C$12*D41</f>
        <v>0</v>
      </c>
      <c r="F41" s="76">
        <f>分析係数表!C44</f>
        <v>0.42300160227879646</v>
      </c>
      <c r="G41" s="77">
        <f>E41*F41</f>
        <v>0</v>
      </c>
      <c r="H41" s="77">
        <v>2.8234742266506686E-3</v>
      </c>
      <c r="I41" s="77">
        <f>C41+H41</f>
        <v>2.8234742266506686E-3</v>
      </c>
      <c r="J41" s="76">
        <f>分析係数表!G44</f>
        <v>0.26136898597118913</v>
      </c>
      <c r="K41" s="78">
        <f>I41*J41</f>
        <v>7.3796859553547269E-4</v>
      </c>
      <c r="L41" s="79"/>
      <c r="M41" s="80"/>
      <c r="N41" s="81">
        <f>分析係数表!H44</f>
        <v>0.11478495406079305</v>
      </c>
      <c r="O41" s="82">
        <f t="shared" si="4"/>
        <v>0.82462734114514213</v>
      </c>
      <c r="P41" s="76">
        <f>分析係数表!C44</f>
        <v>0.42300160227879646</v>
      </c>
      <c r="Q41" s="82">
        <f>O41*P41</f>
        <v>0.34881868658729881</v>
      </c>
      <c r="R41" s="83">
        <v>0.35486420460266205</v>
      </c>
      <c r="S41" s="84">
        <f>I41+R41</f>
        <v>0.35768767882931274</v>
      </c>
      <c r="T41" s="85">
        <f>分析係数表!F44</f>
        <v>0.45226438188494494</v>
      </c>
      <c r="U41" s="86">
        <f t="shared" si="7"/>
        <v>0.16176939697359982</v>
      </c>
      <c r="V41" s="87">
        <f>分析係数表!D44</f>
        <v>0.17696073816024857</v>
      </c>
      <c r="W41" s="88">
        <f t="shared" si="8"/>
        <v>0</v>
      </c>
      <c r="X41" s="76">
        <f>分析係数表!E44</f>
        <v>0.12357593446944733</v>
      </c>
      <c r="Y41" s="89">
        <f t="shared" si="9"/>
        <v>0</v>
      </c>
    </row>
    <row r="42" spans="1:25" x14ac:dyDescent="0.2">
      <c r="A42" s="6" t="s">
        <v>342</v>
      </c>
      <c r="B42" s="5" t="s">
        <v>279</v>
      </c>
      <c r="C42" s="90"/>
      <c r="D42" s="76">
        <f>投入係数表!J42</f>
        <v>0</v>
      </c>
      <c r="E42" s="77">
        <f>$C$12*D42</f>
        <v>0</v>
      </c>
      <c r="F42" s="76">
        <f>分析係数表!C45</f>
        <v>1</v>
      </c>
      <c r="G42" s="77">
        <f>E42*F42</f>
        <v>0</v>
      </c>
      <c r="H42" s="77">
        <v>4.801095270627026E-3</v>
      </c>
      <c r="I42" s="77">
        <f>C42+H42</f>
        <v>4.801095270627026E-3</v>
      </c>
      <c r="J42" s="76">
        <f>分析係数表!G45</f>
        <v>0</v>
      </c>
      <c r="K42" s="78">
        <f>I42*J42</f>
        <v>0</v>
      </c>
      <c r="L42" s="79"/>
      <c r="M42" s="80"/>
      <c r="N42" s="81">
        <f>分析係数表!H45</f>
        <v>0</v>
      </c>
      <c r="O42" s="82">
        <f t="shared" si="4"/>
        <v>0</v>
      </c>
      <c r="P42" s="76">
        <f>分析係数表!C45</f>
        <v>1</v>
      </c>
      <c r="Q42" s="82">
        <f>O42*P42</f>
        <v>0</v>
      </c>
      <c r="R42" s="83">
        <v>2.7567549336265885E-3</v>
      </c>
      <c r="S42" s="84">
        <f>I42+R42</f>
        <v>7.5578502042536145E-3</v>
      </c>
      <c r="T42" s="85">
        <f>分析係数表!F45</f>
        <v>0</v>
      </c>
      <c r="U42" s="86">
        <f t="shared" si="7"/>
        <v>0</v>
      </c>
      <c r="V42" s="87">
        <f>分析係数表!D45</f>
        <v>0</v>
      </c>
      <c r="W42" s="88">
        <f t="shared" si="8"/>
        <v>0</v>
      </c>
      <c r="X42" s="76">
        <f>分析係数表!E45</f>
        <v>0</v>
      </c>
      <c r="Y42" s="89">
        <f t="shared" si="9"/>
        <v>0</v>
      </c>
    </row>
    <row r="43" spans="1:25" x14ac:dyDescent="0.2">
      <c r="A43" s="6" t="s">
        <v>343</v>
      </c>
      <c r="B43" s="5" t="s">
        <v>280</v>
      </c>
      <c r="C43" s="90"/>
      <c r="D43" s="76">
        <f>投入係数表!J43</f>
        <v>2.1810250817884407E-3</v>
      </c>
      <c r="E43" s="77">
        <f>$C$12*D43</f>
        <v>0.21810250817884408</v>
      </c>
      <c r="F43" s="76">
        <f>分析係数表!C46</f>
        <v>0.14201585503963765</v>
      </c>
      <c r="G43" s="77">
        <f>E43*F43</f>
        <v>3.0974014185308107E-2</v>
      </c>
      <c r="H43" s="77">
        <v>3.7343193664873799E-2</v>
      </c>
      <c r="I43" s="77">
        <f>C43+H43</f>
        <v>3.7343193664873799E-2</v>
      </c>
      <c r="J43" s="76">
        <f>分析係数表!G46</f>
        <v>9.5541401273885346E-3</v>
      </c>
      <c r="K43" s="78">
        <f>I43*J43</f>
        <v>3.5678210507841205E-4</v>
      </c>
      <c r="L43" s="79"/>
      <c r="M43" s="80"/>
      <c r="N43" s="81">
        <f>分析係数表!H46</f>
        <v>2.2838625801631884E-2</v>
      </c>
      <c r="O43" s="82">
        <f t="shared" si="4"/>
        <v>0.16407512138075095</v>
      </c>
      <c r="P43" s="76">
        <f>分析係数表!C46</f>
        <v>0.14201585503963765</v>
      </c>
      <c r="Q43" s="82">
        <f>O43*P43</f>
        <v>2.3301268653619679E-2</v>
      </c>
      <c r="R43" s="83">
        <v>2.583363690193469E-2</v>
      </c>
      <c r="S43" s="84">
        <f>I43+R43</f>
        <v>6.3176830566808492E-2</v>
      </c>
      <c r="T43" s="85">
        <f>分析係数表!F46</f>
        <v>0.31369426751592355</v>
      </c>
      <c r="U43" s="86">
        <f t="shared" si="7"/>
        <v>1.9818209588632601E-2</v>
      </c>
      <c r="V43" s="87">
        <f>分析係数表!D46</f>
        <v>3.1847133757961785E-3</v>
      </c>
      <c r="W43" s="88">
        <f t="shared" si="8"/>
        <v>0</v>
      </c>
      <c r="X43" s="76">
        <f>分析係数表!E46</f>
        <v>1.1146496815286623E-2</v>
      </c>
      <c r="Y43" s="89">
        <f t="shared" si="9"/>
        <v>0</v>
      </c>
    </row>
    <row r="44" spans="1:25" x14ac:dyDescent="0.2">
      <c r="A44" s="192">
        <v>40</v>
      </c>
      <c r="B44" s="14" t="s">
        <v>151</v>
      </c>
      <c r="C44" s="197">
        <f>SUM(C5:C43)</f>
        <v>100</v>
      </c>
      <c r="D44" s="92">
        <f>投入係数表!J44</f>
        <v>0.68266085059978188</v>
      </c>
      <c r="E44" s="91">
        <f>SUM(E5:E43)</f>
        <v>68.266085059978195</v>
      </c>
      <c r="F44" s="92">
        <f>分析係数表!C47</f>
        <v>0.37838028773130272</v>
      </c>
      <c r="G44" s="91">
        <f>SUM(G5:G43)</f>
        <v>5.4268280184002604</v>
      </c>
      <c r="H44" s="91">
        <f>SUM(H5:H43)</f>
        <v>6.0014356384351197</v>
      </c>
      <c r="I44" s="91">
        <f>SUM(I5:I43)</f>
        <v>106.0014356384351</v>
      </c>
      <c r="J44" s="92">
        <f>分析係数表!G47</f>
        <v>0.24341071531224251</v>
      </c>
      <c r="K44" s="93">
        <f>SUM(K5:K43)</f>
        <v>11.451817041359076</v>
      </c>
      <c r="L44" s="94">
        <f>最終需要_まとめ!$L$33</f>
        <v>0.62733333333333341</v>
      </c>
      <c r="M44" s="91">
        <f>K44*L44</f>
        <v>7.1841065572792617</v>
      </c>
      <c r="N44" s="95">
        <f>分析係数表!H47</f>
        <v>1</v>
      </c>
      <c r="O44" s="91">
        <f>SUM(O5:O43)</f>
        <v>7.1841065572792617</v>
      </c>
      <c r="P44" s="92">
        <f>分析係数表!C47</f>
        <v>0.37838028773130272</v>
      </c>
      <c r="Q44" s="96">
        <f>SUM(Q5:Q43)</f>
        <v>3.0063169874550879</v>
      </c>
      <c r="R44" s="91">
        <f>SUM(R5:R43)</f>
        <v>3.3493101230054001</v>
      </c>
      <c r="S44" s="97">
        <f>SUM(S5:S43)</f>
        <v>109.35074576144054</v>
      </c>
      <c r="T44" s="98">
        <f>分析係数表!F47</f>
        <v>0.4410006323413877</v>
      </c>
      <c r="U44" s="99">
        <f>SUM(U5:U43)</f>
        <v>36.06167797729821</v>
      </c>
      <c r="V44" s="100">
        <f>分析係数表!D47</f>
        <v>6.076465403261349E-2</v>
      </c>
      <c r="W44" s="101">
        <f>SUM(W5:W43)</f>
        <v>7</v>
      </c>
      <c r="X44" s="92">
        <f>分析係数表!E47</f>
        <v>4.5269894801387316E-2</v>
      </c>
      <c r="Y44" s="102">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303</v>
      </c>
      <c r="S2" s="3" t="s">
        <v>153</v>
      </c>
      <c r="U2" s="64" t="s">
        <v>210</v>
      </c>
      <c r="W2" s="3" t="s">
        <v>130</v>
      </c>
      <c r="Y2" s="3" t="s">
        <v>154</v>
      </c>
    </row>
    <row r="3" spans="1:25" ht="44" x14ac:dyDescent="0.2">
      <c r="B3" s="65"/>
      <c r="C3" s="66" t="s">
        <v>228</v>
      </c>
      <c r="D3" s="66" t="s">
        <v>244</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投入係数表!K5</f>
        <v>0</v>
      </c>
      <c r="E5" s="110">
        <f t="shared" ref="E5:E38" si="0">$C$13*D5</f>
        <v>0</v>
      </c>
      <c r="F5" s="76">
        <f>分析係数表!C8</f>
        <v>1</v>
      </c>
      <c r="G5" s="110">
        <f t="shared" ref="G5:G38" si="1">E5*F5</f>
        <v>0</v>
      </c>
      <c r="H5" s="110">
        <f t="array" ref="H5:H43">MMULT(逆行列係数!C5:AO43,'9'!G5:G43)</f>
        <v>2.027321728297169E-7</v>
      </c>
      <c r="I5" s="110">
        <f t="shared" ref="I5:I38" si="2">C5+H5</f>
        <v>2.027321728297169E-7</v>
      </c>
      <c r="J5" s="107">
        <f>分析係数表!G8</f>
        <v>0.11966752230778634</v>
      </c>
      <c r="K5" s="111">
        <f t="shared" ref="K5:K38" si="3">I5*J5</f>
        <v>2.4260456814606144E-8</v>
      </c>
      <c r="L5" s="79" t="s">
        <v>183</v>
      </c>
      <c r="M5" s="80" t="s">
        <v>183</v>
      </c>
      <c r="N5" s="81">
        <f>分析係数表!H8</f>
        <v>1.1982031803320041E-2</v>
      </c>
      <c r="O5" s="82">
        <f t="shared" ref="O5:O43" si="4">$M$44*N5</f>
        <v>3.3098035261571047E-2</v>
      </c>
      <c r="P5" s="76">
        <f>分析係数表!C8</f>
        <v>1</v>
      </c>
      <c r="Q5" s="82">
        <f t="shared" ref="Q5:Q38" si="5">O5*P5</f>
        <v>3.3098035261571047E-2</v>
      </c>
      <c r="R5" s="83">
        <f t="array" ref="R5:R43">MMULT(逆行列係数!C5:AO43,'9'!Q5:Q43)</f>
        <v>4.3725067222053465E-2</v>
      </c>
      <c r="S5" s="84">
        <f t="shared" ref="S5:S38" si="6">I5+R5</f>
        <v>4.3725269954226292E-2</v>
      </c>
      <c r="T5" s="85">
        <f>分析係数表!F8</f>
        <v>0.45202298007578534</v>
      </c>
      <c r="U5" s="86">
        <f t="shared" ref="U5:U43" si="7">S5*T5</f>
        <v>1.9764826829327568E-2</v>
      </c>
      <c r="V5" s="87">
        <f>分析係数表!D8</f>
        <v>0.29959662632929962</v>
      </c>
      <c r="W5" s="167">
        <f t="shared" ref="W5:W43" si="8">ROUND(S5*V5,0)</f>
        <v>0</v>
      </c>
      <c r="X5" s="76">
        <f>分析係数表!E8</f>
        <v>0.10695513995844029</v>
      </c>
      <c r="Y5" s="166">
        <f t="shared" ref="Y5:Y43" si="9">ROUND(S5*X5,0)</f>
        <v>0</v>
      </c>
    </row>
    <row r="6" spans="1:25" x14ac:dyDescent="0.2">
      <c r="A6" s="6" t="s">
        <v>220</v>
      </c>
      <c r="B6" s="5" t="s">
        <v>266</v>
      </c>
      <c r="C6" s="90"/>
      <c r="D6" s="107">
        <f>投入係数表!K6</f>
        <v>0</v>
      </c>
      <c r="E6" s="110">
        <f t="shared" si="0"/>
        <v>0</v>
      </c>
      <c r="F6" s="76">
        <f>分析係数表!C9</f>
        <v>0.44525547445255476</v>
      </c>
      <c r="G6" s="110">
        <f t="shared" si="1"/>
        <v>0</v>
      </c>
      <c r="H6" s="110">
        <v>7.7110792701961457E-9</v>
      </c>
      <c r="I6" s="110">
        <f t="shared" si="2"/>
        <v>7.7110792701961457E-9</v>
      </c>
      <c r="J6" s="107">
        <f>分析係数表!G9</f>
        <v>0.25757575757575757</v>
      </c>
      <c r="K6" s="111">
        <f t="shared" si="3"/>
        <v>1.9861870847474918E-9</v>
      </c>
      <c r="L6" s="79"/>
      <c r="M6" s="80"/>
      <c r="N6" s="81">
        <f>分析係数表!H9</f>
        <v>6.2093120276314386E-4</v>
      </c>
      <c r="O6" s="82">
        <f t="shared" si="4"/>
        <v>1.7152018273202813E-3</v>
      </c>
      <c r="P6" s="76">
        <f>分析係数表!C9</f>
        <v>0.44525547445255476</v>
      </c>
      <c r="Q6" s="82">
        <f t="shared" si="5"/>
        <v>7.637030034053807E-4</v>
      </c>
      <c r="R6" s="83">
        <v>9.1006966550703327E-4</v>
      </c>
      <c r="S6" s="84">
        <f t="shared" si="6"/>
        <v>9.100773765863035E-4</v>
      </c>
      <c r="T6" s="85">
        <f>分析係数表!F9</f>
        <v>0.71212121212121215</v>
      </c>
      <c r="U6" s="86">
        <f t="shared" si="7"/>
        <v>6.4808540453873136E-4</v>
      </c>
      <c r="V6" s="87">
        <f>分析係数表!D9</f>
        <v>0.22727272727272727</v>
      </c>
      <c r="W6" s="167">
        <f t="shared" si="8"/>
        <v>0</v>
      </c>
      <c r="X6" s="76">
        <f>分析係数表!E9</f>
        <v>0</v>
      </c>
      <c r="Y6" s="166">
        <f t="shared" si="9"/>
        <v>0</v>
      </c>
    </row>
    <row r="7" spans="1:25" x14ac:dyDescent="0.2">
      <c r="A7" s="6" t="s">
        <v>221</v>
      </c>
      <c r="B7" s="5" t="s">
        <v>267</v>
      </c>
      <c r="C7" s="90"/>
      <c r="D7" s="107">
        <f>投入係数表!K7</f>
        <v>0</v>
      </c>
      <c r="E7" s="110">
        <f t="shared" si="0"/>
        <v>0</v>
      </c>
      <c r="F7" s="76">
        <f>分析係数表!C10</f>
        <v>1</v>
      </c>
      <c r="G7" s="110">
        <f t="shared" si="1"/>
        <v>0</v>
      </c>
      <c r="H7" s="110">
        <v>1.7554641782409392E-7</v>
      </c>
      <c r="I7" s="110">
        <f t="shared" si="2"/>
        <v>1.7554641782409392E-7</v>
      </c>
      <c r="J7" s="107">
        <f>分析係数表!G10</f>
        <v>0.17925311203319502</v>
      </c>
      <c r="K7" s="111">
        <f t="shared" si="3"/>
        <v>3.1467241701248373E-8</v>
      </c>
      <c r="L7" s="79"/>
      <c r="M7" s="80"/>
      <c r="N7" s="81">
        <f>分析係数表!H10</f>
        <v>1.2030542053535912E-3</v>
      </c>
      <c r="O7" s="82">
        <f t="shared" si="4"/>
        <v>3.3232035404330445E-3</v>
      </c>
      <c r="P7" s="76">
        <f>分析係数表!C10</f>
        <v>1</v>
      </c>
      <c r="Q7" s="82">
        <f t="shared" si="5"/>
        <v>3.3232035404330445E-3</v>
      </c>
      <c r="R7" s="83">
        <v>4.5244772710145006E-3</v>
      </c>
      <c r="S7" s="84">
        <f t="shared" si="6"/>
        <v>4.5246528174323246E-3</v>
      </c>
      <c r="T7" s="85">
        <f>分析係数表!F10</f>
        <v>0.51950207468879672</v>
      </c>
      <c r="U7" s="86">
        <f t="shared" si="7"/>
        <v>2.350566525902602E-3</v>
      </c>
      <c r="V7" s="87">
        <f>分析係数表!D10</f>
        <v>0.10539419087136929</v>
      </c>
      <c r="W7" s="167">
        <f t="shared" si="8"/>
        <v>0</v>
      </c>
      <c r="X7" s="76">
        <f>分析係数表!E10</f>
        <v>0</v>
      </c>
      <c r="Y7" s="166">
        <f t="shared" si="9"/>
        <v>0</v>
      </c>
    </row>
    <row r="8" spans="1:25" x14ac:dyDescent="0.2">
      <c r="A8" s="6" t="s">
        <v>222</v>
      </c>
      <c r="B8" s="5" t="s">
        <v>27</v>
      </c>
      <c r="C8" s="90"/>
      <c r="D8" s="107">
        <f>投入係数表!K8</f>
        <v>0.60869565217391308</v>
      </c>
      <c r="E8" s="110">
        <f t="shared" si="0"/>
        <v>60.869565217391312</v>
      </c>
      <c r="F8" s="76">
        <f>分析係数表!C11</f>
        <v>1.8423746161719823E-3</v>
      </c>
      <c r="G8" s="110">
        <f t="shared" si="1"/>
        <v>0.11214454185394676</v>
      </c>
      <c r="H8" s="110">
        <v>0.11217250571403749</v>
      </c>
      <c r="I8" s="110">
        <f t="shared" si="2"/>
        <v>0.11217250571403749</v>
      </c>
      <c r="J8" s="107">
        <f>分析係数表!G11</f>
        <v>0.46666666666666667</v>
      </c>
      <c r="K8" s="111">
        <f t="shared" si="3"/>
        <v>5.2347169333217494E-2</v>
      </c>
      <c r="L8" s="79"/>
      <c r="M8" s="80"/>
      <c r="N8" s="81">
        <f>分析係数表!H11</f>
        <v>-1.9404100086348246E-5</v>
      </c>
      <c r="O8" s="82">
        <f t="shared" si="4"/>
        <v>-5.3600057103758789E-5</v>
      </c>
      <c r="P8" s="76">
        <f>分析係数表!C11</f>
        <v>1.8423746161719823E-3</v>
      </c>
      <c r="Q8" s="82">
        <f t="shared" si="5"/>
        <v>-9.8751384633333932E-8</v>
      </c>
      <c r="R8" s="83">
        <v>1.6612164127529174E-5</v>
      </c>
      <c r="S8" s="84">
        <f t="shared" si="6"/>
        <v>0.11218911787816502</v>
      </c>
      <c r="T8" s="85">
        <f>分析係数表!F11</f>
        <v>0.8</v>
      </c>
      <c r="U8" s="86">
        <f t="shared" si="7"/>
        <v>8.9751294302532023E-2</v>
      </c>
      <c r="V8" s="87">
        <f>分析係数表!D11</f>
        <v>0.8666666666666667</v>
      </c>
      <c r="W8" s="167">
        <f t="shared" si="8"/>
        <v>0</v>
      </c>
      <c r="X8" s="76">
        <f>分析係数表!E11</f>
        <v>0.13333333333333333</v>
      </c>
      <c r="Y8" s="166">
        <f t="shared" si="9"/>
        <v>0</v>
      </c>
    </row>
    <row r="9" spans="1:25" x14ac:dyDescent="0.2">
      <c r="A9" s="6" t="s">
        <v>223</v>
      </c>
      <c r="B9" s="5" t="s">
        <v>191</v>
      </c>
      <c r="C9" s="90"/>
      <c r="D9" s="107">
        <f>投入係数表!K9</f>
        <v>0</v>
      </c>
      <c r="E9" s="110">
        <f t="shared" si="0"/>
        <v>0</v>
      </c>
      <c r="F9" s="76">
        <f>分析係数表!C12</f>
        <v>2.0316759704011478E-2</v>
      </c>
      <c r="G9" s="110">
        <f t="shared" si="1"/>
        <v>0</v>
      </c>
      <c r="H9" s="110">
        <v>5.7683936074323498E-9</v>
      </c>
      <c r="I9" s="110">
        <f t="shared" si="2"/>
        <v>5.7683936074323498E-9</v>
      </c>
      <c r="J9" s="107">
        <f>分析係数表!G12</f>
        <v>0.1442736737729301</v>
      </c>
      <c r="K9" s="111">
        <f t="shared" si="3"/>
        <v>8.322273375125503E-10</v>
      </c>
      <c r="L9" s="79"/>
      <c r="M9" s="80"/>
      <c r="N9" s="81">
        <f>分析係数表!H12</f>
        <v>9.3974056718184554E-2</v>
      </c>
      <c r="O9" s="82">
        <f t="shared" si="4"/>
        <v>0.25958507655350382</v>
      </c>
      <c r="P9" s="76">
        <f>分析係数表!C12</f>
        <v>2.0316759704011478E-2</v>
      </c>
      <c r="Q9" s="82">
        <f t="shared" si="5"/>
        <v>5.2739276230849615E-3</v>
      </c>
      <c r="R9" s="83">
        <v>5.8705919168430161E-3</v>
      </c>
      <c r="S9" s="84">
        <f t="shared" si="6"/>
        <v>5.8705976852366235E-3</v>
      </c>
      <c r="T9" s="85">
        <f>分析係数表!F12</f>
        <v>0.28705999008428357</v>
      </c>
      <c r="U9" s="86">
        <f t="shared" si="7"/>
        <v>1.6852137133128431E-3</v>
      </c>
      <c r="V9" s="87">
        <f>分析係数表!D12</f>
        <v>9.4695091720376795E-2</v>
      </c>
      <c r="W9" s="167">
        <f t="shared" si="8"/>
        <v>0</v>
      </c>
      <c r="X9" s="76">
        <f>分析係数表!E12</f>
        <v>6.8914229053049086E-2</v>
      </c>
      <c r="Y9" s="166">
        <f t="shared" si="9"/>
        <v>0</v>
      </c>
    </row>
    <row r="10" spans="1:25" x14ac:dyDescent="0.2">
      <c r="A10" s="6" t="s">
        <v>224</v>
      </c>
      <c r="B10" s="5" t="s">
        <v>28</v>
      </c>
      <c r="C10" s="90"/>
      <c r="D10" s="107">
        <f>投入係数表!K10</f>
        <v>0</v>
      </c>
      <c r="E10" s="110">
        <f t="shared" si="0"/>
        <v>0</v>
      </c>
      <c r="F10" s="76">
        <f>分析係数表!C13</f>
        <v>0</v>
      </c>
      <c r="G10" s="110">
        <f t="shared" si="1"/>
        <v>0</v>
      </c>
      <c r="H10" s="110">
        <v>0</v>
      </c>
      <c r="I10" s="110">
        <f t="shared" si="2"/>
        <v>0</v>
      </c>
      <c r="J10" s="107">
        <f>分析係数表!G13</f>
        <v>0.24483775811209441</v>
      </c>
      <c r="K10" s="111">
        <f t="shared" si="3"/>
        <v>0</v>
      </c>
      <c r="L10" s="79"/>
      <c r="M10" s="80"/>
      <c r="N10" s="81">
        <f>分析係数表!H13</f>
        <v>1.4242609463379612E-2</v>
      </c>
      <c r="O10" s="82">
        <f t="shared" si="4"/>
        <v>3.9342441914158949E-2</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107">
        <f>投入係数表!K11</f>
        <v>0</v>
      </c>
      <c r="E11" s="110">
        <f t="shared" si="0"/>
        <v>0</v>
      </c>
      <c r="F11" s="76">
        <f>分析係数表!C14</f>
        <v>5.3118908382066232E-2</v>
      </c>
      <c r="G11" s="110">
        <f t="shared" si="1"/>
        <v>0</v>
      </c>
      <c r="H11" s="110">
        <v>2.0733741163365927E-6</v>
      </c>
      <c r="I11" s="110">
        <f t="shared" si="2"/>
        <v>2.0733741163365927E-6</v>
      </c>
      <c r="J11" s="107">
        <f>分析係数表!G14</f>
        <v>0.16545012165450121</v>
      </c>
      <c r="K11" s="111">
        <f t="shared" si="3"/>
        <v>3.4303999978318321E-7</v>
      </c>
      <c r="L11" s="79"/>
      <c r="M11" s="80"/>
      <c r="N11" s="81">
        <f>分析係数表!H14</f>
        <v>1.1739480552240688E-3</v>
      </c>
      <c r="O11" s="82">
        <f t="shared" si="4"/>
        <v>3.2428034547774065E-3</v>
      </c>
      <c r="P11" s="76">
        <f>分析係数表!C14</f>
        <v>5.3118908382066232E-2</v>
      </c>
      <c r="Q11" s="82">
        <f t="shared" si="5"/>
        <v>1.7225417961536891E-4</v>
      </c>
      <c r="R11" s="83">
        <v>6.4106472075521929E-4</v>
      </c>
      <c r="S11" s="84">
        <f t="shared" si="6"/>
        <v>6.4313809487155584E-4</v>
      </c>
      <c r="T11" s="85">
        <f>分析係数表!F14</f>
        <v>0.30008110300081103</v>
      </c>
      <c r="U11" s="86">
        <f t="shared" si="7"/>
        <v>1.9299358889089671E-4</v>
      </c>
      <c r="V11" s="87">
        <f>分析係数表!D14</f>
        <v>6.4882400648824001E-2</v>
      </c>
      <c r="W11" s="167">
        <f t="shared" si="8"/>
        <v>0</v>
      </c>
      <c r="X11" s="76">
        <f>分析係数表!E14</f>
        <v>5.0283860502838604E-2</v>
      </c>
      <c r="Y11" s="166">
        <f t="shared" si="9"/>
        <v>0</v>
      </c>
    </row>
    <row r="12" spans="1:25" x14ac:dyDescent="0.2">
      <c r="A12" s="6" t="s">
        <v>226</v>
      </c>
      <c r="B12" s="5" t="s">
        <v>29</v>
      </c>
      <c r="C12" s="90"/>
      <c r="D12" s="107">
        <f>投入係数表!K12</f>
        <v>0</v>
      </c>
      <c r="E12" s="110">
        <f t="shared" si="0"/>
        <v>0</v>
      </c>
      <c r="F12" s="76">
        <f>分析係数表!C15</f>
        <v>0</v>
      </c>
      <c r="G12" s="110">
        <f t="shared" si="1"/>
        <v>0</v>
      </c>
      <c r="H12" s="110">
        <v>0</v>
      </c>
      <c r="I12" s="110">
        <f t="shared" si="2"/>
        <v>0</v>
      </c>
      <c r="J12" s="107">
        <f>分析係数表!G15</f>
        <v>9.5965103598691384E-2</v>
      </c>
      <c r="K12" s="111">
        <f t="shared" si="3"/>
        <v>0</v>
      </c>
      <c r="L12" s="79"/>
      <c r="M12" s="80"/>
      <c r="N12" s="81">
        <f>分析係数表!H15</f>
        <v>8.6736327385976662E-3</v>
      </c>
      <c r="O12" s="82">
        <f t="shared" si="4"/>
        <v>2.3959225525380178E-2</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75">
        <f>最終需要_まとめ!C14</f>
        <v>100</v>
      </c>
      <c r="D13" s="107">
        <f>投入係数表!K13</f>
        <v>8.6956521739130432E-2</v>
      </c>
      <c r="E13" s="110">
        <f t="shared" si="0"/>
        <v>8.695652173913043</v>
      </c>
      <c r="F13" s="76">
        <f>分析係数表!C16</f>
        <v>2.7114967462038564E-3</v>
      </c>
      <c r="G13" s="110">
        <f t="shared" si="1"/>
        <v>2.3578232575685705E-2</v>
      </c>
      <c r="H13" s="110">
        <v>2.3583967489242647E-2</v>
      </c>
      <c r="I13" s="110">
        <f t="shared" si="2"/>
        <v>100.02358396748924</v>
      </c>
      <c r="J13" s="107">
        <f>分析係数表!G16</f>
        <v>4.3478260869565216E-2</v>
      </c>
      <c r="K13" s="111">
        <f t="shared" si="3"/>
        <v>4.3488514768473587</v>
      </c>
      <c r="L13" s="79"/>
      <c r="M13" s="80"/>
      <c r="N13" s="81">
        <f>分析係数表!H16</f>
        <v>1.6842758874950278E-2</v>
      </c>
      <c r="O13" s="82">
        <f t="shared" si="4"/>
        <v>4.6524849566062627E-2</v>
      </c>
      <c r="P13" s="76">
        <f>分析係数表!C16</f>
        <v>2.7114967462038564E-3</v>
      </c>
      <c r="Q13" s="82">
        <f t="shared" si="5"/>
        <v>1.2615197821600271E-4</v>
      </c>
      <c r="R13" s="83">
        <v>1.4102151622890336E-4</v>
      </c>
      <c r="S13" s="84">
        <f t="shared" si="6"/>
        <v>100.02372498900547</v>
      </c>
      <c r="T13" s="85">
        <f>分析係数表!F16</f>
        <v>0.30434782608695654</v>
      </c>
      <c r="U13" s="86">
        <f t="shared" si="7"/>
        <v>30.442003257523407</v>
      </c>
      <c r="V13" s="87">
        <f>分析係数表!D16</f>
        <v>0.13043478260869565</v>
      </c>
      <c r="W13" s="167">
        <f t="shared" si="8"/>
        <v>13</v>
      </c>
      <c r="X13" s="76">
        <f>分析係数表!E16</f>
        <v>8.6956521739130432E-2</v>
      </c>
      <c r="Y13" s="166">
        <f t="shared" si="9"/>
        <v>9</v>
      </c>
    </row>
    <row r="14" spans="1:25" x14ac:dyDescent="0.2">
      <c r="A14" s="6" t="s">
        <v>2</v>
      </c>
      <c r="B14" s="5" t="s">
        <v>364</v>
      </c>
      <c r="C14" s="90"/>
      <c r="D14" s="107">
        <f>投入係数表!K14</f>
        <v>0</v>
      </c>
      <c r="E14" s="110">
        <f t="shared" si="0"/>
        <v>0</v>
      </c>
      <c r="F14" s="76">
        <f>分析係数表!C17</f>
        <v>8.0363051905076865E-3</v>
      </c>
      <c r="G14" s="110">
        <f t="shared" si="1"/>
        <v>0</v>
      </c>
      <c r="H14" s="110">
        <v>1.9926884761676356E-7</v>
      </c>
      <c r="I14" s="110">
        <f t="shared" si="2"/>
        <v>1.9926884761676356E-7</v>
      </c>
      <c r="J14" s="107">
        <f>分析係数表!G17</f>
        <v>0.21314741035856574</v>
      </c>
      <c r="K14" s="111">
        <f t="shared" si="3"/>
        <v>4.2473638834648807E-8</v>
      </c>
      <c r="L14" s="79"/>
      <c r="M14" s="80"/>
      <c r="N14" s="81">
        <f>分析係数表!H17</f>
        <v>2.8815088628227144E-3</v>
      </c>
      <c r="O14" s="82">
        <f t="shared" si="4"/>
        <v>7.9596084799081791E-3</v>
      </c>
      <c r="P14" s="76">
        <f>分析係数表!C17</f>
        <v>8.0363051905076865E-3</v>
      </c>
      <c r="Q14" s="82">
        <f t="shared" si="5"/>
        <v>6.3965842941495103E-5</v>
      </c>
      <c r="R14" s="83">
        <v>1.2252002229546331E-4</v>
      </c>
      <c r="S14" s="84">
        <f t="shared" si="6"/>
        <v>1.2271929114308008E-4</v>
      </c>
      <c r="T14" s="85">
        <f>分析係数表!F17</f>
        <v>0.32270916334661354</v>
      </c>
      <c r="U14" s="86">
        <f t="shared" si="7"/>
        <v>3.9602639771272856E-5</v>
      </c>
      <c r="V14" s="87">
        <f>分析係数表!D17</f>
        <v>4.9800796812749001E-2</v>
      </c>
      <c r="W14" s="167">
        <f t="shared" si="8"/>
        <v>0</v>
      </c>
      <c r="X14" s="76">
        <f>分析係数表!E17</f>
        <v>4.7808764940239043E-2</v>
      </c>
      <c r="Y14" s="166">
        <f t="shared" si="9"/>
        <v>0</v>
      </c>
    </row>
    <row r="15" spans="1:25" x14ac:dyDescent="0.2">
      <c r="A15" s="6" t="s">
        <v>3</v>
      </c>
      <c r="B15" s="5" t="s">
        <v>31</v>
      </c>
      <c r="C15" s="90"/>
      <c r="D15" s="107">
        <f>投入係数表!K15</f>
        <v>0</v>
      </c>
      <c r="E15" s="110">
        <f t="shared" si="0"/>
        <v>0</v>
      </c>
      <c r="F15" s="76">
        <f>分析係数表!C18</f>
        <v>6.0036945812807829E-2</v>
      </c>
      <c r="G15" s="110">
        <f t="shared" si="1"/>
        <v>0</v>
      </c>
      <c r="H15" s="110">
        <v>2.7068007867025294E-7</v>
      </c>
      <c r="I15" s="110">
        <f t="shared" si="2"/>
        <v>2.7068007867025294E-7</v>
      </c>
      <c r="J15" s="107">
        <f>分析係数表!G18</f>
        <v>0.21452702702702703</v>
      </c>
      <c r="K15" s="111">
        <f t="shared" si="3"/>
        <v>5.8068192552571157E-8</v>
      </c>
      <c r="L15" s="79"/>
      <c r="M15" s="80"/>
      <c r="N15" s="81">
        <f>分析係数表!H18</f>
        <v>4.5599635202918376E-4</v>
      </c>
      <c r="O15" s="82">
        <f t="shared" si="4"/>
        <v>1.2596013419383315E-3</v>
      </c>
      <c r="P15" s="76">
        <f>分析係数表!C18</f>
        <v>6.0036945812807829E-2</v>
      </c>
      <c r="Q15" s="82">
        <f t="shared" si="5"/>
        <v>7.5622617511691631E-5</v>
      </c>
      <c r="R15" s="83">
        <v>1.7734276325313269E-4</v>
      </c>
      <c r="S15" s="84">
        <f t="shared" si="6"/>
        <v>1.7761344333180293E-4</v>
      </c>
      <c r="T15" s="85">
        <f>分析係数表!F18</f>
        <v>0.45777027027027029</v>
      </c>
      <c r="U15" s="86">
        <f t="shared" si="7"/>
        <v>8.1306153957632759E-5</v>
      </c>
      <c r="V15" s="87">
        <f>分析係数表!D18</f>
        <v>1.4358108108108109E-2</v>
      </c>
      <c r="W15" s="167">
        <f t="shared" si="8"/>
        <v>0</v>
      </c>
      <c r="X15" s="76">
        <f>分析係数表!E18</f>
        <v>5.0675675675675678E-3</v>
      </c>
      <c r="Y15" s="166">
        <f t="shared" si="9"/>
        <v>0</v>
      </c>
    </row>
    <row r="16" spans="1:25" x14ac:dyDescent="0.2">
      <c r="A16" s="6" t="s">
        <v>4</v>
      </c>
      <c r="B16" s="5" t="s">
        <v>32</v>
      </c>
      <c r="C16" s="90"/>
      <c r="D16" s="107">
        <f>投入係数表!K16</f>
        <v>0</v>
      </c>
      <c r="E16" s="110">
        <f t="shared" si="0"/>
        <v>0</v>
      </c>
      <c r="F16" s="76">
        <f>分析係数表!C19</f>
        <v>2.1817907292767669E-2</v>
      </c>
      <c r="G16" s="110">
        <f t="shared" si="1"/>
        <v>0</v>
      </c>
      <c r="H16" s="110">
        <v>4.8163148044611684E-8</v>
      </c>
      <c r="I16" s="110">
        <f t="shared" si="2"/>
        <v>4.8163148044611684E-8</v>
      </c>
      <c r="J16" s="107">
        <f>分析係数表!G19</f>
        <v>5.7812500000000003E-2</v>
      </c>
      <c r="K16" s="111">
        <f t="shared" si="3"/>
        <v>2.7844319963291129E-9</v>
      </c>
      <c r="L16" s="79"/>
      <c r="M16" s="80"/>
      <c r="N16" s="81">
        <f>分析係数表!H19</f>
        <v>-1.1642460051808947E-4</v>
      </c>
      <c r="O16" s="82">
        <f t="shared" si="4"/>
        <v>-3.2160034262255274E-4</v>
      </c>
      <c r="P16" s="76">
        <f>分析係数表!C19</f>
        <v>2.1817907292767669E-2</v>
      </c>
      <c r="Q16" s="82">
        <f t="shared" si="5"/>
        <v>-7.0166464606611739E-6</v>
      </c>
      <c r="R16" s="83">
        <v>4.4211766979227553E-5</v>
      </c>
      <c r="S16" s="84">
        <f t="shared" si="6"/>
        <v>4.4259930127272164E-5</v>
      </c>
      <c r="T16" s="85">
        <f>分析係数表!F19</f>
        <v>0.24062500000000001</v>
      </c>
      <c r="U16" s="86">
        <f t="shared" si="7"/>
        <v>1.0650045686874864E-5</v>
      </c>
      <c r="V16" s="87">
        <f>分析係数表!D19</f>
        <v>1.171875E-2</v>
      </c>
      <c r="W16" s="167">
        <f t="shared" si="8"/>
        <v>0</v>
      </c>
      <c r="X16" s="76">
        <f>分析係数表!E19</f>
        <v>1.015625E-2</v>
      </c>
      <c r="Y16" s="166">
        <f t="shared" si="9"/>
        <v>0</v>
      </c>
    </row>
    <row r="17" spans="1:25" x14ac:dyDescent="0.2">
      <c r="A17" s="6" t="s">
        <v>5</v>
      </c>
      <c r="B17" s="5" t="s">
        <v>33</v>
      </c>
      <c r="C17" s="90"/>
      <c r="D17" s="107">
        <f>投入係数表!K17</f>
        <v>0</v>
      </c>
      <c r="E17" s="110">
        <f t="shared" si="0"/>
        <v>0</v>
      </c>
      <c r="F17" s="76">
        <f>分析係数表!C20</f>
        <v>5.6386047731444844E-3</v>
      </c>
      <c r="G17" s="110">
        <f t="shared" si="1"/>
        <v>0</v>
      </c>
      <c r="H17" s="110">
        <v>9.0858051817216893E-9</v>
      </c>
      <c r="I17" s="110">
        <f t="shared" si="2"/>
        <v>9.0858051817216893E-9</v>
      </c>
      <c r="J17" s="107">
        <f>分析係数表!G20</f>
        <v>9.9078341013824886E-2</v>
      </c>
      <c r="K17" s="111">
        <f t="shared" si="3"/>
        <v>9.002065041797987E-10</v>
      </c>
      <c r="L17" s="79"/>
      <c r="M17" s="80"/>
      <c r="N17" s="81">
        <f>分析係数表!H20</f>
        <v>5.6271890250409915E-4</v>
      </c>
      <c r="O17" s="82">
        <f t="shared" si="4"/>
        <v>1.5544016560090049E-3</v>
      </c>
      <c r="P17" s="76">
        <f>分析係数表!C20</f>
        <v>5.6386047731444844E-3</v>
      </c>
      <c r="Q17" s="82">
        <f t="shared" si="5"/>
        <v>8.7646565969560654E-6</v>
      </c>
      <c r="R17" s="83">
        <v>2.7957856940166739E-5</v>
      </c>
      <c r="S17" s="84">
        <f t="shared" si="6"/>
        <v>2.7966942745348461E-5</v>
      </c>
      <c r="T17" s="85">
        <f>分析係数表!F20</f>
        <v>0.22119815668202766</v>
      </c>
      <c r="U17" s="86">
        <f t="shared" si="7"/>
        <v>6.1862361833028861E-6</v>
      </c>
      <c r="V17" s="87">
        <f>分析係数表!D20</f>
        <v>9.2165898617511521E-3</v>
      </c>
      <c r="W17" s="167">
        <f t="shared" si="8"/>
        <v>0</v>
      </c>
      <c r="X17" s="76">
        <f>分析係数表!E20</f>
        <v>6.9124423963133645E-3</v>
      </c>
      <c r="Y17" s="166">
        <f t="shared" si="9"/>
        <v>0</v>
      </c>
    </row>
    <row r="18" spans="1:25" x14ac:dyDescent="0.2">
      <c r="A18" s="6" t="s">
        <v>6</v>
      </c>
      <c r="B18" s="5" t="s">
        <v>34</v>
      </c>
      <c r="C18" s="90"/>
      <c r="D18" s="107">
        <f>投入係数表!K18</f>
        <v>0</v>
      </c>
      <c r="E18" s="110">
        <f t="shared" si="0"/>
        <v>0</v>
      </c>
      <c r="F18" s="76">
        <f>分析係数表!C21</f>
        <v>3.6921656859351559E-2</v>
      </c>
      <c r="G18" s="110">
        <f t="shared" si="1"/>
        <v>0</v>
      </c>
      <c r="H18" s="110">
        <v>4.0618941817844011E-7</v>
      </c>
      <c r="I18" s="110">
        <f t="shared" si="2"/>
        <v>4.0618941817844011E-7</v>
      </c>
      <c r="J18" s="107">
        <f>分析係数表!G21</f>
        <v>0.2849280270956816</v>
      </c>
      <c r="K18" s="111">
        <f t="shared" si="3"/>
        <v>1.1573474954872573E-7</v>
      </c>
      <c r="L18" s="79"/>
      <c r="M18" s="80"/>
      <c r="N18" s="81">
        <f>分析係数表!H21</f>
        <v>9.3139680414471579E-4</v>
      </c>
      <c r="O18" s="82">
        <f t="shared" si="4"/>
        <v>2.5728027409804219E-3</v>
      </c>
      <c r="P18" s="76">
        <f>分析係数表!C21</f>
        <v>3.6921656859351559E-2</v>
      </c>
      <c r="Q18" s="82">
        <f t="shared" si="5"/>
        <v>9.4992139969278289E-5</v>
      </c>
      <c r="R18" s="83">
        <v>2.211884761623907E-4</v>
      </c>
      <c r="S18" s="84">
        <f t="shared" si="6"/>
        <v>2.2159466558056913E-4</v>
      </c>
      <c r="T18" s="85">
        <f>分析係数表!F21</f>
        <v>0.42591024555461471</v>
      </c>
      <c r="U18" s="86">
        <f t="shared" si="7"/>
        <v>9.4379438431012929E-5</v>
      </c>
      <c r="V18" s="87">
        <f>分析係数表!D21</f>
        <v>7.1549534292972061E-2</v>
      </c>
      <c r="W18" s="167">
        <f t="shared" si="8"/>
        <v>0</v>
      </c>
      <c r="X18" s="76">
        <f>分析係数表!E21</f>
        <v>6.2235393734123623E-2</v>
      </c>
      <c r="Y18" s="166">
        <f t="shared" si="9"/>
        <v>0</v>
      </c>
    </row>
    <row r="19" spans="1:25" x14ac:dyDescent="0.2">
      <c r="A19" s="6" t="s">
        <v>7</v>
      </c>
      <c r="B19" s="5" t="s">
        <v>269</v>
      </c>
      <c r="C19" s="90"/>
      <c r="D19" s="107">
        <f>投入係数表!K19</f>
        <v>0</v>
      </c>
      <c r="E19" s="110">
        <f t="shared" si="0"/>
        <v>0</v>
      </c>
      <c r="F19" s="76">
        <f>分析係数表!C22</f>
        <v>3.1736872475476074E-2</v>
      </c>
      <c r="G19" s="110">
        <f t="shared" si="1"/>
        <v>0</v>
      </c>
      <c r="H19" s="110">
        <v>1.3785238110850276E-7</v>
      </c>
      <c r="I19" s="110">
        <f t="shared" si="2"/>
        <v>1.3785238110850276E-7</v>
      </c>
      <c r="J19" s="107">
        <f>分析係数表!G22</f>
        <v>0.19464835425053278</v>
      </c>
      <c r="K19" s="111">
        <f t="shared" si="3"/>
        <v>2.6832739112287299E-8</v>
      </c>
      <c r="L19" s="79"/>
      <c r="M19" s="80"/>
      <c r="N19" s="81">
        <f>分析係数表!H22</f>
        <v>4.8510250215870614E-5</v>
      </c>
      <c r="O19" s="82">
        <f t="shared" si="4"/>
        <v>1.3400014275939697E-4</v>
      </c>
      <c r="P19" s="76">
        <f>分析係数表!C22</f>
        <v>3.1736872475476074E-2</v>
      </c>
      <c r="Q19" s="82">
        <f t="shared" si="5"/>
        <v>4.2527454424505701E-6</v>
      </c>
      <c r="R19" s="83">
        <v>5.3464481731696012E-5</v>
      </c>
      <c r="S19" s="84">
        <f t="shared" si="6"/>
        <v>5.3602334112804514E-5</v>
      </c>
      <c r="T19" s="85">
        <f>分析係数表!F22</f>
        <v>0.41345015391901491</v>
      </c>
      <c r="U19" s="86">
        <f t="shared" si="7"/>
        <v>2.2161893289357489E-5</v>
      </c>
      <c r="V19" s="87">
        <f>分析係数表!D22</f>
        <v>4.1913331754676771E-2</v>
      </c>
      <c r="W19" s="167">
        <f t="shared" si="8"/>
        <v>0</v>
      </c>
      <c r="X19" s="76">
        <f>分析係数表!E22</f>
        <v>4.0966137816717971E-2</v>
      </c>
      <c r="Y19" s="166">
        <f t="shared" si="9"/>
        <v>0</v>
      </c>
    </row>
    <row r="20" spans="1:25" x14ac:dyDescent="0.2">
      <c r="A20" s="6" t="s">
        <v>8</v>
      </c>
      <c r="B20" s="5" t="s">
        <v>270</v>
      </c>
      <c r="C20" s="90"/>
      <c r="D20" s="107">
        <f>投入係数表!K20</f>
        <v>0</v>
      </c>
      <c r="E20" s="110">
        <f t="shared" si="0"/>
        <v>0</v>
      </c>
      <c r="F20" s="76">
        <f>分析係数表!C23</f>
        <v>0</v>
      </c>
      <c r="G20" s="110">
        <f t="shared" si="1"/>
        <v>0</v>
      </c>
      <c r="H20" s="110">
        <v>0</v>
      </c>
      <c r="I20" s="110">
        <f t="shared" si="2"/>
        <v>0</v>
      </c>
      <c r="J20" s="107">
        <f>分析係数表!G23</f>
        <v>0.21584120254384273</v>
      </c>
      <c r="K20" s="111">
        <f t="shared" si="3"/>
        <v>0</v>
      </c>
      <c r="L20" s="79"/>
      <c r="M20" s="80"/>
      <c r="N20" s="81">
        <f>分析係数表!H23</f>
        <v>2.9106150129522369E-5</v>
      </c>
      <c r="O20" s="82">
        <f t="shared" si="4"/>
        <v>8.0400085655638184E-5</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107">
        <f>投入係数表!K21</f>
        <v>0</v>
      </c>
      <c r="E21" s="110">
        <f t="shared" si="0"/>
        <v>0</v>
      </c>
      <c r="F21" s="76">
        <f>分析係数表!C24</f>
        <v>0.35760598503740648</v>
      </c>
      <c r="G21" s="110">
        <f t="shared" si="1"/>
        <v>0</v>
      </c>
      <c r="H21" s="110">
        <v>8.2992184772499036E-7</v>
      </c>
      <c r="I21" s="110">
        <f t="shared" si="2"/>
        <v>8.2992184772499036E-7</v>
      </c>
      <c r="J21" s="107">
        <f>分析係数表!G24</f>
        <v>0.20759493670886076</v>
      </c>
      <c r="K21" s="111">
        <f t="shared" si="3"/>
        <v>1.7228757345177016E-7</v>
      </c>
      <c r="L21" s="79"/>
      <c r="M21" s="80"/>
      <c r="N21" s="81">
        <f>分析係数表!H24</f>
        <v>3.6867790164061664E-4</v>
      </c>
      <c r="O21" s="82">
        <f t="shared" si="4"/>
        <v>1.0184010849714168E-3</v>
      </c>
      <c r="P21" s="76">
        <f>分析係数表!C24</f>
        <v>0.35760598503740648</v>
      </c>
      <c r="Q21" s="82">
        <f t="shared" si="5"/>
        <v>3.6418632315436699E-4</v>
      </c>
      <c r="R21" s="83">
        <v>1.2729622147854968E-3</v>
      </c>
      <c r="S21" s="84">
        <f t="shared" si="6"/>
        <v>1.2737921366332218E-3</v>
      </c>
      <c r="T21" s="85">
        <f>分析係数表!F24</f>
        <v>0.39156118143459917</v>
      </c>
      <c r="U21" s="86">
        <f t="shared" si="7"/>
        <v>4.9876755392220672E-4</v>
      </c>
      <c r="V21" s="87">
        <f>分析係数表!D24</f>
        <v>0</v>
      </c>
      <c r="W21" s="167">
        <f t="shared" si="8"/>
        <v>0</v>
      </c>
      <c r="X21" s="76">
        <f>分析係数表!E24</f>
        <v>0</v>
      </c>
      <c r="Y21" s="166">
        <f t="shared" si="9"/>
        <v>0</v>
      </c>
    </row>
    <row r="22" spans="1:25" x14ac:dyDescent="0.2">
      <c r="A22" s="6" t="s">
        <v>10</v>
      </c>
      <c r="B22" s="5" t="s">
        <v>272</v>
      </c>
      <c r="C22" s="90"/>
      <c r="D22" s="107">
        <f>投入係数表!K22</f>
        <v>0</v>
      </c>
      <c r="E22" s="110">
        <f t="shared" si="0"/>
        <v>0</v>
      </c>
      <c r="F22" s="76">
        <f>分析係数表!C25</f>
        <v>9.5215065139195865E-3</v>
      </c>
      <c r="G22" s="110">
        <f t="shared" si="1"/>
        <v>0</v>
      </c>
      <c r="H22" s="110">
        <v>7.7603908688076437E-8</v>
      </c>
      <c r="I22" s="110">
        <f t="shared" si="2"/>
        <v>7.7603908688076437E-8</v>
      </c>
      <c r="J22" s="107">
        <f>分析係数表!G25</f>
        <v>0.19654913728432108</v>
      </c>
      <c r="K22" s="111">
        <f t="shared" si="3"/>
        <v>1.5252981302532652E-8</v>
      </c>
      <c r="L22" s="79"/>
      <c r="M22" s="80"/>
      <c r="N22" s="81">
        <f>分析係数表!H25</f>
        <v>5.2391070233140261E-4</v>
      </c>
      <c r="O22" s="82">
        <f t="shared" si="4"/>
        <v>1.4472015418014871E-3</v>
      </c>
      <c r="P22" s="76">
        <f>分析係数表!C25</f>
        <v>9.5215065139195865E-3</v>
      </c>
      <c r="Q22" s="82">
        <f t="shared" si="5"/>
        <v>1.3779538907217328E-5</v>
      </c>
      <c r="R22" s="83">
        <v>1.0282660378619177E-4</v>
      </c>
      <c r="S22" s="84">
        <f t="shared" si="6"/>
        <v>1.0290420769487985E-4</v>
      </c>
      <c r="T22" s="85">
        <f>分析係数表!F25</f>
        <v>0.35083770942735681</v>
      </c>
      <c r="U22" s="86">
        <f t="shared" si="7"/>
        <v>3.6102676518108631E-5</v>
      </c>
      <c r="V22" s="87">
        <f>分析係数表!D25</f>
        <v>3.500875218804701E-3</v>
      </c>
      <c r="W22" s="167">
        <f t="shared" si="8"/>
        <v>0</v>
      </c>
      <c r="X22" s="76">
        <f>分析係数表!E25</f>
        <v>3.0007501875468868E-3</v>
      </c>
      <c r="Y22" s="166">
        <f t="shared" si="9"/>
        <v>0</v>
      </c>
    </row>
    <row r="23" spans="1:25" x14ac:dyDescent="0.2">
      <c r="A23" s="6" t="s">
        <v>11</v>
      </c>
      <c r="B23" s="5" t="s">
        <v>35</v>
      </c>
      <c r="C23" s="90"/>
      <c r="D23" s="107">
        <f>投入係数表!K23</f>
        <v>0</v>
      </c>
      <c r="E23" s="110">
        <f t="shared" si="0"/>
        <v>0</v>
      </c>
      <c r="F23" s="76">
        <f>分析係数表!C26</f>
        <v>1</v>
      </c>
      <c r="G23" s="110">
        <f t="shared" si="1"/>
        <v>0</v>
      </c>
      <c r="H23" s="110">
        <v>4.4605135478615308E-6</v>
      </c>
      <c r="I23" s="110">
        <f t="shared" si="2"/>
        <v>4.4605135478615308E-6</v>
      </c>
      <c r="J23" s="107">
        <f>分析係数表!G26</f>
        <v>0.19643428283435263</v>
      </c>
      <c r="K23" s="111">
        <f t="shared" si="3"/>
        <v>8.7619777984709368E-7</v>
      </c>
      <c r="L23" s="79"/>
      <c r="M23" s="80"/>
      <c r="N23" s="81">
        <f>分析係数表!H26</f>
        <v>1.1070039099261674E-2</v>
      </c>
      <c r="O23" s="82">
        <f t="shared" si="4"/>
        <v>3.0578832577694386E-2</v>
      </c>
      <c r="P23" s="76">
        <f>分析係数表!C26</f>
        <v>1</v>
      </c>
      <c r="Q23" s="82">
        <f t="shared" si="5"/>
        <v>3.0578832577694386E-2</v>
      </c>
      <c r="R23" s="83">
        <v>3.6123047625905208E-2</v>
      </c>
      <c r="S23" s="84">
        <f t="shared" si="6"/>
        <v>3.612750813945307E-2</v>
      </c>
      <c r="T23" s="85">
        <f>分析係数表!F26</f>
        <v>0.33543328454985122</v>
      </c>
      <c r="U23" s="86">
        <f t="shared" si="7"/>
        <v>1.2118368717818228E-2</v>
      </c>
      <c r="V23" s="87">
        <f>分析係数表!D26</f>
        <v>6.5760780018802641E-3</v>
      </c>
      <c r="W23" s="167">
        <f t="shared" si="8"/>
        <v>0</v>
      </c>
      <c r="X23" s="76">
        <f>分析係数表!E26</f>
        <v>6.992837551004584E-3</v>
      </c>
      <c r="Y23" s="166">
        <f t="shared" si="9"/>
        <v>0</v>
      </c>
    </row>
    <row r="24" spans="1:25" x14ac:dyDescent="0.2">
      <c r="A24" s="6" t="s">
        <v>12</v>
      </c>
      <c r="B24" s="5" t="s">
        <v>365</v>
      </c>
      <c r="C24" s="90"/>
      <c r="D24" s="107">
        <f>投入係数表!K24</f>
        <v>0</v>
      </c>
      <c r="E24" s="110">
        <f t="shared" si="0"/>
        <v>0</v>
      </c>
      <c r="F24" s="76">
        <f>分析係数表!C27</f>
        <v>0.19201995012468831</v>
      </c>
      <c r="G24" s="110">
        <f t="shared" si="1"/>
        <v>0</v>
      </c>
      <c r="H24" s="110">
        <v>2.2827938365070584E-7</v>
      </c>
      <c r="I24" s="110">
        <f t="shared" si="2"/>
        <v>2.2827938365070584E-7</v>
      </c>
      <c r="J24" s="107">
        <f>分析係数表!G27</f>
        <v>0.16888519134775373</v>
      </c>
      <c r="K24" s="111">
        <f t="shared" si="3"/>
        <v>3.855300738859674E-8</v>
      </c>
      <c r="L24" s="79"/>
      <c r="M24" s="80"/>
      <c r="N24" s="81">
        <f>分析係数表!H27</f>
        <v>1.1060337049218499E-2</v>
      </c>
      <c r="O24" s="82">
        <f t="shared" si="4"/>
        <v>3.0552032549142506E-2</v>
      </c>
      <c r="P24" s="76">
        <f>分析係数表!C27</f>
        <v>0.19201995012468831</v>
      </c>
      <c r="Q24" s="82">
        <f t="shared" si="5"/>
        <v>5.8665997662941975E-3</v>
      </c>
      <c r="R24" s="83">
        <v>5.9413895153228721E-3</v>
      </c>
      <c r="S24" s="84">
        <f t="shared" si="6"/>
        <v>5.9416177947065225E-3</v>
      </c>
      <c r="T24" s="85">
        <f>分析係数表!F27</f>
        <v>0.32029950083194675</v>
      </c>
      <c r="U24" s="86">
        <f t="shared" si="7"/>
        <v>1.9030972137787114E-3</v>
      </c>
      <c r="V24" s="87">
        <f>分析係数表!D27</f>
        <v>0</v>
      </c>
      <c r="W24" s="167">
        <f t="shared" si="8"/>
        <v>0</v>
      </c>
      <c r="X24" s="76">
        <f>分析係数表!E27</f>
        <v>0</v>
      </c>
      <c r="Y24" s="166">
        <f t="shared" si="9"/>
        <v>0</v>
      </c>
    </row>
    <row r="25" spans="1:25" x14ac:dyDescent="0.2">
      <c r="A25" s="6" t="s">
        <v>13</v>
      </c>
      <c r="B25" s="5" t="s">
        <v>192</v>
      </c>
      <c r="C25" s="90"/>
      <c r="D25" s="107">
        <f>投入係数表!K25</f>
        <v>0</v>
      </c>
      <c r="E25" s="110">
        <f t="shared" si="0"/>
        <v>0</v>
      </c>
      <c r="F25" s="76">
        <f>分析係数表!C28</f>
        <v>7.8754250939681358E-2</v>
      </c>
      <c r="G25" s="110">
        <f t="shared" si="1"/>
        <v>0</v>
      </c>
      <c r="H25" s="110">
        <v>1.1318289149503201E-6</v>
      </c>
      <c r="I25" s="110">
        <f t="shared" si="2"/>
        <v>1.1318289149503201E-6</v>
      </c>
      <c r="J25" s="107">
        <f>分析係数表!G28</f>
        <v>0.12491909385113269</v>
      </c>
      <c r="K25" s="111">
        <f t="shared" si="3"/>
        <v>1.4138704245010472E-7</v>
      </c>
      <c r="L25" s="79"/>
      <c r="M25" s="80"/>
      <c r="N25" s="81">
        <f>分析係数表!H28</f>
        <v>1.995711693880917E-2</v>
      </c>
      <c r="O25" s="82">
        <f t="shared" si="4"/>
        <v>5.512765873121591E-2</v>
      </c>
      <c r="P25" s="76">
        <f>分析係数表!C28</f>
        <v>7.8754250939681358E-2</v>
      </c>
      <c r="Q25" s="82">
        <f t="shared" si="5"/>
        <v>4.3415374694352939E-3</v>
      </c>
      <c r="R25" s="83">
        <v>4.7910206409754619E-3</v>
      </c>
      <c r="S25" s="84">
        <f t="shared" si="6"/>
        <v>4.7921524698904122E-3</v>
      </c>
      <c r="T25" s="85">
        <f>分析係数表!F28</f>
        <v>0.21391585760517801</v>
      </c>
      <c r="U25" s="86">
        <f t="shared" si="7"/>
        <v>1.0251174053713796E-3</v>
      </c>
      <c r="V25" s="87">
        <f>分析係数表!D28</f>
        <v>3.3980582524271843E-2</v>
      </c>
      <c r="W25" s="167">
        <f t="shared" si="8"/>
        <v>0</v>
      </c>
      <c r="X25" s="76">
        <f>分析係数表!E28</f>
        <v>2.9773462783171521E-2</v>
      </c>
      <c r="Y25" s="166">
        <f t="shared" si="9"/>
        <v>0</v>
      </c>
    </row>
    <row r="26" spans="1:25" x14ac:dyDescent="0.2">
      <c r="A26" s="6" t="s">
        <v>14</v>
      </c>
      <c r="B26" s="5" t="s">
        <v>50</v>
      </c>
      <c r="C26" s="90"/>
      <c r="D26" s="107">
        <f>投入係数表!K26</f>
        <v>0</v>
      </c>
      <c r="E26" s="110">
        <f t="shared" si="0"/>
        <v>0</v>
      </c>
      <c r="F26" s="76">
        <f>分析係数表!C29</f>
        <v>0.17273701124799146</v>
      </c>
      <c r="G26" s="110">
        <f t="shared" si="1"/>
        <v>0</v>
      </c>
      <c r="H26" s="110">
        <v>2.0982860401906135E-5</v>
      </c>
      <c r="I26" s="110">
        <f t="shared" si="2"/>
        <v>2.0982860401906135E-5</v>
      </c>
      <c r="J26" s="107">
        <f>分析係数表!G29</f>
        <v>0.26179367547952309</v>
      </c>
      <c r="K26" s="111">
        <f t="shared" si="3"/>
        <v>5.4931801466887504E-6</v>
      </c>
      <c r="L26" s="79"/>
      <c r="M26" s="80"/>
      <c r="N26" s="81">
        <f>分析係数表!H29</f>
        <v>9.8960910440376044E-3</v>
      </c>
      <c r="O26" s="82">
        <f t="shared" si="4"/>
        <v>2.733602912291698E-2</v>
      </c>
      <c r="P26" s="76">
        <f>分析係数表!C29</f>
        <v>0.17273701124799146</v>
      </c>
      <c r="Q26" s="82">
        <f t="shared" si="5"/>
        <v>4.721943970080732E-3</v>
      </c>
      <c r="R26" s="83">
        <v>6.3739761855901448E-3</v>
      </c>
      <c r="S26" s="84">
        <f t="shared" si="6"/>
        <v>6.3949590459920509E-3</v>
      </c>
      <c r="T26" s="85">
        <f>分析係数表!F29</f>
        <v>0.41420425090720581</v>
      </c>
      <c r="U26" s="86">
        <f t="shared" si="7"/>
        <v>2.6488192212273968E-3</v>
      </c>
      <c r="V26" s="87">
        <f>分析係数表!D29</f>
        <v>0.15033696215655781</v>
      </c>
      <c r="W26" s="167">
        <f t="shared" si="8"/>
        <v>0</v>
      </c>
      <c r="X26" s="76">
        <f>分析係数表!E29</f>
        <v>7.8797304302747534E-2</v>
      </c>
      <c r="Y26" s="166">
        <f t="shared" si="9"/>
        <v>0</v>
      </c>
    </row>
    <row r="27" spans="1:25" x14ac:dyDescent="0.2">
      <c r="A27" s="6" t="s">
        <v>15</v>
      </c>
      <c r="B27" s="5" t="s">
        <v>36</v>
      </c>
      <c r="C27" s="90"/>
      <c r="D27" s="107">
        <f>投入係数表!K27</f>
        <v>0</v>
      </c>
      <c r="E27" s="110">
        <f t="shared" si="0"/>
        <v>0</v>
      </c>
      <c r="F27" s="76">
        <f>分析係数表!C30</f>
        <v>1</v>
      </c>
      <c r="G27" s="110">
        <f t="shared" si="1"/>
        <v>0</v>
      </c>
      <c r="H27" s="110">
        <v>6.311351179313961E-5</v>
      </c>
      <c r="I27" s="110">
        <f t="shared" si="2"/>
        <v>6.311351179313961E-5</v>
      </c>
      <c r="J27" s="107">
        <f>分析係数表!G30</f>
        <v>0.34449467473756801</v>
      </c>
      <c r="K27" s="111">
        <f t="shared" si="3"/>
        <v>2.1742268716723294E-5</v>
      </c>
      <c r="L27" s="79"/>
      <c r="M27" s="80"/>
      <c r="N27" s="81">
        <f>分析係数表!H30</f>
        <v>0</v>
      </c>
      <c r="O27" s="82">
        <f t="shared" si="4"/>
        <v>0</v>
      </c>
      <c r="P27" s="76">
        <f>分析係数表!C30</f>
        <v>1</v>
      </c>
      <c r="Q27" s="82">
        <f t="shared" si="5"/>
        <v>0</v>
      </c>
      <c r="R27" s="83">
        <v>6.6766332065120032E-3</v>
      </c>
      <c r="S27" s="84">
        <f t="shared" si="6"/>
        <v>6.7397467183051424E-3</v>
      </c>
      <c r="T27" s="85">
        <f>分析係数表!F30</f>
        <v>0.44103900084284731</v>
      </c>
      <c r="U27" s="86">
        <f t="shared" si="7"/>
        <v>2.9724911585751589E-3</v>
      </c>
      <c r="V27" s="87">
        <f>分析係数表!D30</f>
        <v>0.13470232166117538</v>
      </c>
      <c r="W27" s="167">
        <f t="shared" si="8"/>
        <v>0</v>
      </c>
      <c r="X27" s="76">
        <f>分析係数表!E30</f>
        <v>9.0644395065512223E-2</v>
      </c>
      <c r="Y27" s="166">
        <f t="shared" si="9"/>
        <v>0</v>
      </c>
    </row>
    <row r="28" spans="1:25" x14ac:dyDescent="0.2">
      <c r="A28" s="6" t="s">
        <v>16</v>
      </c>
      <c r="B28" s="5" t="s">
        <v>193</v>
      </c>
      <c r="C28" s="90"/>
      <c r="D28" s="107">
        <f>投入係数表!K28</f>
        <v>0</v>
      </c>
      <c r="E28" s="110">
        <f t="shared" si="0"/>
        <v>0</v>
      </c>
      <c r="F28" s="76">
        <f>分析係数表!C31</f>
        <v>0.22703792364873376</v>
      </c>
      <c r="G28" s="110">
        <f t="shared" si="1"/>
        <v>0</v>
      </c>
      <c r="H28" s="110">
        <v>1.7182273285525121E-3</v>
      </c>
      <c r="I28" s="110">
        <f t="shared" si="2"/>
        <v>1.7182273285525121E-3</v>
      </c>
      <c r="J28" s="107">
        <f>分析係数表!G31</f>
        <v>7.0061014096360189E-2</v>
      </c>
      <c r="K28" s="111">
        <f t="shared" si="3"/>
        <v>1.2038074908646886E-4</v>
      </c>
      <c r="L28" s="79"/>
      <c r="M28" s="80"/>
      <c r="N28" s="81">
        <f>分析係数表!H31</f>
        <v>2.3692406205431206E-2</v>
      </c>
      <c r="O28" s="82">
        <f t="shared" si="4"/>
        <v>6.5445669723689467E-2</v>
      </c>
      <c r="P28" s="76">
        <f>分析係数表!C31</f>
        <v>0.22703792364873376</v>
      </c>
      <c r="Q28" s="82">
        <f t="shared" si="5"/>
        <v>1.4858648965867256E-2</v>
      </c>
      <c r="R28" s="83">
        <v>1.8607492987649771E-2</v>
      </c>
      <c r="S28" s="84">
        <f t="shared" si="6"/>
        <v>2.0325720316202282E-2</v>
      </c>
      <c r="T28" s="85">
        <f>分析係数表!F31</f>
        <v>0.2422680412371134</v>
      </c>
      <c r="U28" s="86">
        <f t="shared" si="7"/>
        <v>4.9242724477397276E-3</v>
      </c>
      <c r="V28" s="87">
        <f>分析係数表!D31</f>
        <v>2.0934146854618137E-2</v>
      </c>
      <c r="W28" s="167">
        <f t="shared" si="8"/>
        <v>0</v>
      </c>
      <c r="X28" s="76">
        <f>分析係数表!E31</f>
        <v>1.7988638754470862E-2</v>
      </c>
      <c r="Y28" s="166">
        <f t="shared" si="9"/>
        <v>0</v>
      </c>
    </row>
    <row r="29" spans="1:25" x14ac:dyDescent="0.2">
      <c r="A29" s="6" t="s">
        <v>17</v>
      </c>
      <c r="B29" s="5" t="s">
        <v>273</v>
      </c>
      <c r="C29" s="90"/>
      <c r="D29" s="107">
        <f>投入係数表!K29</f>
        <v>0</v>
      </c>
      <c r="E29" s="110">
        <f t="shared" si="0"/>
        <v>0</v>
      </c>
      <c r="F29" s="76">
        <f>分析係数表!C32</f>
        <v>0.29590488771466317</v>
      </c>
      <c r="G29" s="110">
        <f t="shared" si="1"/>
        <v>0</v>
      </c>
      <c r="H29" s="110">
        <v>3.6864773111202577E-6</v>
      </c>
      <c r="I29" s="110">
        <f t="shared" si="2"/>
        <v>3.6864773111202577E-6</v>
      </c>
      <c r="J29" s="107">
        <f>分析係数表!G32</f>
        <v>0.13968957871396895</v>
      </c>
      <c r="K29" s="111">
        <f t="shared" si="3"/>
        <v>5.1496246252899382E-7</v>
      </c>
      <c r="L29" s="79"/>
      <c r="M29" s="80"/>
      <c r="N29" s="81">
        <f>分析係数表!H32</f>
        <v>6.5682878792288815E-3</v>
      </c>
      <c r="O29" s="82">
        <f t="shared" si="4"/>
        <v>1.814361932962235E-2</v>
      </c>
      <c r="P29" s="76">
        <f>分析係数表!C32</f>
        <v>0.29590488771466317</v>
      </c>
      <c r="Q29" s="82">
        <f t="shared" si="5"/>
        <v>5.3687856404694935E-3</v>
      </c>
      <c r="R29" s="83">
        <v>6.6200268310614898E-3</v>
      </c>
      <c r="S29" s="84">
        <f t="shared" si="6"/>
        <v>6.6237133083726103E-3</v>
      </c>
      <c r="T29" s="85">
        <f>分析係数表!F32</f>
        <v>0.48337028824833705</v>
      </c>
      <c r="U29" s="86">
        <f t="shared" si="7"/>
        <v>3.2017062111424151E-3</v>
      </c>
      <c r="V29" s="87">
        <f>分析係数表!D32</f>
        <v>2.4390243902439025E-2</v>
      </c>
      <c r="W29" s="167">
        <f t="shared" si="8"/>
        <v>0</v>
      </c>
      <c r="X29" s="76">
        <f>分析係数表!E32</f>
        <v>3.7694013303769404E-2</v>
      </c>
      <c r="Y29" s="166">
        <f t="shared" si="9"/>
        <v>0</v>
      </c>
    </row>
    <row r="30" spans="1:25" x14ac:dyDescent="0.2">
      <c r="A30" s="6" t="s">
        <v>18</v>
      </c>
      <c r="B30" s="5" t="s">
        <v>274</v>
      </c>
      <c r="C30" s="90"/>
      <c r="D30" s="107">
        <f>投入係数表!K30</f>
        <v>0</v>
      </c>
      <c r="E30" s="110">
        <f t="shared" si="0"/>
        <v>0</v>
      </c>
      <c r="F30" s="76">
        <f>分析係数表!C33</f>
        <v>0.50593824228028506</v>
      </c>
      <c r="G30" s="110">
        <f t="shared" si="1"/>
        <v>0</v>
      </c>
      <c r="H30" s="110">
        <v>1.1284870521471322E-5</v>
      </c>
      <c r="I30" s="110">
        <f t="shared" si="2"/>
        <v>1.1284870521471322E-5</v>
      </c>
      <c r="J30" s="107">
        <f>分析係数表!G33</f>
        <v>0.50351288056206089</v>
      </c>
      <c r="K30" s="111">
        <f t="shared" si="3"/>
        <v>5.682077663035911E-6</v>
      </c>
      <c r="L30" s="79"/>
      <c r="M30" s="80"/>
      <c r="N30" s="81">
        <f>分析係数表!H33</f>
        <v>9.7990705436058648E-4</v>
      </c>
      <c r="O30" s="82">
        <f t="shared" si="4"/>
        <v>2.7068028837398191E-3</v>
      </c>
      <c r="P30" s="76">
        <f>分析係数表!C33</f>
        <v>0.50593824228028506</v>
      </c>
      <c r="Q30" s="82">
        <f t="shared" si="5"/>
        <v>1.3694750931985309E-3</v>
      </c>
      <c r="R30" s="83">
        <v>4.6080632285167818E-3</v>
      </c>
      <c r="S30" s="84">
        <f t="shared" si="6"/>
        <v>4.619348099038253E-3</v>
      </c>
      <c r="T30" s="85">
        <f>分析係数表!F33</f>
        <v>0.6428571428571429</v>
      </c>
      <c r="U30" s="86">
        <f t="shared" si="7"/>
        <v>2.9695809208103059E-3</v>
      </c>
      <c r="V30" s="87">
        <f>分析係数表!D33</f>
        <v>0.16744730679156908</v>
      </c>
      <c r="W30" s="167">
        <f t="shared" si="8"/>
        <v>0</v>
      </c>
      <c r="X30" s="76">
        <f>分析係数表!E33</f>
        <v>0.16510538641686182</v>
      </c>
      <c r="Y30" s="166">
        <f t="shared" si="9"/>
        <v>0</v>
      </c>
    </row>
    <row r="31" spans="1:25" x14ac:dyDescent="0.2">
      <c r="A31" s="6" t="s">
        <v>19</v>
      </c>
      <c r="B31" s="5" t="s">
        <v>275</v>
      </c>
      <c r="C31" s="90"/>
      <c r="D31" s="107">
        <f>投入係数表!K31</f>
        <v>0</v>
      </c>
      <c r="E31" s="110">
        <f t="shared" si="0"/>
        <v>0</v>
      </c>
      <c r="F31" s="76">
        <f>分析係数表!C34</f>
        <v>0.26077975054258296</v>
      </c>
      <c r="G31" s="110">
        <f t="shared" si="1"/>
        <v>0</v>
      </c>
      <c r="H31" s="110">
        <v>2.5596050721926971E-5</v>
      </c>
      <c r="I31" s="110">
        <f t="shared" si="2"/>
        <v>2.5596050721926971E-5</v>
      </c>
      <c r="J31" s="107">
        <f>分析係数表!G34</f>
        <v>0.42483061710309467</v>
      </c>
      <c r="K31" s="111">
        <f t="shared" si="3"/>
        <v>1.0873986023598346E-5</v>
      </c>
      <c r="L31" s="79"/>
      <c r="M31" s="80"/>
      <c r="N31" s="81">
        <f>分析係数表!H34</f>
        <v>0.16366388217830427</v>
      </c>
      <c r="O31" s="82">
        <f t="shared" si="4"/>
        <v>0.45208968164165347</v>
      </c>
      <c r="P31" s="76">
        <f>分析係数表!C34</f>
        <v>0.26077975054258296</v>
      </c>
      <c r="Q31" s="82">
        <f t="shared" si="5"/>
        <v>0.11789583440138614</v>
      </c>
      <c r="R31" s="83">
        <v>0.12734082402777888</v>
      </c>
      <c r="S31" s="84">
        <f t="shared" si="6"/>
        <v>0.1273664200785008</v>
      </c>
      <c r="T31" s="85">
        <f>分析係数表!F34</f>
        <v>0.70072636269303545</v>
      </c>
      <c r="U31" s="86">
        <f t="shared" si="7"/>
        <v>8.9249008270841063E-2</v>
      </c>
      <c r="V31" s="87">
        <f>分析係数表!D34</f>
        <v>0.25868278093145336</v>
      </c>
      <c r="W31" s="167">
        <f t="shared" si="8"/>
        <v>0</v>
      </c>
      <c r="X31" s="76">
        <f>分析係数表!E34</f>
        <v>0.16968809131416712</v>
      </c>
      <c r="Y31" s="166">
        <f t="shared" si="9"/>
        <v>0</v>
      </c>
    </row>
    <row r="32" spans="1:25" x14ac:dyDescent="0.2">
      <c r="A32" s="6" t="s">
        <v>20</v>
      </c>
      <c r="B32" s="5" t="s">
        <v>37</v>
      </c>
      <c r="C32" s="90"/>
      <c r="D32" s="107">
        <f>投入係数表!K32</f>
        <v>0</v>
      </c>
      <c r="E32" s="110">
        <f t="shared" si="0"/>
        <v>0</v>
      </c>
      <c r="F32" s="76">
        <f>分析係数表!C35</f>
        <v>0.71993786549707606</v>
      </c>
      <c r="G32" s="110">
        <f t="shared" si="1"/>
        <v>0</v>
      </c>
      <c r="H32" s="110">
        <v>5.5923603720147213E-3</v>
      </c>
      <c r="I32" s="110">
        <f t="shared" si="2"/>
        <v>5.5923603720147213E-3</v>
      </c>
      <c r="J32" s="107">
        <f>分析係数表!G35</f>
        <v>0.31397977394408089</v>
      </c>
      <c r="K32" s="111">
        <f t="shared" si="3"/>
        <v>1.7558880454190183E-3</v>
      </c>
      <c r="L32" s="79"/>
      <c r="M32" s="80"/>
      <c r="N32" s="81">
        <f>分析係数表!H35</f>
        <v>6.1132617322040145E-2</v>
      </c>
      <c r="O32" s="82">
        <f t="shared" si="4"/>
        <v>0.16886697990539204</v>
      </c>
      <c r="P32" s="76">
        <f>分析係数表!C35</f>
        <v>0.71993786549707606</v>
      </c>
      <c r="Q32" s="82">
        <f t="shared" si="5"/>
        <v>0.12157373306602558</v>
      </c>
      <c r="R32" s="83">
        <v>0.15249679156947232</v>
      </c>
      <c r="S32" s="84">
        <f t="shared" si="6"/>
        <v>0.15808915194148704</v>
      </c>
      <c r="T32" s="85">
        <f>分析係数表!F35</f>
        <v>0.64640095181439616</v>
      </c>
      <c r="U32" s="86">
        <f t="shared" si="7"/>
        <v>0.10218897828650791</v>
      </c>
      <c r="V32" s="87">
        <f>分析係数表!D35</f>
        <v>8.7804878048780483E-2</v>
      </c>
      <c r="W32" s="167">
        <f t="shared" si="8"/>
        <v>0</v>
      </c>
      <c r="X32" s="76">
        <f>分析係数表!E35</f>
        <v>7.8643664485425341E-2</v>
      </c>
      <c r="Y32" s="166">
        <f t="shared" si="9"/>
        <v>0</v>
      </c>
    </row>
    <row r="33" spans="1:25" x14ac:dyDescent="0.2">
      <c r="A33" s="6" t="s">
        <v>21</v>
      </c>
      <c r="B33" s="5" t="s">
        <v>38</v>
      </c>
      <c r="C33" s="90"/>
      <c r="D33" s="107">
        <f>投入係数表!K33</f>
        <v>0</v>
      </c>
      <c r="E33" s="110">
        <f t="shared" si="0"/>
        <v>0</v>
      </c>
      <c r="F33" s="76">
        <f>分析係数表!C36</f>
        <v>0.73814422888496956</v>
      </c>
      <c r="G33" s="110">
        <f t="shared" si="1"/>
        <v>0</v>
      </c>
      <c r="H33" s="110">
        <v>7.2764683311272633E-5</v>
      </c>
      <c r="I33" s="110">
        <f t="shared" si="2"/>
        <v>7.2764683311272633E-5</v>
      </c>
      <c r="J33" s="107">
        <f>分析係数表!G36</f>
        <v>1.8281777836656288E-2</v>
      </c>
      <c r="K33" s="111">
        <f t="shared" si="3"/>
        <v>1.3302677746513378E-6</v>
      </c>
      <c r="L33" s="79"/>
      <c r="M33" s="80"/>
      <c r="N33" s="81">
        <f>分析係数表!H36</f>
        <v>0.17079488896003725</v>
      </c>
      <c r="O33" s="82">
        <f t="shared" si="4"/>
        <v>0.47178770262728481</v>
      </c>
      <c r="P33" s="76">
        <f>分析係数表!C36</f>
        <v>0.73814422888496956</v>
      </c>
      <c r="Q33" s="82">
        <f t="shared" si="5"/>
        <v>0.34824736995322847</v>
      </c>
      <c r="R33" s="83">
        <v>0.36154071624468115</v>
      </c>
      <c r="S33" s="84">
        <f t="shared" si="6"/>
        <v>0.36161348092799245</v>
      </c>
      <c r="T33" s="85">
        <f>分析係数表!F36</f>
        <v>0.88368550043054916</v>
      </c>
      <c r="U33" s="86">
        <f t="shared" si="7"/>
        <v>0.31955258985628587</v>
      </c>
      <c r="V33" s="87">
        <f>分析係数表!D36</f>
        <v>1.6625819699278004E-2</v>
      </c>
      <c r="W33" s="167">
        <f t="shared" si="8"/>
        <v>0</v>
      </c>
      <c r="X33" s="76">
        <f>分析係数表!E36</f>
        <v>4.8353977611445987E-3</v>
      </c>
      <c r="Y33" s="166">
        <f t="shared" si="9"/>
        <v>0</v>
      </c>
    </row>
    <row r="34" spans="1:25" x14ac:dyDescent="0.2">
      <c r="A34" s="6" t="s">
        <v>22</v>
      </c>
      <c r="B34" s="5" t="s">
        <v>377</v>
      </c>
      <c r="C34" s="90"/>
      <c r="D34" s="107">
        <f>投入係数表!K34</f>
        <v>0</v>
      </c>
      <c r="E34" s="110">
        <f t="shared" si="0"/>
        <v>0</v>
      </c>
      <c r="F34" s="76">
        <f>分析係数表!C37</f>
        <v>0.25348602222970695</v>
      </c>
      <c r="G34" s="110">
        <f t="shared" si="1"/>
        <v>0</v>
      </c>
      <c r="H34" s="110">
        <v>7.0092674454096921E-5</v>
      </c>
      <c r="I34" s="110">
        <f t="shared" si="2"/>
        <v>7.0092674454096921E-5</v>
      </c>
      <c r="J34" s="107">
        <f>分析係数表!G37</f>
        <v>0.47075358051131039</v>
      </c>
      <c r="K34" s="111">
        <f t="shared" si="3"/>
        <v>3.2996377466879782E-5</v>
      </c>
      <c r="L34" s="79"/>
      <c r="M34" s="80"/>
      <c r="N34" s="81">
        <f>分析係数表!H37</f>
        <v>4.9005054768072494E-2</v>
      </c>
      <c r="O34" s="82">
        <f t="shared" si="4"/>
        <v>0.13536694421554282</v>
      </c>
      <c r="P34" s="76">
        <f>分析係数表!C37</f>
        <v>0.25348602222970695</v>
      </c>
      <c r="Q34" s="82">
        <f t="shared" si="5"/>
        <v>3.4313628230588589E-2</v>
      </c>
      <c r="R34" s="83">
        <v>4.1481272284296974E-2</v>
      </c>
      <c r="S34" s="84">
        <f t="shared" si="6"/>
        <v>4.1551364958751072E-2</v>
      </c>
      <c r="T34" s="85">
        <f>分析係数表!F37</f>
        <v>0.68036407442109492</v>
      </c>
      <c r="U34" s="86">
        <f t="shared" si="7"/>
        <v>2.827005596109379E-2</v>
      </c>
      <c r="V34" s="87">
        <f>分析係数表!D37</f>
        <v>9.1554008834158748E-2</v>
      </c>
      <c r="W34" s="167">
        <f t="shared" si="8"/>
        <v>0</v>
      </c>
      <c r="X34" s="76">
        <f>分析係数表!E37</f>
        <v>8.4593762548520954E-2</v>
      </c>
      <c r="Y34" s="166">
        <f t="shared" si="9"/>
        <v>0</v>
      </c>
    </row>
    <row r="35" spans="1:25" x14ac:dyDescent="0.2">
      <c r="A35" s="6" t="s">
        <v>23</v>
      </c>
      <c r="B35" s="5" t="s">
        <v>194</v>
      </c>
      <c r="C35" s="90"/>
      <c r="D35" s="107">
        <f>投入係数表!K35</f>
        <v>0</v>
      </c>
      <c r="E35" s="110">
        <f t="shared" si="0"/>
        <v>0</v>
      </c>
      <c r="F35" s="76">
        <f>分析係数表!C38</f>
        <v>0.13763637750820168</v>
      </c>
      <c r="G35" s="110">
        <f t="shared" si="1"/>
        <v>0</v>
      </c>
      <c r="H35" s="110">
        <v>5.0020497202597614E-5</v>
      </c>
      <c r="I35" s="110">
        <f t="shared" si="2"/>
        <v>5.0020497202597614E-5</v>
      </c>
      <c r="J35" s="107">
        <f>分析係数表!G38</f>
        <v>0.19868482855800845</v>
      </c>
      <c r="K35" s="111">
        <f t="shared" si="3"/>
        <v>9.9383139110844487E-6</v>
      </c>
      <c r="L35" s="79"/>
      <c r="M35" s="80"/>
      <c r="N35" s="81">
        <f>分析係数表!H38</f>
        <v>4.3455482143376897E-2</v>
      </c>
      <c r="O35" s="82">
        <f t="shared" si="4"/>
        <v>0.12003732788386781</v>
      </c>
      <c r="P35" s="76">
        <f>分析係数表!C38</f>
        <v>0.13763637750820168</v>
      </c>
      <c r="Q35" s="82">
        <f t="shared" si="5"/>
        <v>1.6521502975699813E-2</v>
      </c>
      <c r="R35" s="83">
        <v>2.1074559691249627E-2</v>
      </c>
      <c r="S35" s="84">
        <f t="shared" si="6"/>
        <v>2.1124580188452223E-2</v>
      </c>
      <c r="T35" s="85">
        <f>分析係数表!F38</f>
        <v>0.41427900422733677</v>
      </c>
      <c r="U35" s="86">
        <f t="shared" si="7"/>
        <v>8.7514700451925137E-3</v>
      </c>
      <c r="V35" s="87">
        <f>分析係数表!D38</f>
        <v>5.9182714889619542E-2</v>
      </c>
      <c r="W35" s="167">
        <f t="shared" si="8"/>
        <v>0</v>
      </c>
      <c r="X35" s="76">
        <f>分析係数表!E38</f>
        <v>5.7303898543917334E-2</v>
      </c>
      <c r="Y35" s="166">
        <f t="shared" si="9"/>
        <v>0</v>
      </c>
    </row>
    <row r="36" spans="1:25" x14ac:dyDescent="0.2">
      <c r="A36" s="6" t="s">
        <v>24</v>
      </c>
      <c r="B36" s="5" t="s">
        <v>39</v>
      </c>
      <c r="C36" s="90"/>
      <c r="D36" s="107">
        <f>投入係数表!K36</f>
        <v>0</v>
      </c>
      <c r="E36" s="110">
        <f t="shared" si="0"/>
        <v>0</v>
      </c>
      <c r="F36" s="76">
        <f>分析係数表!C39</f>
        <v>1</v>
      </c>
      <c r="G36" s="110">
        <f t="shared" si="1"/>
        <v>0</v>
      </c>
      <c r="H36" s="110">
        <v>1.502873961305922E-6</v>
      </c>
      <c r="I36" s="110">
        <f t="shared" si="2"/>
        <v>1.502873961305922E-6</v>
      </c>
      <c r="J36" s="107">
        <f>分析係数表!G39</f>
        <v>0.35440246949875054</v>
      </c>
      <c r="K36" s="111">
        <f t="shared" si="3"/>
        <v>5.3262224323218846E-7</v>
      </c>
      <c r="L36" s="79"/>
      <c r="M36" s="80"/>
      <c r="N36" s="81">
        <f>分析係数表!H39</f>
        <v>3.9099261673991711E-3</v>
      </c>
      <c r="O36" s="82">
        <f t="shared" si="4"/>
        <v>1.0800411506407395E-2</v>
      </c>
      <c r="P36" s="76">
        <f>分析係数表!C39</f>
        <v>1</v>
      </c>
      <c r="Q36" s="82">
        <f t="shared" si="5"/>
        <v>1.0800411506407395E-2</v>
      </c>
      <c r="R36" s="83">
        <v>1.2682637860103761E-2</v>
      </c>
      <c r="S36" s="84">
        <f t="shared" si="6"/>
        <v>1.2684140734065067E-2</v>
      </c>
      <c r="T36" s="85">
        <f>分析係数表!F39</f>
        <v>0.70505659267970011</v>
      </c>
      <c r="U36" s="86">
        <f t="shared" si="7"/>
        <v>8.9430370470297074E-3</v>
      </c>
      <c r="V36" s="87">
        <f>分析係数表!D39</f>
        <v>6.644127590768778E-2</v>
      </c>
      <c r="W36" s="167">
        <f t="shared" si="8"/>
        <v>0</v>
      </c>
      <c r="X36" s="76">
        <f>分析係数表!E39</f>
        <v>8.4080552697339411E-2</v>
      </c>
      <c r="Y36" s="166">
        <f t="shared" si="9"/>
        <v>0</v>
      </c>
    </row>
    <row r="37" spans="1:25" x14ac:dyDescent="0.2">
      <c r="A37" s="6" t="s">
        <v>25</v>
      </c>
      <c r="B37" s="5" t="s">
        <v>40</v>
      </c>
      <c r="C37" s="90"/>
      <c r="D37" s="107">
        <f>投入係数表!K37</f>
        <v>0</v>
      </c>
      <c r="E37" s="110">
        <f t="shared" si="0"/>
        <v>0</v>
      </c>
      <c r="F37" s="76">
        <f>分析係数表!C40</f>
        <v>0.97865804365400166</v>
      </c>
      <c r="G37" s="110">
        <f t="shared" si="1"/>
        <v>0</v>
      </c>
      <c r="H37" s="110">
        <v>1.394476322779794E-6</v>
      </c>
      <c r="I37" s="110">
        <f t="shared" si="2"/>
        <v>1.394476322779794E-6</v>
      </c>
      <c r="J37" s="107">
        <f>分析係数表!G40</f>
        <v>0.50171175404443846</v>
      </c>
      <c r="K37" s="111">
        <f t="shared" si="3"/>
        <v>6.9962516187528896E-7</v>
      </c>
      <c r="L37" s="79"/>
      <c r="M37" s="80"/>
      <c r="N37" s="81">
        <f>分析係数表!H40</f>
        <v>2.8630749677406836E-2</v>
      </c>
      <c r="O37" s="82">
        <f t="shared" si="4"/>
        <v>7.9086884256596088E-2</v>
      </c>
      <c r="P37" s="76">
        <f>分析係数表!C40</f>
        <v>0.97865804365400166</v>
      </c>
      <c r="Q37" s="82">
        <f t="shared" si="5"/>
        <v>7.7399015425250794E-2</v>
      </c>
      <c r="R37" s="83">
        <v>7.7580693645926943E-2</v>
      </c>
      <c r="S37" s="84">
        <f t="shared" si="6"/>
        <v>7.7582088122249718E-2</v>
      </c>
      <c r="T37" s="85">
        <f>分析係数表!F40</f>
        <v>0.70027522319930191</v>
      </c>
      <c r="U37" s="86">
        <f t="shared" si="7"/>
        <v>5.4328814076076329E-2</v>
      </c>
      <c r="V37" s="87">
        <f>分析係数表!D40</f>
        <v>7.5250050345707184E-2</v>
      </c>
      <c r="W37" s="167">
        <f t="shared" si="8"/>
        <v>0</v>
      </c>
      <c r="X37" s="76">
        <f>分析係数表!E40</f>
        <v>4.584815734711687E-2</v>
      </c>
      <c r="Y37" s="166">
        <f t="shared" si="9"/>
        <v>0</v>
      </c>
    </row>
    <row r="38" spans="1:25" x14ac:dyDescent="0.2">
      <c r="A38" s="6" t="s">
        <v>26</v>
      </c>
      <c r="B38" s="5" t="s">
        <v>277</v>
      </c>
      <c r="C38" s="90"/>
      <c r="D38" s="107">
        <f>投入係数表!K38</f>
        <v>0</v>
      </c>
      <c r="E38" s="110">
        <f t="shared" si="0"/>
        <v>0</v>
      </c>
      <c r="F38" s="76">
        <f>分析係数表!C41</f>
        <v>0.80396305278910163</v>
      </c>
      <c r="G38" s="110">
        <f t="shared" si="1"/>
        <v>0</v>
      </c>
      <c r="H38" s="110">
        <v>5.6220176345282501E-7</v>
      </c>
      <c r="I38" s="110">
        <f t="shared" si="2"/>
        <v>5.6220176345282501E-7</v>
      </c>
      <c r="J38" s="107">
        <f>分析係数表!G41</f>
        <v>0.44128144119646501</v>
      </c>
      <c r="K38" s="111">
        <f t="shared" si="3"/>
        <v>2.4808920441965672E-7</v>
      </c>
      <c r="L38" s="79"/>
      <c r="M38" s="80"/>
      <c r="N38" s="81">
        <f>分析係数表!H41</f>
        <v>5.1799245180506638E-2</v>
      </c>
      <c r="O38" s="82">
        <f t="shared" si="4"/>
        <v>0.14308535243848408</v>
      </c>
      <c r="P38" s="76">
        <f>分析係数表!C41</f>
        <v>0.80396305278910163</v>
      </c>
      <c r="Q38" s="82">
        <f t="shared" si="5"/>
        <v>0.11503533675584819</v>
      </c>
      <c r="R38" s="83">
        <v>0.11706079700794424</v>
      </c>
      <c r="S38" s="84">
        <f t="shared" si="6"/>
        <v>0.11706135920970769</v>
      </c>
      <c r="T38" s="85">
        <f>分析係数表!F41</f>
        <v>0.54716179469748472</v>
      </c>
      <c r="U38" s="86">
        <f t="shared" si="7"/>
        <v>6.4051503394910586E-2</v>
      </c>
      <c r="V38" s="87">
        <f>分析係数表!D41</f>
        <v>0.14475696804894631</v>
      </c>
      <c r="W38" s="167">
        <f t="shared" si="8"/>
        <v>0</v>
      </c>
      <c r="X38" s="76">
        <f>分析係数表!E41</f>
        <v>0.13642929979605711</v>
      </c>
      <c r="Y38" s="166">
        <f t="shared" si="9"/>
        <v>0</v>
      </c>
    </row>
    <row r="39" spans="1:25" x14ac:dyDescent="0.2">
      <c r="A39" s="6" t="s">
        <v>51</v>
      </c>
      <c r="B39" s="5" t="s">
        <v>367</v>
      </c>
      <c r="C39" s="90"/>
      <c r="D39" s="107">
        <f>投入係数表!K39</f>
        <v>0</v>
      </c>
      <c r="E39" s="110">
        <f>$C$13*D39</f>
        <v>0</v>
      </c>
      <c r="F39" s="76">
        <f>分析係数表!C42</f>
        <v>0.7641968631692807</v>
      </c>
      <c r="G39" s="110">
        <f>E39*F39</f>
        <v>0</v>
      </c>
      <c r="H39" s="110">
        <v>1.6677967713293396E-5</v>
      </c>
      <c r="I39" s="110">
        <f>C39+H39</f>
        <v>1.6677967713293396E-5</v>
      </c>
      <c r="J39" s="107">
        <f>分析係数表!G42</f>
        <v>0.4859550561797753</v>
      </c>
      <c r="K39" s="111">
        <f>I39*J39</f>
        <v>8.1047427370779711E-6</v>
      </c>
      <c r="L39" s="79"/>
      <c r="M39" s="80"/>
      <c r="N39" s="81">
        <f>分析係数表!H42</f>
        <v>1.4232907413336437E-2</v>
      </c>
      <c r="O39" s="82">
        <f t="shared" si="4"/>
        <v>3.9315641885607065E-2</v>
      </c>
      <c r="P39" s="76">
        <f>分析係数表!C42</f>
        <v>0.7641968631692807</v>
      </c>
      <c r="Q39" s="82">
        <f>O39*P39</f>
        <v>3.0044890202467704E-2</v>
      </c>
      <c r="R39" s="83">
        <v>3.1113346747589424E-2</v>
      </c>
      <c r="S39" s="84">
        <f>I39+R39</f>
        <v>3.1130024715302719E-2</v>
      </c>
      <c r="T39" s="85">
        <f>分析係数表!F42</f>
        <v>0.5610955056179775</v>
      </c>
      <c r="U39" s="86">
        <f t="shared" si="7"/>
        <v>1.7466916957532917E-2</v>
      </c>
      <c r="V39" s="87">
        <f>分析係数表!D42</f>
        <v>0.23876404494382023</v>
      </c>
      <c r="W39" s="167">
        <f t="shared" si="8"/>
        <v>0</v>
      </c>
      <c r="X39" s="76">
        <f>分析係数表!E42</f>
        <v>0.20084269662921347</v>
      </c>
      <c r="Y39" s="166">
        <f t="shared" si="9"/>
        <v>0</v>
      </c>
    </row>
    <row r="40" spans="1:25" x14ac:dyDescent="0.2">
      <c r="A40" s="6" t="s">
        <v>195</v>
      </c>
      <c r="B40" s="5" t="s">
        <v>41</v>
      </c>
      <c r="C40" s="90"/>
      <c r="D40" s="107">
        <f>投入係数表!K40</f>
        <v>0</v>
      </c>
      <c r="E40" s="110">
        <f>$C$13*D40</f>
        <v>0</v>
      </c>
      <c r="F40" s="76">
        <f>分析係数表!C43</f>
        <v>0.28983015307192284</v>
      </c>
      <c r="G40" s="110">
        <f>E40*F40</f>
        <v>0</v>
      </c>
      <c r="H40" s="110">
        <v>2.2320692773810885E-4</v>
      </c>
      <c r="I40" s="110">
        <f>C40+H40</f>
        <v>2.2320692773810885E-4</v>
      </c>
      <c r="J40" s="107">
        <f>分析係数表!G43</f>
        <v>0.33656441717791413</v>
      </c>
      <c r="K40" s="111">
        <f>I40*J40</f>
        <v>7.5123509544249397E-5</v>
      </c>
      <c r="L40" s="79"/>
      <c r="M40" s="80"/>
      <c r="N40" s="81">
        <f>分析係数表!H43</f>
        <v>3.8148460769760653E-2</v>
      </c>
      <c r="O40" s="82">
        <f t="shared" si="4"/>
        <v>0.10537771226598978</v>
      </c>
      <c r="P40" s="76">
        <f>分析係数表!C43</f>
        <v>0.28983015307192284</v>
      </c>
      <c r="Q40" s="82">
        <f>O40*P40</f>
        <v>3.0541638476420861E-2</v>
      </c>
      <c r="R40" s="83">
        <v>5.0413705915669134E-2</v>
      </c>
      <c r="S40" s="84">
        <f>I40+R40</f>
        <v>5.0636912843407246E-2</v>
      </c>
      <c r="T40" s="85">
        <f>分析係数表!F43</f>
        <v>0.56944785276073617</v>
      </c>
      <c r="U40" s="86">
        <f t="shared" si="7"/>
        <v>2.88350812891108E-2</v>
      </c>
      <c r="V40" s="87">
        <f>分析係数表!D43</f>
        <v>0.1860122699386503</v>
      </c>
      <c r="W40" s="167">
        <f t="shared" si="8"/>
        <v>0</v>
      </c>
      <c r="X40" s="76">
        <f>分析係数表!E43</f>
        <v>0.14098159509202454</v>
      </c>
      <c r="Y40" s="166">
        <f t="shared" si="9"/>
        <v>0</v>
      </c>
    </row>
    <row r="41" spans="1:25" x14ac:dyDescent="0.2">
      <c r="A41" s="6" t="s">
        <v>341</v>
      </c>
      <c r="B41" s="5" t="s">
        <v>42</v>
      </c>
      <c r="C41" s="90"/>
      <c r="D41" s="107">
        <f>投入係数表!K41</f>
        <v>0</v>
      </c>
      <c r="E41" s="110">
        <f>$C$13*D41</f>
        <v>0</v>
      </c>
      <c r="F41" s="76">
        <f>分析係数表!C44</f>
        <v>0.42300160227879646</v>
      </c>
      <c r="G41" s="110">
        <f>E41*F41</f>
        <v>0</v>
      </c>
      <c r="H41" s="110">
        <v>8.5823538601406544E-7</v>
      </c>
      <c r="I41" s="110">
        <f>C41+H41</f>
        <v>8.5823538601406544E-7</v>
      </c>
      <c r="J41" s="107">
        <f>分析係数表!G44</f>
        <v>0.26136898597118913</v>
      </c>
      <c r="K41" s="111">
        <f>I41*J41</f>
        <v>2.2431611256708836E-7</v>
      </c>
      <c r="L41" s="79"/>
      <c r="M41" s="80"/>
      <c r="N41" s="81">
        <f>分析係数表!H44</f>
        <v>0.11478495406079305</v>
      </c>
      <c r="O41" s="82">
        <f t="shared" si="4"/>
        <v>0.31707113779728507</v>
      </c>
      <c r="P41" s="76">
        <f>分析係数表!C44</f>
        <v>0.42300160227879646</v>
      </c>
      <c r="Q41" s="82">
        <f>O41*P41</f>
        <v>0.13412159932461265</v>
      </c>
      <c r="R41" s="83">
        <v>0.13644611511503418</v>
      </c>
      <c r="S41" s="84">
        <f>I41+R41</f>
        <v>0.13644697335042019</v>
      </c>
      <c r="T41" s="85">
        <f>分析係数表!F44</f>
        <v>0.45226438188494494</v>
      </c>
      <c r="U41" s="86">
        <f t="shared" si="7"/>
        <v>6.1710106062399343E-2</v>
      </c>
      <c r="V41" s="87">
        <f>分析係数表!D44</f>
        <v>0.17696073816024857</v>
      </c>
      <c r="W41" s="167">
        <f t="shared" si="8"/>
        <v>0</v>
      </c>
      <c r="X41" s="76">
        <f>分析係数表!E44</f>
        <v>0.12357593446944733</v>
      </c>
      <c r="Y41" s="166">
        <f t="shared" si="9"/>
        <v>0</v>
      </c>
    </row>
    <row r="42" spans="1:25" x14ac:dyDescent="0.2">
      <c r="A42" s="6" t="s">
        <v>342</v>
      </c>
      <c r="B42" s="5" t="s">
        <v>279</v>
      </c>
      <c r="C42" s="90"/>
      <c r="D42" s="107">
        <f>投入係数表!K42</f>
        <v>0</v>
      </c>
      <c r="E42" s="110">
        <f>$C$13*D42</f>
        <v>0</v>
      </c>
      <c r="F42" s="76">
        <f>分析係数表!C45</f>
        <v>1</v>
      </c>
      <c r="G42" s="110">
        <f>E42*F42</f>
        <v>0</v>
      </c>
      <c r="H42" s="110">
        <v>1.1008144131734573E-5</v>
      </c>
      <c r="I42" s="110">
        <f>C42+H42</f>
        <v>1.1008144131734573E-5</v>
      </c>
      <c r="J42" s="107">
        <f>分析係数表!G45</f>
        <v>0</v>
      </c>
      <c r="K42" s="111">
        <f>I42*J42</f>
        <v>0</v>
      </c>
      <c r="L42" s="79"/>
      <c r="M42" s="80"/>
      <c r="N42" s="81">
        <f>分析係数表!H45</f>
        <v>0</v>
      </c>
      <c r="O42" s="82">
        <f t="shared" si="4"/>
        <v>0</v>
      </c>
      <c r="P42" s="76">
        <f>分析係数表!C45</f>
        <v>1</v>
      </c>
      <c r="Q42" s="82">
        <f>O42*P42</f>
        <v>0</v>
      </c>
      <c r="R42" s="83">
        <v>1.0599787077389834E-3</v>
      </c>
      <c r="S42" s="84">
        <f>I42+R42</f>
        <v>1.070986851870718E-3</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107">
        <f>投入係数表!K43</f>
        <v>0</v>
      </c>
      <c r="E43" s="110">
        <f>$C$13*D43</f>
        <v>0</v>
      </c>
      <c r="F43" s="76">
        <f>分析係数表!C46</f>
        <v>0.14201585503963765</v>
      </c>
      <c r="G43" s="110">
        <f>E43*F43</f>
        <v>0</v>
      </c>
      <c r="H43" s="110">
        <v>7.9311331739505786E-6</v>
      </c>
      <c r="I43" s="110">
        <f>C43+H43</f>
        <v>7.9311331739505786E-6</v>
      </c>
      <c r="J43" s="107">
        <f>分析係数表!G46</f>
        <v>9.5541401273885346E-3</v>
      </c>
      <c r="K43" s="111">
        <f>I43*J43</f>
        <v>7.5775157712903615E-8</v>
      </c>
      <c r="L43" s="79"/>
      <c r="M43" s="80"/>
      <c r="N43" s="81">
        <f>分析係数表!H46</f>
        <v>2.2838625801631884E-2</v>
      </c>
      <c r="O43" s="82">
        <f t="shared" si="4"/>
        <v>6.3087267211124093E-2</v>
      </c>
      <c r="P43" s="76">
        <f>分析係数表!C46</f>
        <v>0.14201585503963765</v>
      </c>
      <c r="Q43" s="82">
        <f>O43*P43</f>
        <v>8.9593921951018844E-3</v>
      </c>
      <c r="R43" s="83">
        <v>9.9330936984984766E-3</v>
      </c>
      <c r="S43" s="84">
        <f>I43+R43</f>
        <v>9.9410248316724268E-3</v>
      </c>
      <c r="T43" s="85">
        <f>分析係数表!F46</f>
        <v>0.31369426751592355</v>
      </c>
      <c r="U43" s="86">
        <f t="shared" si="7"/>
        <v>3.1184425029290893E-3</v>
      </c>
      <c r="V43" s="87">
        <f>分析係数表!D46</f>
        <v>3.1847133757961785E-3</v>
      </c>
      <c r="W43" s="167">
        <f t="shared" si="8"/>
        <v>0</v>
      </c>
      <c r="X43" s="76">
        <f>分析係数表!E46</f>
        <v>1.1146496815286623E-2</v>
      </c>
      <c r="Y43" s="166">
        <f t="shared" si="9"/>
        <v>0</v>
      </c>
    </row>
    <row r="44" spans="1:25" x14ac:dyDescent="0.2">
      <c r="A44" s="192">
        <v>40</v>
      </c>
      <c r="B44" s="14" t="s">
        <v>151</v>
      </c>
      <c r="C44" s="197">
        <f>SUM(C5:C43)</f>
        <v>100</v>
      </c>
      <c r="D44" s="108">
        <f>投入係数表!K44</f>
        <v>0.69565217391304346</v>
      </c>
      <c r="E44" s="91">
        <f>SUM(E5:E43)</f>
        <v>69.565217391304358</v>
      </c>
      <c r="F44" s="92">
        <f>分析係数表!C47</f>
        <v>0.37838028773130272</v>
      </c>
      <c r="G44" s="91">
        <f>SUM(G5:G43)</f>
        <v>0.13572277442963246</v>
      </c>
      <c r="H44" s="91">
        <f>SUM(H5:H43)</f>
        <v>0.14365800900921707</v>
      </c>
      <c r="I44" s="91">
        <f>SUM(I5:I43)</f>
        <v>100.14365800900921</v>
      </c>
      <c r="J44" s="108">
        <f>分析係数表!G47</f>
        <v>0.24341071531224251</v>
      </c>
      <c r="K44" s="93">
        <f>SUM(K5:K43)</f>
        <v>4.4032503871478648</v>
      </c>
      <c r="L44" s="94">
        <f>最終需要_まとめ!$L$33</f>
        <v>0.62733333333333341</v>
      </c>
      <c r="M44" s="91">
        <f>K44*L44</f>
        <v>2.7623057428707609</v>
      </c>
      <c r="N44" s="95">
        <f>分析係数表!H47</f>
        <v>1</v>
      </c>
      <c r="O44" s="96">
        <f>SUM(O5:O43)</f>
        <v>2.7623057428707609</v>
      </c>
      <c r="P44" s="92">
        <f>分析係数表!C47</f>
        <v>0.37838028773130272</v>
      </c>
      <c r="Q44" s="96">
        <f>SUM(Q5:Q43)</f>
        <v>1.1559359000490821</v>
      </c>
      <c r="R44" s="91">
        <f>SUM(R5:R43)</f>
        <v>1.2878175613999812</v>
      </c>
      <c r="S44" s="97">
        <f>SUM(S5:S43)</f>
        <v>101.43147557040918</v>
      </c>
      <c r="T44" s="98">
        <f>分析係数表!F47</f>
        <v>0.4410006323413877</v>
      </c>
      <c r="U44" s="99">
        <f>SUM(U5:U43)</f>
        <v>31.375414851572042</v>
      </c>
      <c r="V44" s="100">
        <f>分析係数表!D47</f>
        <v>6.076465403261349E-2</v>
      </c>
      <c r="W44" s="164">
        <f>SUM(W5:W43)</f>
        <v>13</v>
      </c>
      <c r="X44" s="92">
        <f>分析係数表!E47</f>
        <v>4.5269894801387316E-2</v>
      </c>
      <c r="Y44" s="165">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364</v>
      </c>
      <c r="S2" s="3" t="s">
        <v>153</v>
      </c>
      <c r="U2" s="64" t="s">
        <v>210</v>
      </c>
      <c r="W2" s="3" t="s">
        <v>130</v>
      </c>
      <c r="Y2" s="3" t="s">
        <v>154</v>
      </c>
    </row>
    <row r="3" spans="1:25" ht="44" x14ac:dyDescent="0.2">
      <c r="B3" s="65"/>
      <c r="C3" s="66" t="s">
        <v>228</v>
      </c>
      <c r="D3" s="66" t="s">
        <v>378</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投入係数表!L5</f>
        <v>1.9920318725099601E-3</v>
      </c>
      <c r="E5" s="77">
        <f t="shared" ref="E5:E38" si="0">$C$14*D5</f>
        <v>0.19920318725099601</v>
      </c>
      <c r="F5" s="76">
        <f>分析係数表!C8</f>
        <v>1</v>
      </c>
      <c r="G5" s="77">
        <f t="shared" ref="G5:G38" si="1">E5*F5</f>
        <v>0.19920318725099601</v>
      </c>
      <c r="H5" s="77">
        <f t="array" ref="H5:H43">MMULT(逆行列係数!C5:AO43,'10'!G5:G43)</f>
        <v>0.23352745703824374</v>
      </c>
      <c r="I5" s="77">
        <f t="shared" ref="I5:I38" si="2">C5+H5</f>
        <v>0.23352745703824374</v>
      </c>
      <c r="J5" s="76">
        <f>分析係数表!G8</f>
        <v>0.11966752230778634</v>
      </c>
      <c r="K5" s="78">
        <f t="shared" ref="K5:K38" si="3">I5*J5</f>
        <v>2.7945652174604648E-2</v>
      </c>
      <c r="L5" s="79" t="s">
        <v>183</v>
      </c>
      <c r="M5" s="80" t="s">
        <v>183</v>
      </c>
      <c r="N5" s="81">
        <f>分析係数表!H8</f>
        <v>1.1982031803320041E-2</v>
      </c>
      <c r="O5" s="82">
        <f t="shared" ref="O5:O43" si="4">$M$44*N5</f>
        <v>0.17303085812405294</v>
      </c>
      <c r="P5" s="76">
        <f>分析係数表!C8</f>
        <v>1</v>
      </c>
      <c r="Q5" s="82">
        <f t="shared" ref="Q5:Q38" si="5">O5*P5</f>
        <v>0.17303085812405294</v>
      </c>
      <c r="R5" s="83">
        <f t="array" ref="R5:R43">MMULT(逆行列係数!C5:AO43,'10'!Q5:Q43)</f>
        <v>0.22858716063270898</v>
      </c>
      <c r="S5" s="84">
        <f t="shared" ref="S5:S38" si="6">I5+R5</f>
        <v>0.46211461767095274</v>
      </c>
      <c r="T5" s="85">
        <f>分析係数表!F8</f>
        <v>0.45202298007578534</v>
      </c>
      <c r="U5" s="86">
        <f t="shared" ref="U5:U43" si="7">S5*T5</f>
        <v>0.20888642661620624</v>
      </c>
      <c r="V5" s="87">
        <f>分析係数表!D8</f>
        <v>0.29959662632929962</v>
      </c>
      <c r="W5" s="167">
        <f t="shared" ref="W5:W43" si="8">ROUND(S5*V5,0)</f>
        <v>0</v>
      </c>
      <c r="X5" s="76">
        <f>分析係数表!E8</f>
        <v>0.10695513995844029</v>
      </c>
      <c r="Y5" s="166">
        <f t="shared" ref="Y5:Y43" si="9">ROUND(S5*X5,0)</f>
        <v>0</v>
      </c>
    </row>
    <row r="6" spans="1:25" x14ac:dyDescent="0.2">
      <c r="A6" s="6" t="s">
        <v>220</v>
      </c>
      <c r="B6" s="5" t="s">
        <v>266</v>
      </c>
      <c r="C6" s="90"/>
      <c r="D6" s="76">
        <f>投入係数表!L6</f>
        <v>0</v>
      </c>
      <c r="E6" s="77">
        <f t="shared" si="0"/>
        <v>0</v>
      </c>
      <c r="F6" s="76">
        <f>分析係数表!C9</f>
        <v>0.44525547445255476</v>
      </c>
      <c r="G6" s="77">
        <f t="shared" si="1"/>
        <v>0</v>
      </c>
      <c r="H6" s="77">
        <v>1.1245241518417101E-4</v>
      </c>
      <c r="I6" s="77">
        <f t="shared" si="2"/>
        <v>1.1245241518417101E-4</v>
      </c>
      <c r="J6" s="76">
        <f>分析係数表!G9</f>
        <v>0.25757575757575757</v>
      </c>
      <c r="K6" s="78">
        <f t="shared" si="3"/>
        <v>2.8965016032286472E-5</v>
      </c>
      <c r="L6" s="79"/>
      <c r="M6" s="80"/>
      <c r="N6" s="81">
        <f>分析係数表!H9</f>
        <v>6.2093120276314386E-4</v>
      </c>
      <c r="O6" s="82">
        <f t="shared" si="4"/>
        <v>8.966781311691813E-3</v>
      </c>
      <c r="P6" s="76">
        <f>分析係数表!C9</f>
        <v>0.44525547445255476</v>
      </c>
      <c r="Q6" s="82">
        <f t="shared" si="5"/>
        <v>3.9925084672496397E-3</v>
      </c>
      <c r="R6" s="83">
        <v>4.7576883017640846E-3</v>
      </c>
      <c r="S6" s="84">
        <f t="shared" si="6"/>
        <v>4.8701407169482553E-3</v>
      </c>
      <c r="T6" s="85">
        <f>分析係数表!F9</f>
        <v>0.71212121212121215</v>
      </c>
      <c r="U6" s="86">
        <f t="shared" si="7"/>
        <v>3.4681305105540607E-3</v>
      </c>
      <c r="V6" s="87">
        <f>分析係数表!D9</f>
        <v>0.22727272727272727</v>
      </c>
      <c r="W6" s="167">
        <f t="shared" si="8"/>
        <v>0</v>
      </c>
      <c r="X6" s="76">
        <f>分析係数表!E9</f>
        <v>0</v>
      </c>
      <c r="Y6" s="166">
        <f t="shared" si="9"/>
        <v>0</v>
      </c>
    </row>
    <row r="7" spans="1:25" x14ac:dyDescent="0.2">
      <c r="A7" s="6" t="s">
        <v>221</v>
      </c>
      <c r="B7" s="5" t="s">
        <v>267</v>
      </c>
      <c r="C7" s="90"/>
      <c r="D7" s="76">
        <f>投入係数表!L7</f>
        <v>0</v>
      </c>
      <c r="E7" s="77">
        <f t="shared" si="0"/>
        <v>0</v>
      </c>
      <c r="F7" s="76">
        <f>分析係数表!C10</f>
        <v>1</v>
      </c>
      <c r="G7" s="77">
        <f t="shared" si="1"/>
        <v>0</v>
      </c>
      <c r="H7" s="77">
        <v>3.7215282329362289E-4</v>
      </c>
      <c r="I7" s="77">
        <f t="shared" si="2"/>
        <v>3.7215282329362289E-4</v>
      </c>
      <c r="J7" s="76">
        <f>分析係数表!G10</f>
        <v>0.17925311203319502</v>
      </c>
      <c r="K7" s="78">
        <f t="shared" si="3"/>
        <v>6.6709551727321613E-5</v>
      </c>
      <c r="L7" s="79"/>
      <c r="M7" s="80"/>
      <c r="N7" s="81">
        <f>分析係数表!H10</f>
        <v>1.2030542053535912E-3</v>
      </c>
      <c r="O7" s="82">
        <f t="shared" si="4"/>
        <v>1.7373138791402887E-2</v>
      </c>
      <c r="P7" s="76">
        <f>分析係数表!C10</f>
        <v>1</v>
      </c>
      <c r="Q7" s="82">
        <f t="shared" si="5"/>
        <v>1.7373138791402887E-2</v>
      </c>
      <c r="R7" s="83">
        <v>2.3653192057456654E-2</v>
      </c>
      <c r="S7" s="84">
        <f t="shared" si="6"/>
        <v>2.4025344880750275E-2</v>
      </c>
      <c r="T7" s="85">
        <f>分析係数表!F10</f>
        <v>0.51950207468879672</v>
      </c>
      <c r="U7" s="86">
        <f t="shared" si="7"/>
        <v>1.2481216510663629E-2</v>
      </c>
      <c r="V7" s="87">
        <f>分析係数表!D10</f>
        <v>0.10539419087136929</v>
      </c>
      <c r="W7" s="167">
        <f t="shared" si="8"/>
        <v>0</v>
      </c>
      <c r="X7" s="76">
        <f>分析係数表!E10</f>
        <v>0</v>
      </c>
      <c r="Y7" s="166">
        <f t="shared" si="9"/>
        <v>0</v>
      </c>
    </row>
    <row r="8" spans="1:25" x14ac:dyDescent="0.2">
      <c r="A8" s="6" t="s">
        <v>222</v>
      </c>
      <c r="B8" s="5" t="s">
        <v>27</v>
      </c>
      <c r="C8" s="90"/>
      <c r="D8" s="76">
        <f>投入係数表!L8</f>
        <v>0</v>
      </c>
      <c r="E8" s="77">
        <f t="shared" si="0"/>
        <v>0</v>
      </c>
      <c r="F8" s="76">
        <f>分析係数表!C11</f>
        <v>1.8423746161719823E-3</v>
      </c>
      <c r="G8" s="77">
        <f t="shared" si="1"/>
        <v>0</v>
      </c>
      <c r="H8" s="77">
        <v>7.0673737102140818E-4</v>
      </c>
      <c r="I8" s="77">
        <f t="shared" si="2"/>
        <v>7.0673737102140818E-4</v>
      </c>
      <c r="J8" s="76">
        <f>分析係数表!G11</f>
        <v>0.46666666666666667</v>
      </c>
      <c r="K8" s="78">
        <f t="shared" si="3"/>
        <v>3.2981077314332382E-4</v>
      </c>
      <c r="L8" s="79"/>
      <c r="M8" s="80"/>
      <c r="N8" s="81">
        <f>分析係数表!H11</f>
        <v>-1.9404100086348246E-5</v>
      </c>
      <c r="O8" s="82">
        <f t="shared" si="4"/>
        <v>-2.8021191599036916E-4</v>
      </c>
      <c r="P8" s="76">
        <f>分析係数表!C11</f>
        <v>1.8423746161719823E-3</v>
      </c>
      <c r="Q8" s="82">
        <f t="shared" si="5"/>
        <v>-5.1625532116957214E-7</v>
      </c>
      <c r="R8" s="83">
        <v>8.6845548128996238E-5</v>
      </c>
      <c r="S8" s="84">
        <f t="shared" si="6"/>
        <v>7.9358291915040437E-4</v>
      </c>
      <c r="T8" s="85">
        <f>分析係数表!F11</f>
        <v>0.8</v>
      </c>
      <c r="U8" s="86">
        <f t="shared" si="7"/>
        <v>6.3486633532032358E-4</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投入係数表!L9</f>
        <v>0</v>
      </c>
      <c r="E9" s="77">
        <f t="shared" si="0"/>
        <v>0</v>
      </c>
      <c r="F9" s="76">
        <f>分析係数表!C12</f>
        <v>2.0316759704011478E-2</v>
      </c>
      <c r="G9" s="77">
        <f t="shared" si="1"/>
        <v>0</v>
      </c>
      <c r="H9" s="77">
        <v>6.4586258932942096E-4</v>
      </c>
      <c r="I9" s="77">
        <f t="shared" si="2"/>
        <v>6.4586258932942096E-4</v>
      </c>
      <c r="J9" s="76">
        <f>分析係数表!G12</f>
        <v>0.1442736737729301</v>
      </c>
      <c r="K9" s="78">
        <f t="shared" si="3"/>
        <v>9.318096851505281E-5</v>
      </c>
      <c r="L9" s="79"/>
      <c r="M9" s="80"/>
      <c r="N9" s="81">
        <f>分析係数表!H12</f>
        <v>9.3974056718184554E-2</v>
      </c>
      <c r="O9" s="82">
        <f t="shared" si="4"/>
        <v>1.357066309141358</v>
      </c>
      <c r="P9" s="76">
        <f>分析係数表!C12</f>
        <v>2.0316759704011478E-2</v>
      </c>
      <c r="Q9" s="82">
        <f t="shared" si="5"/>
        <v>2.7571190105234723E-2</v>
      </c>
      <c r="R9" s="83">
        <v>3.0690448814853912E-2</v>
      </c>
      <c r="S9" s="84">
        <f t="shared" si="6"/>
        <v>3.1336311404183331E-2</v>
      </c>
      <c r="T9" s="85">
        <f>分析係数表!F12</f>
        <v>0.28705999008428357</v>
      </c>
      <c r="U9" s="86">
        <f t="shared" si="7"/>
        <v>8.9954012409628886E-3</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投入係数表!L10</f>
        <v>1.9920318725099601E-3</v>
      </c>
      <c r="E10" s="77">
        <f t="shared" si="0"/>
        <v>0.19920318725099601</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0.20567554633693097</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投入係数表!L11</f>
        <v>5.9760956175298804E-3</v>
      </c>
      <c r="E11" s="77">
        <f t="shared" si="0"/>
        <v>0.59760956175298807</v>
      </c>
      <c r="F11" s="76">
        <f>分析係数表!C14</f>
        <v>5.3118908382066232E-2</v>
      </c>
      <c r="G11" s="77">
        <f t="shared" si="1"/>
        <v>3.1744367559003728E-2</v>
      </c>
      <c r="H11" s="77">
        <v>3.5513566803216212E-2</v>
      </c>
      <c r="I11" s="77">
        <f t="shared" si="2"/>
        <v>3.5513566803216212E-2</v>
      </c>
      <c r="J11" s="76">
        <f>分析係数表!G14</f>
        <v>0.16545012165450121</v>
      </c>
      <c r="K11" s="78">
        <f t="shared" si="3"/>
        <v>5.8757239479773783E-3</v>
      </c>
      <c r="L11" s="79"/>
      <c r="M11" s="80"/>
      <c r="N11" s="81">
        <f>分析係数表!H14</f>
        <v>1.1739480552240688E-3</v>
      </c>
      <c r="O11" s="82">
        <f t="shared" si="4"/>
        <v>1.6952820917417333E-2</v>
      </c>
      <c r="P11" s="76">
        <f>分析係数表!C14</f>
        <v>5.3118908382066232E-2</v>
      </c>
      <c r="Q11" s="82">
        <f t="shared" si="5"/>
        <v>9.0051534112986736E-4</v>
      </c>
      <c r="R11" s="83">
        <v>3.3513765354562263E-3</v>
      </c>
      <c r="S11" s="84">
        <f t="shared" si="6"/>
        <v>3.8864943338672436E-2</v>
      </c>
      <c r="T11" s="85">
        <f>分析係数表!F14</f>
        <v>0.30008110300081103</v>
      </c>
      <c r="U11" s="86">
        <f t="shared" si="7"/>
        <v>1.1662635065132848E-2</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投入係数表!L12</f>
        <v>0.21314741035856574</v>
      </c>
      <c r="E12" s="77">
        <f t="shared" si="0"/>
        <v>21.314741035856574</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0.12525472644769503</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投入係数表!L13</f>
        <v>0</v>
      </c>
      <c r="E13" s="77">
        <f t="shared" si="0"/>
        <v>0</v>
      </c>
      <c r="F13" s="76">
        <f>分析係数表!C16</f>
        <v>2.7114967462038564E-3</v>
      </c>
      <c r="G13" s="77">
        <f t="shared" si="1"/>
        <v>0</v>
      </c>
      <c r="H13" s="77">
        <v>1.7224176404797794E-4</v>
      </c>
      <c r="I13" s="77">
        <f t="shared" si="2"/>
        <v>1.7224176404797794E-4</v>
      </c>
      <c r="J13" s="76">
        <f>分析係数表!G16</f>
        <v>4.3478260869565216E-2</v>
      </c>
      <c r="K13" s="78">
        <f t="shared" si="3"/>
        <v>7.488772349912084E-6</v>
      </c>
      <c r="L13" s="79"/>
      <c r="M13" s="80"/>
      <c r="N13" s="81">
        <f>分析係数表!H16</f>
        <v>1.6842758874950278E-2</v>
      </c>
      <c r="O13" s="82">
        <f t="shared" si="4"/>
        <v>0.24322394307964046</v>
      </c>
      <c r="P13" s="76">
        <f>分析係数表!C16</f>
        <v>2.7114967462038564E-3</v>
      </c>
      <c r="Q13" s="82">
        <f t="shared" si="5"/>
        <v>6.595009302593171E-4</v>
      </c>
      <c r="R13" s="83">
        <v>7.3723632760079399E-4</v>
      </c>
      <c r="S13" s="84">
        <f t="shared" si="6"/>
        <v>9.0947809164877193E-4</v>
      </c>
      <c r="T13" s="85">
        <f>分析係数表!F16</f>
        <v>0.30434782608695654</v>
      </c>
      <c r="U13" s="86">
        <f t="shared" si="7"/>
        <v>2.7679768006701758E-4</v>
      </c>
      <c r="V13" s="87">
        <f>分析係数表!D16</f>
        <v>0.13043478260869565</v>
      </c>
      <c r="W13" s="167">
        <f t="shared" si="8"/>
        <v>0</v>
      </c>
      <c r="X13" s="76">
        <f>分析係数表!E16</f>
        <v>8.6956521739130432E-2</v>
      </c>
      <c r="Y13" s="166">
        <f t="shared" si="9"/>
        <v>0</v>
      </c>
    </row>
    <row r="14" spans="1:25" x14ac:dyDescent="0.2">
      <c r="A14" s="6" t="s">
        <v>2</v>
      </c>
      <c r="B14" s="5" t="s">
        <v>364</v>
      </c>
      <c r="C14" s="75">
        <f>最終需要_まとめ!C15</f>
        <v>100</v>
      </c>
      <c r="D14" s="76">
        <f>投入係数表!L14</f>
        <v>0.26095617529880477</v>
      </c>
      <c r="E14" s="77">
        <f t="shared" si="0"/>
        <v>26.095617529880478</v>
      </c>
      <c r="F14" s="76">
        <f>分析係数表!C17</f>
        <v>8.0363051905076865E-3</v>
      </c>
      <c r="G14" s="77">
        <f t="shared" si="1"/>
        <v>0.20971234660488186</v>
      </c>
      <c r="H14" s="77">
        <v>0.21055743836346261</v>
      </c>
      <c r="I14" s="77">
        <f t="shared" si="2"/>
        <v>100.21055743836347</v>
      </c>
      <c r="J14" s="76">
        <f>分析係数表!G17</f>
        <v>0.21314741035856574</v>
      </c>
      <c r="K14" s="78">
        <f t="shared" si="3"/>
        <v>21.359620808575482</v>
      </c>
      <c r="L14" s="79"/>
      <c r="M14" s="80"/>
      <c r="N14" s="81">
        <f>分析係数表!H17</f>
        <v>2.8815088628227144E-3</v>
      </c>
      <c r="O14" s="82">
        <f t="shared" si="4"/>
        <v>4.1611469524569823E-2</v>
      </c>
      <c r="P14" s="76">
        <f>分析係数表!C17</f>
        <v>8.0363051905076865E-3</v>
      </c>
      <c r="Q14" s="82">
        <f t="shared" si="5"/>
        <v>3.3440246852495291E-4</v>
      </c>
      <c r="R14" s="83">
        <v>6.4051368691894479E-4</v>
      </c>
      <c r="S14" s="84">
        <f t="shared" si="6"/>
        <v>100.21119795205038</v>
      </c>
      <c r="T14" s="85">
        <f>分析係数表!F17</f>
        <v>0.32270916334661354</v>
      </c>
      <c r="U14" s="86">
        <f t="shared" si="7"/>
        <v>32.339071849068048</v>
      </c>
      <c r="V14" s="87">
        <f>分析係数表!D17</f>
        <v>4.9800796812749001E-2</v>
      </c>
      <c r="W14" s="167">
        <f t="shared" si="8"/>
        <v>5</v>
      </c>
      <c r="X14" s="76">
        <f>分析係数表!E17</f>
        <v>4.7808764940239043E-2</v>
      </c>
      <c r="Y14" s="166">
        <f t="shared" si="9"/>
        <v>5</v>
      </c>
    </row>
    <row r="15" spans="1:25" x14ac:dyDescent="0.2">
      <c r="A15" s="6" t="s">
        <v>3</v>
      </c>
      <c r="B15" s="5" t="s">
        <v>31</v>
      </c>
      <c r="C15" s="90"/>
      <c r="D15" s="76">
        <f>投入係数表!L15</f>
        <v>3.9840637450199202E-3</v>
      </c>
      <c r="E15" s="77">
        <f t="shared" si="0"/>
        <v>0.39840637450199201</v>
      </c>
      <c r="F15" s="76">
        <f>分析係数表!C18</f>
        <v>6.0036945812807829E-2</v>
      </c>
      <c r="G15" s="77">
        <f t="shared" si="1"/>
        <v>2.3919101917453316E-2</v>
      </c>
      <c r="H15" s="77">
        <v>2.5836921740667748E-2</v>
      </c>
      <c r="I15" s="77">
        <f t="shared" si="2"/>
        <v>2.5836921740667748E-2</v>
      </c>
      <c r="J15" s="76">
        <f>分析係数表!G18</f>
        <v>0.21452702702702703</v>
      </c>
      <c r="K15" s="78">
        <f t="shared" si="3"/>
        <v>5.5427180085554119E-3</v>
      </c>
      <c r="L15" s="79"/>
      <c r="M15" s="80"/>
      <c r="N15" s="81">
        <f>分析係数表!H18</f>
        <v>4.5599635202918376E-4</v>
      </c>
      <c r="O15" s="82">
        <f t="shared" si="4"/>
        <v>6.5849800257736756E-3</v>
      </c>
      <c r="P15" s="76">
        <f>分析係数表!C18</f>
        <v>6.0036945812807829E-2</v>
      </c>
      <c r="Q15" s="82">
        <f t="shared" si="5"/>
        <v>3.9534208898579608E-4</v>
      </c>
      <c r="R15" s="83">
        <v>9.2711758463223562E-4</v>
      </c>
      <c r="S15" s="84">
        <f t="shared" si="6"/>
        <v>2.6764039325299985E-2</v>
      </c>
      <c r="T15" s="85">
        <f>分析係数表!F18</f>
        <v>0.45777027027027029</v>
      </c>
      <c r="U15" s="86">
        <f t="shared" si="7"/>
        <v>1.2251781515466716E-2</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投入係数表!L16</f>
        <v>1.9920318725099601E-3</v>
      </c>
      <c r="E16" s="77">
        <f t="shared" si="0"/>
        <v>0.19920318725099601</v>
      </c>
      <c r="F16" s="76">
        <f>分析係数表!C19</f>
        <v>2.1817907292767669E-2</v>
      </c>
      <c r="G16" s="77">
        <f t="shared" si="1"/>
        <v>4.3461966718660689E-3</v>
      </c>
      <c r="H16" s="77">
        <v>4.7542812718824124E-3</v>
      </c>
      <c r="I16" s="77">
        <f t="shared" si="2"/>
        <v>4.7542812718824124E-3</v>
      </c>
      <c r="J16" s="76">
        <f>分析係数表!G19</f>
        <v>5.7812500000000003E-2</v>
      </c>
      <c r="K16" s="78">
        <f t="shared" si="3"/>
        <v>2.7485688603070196E-4</v>
      </c>
      <c r="L16" s="79"/>
      <c r="M16" s="80"/>
      <c r="N16" s="81">
        <f>分析係数表!H19</f>
        <v>-1.1642460051808947E-4</v>
      </c>
      <c r="O16" s="82">
        <f t="shared" si="4"/>
        <v>-1.6812714959422151E-3</v>
      </c>
      <c r="P16" s="76">
        <f>分析係数表!C19</f>
        <v>2.1817907292767669E-2</v>
      </c>
      <c r="Q16" s="82">
        <f t="shared" si="5"/>
        <v>-3.6681825632440064E-5</v>
      </c>
      <c r="R16" s="83">
        <v>2.3113154358375332E-4</v>
      </c>
      <c r="S16" s="84">
        <f t="shared" si="6"/>
        <v>4.9854128154661658E-3</v>
      </c>
      <c r="T16" s="85">
        <f>分析係数表!F19</f>
        <v>0.24062500000000001</v>
      </c>
      <c r="U16" s="86">
        <f t="shared" si="7"/>
        <v>1.1996149587215463E-3</v>
      </c>
      <c r="V16" s="87">
        <f>分析係数表!D19</f>
        <v>1.171875E-2</v>
      </c>
      <c r="W16" s="167">
        <f t="shared" si="8"/>
        <v>0</v>
      </c>
      <c r="X16" s="76">
        <f>分析係数表!E19</f>
        <v>1.015625E-2</v>
      </c>
      <c r="Y16" s="166">
        <f t="shared" si="9"/>
        <v>0</v>
      </c>
    </row>
    <row r="17" spans="1:25" x14ac:dyDescent="0.2">
      <c r="A17" s="6" t="s">
        <v>5</v>
      </c>
      <c r="B17" s="5" t="s">
        <v>33</v>
      </c>
      <c r="C17" s="90"/>
      <c r="D17" s="76">
        <f>投入係数表!L17</f>
        <v>1.9920318725099601E-3</v>
      </c>
      <c r="E17" s="77">
        <f t="shared" si="0"/>
        <v>0.19920318725099601</v>
      </c>
      <c r="F17" s="76">
        <f>分析係数表!C20</f>
        <v>5.6386047731444844E-3</v>
      </c>
      <c r="G17" s="77">
        <f t="shared" si="1"/>
        <v>1.1232280424590606E-3</v>
      </c>
      <c r="H17" s="77">
        <v>1.1786423632069673E-3</v>
      </c>
      <c r="I17" s="77">
        <f t="shared" si="2"/>
        <v>1.1786423632069673E-3</v>
      </c>
      <c r="J17" s="76">
        <f>分析係数表!G20</f>
        <v>9.9078341013824886E-2</v>
      </c>
      <c r="K17" s="78">
        <f t="shared" si="3"/>
        <v>1.1677792999516035E-4</v>
      </c>
      <c r="L17" s="79"/>
      <c r="M17" s="80"/>
      <c r="N17" s="81">
        <f>分析係数表!H20</f>
        <v>5.6271890250409915E-4</v>
      </c>
      <c r="O17" s="82">
        <f t="shared" si="4"/>
        <v>8.1261455637207068E-3</v>
      </c>
      <c r="P17" s="76">
        <f>分析係数表!C20</f>
        <v>5.6386047731444844E-3</v>
      </c>
      <c r="Q17" s="82">
        <f t="shared" si="5"/>
        <v>4.5820123162862455E-5</v>
      </c>
      <c r="R17" s="83">
        <v>1.4615888645460763E-4</v>
      </c>
      <c r="S17" s="84">
        <f t="shared" si="6"/>
        <v>1.3248012496615749E-3</v>
      </c>
      <c r="T17" s="85">
        <f>分析係数表!F20</f>
        <v>0.22119815668202766</v>
      </c>
      <c r="U17" s="86">
        <f t="shared" si="7"/>
        <v>2.9304359439518709E-4</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投入係数表!L18</f>
        <v>1.9920318725099601E-3</v>
      </c>
      <c r="E18" s="77">
        <f t="shared" si="0"/>
        <v>0.19920318725099601</v>
      </c>
      <c r="F18" s="76">
        <f>分析係数表!C21</f>
        <v>3.6921656859351559E-2</v>
      </c>
      <c r="G18" s="77">
        <f t="shared" si="1"/>
        <v>7.3549117249704296E-3</v>
      </c>
      <c r="H18" s="77">
        <v>9.4810390578508579E-3</v>
      </c>
      <c r="I18" s="77">
        <f t="shared" si="2"/>
        <v>9.4810390578508579E-3</v>
      </c>
      <c r="J18" s="76">
        <f>分析係数表!G21</f>
        <v>0.2849280270956816</v>
      </c>
      <c r="K18" s="78">
        <f t="shared" si="3"/>
        <v>2.7014137535705447E-3</v>
      </c>
      <c r="L18" s="79"/>
      <c r="M18" s="80"/>
      <c r="N18" s="81">
        <f>分析係数表!H21</f>
        <v>9.3139680414471579E-4</v>
      </c>
      <c r="O18" s="82">
        <f t="shared" si="4"/>
        <v>1.345017196753772E-2</v>
      </c>
      <c r="P18" s="76">
        <f>分析係数表!C21</f>
        <v>3.6921656859351559E-2</v>
      </c>
      <c r="Q18" s="82">
        <f t="shared" si="5"/>
        <v>4.9660263408469714E-4</v>
      </c>
      <c r="R18" s="83">
        <v>1.1563354602491119E-3</v>
      </c>
      <c r="S18" s="84">
        <f t="shared" si="6"/>
        <v>1.0637374518099971E-2</v>
      </c>
      <c r="T18" s="85">
        <f>分析係数表!F21</f>
        <v>0.42591024555461471</v>
      </c>
      <c r="U18" s="86">
        <f t="shared" si="7"/>
        <v>4.5305667930603602E-3</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投入係数表!L19</f>
        <v>0</v>
      </c>
      <c r="E19" s="77">
        <f t="shared" si="0"/>
        <v>0</v>
      </c>
      <c r="F19" s="76">
        <f>分析係数表!C22</f>
        <v>3.1736872475476074E-2</v>
      </c>
      <c r="G19" s="77">
        <f t="shared" si="1"/>
        <v>0</v>
      </c>
      <c r="H19" s="77">
        <v>7.6158014305359836E-4</v>
      </c>
      <c r="I19" s="77">
        <f t="shared" si="2"/>
        <v>7.6158014305359836E-4</v>
      </c>
      <c r="J19" s="76">
        <f>分析係数表!G22</f>
        <v>0.19464835425053278</v>
      </c>
      <c r="K19" s="78">
        <f t="shared" si="3"/>
        <v>1.4824032147526826E-4</v>
      </c>
      <c r="L19" s="79"/>
      <c r="M19" s="80"/>
      <c r="N19" s="81">
        <f>分析係数表!H22</f>
        <v>4.8510250215870614E-5</v>
      </c>
      <c r="O19" s="82">
        <f t="shared" si="4"/>
        <v>7.0052978997592287E-4</v>
      </c>
      <c r="P19" s="76">
        <f>分析係数表!C22</f>
        <v>3.1736872475476074E-2</v>
      </c>
      <c r="Q19" s="82">
        <f t="shared" si="5"/>
        <v>2.2232624609737901E-5</v>
      </c>
      <c r="R19" s="83">
        <v>2.7950315117145714E-4</v>
      </c>
      <c r="S19" s="84">
        <f t="shared" si="6"/>
        <v>1.0410832942250555E-3</v>
      </c>
      <c r="T19" s="85">
        <f>分析係数表!F22</f>
        <v>0.41345015391901491</v>
      </c>
      <c r="U19" s="86">
        <f t="shared" si="7"/>
        <v>4.3043604823986428E-4</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投入係数表!L20</f>
        <v>3.9840637450199202E-3</v>
      </c>
      <c r="E20" s="77">
        <f t="shared" si="0"/>
        <v>0.39840637450199201</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4.2031787398555376E-4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投入係数表!L21</f>
        <v>0</v>
      </c>
      <c r="E21" s="77">
        <f t="shared" si="0"/>
        <v>0</v>
      </c>
      <c r="F21" s="76">
        <f>分析係数表!C24</f>
        <v>0.35760598503740648</v>
      </c>
      <c r="G21" s="77">
        <f t="shared" si="1"/>
        <v>0</v>
      </c>
      <c r="H21" s="77">
        <v>4.4914937997357898E-3</v>
      </c>
      <c r="I21" s="77">
        <f t="shared" si="2"/>
        <v>4.4914937997357898E-3</v>
      </c>
      <c r="J21" s="76">
        <f>分析係数表!G24</f>
        <v>0.20759493670886076</v>
      </c>
      <c r="K21" s="78">
        <f t="shared" si="3"/>
        <v>9.324113710843918E-4</v>
      </c>
      <c r="L21" s="79"/>
      <c r="M21" s="80"/>
      <c r="N21" s="81">
        <f>分析係数表!H24</f>
        <v>3.6867790164061664E-4</v>
      </c>
      <c r="O21" s="82">
        <f t="shared" si="4"/>
        <v>5.3240264038170136E-3</v>
      </c>
      <c r="P21" s="76">
        <f>分析係数表!C24</f>
        <v>0.35760598503740648</v>
      </c>
      <c r="Q21" s="82">
        <f t="shared" si="5"/>
        <v>1.9039037065021441E-3</v>
      </c>
      <c r="R21" s="83">
        <v>6.6548283800871889E-3</v>
      </c>
      <c r="S21" s="84">
        <f t="shared" si="6"/>
        <v>1.114632217982298E-2</v>
      </c>
      <c r="T21" s="85">
        <f>分析係数表!F24</f>
        <v>0.39156118143459917</v>
      </c>
      <c r="U21" s="86">
        <f t="shared" si="7"/>
        <v>4.3644670813821626E-3</v>
      </c>
      <c r="V21" s="87">
        <f>分析係数表!D24</f>
        <v>0</v>
      </c>
      <c r="W21" s="167">
        <f t="shared" si="8"/>
        <v>0</v>
      </c>
      <c r="X21" s="76">
        <f>分析係数表!E24</f>
        <v>0</v>
      </c>
      <c r="Y21" s="166">
        <f t="shared" si="9"/>
        <v>0</v>
      </c>
    </row>
    <row r="22" spans="1:25" x14ac:dyDescent="0.2">
      <c r="A22" s="6" t="s">
        <v>10</v>
      </c>
      <c r="B22" s="5" t="s">
        <v>272</v>
      </c>
      <c r="C22" s="90"/>
      <c r="D22" s="76">
        <f>投入係数表!L22</f>
        <v>0</v>
      </c>
      <c r="E22" s="77">
        <f t="shared" si="0"/>
        <v>0</v>
      </c>
      <c r="F22" s="76">
        <f>分析係数表!C25</f>
        <v>9.5215065139195865E-3</v>
      </c>
      <c r="G22" s="77">
        <f t="shared" si="1"/>
        <v>0</v>
      </c>
      <c r="H22" s="77">
        <v>3.3965909836354899E-4</v>
      </c>
      <c r="I22" s="77">
        <f t="shared" si="2"/>
        <v>3.3965909836354899E-4</v>
      </c>
      <c r="J22" s="76">
        <f>分析係数表!G25</f>
        <v>0.19654913728432108</v>
      </c>
      <c r="K22" s="78">
        <f t="shared" si="3"/>
        <v>6.6759702754125904E-5</v>
      </c>
      <c r="L22" s="79"/>
      <c r="M22" s="80"/>
      <c r="N22" s="81">
        <f>分析係数表!H25</f>
        <v>5.2391070233140261E-4</v>
      </c>
      <c r="O22" s="82">
        <f t="shared" si="4"/>
        <v>7.5657217317399673E-3</v>
      </c>
      <c r="P22" s="76">
        <f>分析係数表!C25</f>
        <v>9.5215065139195865E-3</v>
      </c>
      <c r="Q22" s="82">
        <f t="shared" si="5"/>
        <v>7.2037068751265072E-5</v>
      </c>
      <c r="R22" s="83">
        <v>5.3755986875041563E-4</v>
      </c>
      <c r="S22" s="84">
        <f t="shared" si="6"/>
        <v>8.7721896711396457E-4</v>
      </c>
      <c r="T22" s="85">
        <f>分析係数表!F25</f>
        <v>0.35083770942735681</v>
      </c>
      <c r="U22" s="86">
        <f t="shared" si="7"/>
        <v>3.077614930884952E-4</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投入係数表!L23</f>
        <v>0</v>
      </c>
      <c r="E23" s="77">
        <f t="shared" si="0"/>
        <v>0</v>
      </c>
      <c r="F23" s="76">
        <f>分析係数表!C26</f>
        <v>1</v>
      </c>
      <c r="G23" s="77">
        <f t="shared" si="1"/>
        <v>0</v>
      </c>
      <c r="H23" s="77">
        <v>2.4363565285953563E-2</v>
      </c>
      <c r="I23" s="77">
        <f t="shared" si="2"/>
        <v>2.4363565285953563E-2</v>
      </c>
      <c r="J23" s="76">
        <f>分析係数表!G26</f>
        <v>0.19643428283435263</v>
      </c>
      <c r="K23" s="78">
        <f t="shared" si="3"/>
        <v>4.7858394742342179E-3</v>
      </c>
      <c r="L23" s="79"/>
      <c r="M23" s="80"/>
      <c r="N23" s="81">
        <f>分析係数表!H26</f>
        <v>1.1070039099261674E-2</v>
      </c>
      <c r="O23" s="82">
        <f t="shared" si="4"/>
        <v>0.15986089807250561</v>
      </c>
      <c r="P23" s="76">
        <f>分析係数表!C26</f>
        <v>1</v>
      </c>
      <c r="Q23" s="82">
        <f t="shared" si="5"/>
        <v>0.15986089807250561</v>
      </c>
      <c r="R23" s="83">
        <v>0.18884510453173434</v>
      </c>
      <c r="S23" s="84">
        <f t="shared" si="6"/>
        <v>0.21320866981768791</v>
      </c>
      <c r="T23" s="85">
        <f>分析係数表!F26</f>
        <v>0.33543328454985122</v>
      </c>
      <c r="U23" s="86">
        <f t="shared" si="7"/>
        <v>7.1517284411451776E-2</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投入係数表!L24</f>
        <v>0</v>
      </c>
      <c r="E24" s="77">
        <f t="shared" si="0"/>
        <v>0</v>
      </c>
      <c r="F24" s="76">
        <f>分析係数表!C27</f>
        <v>0.19201995012468831</v>
      </c>
      <c r="G24" s="77">
        <f t="shared" si="1"/>
        <v>0</v>
      </c>
      <c r="H24" s="77">
        <v>6.513246326369978E-4</v>
      </c>
      <c r="I24" s="77">
        <f t="shared" si="2"/>
        <v>6.513246326369978E-4</v>
      </c>
      <c r="J24" s="76">
        <f>分析係数表!G27</f>
        <v>0.16888519134775373</v>
      </c>
      <c r="K24" s="78">
        <f t="shared" si="3"/>
        <v>1.0999908521240477E-4</v>
      </c>
      <c r="L24" s="79"/>
      <c r="M24" s="80"/>
      <c r="N24" s="81">
        <f>分析係数表!H27</f>
        <v>1.1060337049218499E-2</v>
      </c>
      <c r="O24" s="82">
        <f t="shared" si="4"/>
        <v>0.1597207921145104</v>
      </c>
      <c r="P24" s="76">
        <f>分析係数表!C27</f>
        <v>0.19201995012468831</v>
      </c>
      <c r="Q24" s="82">
        <f t="shared" si="5"/>
        <v>3.0669578535703998E-2</v>
      </c>
      <c r="R24" s="83">
        <v>3.1060566530944272E-2</v>
      </c>
      <c r="S24" s="84">
        <f t="shared" si="6"/>
        <v>3.1711891163581273E-2</v>
      </c>
      <c r="T24" s="85">
        <f>分析係数表!F27</f>
        <v>0.32029950083194675</v>
      </c>
      <c r="U24" s="86">
        <f t="shared" si="7"/>
        <v>1.0157302910132105E-2</v>
      </c>
      <c r="V24" s="87">
        <f>分析係数表!D27</f>
        <v>0</v>
      </c>
      <c r="W24" s="167">
        <f t="shared" si="8"/>
        <v>0</v>
      </c>
      <c r="X24" s="76">
        <f>分析係数表!E27</f>
        <v>0</v>
      </c>
      <c r="Y24" s="166">
        <f t="shared" si="9"/>
        <v>0</v>
      </c>
    </row>
    <row r="25" spans="1:25" x14ac:dyDescent="0.2">
      <c r="A25" s="6" t="s">
        <v>13</v>
      </c>
      <c r="B25" s="5" t="s">
        <v>192</v>
      </c>
      <c r="C25" s="90"/>
      <c r="D25" s="76">
        <f>投入係数表!L25</f>
        <v>0</v>
      </c>
      <c r="E25" s="77">
        <f t="shared" si="0"/>
        <v>0</v>
      </c>
      <c r="F25" s="76">
        <f>分析係数表!C28</f>
        <v>7.8754250939681358E-2</v>
      </c>
      <c r="G25" s="77">
        <f t="shared" si="1"/>
        <v>0</v>
      </c>
      <c r="H25" s="77">
        <v>5.9302861643921942E-3</v>
      </c>
      <c r="I25" s="77">
        <f t="shared" si="2"/>
        <v>5.9302861643921942E-3</v>
      </c>
      <c r="J25" s="76">
        <f>分析係数表!G28</f>
        <v>0.12491909385113269</v>
      </c>
      <c r="K25" s="78">
        <f t="shared" si="3"/>
        <v>7.4080597393378223E-4</v>
      </c>
      <c r="L25" s="79"/>
      <c r="M25" s="80"/>
      <c r="N25" s="81">
        <f>分析係数表!H28</f>
        <v>1.995711693880917E-2</v>
      </c>
      <c r="O25" s="82">
        <f t="shared" si="4"/>
        <v>0.28819795559609468</v>
      </c>
      <c r="P25" s="76">
        <f>分析係数表!C28</f>
        <v>7.8754250939681358E-2</v>
      </c>
      <c r="Q25" s="82">
        <f t="shared" si="5"/>
        <v>2.2696814115317987E-2</v>
      </c>
      <c r="R25" s="83">
        <v>2.5046635132465113E-2</v>
      </c>
      <c r="S25" s="84">
        <f t="shared" si="6"/>
        <v>3.0976921296857307E-2</v>
      </c>
      <c r="T25" s="85">
        <f>分析係数表!F28</f>
        <v>0.21391585760517801</v>
      </c>
      <c r="U25" s="86">
        <f t="shared" si="7"/>
        <v>6.6264546851853333E-3</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投入係数表!L26</f>
        <v>1.9920318725099601E-3</v>
      </c>
      <c r="E26" s="77">
        <f t="shared" si="0"/>
        <v>0.19920318725099601</v>
      </c>
      <c r="F26" s="76">
        <f>分析係数表!C29</f>
        <v>0.17273701124799146</v>
      </c>
      <c r="G26" s="77">
        <f t="shared" si="1"/>
        <v>3.4409763196811043E-2</v>
      </c>
      <c r="H26" s="77">
        <v>4.1399649012151055E-2</v>
      </c>
      <c r="I26" s="77">
        <f t="shared" si="2"/>
        <v>4.1399649012151055E-2</v>
      </c>
      <c r="J26" s="76">
        <f>分析係数表!G29</f>
        <v>0.26179367547952309</v>
      </c>
      <c r="K26" s="78">
        <f t="shared" si="3"/>
        <v>1.0838166278453232E-2</v>
      </c>
      <c r="L26" s="79"/>
      <c r="M26" s="80"/>
      <c r="N26" s="81">
        <f>分析係数表!H29</f>
        <v>9.8960910440376044E-3</v>
      </c>
      <c r="O26" s="82">
        <f t="shared" si="4"/>
        <v>0.14290807715508827</v>
      </c>
      <c r="P26" s="76">
        <f>分析係数表!C29</f>
        <v>0.17273701124799146</v>
      </c>
      <c r="Q26" s="82">
        <f t="shared" si="5"/>
        <v>2.4685514130967312E-2</v>
      </c>
      <c r="R26" s="83">
        <v>3.3322055534077952E-2</v>
      </c>
      <c r="S26" s="84">
        <f t="shared" si="6"/>
        <v>7.4721704546229006E-2</v>
      </c>
      <c r="T26" s="85">
        <f>分析係数表!F29</f>
        <v>0.41420425090720581</v>
      </c>
      <c r="U26" s="86">
        <f t="shared" si="7"/>
        <v>3.0950047658080342E-2</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投入係数表!L27</f>
        <v>3.9840637450199202E-3</v>
      </c>
      <c r="E27" s="77">
        <f t="shared" si="0"/>
        <v>0.39840637450199201</v>
      </c>
      <c r="F27" s="76">
        <f>分析係数表!C30</f>
        <v>1</v>
      </c>
      <c r="G27" s="77">
        <f t="shared" si="1"/>
        <v>0.39840637450199201</v>
      </c>
      <c r="H27" s="77">
        <v>0.43295823350115709</v>
      </c>
      <c r="I27" s="77">
        <f t="shared" si="2"/>
        <v>0.43295823350115709</v>
      </c>
      <c r="J27" s="76">
        <f>分析係数表!G30</f>
        <v>0.34449467473756801</v>
      </c>
      <c r="K27" s="78">
        <f t="shared" si="3"/>
        <v>0.14915180582493312</v>
      </c>
      <c r="L27" s="79"/>
      <c r="M27" s="80"/>
      <c r="N27" s="81">
        <f>分析係数表!H30</f>
        <v>0</v>
      </c>
      <c r="O27" s="82">
        <f t="shared" si="4"/>
        <v>0</v>
      </c>
      <c r="P27" s="76">
        <f>分析係数表!C30</f>
        <v>1</v>
      </c>
      <c r="Q27" s="82">
        <f t="shared" si="5"/>
        <v>0</v>
      </c>
      <c r="R27" s="83">
        <v>3.4904294589463279E-2</v>
      </c>
      <c r="S27" s="84">
        <f t="shared" si="6"/>
        <v>0.46786252809062034</v>
      </c>
      <c r="T27" s="85">
        <f>分析係数表!F30</f>
        <v>0.44103900084284731</v>
      </c>
      <c r="U27" s="86">
        <f t="shared" si="7"/>
        <v>0.20634562192089578</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投入係数表!L28</f>
        <v>3.386454183266932E-2</v>
      </c>
      <c r="E28" s="77">
        <f t="shared" si="0"/>
        <v>3.3864541832669319</v>
      </c>
      <c r="F28" s="76">
        <f>分析係数表!C31</f>
        <v>0.22703792364873376</v>
      </c>
      <c r="G28" s="77">
        <f t="shared" si="1"/>
        <v>0.76885352630049275</v>
      </c>
      <c r="H28" s="77">
        <v>0.79031396313141811</v>
      </c>
      <c r="I28" s="77">
        <f t="shared" si="2"/>
        <v>0.79031396313141811</v>
      </c>
      <c r="J28" s="76">
        <f>分析係数表!G31</f>
        <v>7.0061014096360189E-2</v>
      </c>
      <c r="K28" s="78">
        <f t="shared" si="3"/>
        <v>5.537019771150057E-2</v>
      </c>
      <c r="L28" s="79"/>
      <c r="M28" s="80"/>
      <c r="N28" s="81">
        <f>分析係数表!H31</f>
        <v>2.3692406205431206E-2</v>
      </c>
      <c r="O28" s="82">
        <f t="shared" si="4"/>
        <v>0.34213874942424072</v>
      </c>
      <c r="P28" s="76">
        <f>分析係数表!C31</f>
        <v>0.22703792364873376</v>
      </c>
      <c r="Q28" s="82">
        <f t="shared" si="5"/>
        <v>7.7678471269054014E-2</v>
      </c>
      <c r="R28" s="83">
        <v>9.7276785577921646E-2</v>
      </c>
      <c r="S28" s="84">
        <f t="shared" si="6"/>
        <v>0.88759074870933974</v>
      </c>
      <c r="T28" s="85">
        <f>分析係数表!F31</f>
        <v>0.2422680412371134</v>
      </c>
      <c r="U28" s="86">
        <f t="shared" si="7"/>
        <v>0.21503487210999467</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投入係数表!L29</f>
        <v>1.9920318725099601E-3</v>
      </c>
      <c r="E29" s="77">
        <f t="shared" si="0"/>
        <v>0.19920318725099601</v>
      </c>
      <c r="F29" s="76">
        <f>分析係数表!C32</f>
        <v>0.29590488771466317</v>
      </c>
      <c r="G29" s="77">
        <f t="shared" si="1"/>
        <v>5.8945196755908993E-2</v>
      </c>
      <c r="H29" s="77">
        <v>6.3326155808149223E-2</v>
      </c>
      <c r="I29" s="77">
        <f t="shared" si="2"/>
        <v>6.3326155808149223E-2</v>
      </c>
      <c r="J29" s="76">
        <f>分析係数表!G32</f>
        <v>0.13968957871396895</v>
      </c>
      <c r="K29" s="78">
        <f t="shared" si="3"/>
        <v>8.8460040264155236E-3</v>
      </c>
      <c r="L29" s="79"/>
      <c r="M29" s="80"/>
      <c r="N29" s="81">
        <f>分析係数表!H32</f>
        <v>6.5682878792288815E-3</v>
      </c>
      <c r="O29" s="82">
        <f t="shared" si="4"/>
        <v>9.4851733562739973E-2</v>
      </c>
      <c r="P29" s="76">
        <f>分析係数表!C32</f>
        <v>0.29590488771466317</v>
      </c>
      <c r="Q29" s="82">
        <f t="shared" si="5"/>
        <v>2.8067091569423719E-2</v>
      </c>
      <c r="R29" s="83">
        <v>3.4608366156186544E-2</v>
      </c>
      <c r="S29" s="84">
        <f t="shared" si="6"/>
        <v>9.7934521964335775E-2</v>
      </c>
      <c r="T29" s="85">
        <f>分析係数表!F32</f>
        <v>0.48337028824833705</v>
      </c>
      <c r="U29" s="86">
        <f t="shared" si="7"/>
        <v>4.733863811136408E-2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投入係数表!L30</f>
        <v>0</v>
      </c>
      <c r="E30" s="77">
        <f t="shared" si="0"/>
        <v>0</v>
      </c>
      <c r="F30" s="76">
        <f>分析係数表!C33</f>
        <v>0.50593824228028506</v>
      </c>
      <c r="G30" s="77">
        <f t="shared" si="1"/>
        <v>0</v>
      </c>
      <c r="H30" s="77">
        <v>4.0363695701017685E-3</v>
      </c>
      <c r="I30" s="77">
        <f t="shared" si="2"/>
        <v>4.0363695701017685E-3</v>
      </c>
      <c r="J30" s="76">
        <f>分析係数表!G33</f>
        <v>0.50351288056206089</v>
      </c>
      <c r="K30" s="78">
        <f t="shared" si="3"/>
        <v>2.0323640692549889E-3</v>
      </c>
      <c r="L30" s="79"/>
      <c r="M30" s="80"/>
      <c r="N30" s="81">
        <f>分析係数表!H33</f>
        <v>9.7990705436058648E-4</v>
      </c>
      <c r="O30" s="82">
        <f t="shared" si="4"/>
        <v>1.4150701757513644E-2</v>
      </c>
      <c r="P30" s="76">
        <f>分析係数表!C33</f>
        <v>0.50593824228028506</v>
      </c>
      <c r="Q30" s="82">
        <f t="shared" si="5"/>
        <v>7.1593811742289935E-3</v>
      </c>
      <c r="R30" s="83">
        <v>2.4090165123665585E-2</v>
      </c>
      <c r="S30" s="84">
        <f t="shared" si="6"/>
        <v>2.8126534693767354E-2</v>
      </c>
      <c r="T30" s="85">
        <f>分析係数表!F33</f>
        <v>0.6428571428571429</v>
      </c>
      <c r="U30" s="86">
        <f t="shared" si="7"/>
        <v>1.8081343731707587E-2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投入係数表!L31</f>
        <v>6.1752988047808766E-2</v>
      </c>
      <c r="E31" s="77">
        <f t="shared" si="0"/>
        <v>6.1752988047808763</v>
      </c>
      <c r="F31" s="76">
        <f>分析係数表!C34</f>
        <v>0.26077975054258296</v>
      </c>
      <c r="G31" s="77">
        <f t="shared" si="1"/>
        <v>1.6103928818366675</v>
      </c>
      <c r="H31" s="77">
        <v>1.6507163815147958</v>
      </c>
      <c r="I31" s="77">
        <f t="shared" si="2"/>
        <v>1.6507163815147958</v>
      </c>
      <c r="J31" s="76">
        <f>分析係数表!G34</f>
        <v>0.42483061710309467</v>
      </c>
      <c r="K31" s="78">
        <f t="shared" si="3"/>
        <v>0.70127485902111819</v>
      </c>
      <c r="L31" s="79"/>
      <c r="M31" s="80"/>
      <c r="N31" s="81">
        <f>分析係数表!H34</f>
        <v>0.16366388217830427</v>
      </c>
      <c r="O31" s="82">
        <f t="shared" si="4"/>
        <v>2.3634474054207688</v>
      </c>
      <c r="P31" s="76">
        <f>分析係数表!C34</f>
        <v>0.26077975054258296</v>
      </c>
      <c r="Q31" s="82">
        <f t="shared" si="5"/>
        <v>0.616339224806143</v>
      </c>
      <c r="R31" s="83">
        <v>0.66571601249495815</v>
      </c>
      <c r="S31" s="84">
        <f t="shared" si="6"/>
        <v>2.316432394009754</v>
      </c>
      <c r="T31" s="85">
        <f>分析係数表!F34</f>
        <v>0.70072636269303545</v>
      </c>
      <c r="U31" s="86">
        <f t="shared" si="7"/>
        <v>1.6231852458787752</v>
      </c>
      <c r="V31" s="87">
        <f>分析係数表!D34</f>
        <v>0.25868278093145336</v>
      </c>
      <c r="W31" s="167">
        <f t="shared" si="8"/>
        <v>1</v>
      </c>
      <c r="X31" s="76">
        <f>分析係数表!E34</f>
        <v>0.16968809131416712</v>
      </c>
      <c r="Y31" s="166">
        <f t="shared" si="9"/>
        <v>0</v>
      </c>
    </row>
    <row r="32" spans="1:25" x14ac:dyDescent="0.2">
      <c r="A32" s="6" t="s">
        <v>20</v>
      </c>
      <c r="B32" s="5" t="s">
        <v>37</v>
      </c>
      <c r="C32" s="90"/>
      <c r="D32" s="76">
        <f>投入係数表!L32</f>
        <v>1.9920318725099601E-3</v>
      </c>
      <c r="E32" s="77">
        <f t="shared" si="0"/>
        <v>0.19920318725099601</v>
      </c>
      <c r="F32" s="76">
        <f>分析係数表!C35</f>
        <v>0.71993786549707606</v>
      </c>
      <c r="G32" s="77">
        <f t="shared" si="1"/>
        <v>0.14341391742969642</v>
      </c>
      <c r="H32" s="77">
        <v>0.19576799742195042</v>
      </c>
      <c r="I32" s="77">
        <f t="shared" si="2"/>
        <v>0.19576799742195042</v>
      </c>
      <c r="J32" s="76">
        <f>分析係数表!G35</f>
        <v>0.31397977394408089</v>
      </c>
      <c r="K32" s="78">
        <f t="shared" si="3"/>
        <v>6.1467191576029402E-2</v>
      </c>
      <c r="L32" s="79"/>
      <c r="M32" s="80"/>
      <c r="N32" s="81">
        <f>分析係数表!H35</f>
        <v>6.1132617322040145E-2</v>
      </c>
      <c r="O32" s="82">
        <f t="shared" si="4"/>
        <v>0.88280764132765799</v>
      </c>
      <c r="P32" s="76">
        <f>分析係数表!C35</f>
        <v>0.71993786549707606</v>
      </c>
      <c r="Q32" s="82">
        <f t="shared" si="5"/>
        <v>0.63556664894194237</v>
      </c>
      <c r="R32" s="83">
        <v>0.79722710118286788</v>
      </c>
      <c r="S32" s="84">
        <f t="shared" si="6"/>
        <v>0.99299509860481827</v>
      </c>
      <c r="T32" s="85">
        <f>分析係数表!F35</f>
        <v>0.64640095181439616</v>
      </c>
      <c r="U32" s="86">
        <f t="shared" si="7"/>
        <v>0.64187297688518474</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投入係数表!L33</f>
        <v>0</v>
      </c>
      <c r="E33" s="77">
        <f t="shared" si="0"/>
        <v>0</v>
      </c>
      <c r="F33" s="76">
        <f>分析係数表!C36</f>
        <v>0.73814422888496956</v>
      </c>
      <c r="G33" s="77">
        <f t="shared" si="1"/>
        <v>0</v>
      </c>
      <c r="H33" s="77">
        <v>5.3070618864963115E-2</v>
      </c>
      <c r="I33" s="77">
        <f t="shared" si="2"/>
        <v>5.3070618864963115E-2</v>
      </c>
      <c r="J33" s="76">
        <f>分析係数表!G36</f>
        <v>1.8281777836656288E-2</v>
      </c>
      <c r="K33" s="78">
        <f t="shared" si="3"/>
        <v>9.702252637431158E-4</v>
      </c>
      <c r="L33" s="79"/>
      <c r="M33" s="80"/>
      <c r="N33" s="81">
        <f>分析係数表!H36</f>
        <v>0.17079488896003725</v>
      </c>
      <c r="O33" s="82">
        <f t="shared" si="4"/>
        <v>2.4664252845472294</v>
      </c>
      <c r="P33" s="76">
        <f>分析係数表!C36</f>
        <v>0.73814422888496956</v>
      </c>
      <c r="Q33" s="82">
        <f t="shared" si="5"/>
        <v>1.8205775897645062</v>
      </c>
      <c r="R33" s="83">
        <v>1.8900729268131344</v>
      </c>
      <c r="S33" s="84">
        <f t="shared" si="6"/>
        <v>1.9431435456780974</v>
      </c>
      <c r="T33" s="85">
        <f>分析係数表!F36</f>
        <v>0.88368550043054916</v>
      </c>
      <c r="U33" s="86">
        <f t="shared" si="7"/>
        <v>1.7171277765709412</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投入係数表!L34</f>
        <v>1.5936254980079681E-2</v>
      </c>
      <c r="E34" s="77">
        <f t="shared" si="0"/>
        <v>1.593625498007968</v>
      </c>
      <c r="F34" s="76">
        <f>分析係数表!C37</f>
        <v>0.25348602222970695</v>
      </c>
      <c r="G34" s="77">
        <f t="shared" si="1"/>
        <v>0.40396178841387559</v>
      </c>
      <c r="H34" s="77">
        <v>0.44863874775147577</v>
      </c>
      <c r="I34" s="77">
        <f t="shared" si="2"/>
        <v>0.44863874775147577</v>
      </c>
      <c r="J34" s="76">
        <f>分析係数表!G37</f>
        <v>0.47075358051131039</v>
      </c>
      <c r="K34" s="78">
        <f t="shared" si="3"/>
        <v>0.21119829686011782</v>
      </c>
      <c r="L34" s="79"/>
      <c r="M34" s="80"/>
      <c r="N34" s="81">
        <f>分析係数表!H37</f>
        <v>4.9005054768072494E-2</v>
      </c>
      <c r="O34" s="82">
        <f t="shared" si="4"/>
        <v>0.70767519383367727</v>
      </c>
      <c r="P34" s="76">
        <f>分析係数表!C37</f>
        <v>0.25348602222970695</v>
      </c>
      <c r="Q34" s="82">
        <f t="shared" si="5"/>
        <v>0.1793857699155357</v>
      </c>
      <c r="R34" s="83">
        <v>0.216856985096121</v>
      </c>
      <c r="S34" s="84">
        <f t="shared" si="6"/>
        <v>0.66549573284759678</v>
      </c>
      <c r="T34" s="85">
        <f>分析係数表!F37</f>
        <v>0.68036407442109492</v>
      </c>
      <c r="U34" s="86">
        <f t="shared" si="7"/>
        <v>0.45277938831004344</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投入係数表!L35</f>
        <v>1.9920318725099601E-3</v>
      </c>
      <c r="E35" s="77">
        <f t="shared" si="0"/>
        <v>0.19920318725099601</v>
      </c>
      <c r="F35" s="76">
        <f>分析係数表!C38</f>
        <v>0.13763637750820168</v>
      </c>
      <c r="G35" s="77">
        <f t="shared" si="1"/>
        <v>2.7417605081315074E-2</v>
      </c>
      <c r="H35" s="77">
        <v>4.7003898275976591E-2</v>
      </c>
      <c r="I35" s="77">
        <f t="shared" si="2"/>
        <v>4.7003898275976591E-2</v>
      </c>
      <c r="J35" s="76">
        <f>分析係数表!G38</f>
        <v>0.19868482855800845</v>
      </c>
      <c r="K35" s="78">
        <f t="shared" si="3"/>
        <v>9.3389614705204783E-3</v>
      </c>
      <c r="L35" s="79"/>
      <c r="M35" s="80"/>
      <c r="N35" s="81">
        <f>分析係数表!H38</f>
        <v>4.3455482143376897E-2</v>
      </c>
      <c r="O35" s="82">
        <f t="shared" si="4"/>
        <v>0.62753458586043176</v>
      </c>
      <c r="P35" s="76">
        <f>分析係数表!C38</f>
        <v>0.13763637750820168</v>
      </c>
      <c r="Q35" s="82">
        <f t="shared" si="5"/>
        <v>8.6371587158939389E-2</v>
      </c>
      <c r="R35" s="83">
        <v>0.11017418765631018</v>
      </c>
      <c r="S35" s="84">
        <f t="shared" si="6"/>
        <v>0.15717808593228677</v>
      </c>
      <c r="T35" s="85">
        <f>分析係数表!F38</f>
        <v>0.41427900422733677</v>
      </c>
      <c r="U35" s="86">
        <f t="shared" si="7"/>
        <v>6.5115580926386529E-2</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投入係数表!L36</f>
        <v>0</v>
      </c>
      <c r="E36" s="77">
        <f t="shared" si="0"/>
        <v>0</v>
      </c>
      <c r="F36" s="76">
        <f>分析係数表!C39</f>
        <v>1</v>
      </c>
      <c r="G36" s="77">
        <f t="shared" si="1"/>
        <v>0</v>
      </c>
      <c r="H36" s="77">
        <v>6.428780465336608E-3</v>
      </c>
      <c r="I36" s="77">
        <f t="shared" si="2"/>
        <v>6.428780465336608E-3</v>
      </c>
      <c r="J36" s="76">
        <f>分析係数表!G39</f>
        <v>0.35440246949875054</v>
      </c>
      <c r="K36" s="78">
        <f t="shared" si="3"/>
        <v>2.2783756727806207E-3</v>
      </c>
      <c r="L36" s="79"/>
      <c r="M36" s="80"/>
      <c r="N36" s="81">
        <f>分析係数表!H39</f>
        <v>3.9099261673991711E-3</v>
      </c>
      <c r="O36" s="82">
        <f t="shared" si="4"/>
        <v>5.6462701072059383E-2</v>
      </c>
      <c r="P36" s="76">
        <f>分析係数表!C39</f>
        <v>1</v>
      </c>
      <c r="Q36" s="82">
        <f t="shared" si="5"/>
        <v>5.6462701072059383E-2</v>
      </c>
      <c r="R36" s="83">
        <v>6.6302657993669439E-2</v>
      </c>
      <c r="S36" s="84">
        <f t="shared" si="6"/>
        <v>7.2731438459006051E-2</v>
      </c>
      <c r="T36" s="85">
        <f>分析係数表!F39</f>
        <v>0.70505659267970011</v>
      </c>
      <c r="U36" s="86">
        <f t="shared" si="7"/>
        <v>5.1279780180600101E-2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投入係数表!L37</f>
        <v>0</v>
      </c>
      <c r="E37" s="77">
        <f t="shared" si="0"/>
        <v>0</v>
      </c>
      <c r="F37" s="76">
        <f>分析係数表!C40</f>
        <v>0.97865804365400166</v>
      </c>
      <c r="G37" s="77">
        <f t="shared" si="1"/>
        <v>0</v>
      </c>
      <c r="H37" s="77">
        <v>8.0742219511956658E-4</v>
      </c>
      <c r="I37" s="77">
        <f t="shared" si="2"/>
        <v>8.0742219511956658E-4</v>
      </c>
      <c r="J37" s="76">
        <f>分析係数表!G40</f>
        <v>0.50171175404443846</v>
      </c>
      <c r="K37" s="78">
        <f t="shared" si="3"/>
        <v>4.0509320576784859E-4</v>
      </c>
      <c r="L37" s="79"/>
      <c r="M37" s="80"/>
      <c r="N37" s="81">
        <f>分析係数表!H40</f>
        <v>2.8630749677406836E-2</v>
      </c>
      <c r="O37" s="82">
        <f t="shared" si="4"/>
        <v>0.41345268204378971</v>
      </c>
      <c r="P37" s="76">
        <f>分析係数表!C40</f>
        <v>0.97865804365400166</v>
      </c>
      <c r="Q37" s="82">
        <f t="shared" si="5"/>
        <v>0.40462879295247522</v>
      </c>
      <c r="R37" s="83">
        <v>0.40557857556578175</v>
      </c>
      <c r="S37" s="84">
        <f t="shared" si="6"/>
        <v>0.40638599776090134</v>
      </c>
      <c r="T37" s="85">
        <f>分析係数表!F40</f>
        <v>0.70027522319930191</v>
      </c>
      <c r="U37" s="86">
        <f t="shared" si="7"/>
        <v>0.28458204528708619</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投入係数表!L38</f>
        <v>0</v>
      </c>
      <c r="E38" s="77">
        <f t="shared" si="0"/>
        <v>0</v>
      </c>
      <c r="F38" s="76">
        <f>分析係数表!C41</f>
        <v>0.80396305278910163</v>
      </c>
      <c r="G38" s="77">
        <f t="shared" si="1"/>
        <v>0</v>
      </c>
      <c r="H38" s="77">
        <v>2.0576028653583012E-4</v>
      </c>
      <c r="I38" s="77">
        <f t="shared" si="2"/>
        <v>2.0576028653583012E-4</v>
      </c>
      <c r="J38" s="76">
        <f>分析係数表!G41</f>
        <v>0.44128144119646501</v>
      </c>
      <c r="K38" s="78">
        <f t="shared" si="3"/>
        <v>9.0798195783528706E-5</v>
      </c>
      <c r="L38" s="79"/>
      <c r="M38" s="80"/>
      <c r="N38" s="81">
        <f>分析係数表!H41</f>
        <v>5.1799245180506638E-2</v>
      </c>
      <c r="O38" s="82">
        <f t="shared" si="4"/>
        <v>0.74802570973629046</v>
      </c>
      <c r="P38" s="76">
        <f>分析係数表!C41</f>
        <v>0.80396305278910163</v>
      </c>
      <c r="Q38" s="82">
        <f t="shared" si="5"/>
        <v>0.60138503316432246</v>
      </c>
      <c r="R38" s="83">
        <v>0.61197379236850558</v>
      </c>
      <c r="S38" s="84">
        <f t="shared" si="6"/>
        <v>0.61217955265504143</v>
      </c>
      <c r="T38" s="85">
        <f>分析係数表!F41</f>
        <v>0.54716179469748472</v>
      </c>
      <c r="U38" s="86">
        <f t="shared" si="7"/>
        <v>0.33496126270783583</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投入係数表!L39</f>
        <v>0</v>
      </c>
      <c r="E39" s="77">
        <f>$C$14*D39</f>
        <v>0</v>
      </c>
      <c r="F39" s="76">
        <f>分析係数表!C42</f>
        <v>0.7641968631692807</v>
      </c>
      <c r="G39" s="77">
        <f>E39*F39</f>
        <v>0</v>
      </c>
      <c r="H39" s="77">
        <v>5.9414277247941648E-3</v>
      </c>
      <c r="I39" s="77">
        <f>C39+H39</f>
        <v>5.9414277247941648E-3</v>
      </c>
      <c r="J39" s="76">
        <f>分析係数表!G42</f>
        <v>0.4859550561797753</v>
      </c>
      <c r="K39" s="78">
        <f>I39*J39</f>
        <v>2.8872668437904228E-3</v>
      </c>
      <c r="L39" s="79"/>
      <c r="M39" s="80"/>
      <c r="N39" s="81">
        <f>分析係数表!H42</f>
        <v>1.4232907413336437E-2</v>
      </c>
      <c r="O39" s="82">
        <f t="shared" si="4"/>
        <v>0.20553544037893579</v>
      </c>
      <c r="P39" s="76">
        <f>分析係数表!C42</f>
        <v>0.7641968631692807</v>
      </c>
      <c r="Q39" s="82">
        <f>O39*P39</f>
        <v>0.15706953880769944</v>
      </c>
      <c r="R39" s="83">
        <v>0.16265524658188038</v>
      </c>
      <c r="S39" s="84">
        <f>I39+R39</f>
        <v>0.16859667430667455</v>
      </c>
      <c r="T39" s="85">
        <f>分析係数表!F42</f>
        <v>0.5610955056179775</v>
      </c>
      <c r="U39" s="86">
        <f t="shared" si="7"/>
        <v>9.4598836215613033E-2</v>
      </c>
      <c r="V39" s="87">
        <f>分析係数表!D42</f>
        <v>0.23876404494382023</v>
      </c>
      <c r="W39" s="167">
        <f t="shared" si="8"/>
        <v>0</v>
      </c>
      <c r="X39" s="76">
        <f>分析係数表!E42</f>
        <v>0.20084269662921347</v>
      </c>
      <c r="Y39" s="166">
        <f t="shared" si="9"/>
        <v>0</v>
      </c>
    </row>
    <row r="40" spans="1:25" x14ac:dyDescent="0.2">
      <c r="A40" s="6" t="s">
        <v>195</v>
      </c>
      <c r="B40" s="5" t="s">
        <v>41</v>
      </c>
      <c r="C40" s="90"/>
      <c r="D40" s="76">
        <f>投入係数表!L40</f>
        <v>3.5856573705179286E-2</v>
      </c>
      <c r="E40" s="77">
        <f>$C$14*D40</f>
        <v>3.5856573705179287</v>
      </c>
      <c r="F40" s="76">
        <f>分析係数表!C43</f>
        <v>0.28983015307192284</v>
      </c>
      <c r="G40" s="77">
        <f>E40*F40</f>
        <v>1.0392316245606796</v>
      </c>
      <c r="H40" s="77">
        <v>1.1681376955288099</v>
      </c>
      <c r="I40" s="77">
        <f>C40+H40</f>
        <v>1.1681376955288099</v>
      </c>
      <c r="J40" s="76">
        <f>分析係数表!G43</f>
        <v>0.33656441717791413</v>
      </c>
      <c r="K40" s="78">
        <f>I40*J40</f>
        <v>0.39315358267920558</v>
      </c>
      <c r="L40" s="79"/>
      <c r="M40" s="80"/>
      <c r="N40" s="81">
        <f>分析係数表!H43</f>
        <v>3.8148460769760653E-2</v>
      </c>
      <c r="O40" s="82">
        <f t="shared" si="4"/>
        <v>0.55089662683706586</v>
      </c>
      <c r="P40" s="76">
        <f>分析係数表!C43</f>
        <v>0.28983015307192284</v>
      </c>
      <c r="Q40" s="82">
        <f>O40*P40</f>
        <v>0.15966645368299276</v>
      </c>
      <c r="R40" s="83">
        <v>0.2635542178520181</v>
      </c>
      <c r="S40" s="84">
        <f>I40+R40</f>
        <v>1.4316919133808279</v>
      </c>
      <c r="T40" s="85">
        <f>分析係数表!F43</f>
        <v>0.56944785276073617</v>
      </c>
      <c r="U40" s="86">
        <f t="shared" si="7"/>
        <v>0.81527388588962235</v>
      </c>
      <c r="V40" s="87">
        <f>分析係数表!D43</f>
        <v>0.1860122699386503</v>
      </c>
      <c r="W40" s="167">
        <f t="shared" si="8"/>
        <v>0</v>
      </c>
      <c r="X40" s="76">
        <f>分析係数表!E43</f>
        <v>0.14098159509202454</v>
      </c>
      <c r="Y40" s="166">
        <f t="shared" si="9"/>
        <v>0</v>
      </c>
    </row>
    <row r="41" spans="1:25" x14ac:dyDescent="0.2">
      <c r="A41" s="6" t="s">
        <v>341</v>
      </c>
      <c r="B41" s="5" t="s">
        <v>42</v>
      </c>
      <c r="C41" s="90"/>
      <c r="D41" s="76">
        <f>投入係数表!L41</f>
        <v>0</v>
      </c>
      <c r="E41" s="77">
        <f>$C$14*D41</f>
        <v>0</v>
      </c>
      <c r="F41" s="76">
        <f>分析係数表!C44</f>
        <v>0.42300160227879646</v>
      </c>
      <c r="G41" s="77">
        <f>E41*F41</f>
        <v>0</v>
      </c>
      <c r="H41" s="77">
        <v>1.6191114990172215E-3</v>
      </c>
      <c r="I41" s="77">
        <f>C41+H41</f>
        <v>1.6191114990172215E-3</v>
      </c>
      <c r="J41" s="76">
        <f>分析係数表!G44</f>
        <v>0.26136898597118913</v>
      </c>
      <c r="K41" s="78">
        <f>I41*J41</f>
        <v>4.2318553067242318E-4</v>
      </c>
      <c r="L41" s="79"/>
      <c r="M41" s="80"/>
      <c r="N41" s="81">
        <f>分析係数表!H44</f>
        <v>0.11478495406079305</v>
      </c>
      <c r="O41" s="82">
        <f t="shared" si="4"/>
        <v>1.6575935890410287</v>
      </c>
      <c r="P41" s="76">
        <f>分析係数表!C44</f>
        <v>0.42300160227879646</v>
      </c>
      <c r="Q41" s="82">
        <f>O41*P41</f>
        <v>0.70116474409141605</v>
      </c>
      <c r="R41" s="83">
        <v>0.71331691441696232</v>
      </c>
      <c r="S41" s="84">
        <f>I41+R41</f>
        <v>0.71493602591597949</v>
      </c>
      <c r="T41" s="85">
        <f>分析係数表!F44</f>
        <v>0.45226438188494494</v>
      </c>
      <c r="U41" s="86">
        <f t="shared" si="7"/>
        <v>0.32334009984816942</v>
      </c>
      <c r="V41" s="87">
        <f>分析係数表!D44</f>
        <v>0.17696073816024857</v>
      </c>
      <c r="W41" s="167">
        <f t="shared" si="8"/>
        <v>0</v>
      </c>
      <c r="X41" s="76">
        <f>分析係数表!E44</f>
        <v>0.12357593446944733</v>
      </c>
      <c r="Y41" s="166">
        <f t="shared" si="9"/>
        <v>0</v>
      </c>
    </row>
    <row r="42" spans="1:25" x14ac:dyDescent="0.2">
      <c r="A42" s="6" t="s">
        <v>342</v>
      </c>
      <c r="B42" s="5" t="s">
        <v>279</v>
      </c>
      <c r="C42" s="90"/>
      <c r="D42" s="76">
        <f>投入係数表!L42</f>
        <v>0</v>
      </c>
      <c r="E42" s="77">
        <f>$C$14*D42</f>
        <v>0</v>
      </c>
      <c r="F42" s="76">
        <f>分析係数表!C45</f>
        <v>1</v>
      </c>
      <c r="G42" s="77">
        <f>E42*F42</f>
        <v>0</v>
      </c>
      <c r="H42" s="77">
        <v>3.9215367283089737E-3</v>
      </c>
      <c r="I42" s="77">
        <f>C42+H42</f>
        <v>3.9215367283089737E-3</v>
      </c>
      <c r="J42" s="76">
        <f>分析係数表!G45</f>
        <v>0</v>
      </c>
      <c r="K42" s="78">
        <f>I42*J42</f>
        <v>0</v>
      </c>
      <c r="L42" s="79"/>
      <c r="M42" s="80"/>
      <c r="N42" s="81">
        <f>分析係数表!H45</f>
        <v>0</v>
      </c>
      <c r="O42" s="82">
        <f t="shared" si="4"/>
        <v>0</v>
      </c>
      <c r="P42" s="76">
        <f>分析係数表!C45</f>
        <v>1</v>
      </c>
      <c r="Q42" s="82">
        <f>O42*P42</f>
        <v>0</v>
      </c>
      <c r="R42" s="83">
        <v>5.5413870927332881E-3</v>
      </c>
      <c r="S42" s="84">
        <f>I42+R42</f>
        <v>9.4629238210422618E-3</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投入係数表!L43</f>
        <v>1.9920318725099601E-3</v>
      </c>
      <c r="E43" s="77">
        <f>$C$14*D43</f>
        <v>0.19920318725099601</v>
      </c>
      <c r="F43" s="76">
        <f>分析係数表!C46</f>
        <v>0.14201585503963765</v>
      </c>
      <c r="G43" s="77">
        <f>E43*F43</f>
        <v>2.8290010964071244E-2</v>
      </c>
      <c r="H43" s="77">
        <v>3.3926673380095709E-2</v>
      </c>
      <c r="I43" s="77">
        <f>C43+H43</f>
        <v>3.3926673380095709E-2</v>
      </c>
      <c r="J43" s="76">
        <f>分析係数表!G46</f>
        <v>9.5541401273885346E-3</v>
      </c>
      <c r="K43" s="78">
        <f>I43*J43</f>
        <v>3.2414019152957681E-4</v>
      </c>
      <c r="L43" s="79"/>
      <c r="M43" s="80"/>
      <c r="N43" s="81">
        <f>分析係数表!H46</f>
        <v>2.2838625801631884E-2</v>
      </c>
      <c r="O43" s="82">
        <f t="shared" si="4"/>
        <v>0.32980942512066447</v>
      </c>
      <c r="P43" s="76">
        <f>分析係数表!C46</f>
        <v>0.14201585503963765</v>
      </c>
      <c r="Q43" s="82">
        <f>O43*P43</f>
        <v>4.683816750864251E-2</v>
      </c>
      <c r="R43" s="83">
        <v>5.1928512157740435E-2</v>
      </c>
      <c r="S43" s="84">
        <f>I43+R43</f>
        <v>8.5855185537836137E-2</v>
      </c>
      <c r="T43" s="85">
        <f>分析係数表!F46</f>
        <v>0.31369426751592355</v>
      </c>
      <c r="U43" s="86">
        <f t="shared" si="7"/>
        <v>2.6932279539735222E-2</v>
      </c>
      <c r="V43" s="87">
        <f>分析係数表!D46</f>
        <v>3.1847133757961785E-3</v>
      </c>
      <c r="W43" s="167">
        <f t="shared" si="8"/>
        <v>0</v>
      </c>
      <c r="X43" s="76">
        <f>分析係数表!E46</f>
        <v>1.1146496815286623E-2</v>
      </c>
      <c r="Y43" s="166">
        <f t="shared" si="9"/>
        <v>0</v>
      </c>
    </row>
    <row r="44" spans="1:25" x14ac:dyDescent="0.2">
      <c r="A44" s="192">
        <v>40</v>
      </c>
      <c r="B44" s="14" t="s">
        <v>151</v>
      </c>
      <c r="C44" s="197">
        <f>SUM(C5:C43)</f>
        <v>100</v>
      </c>
      <c r="D44" s="92">
        <f>投入係数表!L44</f>
        <v>0.65936254980079678</v>
      </c>
      <c r="E44" s="91">
        <f>SUM(E5:E43)</f>
        <v>65.936254980079681</v>
      </c>
      <c r="F44" s="92">
        <f>分析係数表!C47</f>
        <v>0.37838028773130272</v>
      </c>
      <c r="G44" s="91">
        <f>SUM(G5:G43)</f>
        <v>4.9907260288131416</v>
      </c>
      <c r="H44" s="91">
        <f>SUM(H5:H43)</f>
        <v>5.5076171253856998</v>
      </c>
      <c r="I44" s="91">
        <f>SUM(I5:I43)</f>
        <v>105.50761712538569</v>
      </c>
      <c r="J44" s="92">
        <f>分析係数表!G47</f>
        <v>0.24341071531224251</v>
      </c>
      <c r="K44" s="93">
        <f>SUM(K5:K43)</f>
        <v>23.01943867670829</v>
      </c>
      <c r="L44" s="94">
        <f>最終需要_まとめ!$L$33</f>
        <v>0.62733333333333341</v>
      </c>
      <c r="M44" s="91">
        <f>K44*L44</f>
        <v>14.44086119652167</v>
      </c>
      <c r="N44" s="95">
        <f>分析係数表!H47</f>
        <v>1</v>
      </c>
      <c r="O44" s="96">
        <f>SUM(O5:O43)</f>
        <v>14.44086119652167</v>
      </c>
      <c r="P44" s="92">
        <f>分析係数表!C47</f>
        <v>0.37838028773130272</v>
      </c>
      <c r="Q44" s="96">
        <f>SUM(Q5:Q43)</f>
        <v>6.0430348551268747</v>
      </c>
      <c r="R44" s="91">
        <f>SUM(R5:R43)</f>
        <v>6.732489587228959</v>
      </c>
      <c r="S44" s="97">
        <f>SUM(S5:S43)</f>
        <v>112.24010671261469</v>
      </c>
      <c r="T44" s="98">
        <f>分析係数表!F47</f>
        <v>0.4410006323413877</v>
      </c>
      <c r="U44" s="99">
        <f>SUM(U5:U43)</f>
        <v>39.645955718290104</v>
      </c>
      <c r="V44" s="100">
        <f>分析係数表!D47</f>
        <v>6.076465403261349E-2</v>
      </c>
      <c r="W44" s="164">
        <f>SUM(W5:W43)</f>
        <v>6</v>
      </c>
      <c r="X44" s="92">
        <f>分析係数表!E47</f>
        <v>4.5269894801387316E-2</v>
      </c>
      <c r="Y44" s="165">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242</v>
      </c>
      <c r="S2" s="3" t="s">
        <v>153</v>
      </c>
      <c r="U2" s="64" t="s">
        <v>210</v>
      </c>
      <c r="W2" s="3" t="s">
        <v>130</v>
      </c>
      <c r="Y2" s="3" t="s">
        <v>154</v>
      </c>
    </row>
    <row r="3" spans="1:25" ht="44" x14ac:dyDescent="0.2">
      <c r="B3" s="65"/>
      <c r="C3" s="66" t="s">
        <v>228</v>
      </c>
      <c r="D3" s="66" t="s">
        <v>243</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投入係数表!M5</f>
        <v>0</v>
      </c>
      <c r="E5" s="77">
        <f t="shared" ref="E5:E38" si="0">$C$15*D5</f>
        <v>0</v>
      </c>
      <c r="F5" s="76">
        <f>分析係数表!C8</f>
        <v>1</v>
      </c>
      <c r="G5" s="77">
        <f t="shared" ref="G5:G38" si="1">E5*F5</f>
        <v>0</v>
      </c>
      <c r="H5" s="77">
        <f t="array" ref="H5:H43">MMULT(逆行列係数!C5:AO43,'11'!G5:G43)</f>
        <v>2.0731936281067334E-3</v>
      </c>
      <c r="I5" s="77">
        <f t="shared" ref="I5:I38" si="2">C5+H5</f>
        <v>2.0731936281067334E-3</v>
      </c>
      <c r="J5" s="76">
        <f>分析係数表!G8</f>
        <v>0.11966752230778634</v>
      </c>
      <c r="K5" s="78">
        <f t="shared" ref="K5:K38" si="3">I5*J5</f>
        <v>2.48093944739823E-4</v>
      </c>
      <c r="L5" s="79" t="s">
        <v>183</v>
      </c>
      <c r="M5" s="80" t="s">
        <v>183</v>
      </c>
      <c r="N5" s="81">
        <f>分析係数表!H8</f>
        <v>1.1982031803320041E-2</v>
      </c>
      <c r="O5" s="82">
        <f t="shared" ref="O5:O43" si="4">$M$44*N5</f>
        <v>0.18053455428637374</v>
      </c>
      <c r="P5" s="76">
        <f>分析係数表!C8</f>
        <v>1</v>
      </c>
      <c r="Q5" s="82">
        <f t="shared" ref="Q5:Q38" si="5">O5*P5</f>
        <v>0.18053455428637374</v>
      </c>
      <c r="R5" s="83">
        <f t="array" ref="R5:R43">MMULT(逆行列係数!C5:AO43,'11'!Q5:Q43)</f>
        <v>0.23850012424273595</v>
      </c>
      <c r="S5" s="84">
        <f t="shared" ref="S5:S38" si="6">I5+R5</f>
        <v>0.24057331787084268</v>
      </c>
      <c r="T5" s="85">
        <f>分析係数表!F8</f>
        <v>0.45202298007578534</v>
      </c>
      <c r="U5" s="86">
        <f t="shared" ref="U5:U43" si="7">S5*T5</f>
        <v>0.10874466807069749</v>
      </c>
      <c r="V5" s="87">
        <f>分析係数表!D8</f>
        <v>0.29959662632929962</v>
      </c>
      <c r="W5" s="167">
        <f t="shared" ref="W5:W43" si="8">ROUND(S5*V5,0)</f>
        <v>0</v>
      </c>
      <c r="X5" s="76">
        <f>分析係数表!E8</f>
        <v>0.10695513995844029</v>
      </c>
      <c r="Y5" s="166">
        <f t="shared" ref="Y5:Y43" si="9">ROUND(S5*X5,0)</f>
        <v>0</v>
      </c>
    </row>
    <row r="6" spans="1:25" x14ac:dyDescent="0.2">
      <c r="A6" s="6" t="s">
        <v>220</v>
      </c>
      <c r="B6" s="5" t="s">
        <v>266</v>
      </c>
      <c r="C6" s="90"/>
      <c r="D6" s="76">
        <f>投入係数表!M6</f>
        <v>0</v>
      </c>
      <c r="E6" s="77">
        <f t="shared" si="0"/>
        <v>0</v>
      </c>
      <c r="F6" s="76">
        <f>分析係数表!C9</f>
        <v>0.44525547445255476</v>
      </c>
      <c r="G6" s="77">
        <f t="shared" si="1"/>
        <v>0</v>
      </c>
      <c r="H6" s="77">
        <v>3.058551949523925E-4</v>
      </c>
      <c r="I6" s="77">
        <f t="shared" si="2"/>
        <v>3.058551949523925E-4</v>
      </c>
      <c r="J6" s="76">
        <f>分析係数表!G9</f>
        <v>0.25757575757575757</v>
      </c>
      <c r="K6" s="78">
        <f t="shared" si="3"/>
        <v>7.8780883548343526E-5</v>
      </c>
      <c r="L6" s="79"/>
      <c r="M6" s="80"/>
      <c r="N6" s="81">
        <f>分析係数表!H9</f>
        <v>6.2093120276314386E-4</v>
      </c>
      <c r="O6" s="82">
        <f t="shared" si="4"/>
        <v>9.3556368213181546E-3</v>
      </c>
      <c r="P6" s="76">
        <f>分析係数表!C9</f>
        <v>0.44525547445255476</v>
      </c>
      <c r="Q6" s="82">
        <f t="shared" si="5"/>
        <v>4.1656485116818064E-3</v>
      </c>
      <c r="R6" s="83">
        <v>4.9640113116509723E-3</v>
      </c>
      <c r="S6" s="84">
        <f t="shared" si="6"/>
        <v>5.2698665066033649E-3</v>
      </c>
      <c r="T6" s="85">
        <f>分析係数表!F9</f>
        <v>0.71212121212121215</v>
      </c>
      <c r="U6" s="86">
        <f t="shared" si="7"/>
        <v>3.752783724399366E-3</v>
      </c>
      <c r="V6" s="87">
        <f>分析係数表!D9</f>
        <v>0.22727272727272727</v>
      </c>
      <c r="W6" s="167">
        <f t="shared" si="8"/>
        <v>0</v>
      </c>
      <c r="X6" s="76">
        <f>分析係数表!E9</f>
        <v>0</v>
      </c>
      <c r="Y6" s="166">
        <f t="shared" si="9"/>
        <v>0</v>
      </c>
    </row>
    <row r="7" spans="1:25" x14ac:dyDescent="0.2">
      <c r="A7" s="6" t="s">
        <v>221</v>
      </c>
      <c r="B7" s="5" t="s">
        <v>267</v>
      </c>
      <c r="C7" s="90"/>
      <c r="D7" s="76">
        <f>投入係数表!M7</f>
        <v>0</v>
      </c>
      <c r="E7" s="77">
        <f t="shared" si="0"/>
        <v>0</v>
      </c>
      <c r="F7" s="76">
        <f>分析係数表!C10</f>
        <v>1</v>
      </c>
      <c r="G7" s="77">
        <f t="shared" si="1"/>
        <v>0</v>
      </c>
      <c r="H7" s="77">
        <v>1.6289697866199067E-3</v>
      </c>
      <c r="I7" s="77">
        <f t="shared" si="2"/>
        <v>1.6289697866199067E-3</v>
      </c>
      <c r="J7" s="76">
        <f>分析係数表!G10</f>
        <v>0.17925311203319502</v>
      </c>
      <c r="K7" s="78">
        <f t="shared" si="3"/>
        <v>2.9199790365966793E-4</v>
      </c>
      <c r="L7" s="79"/>
      <c r="M7" s="80"/>
      <c r="N7" s="81">
        <f>分析係数表!H10</f>
        <v>1.2030542053535912E-3</v>
      </c>
      <c r="O7" s="82">
        <f t="shared" si="4"/>
        <v>1.8126546341303923E-2</v>
      </c>
      <c r="P7" s="76">
        <f>分析係数表!C10</f>
        <v>1</v>
      </c>
      <c r="Q7" s="82">
        <f t="shared" si="5"/>
        <v>1.8126546341303923E-2</v>
      </c>
      <c r="R7" s="83">
        <v>2.4678941847941564E-2</v>
      </c>
      <c r="S7" s="84">
        <f t="shared" si="6"/>
        <v>2.6307911634561469E-2</v>
      </c>
      <c r="T7" s="85">
        <f>分析係数表!F10</f>
        <v>0.51950207468879672</v>
      </c>
      <c r="U7" s="86">
        <f t="shared" si="7"/>
        <v>1.3667014674884216E-2</v>
      </c>
      <c r="V7" s="87">
        <f>分析係数表!D10</f>
        <v>0.10539419087136929</v>
      </c>
      <c r="W7" s="167">
        <f t="shared" si="8"/>
        <v>0</v>
      </c>
      <c r="X7" s="76">
        <f>分析係数表!E10</f>
        <v>0</v>
      </c>
      <c r="Y7" s="166">
        <f t="shared" si="9"/>
        <v>0</v>
      </c>
    </row>
    <row r="8" spans="1:25" x14ac:dyDescent="0.2">
      <c r="A8" s="6" t="s">
        <v>222</v>
      </c>
      <c r="B8" s="5" t="s">
        <v>27</v>
      </c>
      <c r="C8" s="90"/>
      <c r="D8" s="76">
        <f>投入係数表!M8</f>
        <v>6.8412162162162157E-2</v>
      </c>
      <c r="E8" s="77">
        <f t="shared" si="0"/>
        <v>6.8412162162162158</v>
      </c>
      <c r="F8" s="76">
        <f>分析係数表!C11</f>
        <v>1.8423746161719823E-3</v>
      </c>
      <c r="G8" s="77">
        <f t="shared" si="1"/>
        <v>1.2604083100500891E-2</v>
      </c>
      <c r="H8" s="77">
        <v>1.3870884195207772E-2</v>
      </c>
      <c r="I8" s="77">
        <f t="shared" si="2"/>
        <v>1.3870884195207772E-2</v>
      </c>
      <c r="J8" s="76">
        <f>分析係数表!G11</f>
        <v>0.46666666666666667</v>
      </c>
      <c r="K8" s="78">
        <f t="shared" si="3"/>
        <v>6.4730792910969604E-3</v>
      </c>
      <c r="L8" s="79"/>
      <c r="M8" s="80"/>
      <c r="N8" s="81">
        <f>分析係数表!H11</f>
        <v>-1.9404100086348246E-5</v>
      </c>
      <c r="O8" s="82">
        <f t="shared" si="4"/>
        <v>-2.9236365066619233E-4</v>
      </c>
      <c r="P8" s="76">
        <f>分析係数表!C11</f>
        <v>1.8423746161719823E-3</v>
      </c>
      <c r="Q8" s="82">
        <f t="shared" si="5"/>
        <v>-5.3864336867876562E-7</v>
      </c>
      <c r="R8" s="83">
        <v>9.0611712229870015E-5</v>
      </c>
      <c r="S8" s="84">
        <f t="shared" si="6"/>
        <v>1.3961495907437642E-2</v>
      </c>
      <c r="T8" s="85">
        <f>分析係数表!F11</f>
        <v>0.8</v>
      </c>
      <c r="U8" s="86">
        <f t="shared" si="7"/>
        <v>1.1169196725950114E-2</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投入係数表!M9</f>
        <v>8.4459459459459464E-4</v>
      </c>
      <c r="E9" s="77">
        <f t="shared" si="0"/>
        <v>8.4459459459459457E-2</v>
      </c>
      <c r="F9" s="76">
        <f>分析係数表!C12</f>
        <v>2.0316759704011478E-2</v>
      </c>
      <c r="G9" s="77">
        <f t="shared" si="1"/>
        <v>1.715942542568537E-3</v>
      </c>
      <c r="H9" s="77">
        <v>1.7758288000977978E-3</v>
      </c>
      <c r="I9" s="77">
        <f t="shared" si="2"/>
        <v>1.7758288000977978E-3</v>
      </c>
      <c r="J9" s="76">
        <f>分析係数表!G12</f>
        <v>0.1442736737729301</v>
      </c>
      <c r="K9" s="78">
        <f t="shared" si="3"/>
        <v>2.5620534498188357E-4</v>
      </c>
      <c r="L9" s="79"/>
      <c r="M9" s="80"/>
      <c r="N9" s="81">
        <f>分析係数表!H12</f>
        <v>9.3974056718184554E-2</v>
      </c>
      <c r="O9" s="82">
        <f t="shared" si="4"/>
        <v>1.4159171601763694</v>
      </c>
      <c r="P9" s="76">
        <f>分析係数表!C12</f>
        <v>2.0316759704011478E-2</v>
      </c>
      <c r="Q9" s="82">
        <f t="shared" si="5"/>
        <v>2.8766848704089628E-2</v>
      </c>
      <c r="R9" s="83">
        <v>3.2021377907437018E-2</v>
      </c>
      <c r="S9" s="84">
        <f t="shared" si="6"/>
        <v>3.3797206707534819E-2</v>
      </c>
      <c r="T9" s="85">
        <f>分析係数表!F12</f>
        <v>0.28705999008428357</v>
      </c>
      <c r="U9" s="86">
        <f t="shared" si="7"/>
        <v>9.7018258223414266E-3</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投入係数表!M10</f>
        <v>3.3783783783783786E-3</v>
      </c>
      <c r="E10" s="77">
        <f t="shared" si="0"/>
        <v>0.33783783783783783</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0.21459491958898516</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投入係数表!M11</f>
        <v>2.1114864864864864E-2</v>
      </c>
      <c r="E11" s="77">
        <f t="shared" si="0"/>
        <v>2.1114864864864864</v>
      </c>
      <c r="F11" s="76">
        <f>分析係数表!C14</f>
        <v>5.3118908382066232E-2</v>
      </c>
      <c r="G11" s="77">
        <f t="shared" si="1"/>
        <v>0.1121598572256466</v>
      </c>
      <c r="H11" s="77">
        <v>0.12138895700439148</v>
      </c>
      <c r="I11" s="77">
        <f t="shared" si="2"/>
        <v>0.12138895700439148</v>
      </c>
      <c r="J11" s="76">
        <f>分析係数表!G14</f>
        <v>0.16545012165450121</v>
      </c>
      <c r="K11" s="78">
        <f t="shared" si="3"/>
        <v>2.0083817703889586E-2</v>
      </c>
      <c r="L11" s="79"/>
      <c r="M11" s="80"/>
      <c r="N11" s="81">
        <f>分析係数表!H14</f>
        <v>1.1739480552240688E-3</v>
      </c>
      <c r="O11" s="82">
        <f t="shared" si="4"/>
        <v>1.7688000865304632E-2</v>
      </c>
      <c r="P11" s="76">
        <f>分析係数表!C14</f>
        <v>5.3118908382066232E-2</v>
      </c>
      <c r="Q11" s="82">
        <f t="shared" si="5"/>
        <v>9.3956729742602498E-4</v>
      </c>
      <c r="R11" s="83">
        <v>3.4967131044372646E-3</v>
      </c>
      <c r="S11" s="84">
        <f t="shared" si="6"/>
        <v>0.12488567010882874</v>
      </c>
      <c r="T11" s="85">
        <f>分析係数表!F14</f>
        <v>0.30008110300081103</v>
      </c>
      <c r="U11" s="86">
        <f t="shared" si="7"/>
        <v>3.7475829635252748E-2</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投入係数表!M12</f>
        <v>3.4628378378378379E-2</v>
      </c>
      <c r="E12" s="77">
        <f t="shared" si="0"/>
        <v>3.4628378378378377</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0.13068655184778796</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投入係数表!M13</f>
        <v>2.2804054054054054E-2</v>
      </c>
      <c r="E13" s="77">
        <f t="shared" si="0"/>
        <v>2.2804054054054053</v>
      </c>
      <c r="F13" s="76">
        <f>分析係数表!C16</f>
        <v>2.7114967462038564E-3</v>
      </c>
      <c r="G13" s="77">
        <f t="shared" si="1"/>
        <v>6.1833118367824423E-3</v>
      </c>
      <c r="H13" s="77">
        <v>6.5630967948233443E-3</v>
      </c>
      <c r="I13" s="77">
        <f t="shared" si="2"/>
        <v>6.5630967948233443E-3</v>
      </c>
      <c r="J13" s="76">
        <f>分析係数表!G16</f>
        <v>4.3478260869565216E-2</v>
      </c>
      <c r="K13" s="78">
        <f t="shared" si="3"/>
        <v>2.8535203455753668E-4</v>
      </c>
      <c r="L13" s="79"/>
      <c r="M13" s="80"/>
      <c r="N13" s="81">
        <f>分析係数表!H16</f>
        <v>1.6842758874950278E-2</v>
      </c>
      <c r="O13" s="82">
        <f t="shared" si="4"/>
        <v>0.25377164877825492</v>
      </c>
      <c r="P13" s="76">
        <f>分析係数表!C16</f>
        <v>2.7114967462038564E-3</v>
      </c>
      <c r="Q13" s="82">
        <f t="shared" si="5"/>
        <v>6.8810099994102611E-4</v>
      </c>
      <c r="R13" s="83">
        <v>7.6920748847994437E-4</v>
      </c>
      <c r="S13" s="84">
        <f t="shared" si="6"/>
        <v>7.3323042833032884E-3</v>
      </c>
      <c r="T13" s="85">
        <f>分析係数表!F16</f>
        <v>0.30434782608695654</v>
      </c>
      <c r="U13" s="86">
        <f t="shared" si="7"/>
        <v>2.2315708688314356E-3</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投入係数表!M14</f>
        <v>8.4459459459459464E-3</v>
      </c>
      <c r="E14" s="77">
        <f t="shared" si="0"/>
        <v>0.84459459459459463</v>
      </c>
      <c r="F14" s="76">
        <f>分析係数表!C17</f>
        <v>8.0363051905076865E-3</v>
      </c>
      <c r="G14" s="77">
        <f t="shared" si="1"/>
        <v>6.7874199244152764E-3</v>
      </c>
      <c r="H14" s="77">
        <v>7.4824092299135402E-3</v>
      </c>
      <c r="I14" s="77">
        <f t="shared" si="2"/>
        <v>7.4824092299135402E-3</v>
      </c>
      <c r="J14" s="76">
        <f>分析係数表!G17</f>
        <v>0.21314741035856574</v>
      </c>
      <c r="K14" s="78">
        <f t="shared" si="3"/>
        <v>1.5948561505991013E-3</v>
      </c>
      <c r="L14" s="79"/>
      <c r="M14" s="80"/>
      <c r="N14" s="81">
        <f>分析係数表!H17</f>
        <v>2.8815088628227144E-3</v>
      </c>
      <c r="O14" s="82">
        <f t="shared" si="4"/>
        <v>4.3416002123929556E-2</v>
      </c>
      <c r="P14" s="76">
        <f>分析係数表!C17</f>
        <v>8.0363051905076865E-3</v>
      </c>
      <c r="Q14" s="82">
        <f t="shared" si="5"/>
        <v>3.4890424321962785E-4</v>
      </c>
      <c r="R14" s="83">
        <v>6.682903514200352E-4</v>
      </c>
      <c r="S14" s="84">
        <f t="shared" si="6"/>
        <v>8.1506995813335759E-3</v>
      </c>
      <c r="T14" s="85">
        <f>分析係数表!F17</f>
        <v>0.32270916334661354</v>
      </c>
      <c r="U14" s="86">
        <f t="shared" si="7"/>
        <v>2.6303054425817515E-3</v>
      </c>
      <c r="V14" s="87">
        <f>分析係数表!D17</f>
        <v>4.9800796812749001E-2</v>
      </c>
      <c r="W14" s="167">
        <f t="shared" si="8"/>
        <v>0</v>
      </c>
      <c r="X14" s="76">
        <f>分析係数表!E17</f>
        <v>4.7808764940239043E-2</v>
      </c>
      <c r="Y14" s="166">
        <f t="shared" si="9"/>
        <v>0</v>
      </c>
    </row>
    <row r="15" spans="1:25" x14ac:dyDescent="0.2">
      <c r="A15" s="6" t="s">
        <v>3</v>
      </c>
      <c r="B15" s="5" t="s">
        <v>31</v>
      </c>
      <c r="C15" s="75">
        <f>最終需要_まとめ!C16</f>
        <v>100</v>
      </c>
      <c r="D15" s="76">
        <f>投入係数表!M15</f>
        <v>8.6993243243243243E-2</v>
      </c>
      <c r="E15" s="77">
        <f t="shared" si="0"/>
        <v>8.6993243243243246</v>
      </c>
      <c r="F15" s="76">
        <f>分析係数表!C18</f>
        <v>6.0036945812807829E-2</v>
      </c>
      <c r="G15" s="77">
        <f t="shared" si="1"/>
        <v>0.52228086306750054</v>
      </c>
      <c r="H15" s="77">
        <v>0.52768320026128313</v>
      </c>
      <c r="I15" s="77">
        <f t="shared" si="2"/>
        <v>100.52768320026128</v>
      </c>
      <c r="J15" s="76">
        <f>分析係数表!G18</f>
        <v>0.21452702702702703</v>
      </c>
      <c r="K15" s="78">
        <f t="shared" si="3"/>
        <v>21.565905010866864</v>
      </c>
      <c r="L15" s="79"/>
      <c r="M15" s="80"/>
      <c r="N15" s="81">
        <f>分析係数表!H18</f>
        <v>4.5599635202918376E-4</v>
      </c>
      <c r="O15" s="82">
        <f t="shared" si="4"/>
        <v>6.870545790655519E-3</v>
      </c>
      <c r="P15" s="76">
        <f>分析係数表!C18</f>
        <v>6.0036945812807829E-2</v>
      </c>
      <c r="Q15" s="82">
        <f t="shared" si="5"/>
        <v>4.1248658533800034E-4</v>
      </c>
      <c r="R15" s="83">
        <v>9.6732317996504837E-4</v>
      </c>
      <c r="S15" s="84">
        <f t="shared" si="6"/>
        <v>100.52865052344124</v>
      </c>
      <c r="T15" s="85">
        <f>分析係数表!F18</f>
        <v>0.45777027027027029</v>
      </c>
      <c r="U15" s="86">
        <f t="shared" si="7"/>
        <v>46.019027520021247</v>
      </c>
      <c r="V15" s="87">
        <f>分析係数表!D18</f>
        <v>1.4358108108108109E-2</v>
      </c>
      <c r="W15" s="167">
        <f t="shared" si="8"/>
        <v>1</v>
      </c>
      <c r="X15" s="76">
        <f>分析係数表!E18</f>
        <v>5.0675675675675678E-3</v>
      </c>
      <c r="Y15" s="166">
        <f t="shared" si="9"/>
        <v>1</v>
      </c>
    </row>
    <row r="16" spans="1:25" x14ac:dyDescent="0.2">
      <c r="A16" s="6" t="s">
        <v>4</v>
      </c>
      <c r="B16" s="5" t="s">
        <v>32</v>
      </c>
      <c r="C16" s="90"/>
      <c r="D16" s="76">
        <f>投入係数表!M16</f>
        <v>8.4459459459459464E-3</v>
      </c>
      <c r="E16" s="77">
        <f t="shared" si="0"/>
        <v>0.84459459459459463</v>
      </c>
      <c r="F16" s="76">
        <f>分析係数表!C19</f>
        <v>2.1817907292767669E-2</v>
      </c>
      <c r="G16" s="77">
        <f t="shared" si="1"/>
        <v>1.842728656483756E-2</v>
      </c>
      <c r="H16" s="77">
        <v>1.9466873867103416E-2</v>
      </c>
      <c r="I16" s="77">
        <f t="shared" si="2"/>
        <v>1.9466873867103416E-2</v>
      </c>
      <c r="J16" s="76">
        <f>分析係数表!G19</f>
        <v>5.7812500000000003E-2</v>
      </c>
      <c r="K16" s="78">
        <f t="shared" si="3"/>
        <v>1.1254286454419162E-3</v>
      </c>
      <c r="L16" s="79"/>
      <c r="M16" s="80"/>
      <c r="N16" s="81">
        <f>分析係数表!H19</f>
        <v>-1.1642460051808947E-4</v>
      </c>
      <c r="O16" s="82">
        <f t="shared" si="4"/>
        <v>-1.7541819039971539E-3</v>
      </c>
      <c r="P16" s="76">
        <f>分析係数表!C19</f>
        <v>2.1817907292767669E-2</v>
      </c>
      <c r="Q16" s="82">
        <f t="shared" si="5"/>
        <v>-3.8272578156060579E-5</v>
      </c>
      <c r="R16" s="83">
        <v>2.4115484749256979E-4</v>
      </c>
      <c r="S16" s="84">
        <f t="shared" si="6"/>
        <v>1.9708028714595986E-2</v>
      </c>
      <c r="T16" s="85">
        <f>分析係数表!F19</f>
        <v>0.24062500000000001</v>
      </c>
      <c r="U16" s="86">
        <f t="shared" si="7"/>
        <v>4.7422444094496587E-3</v>
      </c>
      <c r="V16" s="87">
        <f>分析係数表!D19</f>
        <v>1.171875E-2</v>
      </c>
      <c r="W16" s="167">
        <f t="shared" si="8"/>
        <v>0</v>
      </c>
      <c r="X16" s="76">
        <f>分析係数表!E19</f>
        <v>1.015625E-2</v>
      </c>
      <c r="Y16" s="166">
        <f t="shared" si="9"/>
        <v>0</v>
      </c>
    </row>
    <row r="17" spans="1:25" x14ac:dyDescent="0.2">
      <c r="A17" s="6" t="s">
        <v>5</v>
      </c>
      <c r="B17" s="5" t="s">
        <v>33</v>
      </c>
      <c r="C17" s="90"/>
      <c r="D17" s="76">
        <f>投入係数表!M17</f>
        <v>1.0135135135135136E-2</v>
      </c>
      <c r="E17" s="77">
        <f t="shared" si="0"/>
        <v>1.0135135135135136</v>
      </c>
      <c r="F17" s="76">
        <f>分析係数表!C20</f>
        <v>5.6386047731444844E-3</v>
      </c>
      <c r="G17" s="77">
        <f t="shared" si="1"/>
        <v>5.7148021349437347E-3</v>
      </c>
      <c r="H17" s="77">
        <v>5.8621909519518036E-3</v>
      </c>
      <c r="I17" s="77">
        <f t="shared" si="2"/>
        <v>5.8621909519518036E-3</v>
      </c>
      <c r="J17" s="76">
        <f>分析係数表!G20</f>
        <v>9.9078341013824886E-2</v>
      </c>
      <c r="K17" s="78">
        <f t="shared" si="3"/>
        <v>5.8081615422563959E-4</v>
      </c>
      <c r="L17" s="79"/>
      <c r="M17" s="80"/>
      <c r="N17" s="81">
        <f>分析係数表!H20</f>
        <v>5.6271890250409915E-4</v>
      </c>
      <c r="O17" s="82">
        <f t="shared" si="4"/>
        <v>8.4785458693195769E-3</v>
      </c>
      <c r="P17" s="76">
        <f>分析係数表!C20</f>
        <v>5.6386047731444844E-3</v>
      </c>
      <c r="Q17" s="82">
        <f t="shared" si="5"/>
        <v>4.7807169208069815E-5</v>
      </c>
      <c r="R17" s="83">
        <v>1.5249724648627437E-4</v>
      </c>
      <c r="S17" s="84">
        <f t="shared" si="6"/>
        <v>6.0146881984380783E-3</v>
      </c>
      <c r="T17" s="85">
        <f>分析係数表!F20</f>
        <v>0.22119815668202766</v>
      </c>
      <c r="U17" s="86">
        <f t="shared" si="7"/>
        <v>1.3304379425116487E-3</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投入係数表!M18</f>
        <v>1.097972972972973E-2</v>
      </c>
      <c r="E18" s="77">
        <f t="shared" si="0"/>
        <v>1.097972972972973</v>
      </c>
      <c r="F18" s="76">
        <f>分析係数表!C21</f>
        <v>3.6921656859351559E-2</v>
      </c>
      <c r="G18" s="77">
        <f t="shared" si="1"/>
        <v>4.0538981348950197E-2</v>
      </c>
      <c r="H18" s="77">
        <v>4.3980522611987781E-2</v>
      </c>
      <c r="I18" s="77">
        <f t="shared" si="2"/>
        <v>4.3980522611987781E-2</v>
      </c>
      <c r="J18" s="76">
        <f>分析係数表!G21</f>
        <v>0.2849280270956816</v>
      </c>
      <c r="K18" s="78">
        <f t="shared" si="3"/>
        <v>1.2531283538470692E-2</v>
      </c>
      <c r="L18" s="79"/>
      <c r="M18" s="80"/>
      <c r="N18" s="81">
        <f>分析係数表!H21</f>
        <v>9.3139680414471579E-4</v>
      </c>
      <c r="O18" s="82">
        <f t="shared" si="4"/>
        <v>1.4033455231977231E-2</v>
      </c>
      <c r="P18" s="76">
        <f>分析係数表!C21</f>
        <v>3.6921656859351559E-2</v>
      </c>
      <c r="Q18" s="82">
        <f t="shared" si="5"/>
        <v>5.1813841862613519E-4</v>
      </c>
      <c r="R18" s="83">
        <v>1.2064813709236459E-3</v>
      </c>
      <c r="S18" s="84">
        <f t="shared" si="6"/>
        <v>4.5187003982911429E-2</v>
      </c>
      <c r="T18" s="85">
        <f>分析係数表!F21</f>
        <v>0.42591024555461471</v>
      </c>
      <c r="U18" s="86">
        <f t="shared" si="7"/>
        <v>1.9245607962239161E-2</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投入係数表!M19</f>
        <v>2.5337837837837839E-3</v>
      </c>
      <c r="E19" s="77">
        <f t="shared" si="0"/>
        <v>0.2533783783783784</v>
      </c>
      <c r="F19" s="76">
        <f>分析係数表!C22</f>
        <v>3.1736872475476074E-2</v>
      </c>
      <c r="G19" s="77">
        <f t="shared" si="1"/>
        <v>8.0414372826375195E-3</v>
      </c>
      <c r="H19" s="77">
        <v>9.2630861567139251E-3</v>
      </c>
      <c r="I19" s="77">
        <f t="shared" si="2"/>
        <v>9.2630861567139251E-3</v>
      </c>
      <c r="J19" s="76">
        <f>分析係数表!G22</f>
        <v>0.19464835425053278</v>
      </c>
      <c r="K19" s="78">
        <f t="shared" si="3"/>
        <v>1.8030444756852583E-3</v>
      </c>
      <c r="L19" s="79"/>
      <c r="M19" s="80"/>
      <c r="N19" s="81">
        <f>分析係数表!H22</f>
        <v>4.8510250215870614E-5</v>
      </c>
      <c r="O19" s="82">
        <f t="shared" si="4"/>
        <v>7.309091266654808E-4</v>
      </c>
      <c r="P19" s="76">
        <f>分析係数表!C22</f>
        <v>3.1736872475476074E-2</v>
      </c>
      <c r="Q19" s="82">
        <f t="shared" si="5"/>
        <v>2.3196769744143953E-5</v>
      </c>
      <c r="R19" s="83">
        <v>2.9162414938842371E-4</v>
      </c>
      <c r="S19" s="84">
        <f t="shared" si="6"/>
        <v>9.5547103061023493E-3</v>
      </c>
      <c r="T19" s="85">
        <f>分析係数表!F22</f>
        <v>0.41345015391901491</v>
      </c>
      <c r="U19" s="86">
        <f t="shared" si="7"/>
        <v>3.9503964467096147E-3</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投入係数表!M20</f>
        <v>1.6891891891891893E-3</v>
      </c>
      <c r="E20" s="77">
        <f t="shared" si="0"/>
        <v>0.16891891891891891</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4.3854547599928847E-4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投入係数表!M21</f>
        <v>0</v>
      </c>
      <c r="E21" s="77">
        <f t="shared" si="0"/>
        <v>0</v>
      </c>
      <c r="F21" s="76">
        <f>分析係数表!C24</f>
        <v>0.35760598503740648</v>
      </c>
      <c r="G21" s="77">
        <f t="shared" si="1"/>
        <v>0</v>
      </c>
      <c r="H21" s="77">
        <v>7.1273643027398928E-3</v>
      </c>
      <c r="I21" s="77">
        <f t="shared" si="2"/>
        <v>7.1273643027398928E-3</v>
      </c>
      <c r="J21" s="76">
        <f>分析係数表!G24</f>
        <v>0.20759493670886076</v>
      </c>
      <c r="K21" s="78">
        <f t="shared" si="3"/>
        <v>1.4796047413282816E-3</v>
      </c>
      <c r="L21" s="79"/>
      <c r="M21" s="80"/>
      <c r="N21" s="81">
        <f>分析係数表!H24</f>
        <v>3.6867790164061664E-4</v>
      </c>
      <c r="O21" s="82">
        <f t="shared" si="4"/>
        <v>5.5549093626576533E-3</v>
      </c>
      <c r="P21" s="76">
        <f>分析係数表!C24</f>
        <v>0.35760598503740648</v>
      </c>
      <c r="Q21" s="82">
        <f t="shared" si="5"/>
        <v>1.9864688344267021E-3</v>
      </c>
      <c r="R21" s="83">
        <v>6.9434232048366717E-3</v>
      </c>
      <c r="S21" s="84">
        <f t="shared" si="6"/>
        <v>1.4070787507576565E-2</v>
      </c>
      <c r="T21" s="85">
        <f>分析係数表!F24</f>
        <v>0.39156118143459917</v>
      </c>
      <c r="U21" s="86">
        <f t="shared" si="7"/>
        <v>5.5095741801818787E-3</v>
      </c>
      <c r="V21" s="87">
        <f>分析係数表!D24</f>
        <v>0</v>
      </c>
      <c r="W21" s="167">
        <f t="shared" si="8"/>
        <v>0</v>
      </c>
      <c r="X21" s="76">
        <f>分析係数表!E24</f>
        <v>0</v>
      </c>
      <c r="Y21" s="166">
        <f t="shared" si="9"/>
        <v>0</v>
      </c>
    </row>
    <row r="22" spans="1:25" x14ac:dyDescent="0.2">
      <c r="A22" s="6" t="s">
        <v>10</v>
      </c>
      <c r="B22" s="5" t="s">
        <v>272</v>
      </c>
      <c r="C22" s="90"/>
      <c r="D22" s="76">
        <f>投入係数表!M22</f>
        <v>0</v>
      </c>
      <c r="E22" s="77">
        <f t="shared" si="0"/>
        <v>0</v>
      </c>
      <c r="F22" s="76">
        <f>分析係数表!C25</f>
        <v>9.5215065139195865E-3</v>
      </c>
      <c r="G22" s="77">
        <f t="shared" si="1"/>
        <v>0</v>
      </c>
      <c r="H22" s="77">
        <v>6.2512738031140472E-4</v>
      </c>
      <c r="I22" s="77">
        <f t="shared" si="2"/>
        <v>6.2512738031140472E-4</v>
      </c>
      <c r="J22" s="76">
        <f>分析係数表!G25</f>
        <v>0.19654913728432108</v>
      </c>
      <c r="K22" s="78">
        <f t="shared" si="3"/>
        <v>1.2286824729301429E-4</v>
      </c>
      <c r="L22" s="79"/>
      <c r="M22" s="80"/>
      <c r="N22" s="81">
        <f>分析係数表!H25</f>
        <v>5.2391070233140261E-4</v>
      </c>
      <c r="O22" s="82">
        <f t="shared" si="4"/>
        <v>7.8938185679871924E-3</v>
      </c>
      <c r="P22" s="76">
        <f>分析係数表!C25</f>
        <v>9.5215065139195865E-3</v>
      </c>
      <c r="Q22" s="82">
        <f t="shared" si="5"/>
        <v>7.5161044914789438E-5</v>
      </c>
      <c r="R22" s="83">
        <v>5.6087181419120068E-4</v>
      </c>
      <c r="S22" s="84">
        <f t="shared" si="6"/>
        <v>1.1859991945026055E-3</v>
      </c>
      <c r="T22" s="85">
        <f>分析係数表!F25</f>
        <v>0.35083770942735681</v>
      </c>
      <c r="U22" s="86">
        <f t="shared" si="7"/>
        <v>4.1609324078198433E-4</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投入係数表!M23</f>
        <v>0</v>
      </c>
      <c r="E23" s="77">
        <f t="shared" si="0"/>
        <v>0</v>
      </c>
      <c r="F23" s="76">
        <f>分析係数表!C26</f>
        <v>1</v>
      </c>
      <c r="G23" s="77">
        <f t="shared" si="1"/>
        <v>0</v>
      </c>
      <c r="H23" s="77">
        <v>3.7311432777572963E-2</v>
      </c>
      <c r="I23" s="77">
        <f t="shared" si="2"/>
        <v>3.7311432777572963E-2</v>
      </c>
      <c r="J23" s="76">
        <f>分析係数表!G26</f>
        <v>0.19643428283435263</v>
      </c>
      <c r="K23" s="78">
        <f t="shared" si="3"/>
        <v>7.3292445391847025E-3</v>
      </c>
      <c r="L23" s="79"/>
      <c r="M23" s="80"/>
      <c r="N23" s="81">
        <f>分析係数表!H26</f>
        <v>1.1070039099261674E-2</v>
      </c>
      <c r="O23" s="82">
        <f t="shared" si="4"/>
        <v>0.16679346270506271</v>
      </c>
      <c r="P23" s="76">
        <f>分析係数表!C26</f>
        <v>1</v>
      </c>
      <c r="Q23" s="82">
        <f t="shared" si="5"/>
        <v>0.16679346270506271</v>
      </c>
      <c r="R23" s="83">
        <v>0.19703460495675046</v>
      </c>
      <c r="S23" s="84">
        <f t="shared" si="6"/>
        <v>0.23434603773432341</v>
      </c>
      <c r="T23" s="85">
        <f>分析係数表!F26</f>
        <v>0.33543328454985122</v>
      </c>
      <c r="U23" s="86">
        <f t="shared" si="7"/>
        <v>7.8607461158467479E-2</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投入係数表!M24</f>
        <v>0</v>
      </c>
      <c r="E24" s="77">
        <f t="shared" si="0"/>
        <v>0</v>
      </c>
      <c r="F24" s="76">
        <f>分析係数表!C27</f>
        <v>0.19201995012468831</v>
      </c>
      <c r="G24" s="77">
        <f t="shared" si="1"/>
        <v>0</v>
      </c>
      <c r="H24" s="77">
        <v>9.3281229005052417E-4</v>
      </c>
      <c r="I24" s="77">
        <f t="shared" si="2"/>
        <v>9.3281229005052417E-4</v>
      </c>
      <c r="J24" s="76">
        <f>分析係数表!G27</f>
        <v>0.16888519134775373</v>
      </c>
      <c r="K24" s="78">
        <f t="shared" si="3"/>
        <v>1.5753818209671914E-4</v>
      </c>
      <c r="L24" s="79"/>
      <c r="M24" s="80"/>
      <c r="N24" s="81">
        <f>分析係数表!H27</f>
        <v>1.1060337049218499E-2</v>
      </c>
      <c r="O24" s="82">
        <f t="shared" si="4"/>
        <v>0.1666472808797296</v>
      </c>
      <c r="P24" s="76">
        <f>分析係数表!C27</f>
        <v>0.19201995012468831</v>
      </c>
      <c r="Q24" s="82">
        <f t="shared" si="5"/>
        <v>3.1999602562940599E-2</v>
      </c>
      <c r="R24" s="83">
        <v>3.2407546233897938E-2</v>
      </c>
      <c r="S24" s="84">
        <f t="shared" si="6"/>
        <v>3.3340358523948461E-2</v>
      </c>
      <c r="T24" s="85">
        <f>分析係数表!F27</f>
        <v>0.32029950083194675</v>
      </c>
      <c r="U24" s="86">
        <f t="shared" si="7"/>
        <v>1.0678900192778833E-2</v>
      </c>
      <c r="V24" s="87">
        <f>分析係数表!D27</f>
        <v>0</v>
      </c>
      <c r="W24" s="167">
        <f t="shared" si="8"/>
        <v>0</v>
      </c>
      <c r="X24" s="76">
        <f>分析係数表!E27</f>
        <v>0</v>
      </c>
      <c r="Y24" s="166">
        <f t="shared" si="9"/>
        <v>0</v>
      </c>
    </row>
    <row r="25" spans="1:25" x14ac:dyDescent="0.2">
      <c r="A25" s="6" t="s">
        <v>13</v>
      </c>
      <c r="B25" s="5" t="s">
        <v>192</v>
      </c>
      <c r="C25" s="90"/>
      <c r="D25" s="76">
        <f>投入係数表!M25</f>
        <v>0</v>
      </c>
      <c r="E25" s="77">
        <f t="shared" si="0"/>
        <v>0</v>
      </c>
      <c r="F25" s="76">
        <f>分析係数表!C28</f>
        <v>7.8754250939681358E-2</v>
      </c>
      <c r="G25" s="77">
        <f t="shared" si="1"/>
        <v>0</v>
      </c>
      <c r="H25" s="77">
        <v>9.0363624757323849E-3</v>
      </c>
      <c r="I25" s="77">
        <f t="shared" si="2"/>
        <v>9.0363624757323849E-3</v>
      </c>
      <c r="J25" s="76">
        <f>分析係数表!G28</f>
        <v>0.12491909385113269</v>
      </c>
      <c r="K25" s="78">
        <f t="shared" si="3"/>
        <v>1.1288142121788675E-3</v>
      </c>
      <c r="L25" s="79"/>
      <c r="M25" s="80"/>
      <c r="N25" s="81">
        <f>分析係数表!H28</f>
        <v>1.995711693880917E-2</v>
      </c>
      <c r="O25" s="82">
        <f t="shared" si="4"/>
        <v>0.30069601471017876</v>
      </c>
      <c r="P25" s="76">
        <f>分析係数表!C28</f>
        <v>7.8754250939681358E-2</v>
      </c>
      <c r="Q25" s="82">
        <f t="shared" si="5"/>
        <v>2.3681089399047534E-2</v>
      </c>
      <c r="R25" s="83">
        <v>2.6132813297216416E-2</v>
      </c>
      <c r="S25" s="84">
        <f t="shared" si="6"/>
        <v>3.5169175772948799E-2</v>
      </c>
      <c r="T25" s="85">
        <f>分析係数表!F28</f>
        <v>0.21391585760517801</v>
      </c>
      <c r="U25" s="86">
        <f t="shared" si="7"/>
        <v>7.5232443967375917E-3</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投入係数表!M26</f>
        <v>1.0135135135135136E-2</v>
      </c>
      <c r="E26" s="77">
        <f t="shared" si="0"/>
        <v>1.0135135135135136</v>
      </c>
      <c r="F26" s="76">
        <f>分析係数表!C29</f>
        <v>0.17273701124799146</v>
      </c>
      <c r="G26" s="77">
        <f t="shared" si="1"/>
        <v>0.17507129518377515</v>
      </c>
      <c r="H26" s="77">
        <v>0.18972376634454965</v>
      </c>
      <c r="I26" s="77">
        <f t="shared" si="2"/>
        <v>0.18972376634454965</v>
      </c>
      <c r="J26" s="76">
        <f>分析係数表!G29</f>
        <v>0.26179367547952309</v>
      </c>
      <c r="K26" s="78">
        <f t="shared" si="3"/>
        <v>4.9668482117157894E-2</v>
      </c>
      <c r="L26" s="79"/>
      <c r="M26" s="80"/>
      <c r="N26" s="81">
        <f>分析係数表!H29</f>
        <v>9.8960910440376044E-3</v>
      </c>
      <c r="O26" s="82">
        <f t="shared" si="4"/>
        <v>0.14910546183975806</v>
      </c>
      <c r="P26" s="76">
        <f>分析係数表!C29</f>
        <v>0.17273701124799146</v>
      </c>
      <c r="Q26" s="82">
        <f t="shared" si="5"/>
        <v>2.5756031838951251E-2</v>
      </c>
      <c r="R26" s="83">
        <v>3.4767107491529586E-2</v>
      </c>
      <c r="S26" s="84">
        <f t="shared" si="6"/>
        <v>0.22449087383607924</v>
      </c>
      <c r="T26" s="85">
        <f>分析係数表!F29</f>
        <v>0.41420425090720581</v>
      </c>
      <c r="U26" s="86">
        <f t="shared" si="7"/>
        <v>9.2985074232777243E-2</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投入係数表!M27</f>
        <v>5.9121621621621625E-3</v>
      </c>
      <c r="E27" s="77">
        <f t="shared" si="0"/>
        <v>0.59121621621621623</v>
      </c>
      <c r="F27" s="76">
        <f>分析係数表!C30</f>
        <v>1</v>
      </c>
      <c r="G27" s="77">
        <f t="shared" si="1"/>
        <v>0.59121621621621623</v>
      </c>
      <c r="H27" s="77">
        <v>0.64851957804841176</v>
      </c>
      <c r="I27" s="77">
        <f t="shared" si="2"/>
        <v>0.64851957804841176</v>
      </c>
      <c r="J27" s="76">
        <f>分析係数表!G30</f>
        <v>0.34449467473756801</v>
      </c>
      <c r="K27" s="78">
        <f t="shared" si="3"/>
        <v>0.22341154110073247</v>
      </c>
      <c r="L27" s="79"/>
      <c r="M27" s="80"/>
      <c r="N27" s="81">
        <f>分析係数表!H30</f>
        <v>0</v>
      </c>
      <c r="O27" s="82">
        <f t="shared" si="4"/>
        <v>0</v>
      </c>
      <c r="P27" s="76">
        <f>分析係数表!C30</f>
        <v>1</v>
      </c>
      <c r="Q27" s="82">
        <f t="shared" si="5"/>
        <v>0</v>
      </c>
      <c r="R27" s="83">
        <v>3.6417962291276869E-2</v>
      </c>
      <c r="S27" s="84">
        <f t="shared" si="6"/>
        <v>0.68493754033968868</v>
      </c>
      <c r="T27" s="85">
        <f>分析係数表!F30</f>
        <v>0.44103900084284731</v>
      </c>
      <c r="U27" s="86">
        <f t="shared" si="7"/>
        <v>0.30208416843117369</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投入係数表!M28</f>
        <v>5.7432432432432436E-2</v>
      </c>
      <c r="E28" s="77">
        <f t="shared" si="0"/>
        <v>5.7432432432432439</v>
      </c>
      <c r="F28" s="76">
        <f>分析係数表!C31</f>
        <v>0.22703792364873376</v>
      </c>
      <c r="G28" s="77">
        <f t="shared" si="1"/>
        <v>1.3039340209555657</v>
      </c>
      <c r="H28" s="77">
        <v>1.3383083666751237</v>
      </c>
      <c r="I28" s="77">
        <f t="shared" si="2"/>
        <v>1.3383083666751237</v>
      </c>
      <c r="J28" s="76">
        <f>分析係数表!G31</f>
        <v>7.0061014096360189E-2</v>
      </c>
      <c r="K28" s="78">
        <f t="shared" si="3"/>
        <v>9.376324134290262E-2</v>
      </c>
      <c r="L28" s="79"/>
      <c r="M28" s="80"/>
      <c r="N28" s="81">
        <f>分析係数表!H31</f>
        <v>2.3692406205431206E-2</v>
      </c>
      <c r="O28" s="82">
        <f t="shared" si="4"/>
        <v>0.35697601746342078</v>
      </c>
      <c r="P28" s="76">
        <f>分析係数表!C31</f>
        <v>0.22703792364873376</v>
      </c>
      <c r="Q28" s="82">
        <f t="shared" si="5"/>
        <v>8.104709379728918E-2</v>
      </c>
      <c r="R28" s="83">
        <v>0.10149531313154814</v>
      </c>
      <c r="S28" s="84">
        <f t="shared" si="6"/>
        <v>1.4398036798066718</v>
      </c>
      <c r="T28" s="85">
        <f>分析係数表!F31</f>
        <v>0.2422680412371134</v>
      </c>
      <c r="U28" s="86">
        <f t="shared" si="7"/>
        <v>0.34881841727275037</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投入係数表!M29</f>
        <v>1.6891891891891893E-3</v>
      </c>
      <c r="E29" s="77">
        <f t="shared" si="0"/>
        <v>0.16891891891891891</v>
      </c>
      <c r="F29" s="76">
        <f>分析係数表!C32</f>
        <v>0.29590488771466317</v>
      </c>
      <c r="G29" s="77">
        <f t="shared" si="1"/>
        <v>4.998393373558499E-2</v>
      </c>
      <c r="H29" s="77">
        <v>5.5533036493767771E-2</v>
      </c>
      <c r="I29" s="77">
        <f t="shared" si="2"/>
        <v>5.5533036493767771E-2</v>
      </c>
      <c r="J29" s="76">
        <f>分析係数表!G32</f>
        <v>0.13968957871396895</v>
      </c>
      <c r="K29" s="78">
        <f t="shared" si="3"/>
        <v>7.7573864725218834E-3</v>
      </c>
      <c r="L29" s="79"/>
      <c r="M29" s="80"/>
      <c r="N29" s="81">
        <f>分析係数表!H32</f>
        <v>6.5682878792288815E-3</v>
      </c>
      <c r="O29" s="82">
        <f t="shared" si="4"/>
        <v>9.8965095750506105E-2</v>
      </c>
      <c r="P29" s="76">
        <f>分析係数表!C32</f>
        <v>0.29590488771466317</v>
      </c>
      <c r="Q29" s="82">
        <f t="shared" si="5"/>
        <v>2.9284255545724398E-2</v>
      </c>
      <c r="R29" s="83">
        <v>3.6109200557205269E-2</v>
      </c>
      <c r="S29" s="84">
        <f t="shared" si="6"/>
        <v>9.1642237050973047E-2</v>
      </c>
      <c r="T29" s="85">
        <f>分析係数表!F32</f>
        <v>0.48337028824833705</v>
      </c>
      <c r="U29" s="86">
        <f t="shared" si="7"/>
        <v>4.4297134539051278E-2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投入係数表!M30</f>
        <v>2.5337837837837839E-3</v>
      </c>
      <c r="E30" s="77">
        <f t="shared" si="0"/>
        <v>0.2533783783783784</v>
      </c>
      <c r="F30" s="76">
        <f>分析係数表!C33</f>
        <v>0.50593824228028506</v>
      </c>
      <c r="G30" s="77">
        <f t="shared" si="1"/>
        <v>0.12819381138858574</v>
      </c>
      <c r="H30" s="77">
        <v>0.13646417024228896</v>
      </c>
      <c r="I30" s="77">
        <f t="shared" si="2"/>
        <v>0.13646417024228896</v>
      </c>
      <c r="J30" s="76">
        <f>分析係数表!G33</f>
        <v>0.50351288056206089</v>
      </c>
      <c r="K30" s="78">
        <f t="shared" si="3"/>
        <v>6.8711467452206382E-2</v>
      </c>
      <c r="L30" s="79"/>
      <c r="M30" s="80"/>
      <c r="N30" s="81">
        <f>分析係数表!H33</f>
        <v>9.7990705436058648E-4</v>
      </c>
      <c r="O30" s="82">
        <f t="shared" si="4"/>
        <v>1.4764364358642713E-2</v>
      </c>
      <c r="P30" s="76">
        <f>分析係数表!C33</f>
        <v>0.50593824228028506</v>
      </c>
      <c r="Q30" s="82">
        <f t="shared" si="5"/>
        <v>7.4698565519973822E-3</v>
      </c>
      <c r="R30" s="83">
        <v>2.5134864789077435E-2</v>
      </c>
      <c r="S30" s="84">
        <f t="shared" si="6"/>
        <v>0.16159903503136641</v>
      </c>
      <c r="T30" s="85">
        <f>分析係数表!F33</f>
        <v>0.6428571428571429</v>
      </c>
      <c r="U30" s="86">
        <f t="shared" si="7"/>
        <v>0.10388509394873556</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投入係数表!M31</f>
        <v>3.885135135135135E-2</v>
      </c>
      <c r="E31" s="77">
        <f t="shared" si="0"/>
        <v>3.8851351351351351</v>
      </c>
      <c r="F31" s="76">
        <f>分析係数表!C34</f>
        <v>0.26077975054258296</v>
      </c>
      <c r="G31" s="77">
        <f t="shared" si="1"/>
        <v>1.0131645713647648</v>
      </c>
      <c r="H31" s="77">
        <v>1.0786820244795647</v>
      </c>
      <c r="I31" s="77">
        <f t="shared" si="2"/>
        <v>1.0786820244795647</v>
      </c>
      <c r="J31" s="76">
        <f>分析係数表!G34</f>
        <v>0.42483061710309467</v>
      </c>
      <c r="K31" s="78">
        <f t="shared" si="3"/>
        <v>0.45825715011766893</v>
      </c>
      <c r="L31" s="79"/>
      <c r="M31" s="80"/>
      <c r="N31" s="81">
        <f>分析係数表!H34</f>
        <v>0.16366388217830427</v>
      </c>
      <c r="O31" s="82">
        <f t="shared" si="4"/>
        <v>2.4659412115439987</v>
      </c>
      <c r="P31" s="76">
        <f>分析係数表!C34</f>
        <v>0.26077975054258296</v>
      </c>
      <c r="Q31" s="82">
        <f t="shared" si="5"/>
        <v>0.64306753399911876</v>
      </c>
      <c r="R31" s="83">
        <v>0.69458560686853821</v>
      </c>
      <c r="S31" s="84">
        <f t="shared" si="6"/>
        <v>1.7732676313481028</v>
      </c>
      <c r="T31" s="85">
        <f>分析係数表!F34</f>
        <v>0.70072636269303545</v>
      </c>
      <c r="U31" s="86">
        <f t="shared" si="7"/>
        <v>1.2425753773958506</v>
      </c>
      <c r="V31" s="87">
        <f>分析係数表!D34</f>
        <v>0.25868278093145336</v>
      </c>
      <c r="W31" s="167">
        <f t="shared" si="8"/>
        <v>0</v>
      </c>
      <c r="X31" s="76">
        <f>分析係数表!E34</f>
        <v>0.16968809131416712</v>
      </c>
      <c r="Y31" s="166">
        <f t="shared" si="9"/>
        <v>0</v>
      </c>
    </row>
    <row r="32" spans="1:25" x14ac:dyDescent="0.2">
      <c r="A32" s="6" t="s">
        <v>20</v>
      </c>
      <c r="B32" s="5" t="s">
        <v>37</v>
      </c>
      <c r="C32" s="90"/>
      <c r="D32" s="76">
        <f>投入係数表!M32</f>
        <v>1.0135135135135136E-2</v>
      </c>
      <c r="E32" s="77">
        <f t="shared" si="0"/>
        <v>1.0135135135135136</v>
      </c>
      <c r="F32" s="76">
        <f>分析係数表!C35</f>
        <v>0.71993786549707606</v>
      </c>
      <c r="G32" s="77">
        <f t="shared" si="1"/>
        <v>0.72966675557136096</v>
      </c>
      <c r="H32" s="77">
        <v>0.83142805816100884</v>
      </c>
      <c r="I32" s="77">
        <f t="shared" si="2"/>
        <v>0.83142805816100884</v>
      </c>
      <c r="J32" s="76">
        <f>分析係数表!G35</f>
        <v>0.31397977394408089</v>
      </c>
      <c r="K32" s="78">
        <f t="shared" si="3"/>
        <v>0.26105159375215969</v>
      </c>
      <c r="L32" s="79"/>
      <c r="M32" s="80"/>
      <c r="N32" s="81">
        <f>分析係数表!H35</f>
        <v>6.1132617322040145E-2</v>
      </c>
      <c r="O32" s="82">
        <f t="shared" si="4"/>
        <v>0.92109168142383879</v>
      </c>
      <c r="P32" s="76">
        <f>分析係数表!C35</f>
        <v>0.71993786549707606</v>
      </c>
      <c r="Q32" s="82">
        <f t="shared" si="5"/>
        <v>0.66312877905139134</v>
      </c>
      <c r="R32" s="83">
        <v>0.8317998358066262</v>
      </c>
      <c r="S32" s="84">
        <f t="shared" si="6"/>
        <v>1.663227893967635</v>
      </c>
      <c r="T32" s="85">
        <f>分析係数表!F35</f>
        <v>0.64640095181439616</v>
      </c>
      <c r="U32" s="86">
        <f t="shared" si="7"/>
        <v>1.0751120937449328</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投入係数表!M33</f>
        <v>2.5337837837837839E-3</v>
      </c>
      <c r="E33" s="77">
        <f t="shared" si="0"/>
        <v>0.2533783783783784</v>
      </c>
      <c r="F33" s="76">
        <f>分析係数表!C36</f>
        <v>0.73814422888496956</v>
      </c>
      <c r="G33" s="77">
        <f t="shared" si="1"/>
        <v>0.18702978772423218</v>
      </c>
      <c r="H33" s="77">
        <v>0.2577977689796262</v>
      </c>
      <c r="I33" s="77">
        <f t="shared" si="2"/>
        <v>0.2577977689796262</v>
      </c>
      <c r="J33" s="76">
        <f>分析係数表!G36</f>
        <v>1.8281777836656288E-2</v>
      </c>
      <c r="K33" s="78">
        <f t="shared" si="3"/>
        <v>4.7130015392711682E-3</v>
      </c>
      <c r="L33" s="79"/>
      <c r="M33" s="80"/>
      <c r="N33" s="81">
        <f>分析係数表!H36</f>
        <v>0.17079488896003725</v>
      </c>
      <c r="O33" s="82">
        <f t="shared" si="4"/>
        <v>2.5733848531638244</v>
      </c>
      <c r="P33" s="76">
        <f>分析係数表!C36</f>
        <v>0.73814422888496956</v>
      </c>
      <c r="Q33" s="82">
        <f t="shared" si="5"/>
        <v>1.8995291780628718</v>
      </c>
      <c r="R33" s="83">
        <v>1.9720382659508857</v>
      </c>
      <c r="S33" s="84">
        <f t="shared" si="6"/>
        <v>2.229836034930512</v>
      </c>
      <c r="T33" s="85">
        <f>分析係数表!F36</f>
        <v>0.88368550043054916</v>
      </c>
      <c r="U33" s="86">
        <f t="shared" si="7"/>
        <v>1.9704737724056409</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投入係数表!M34</f>
        <v>4.64527027027027E-2</v>
      </c>
      <c r="E34" s="77">
        <f t="shared" si="0"/>
        <v>4.6452702702702702</v>
      </c>
      <c r="F34" s="76">
        <f>分析係数表!C37</f>
        <v>0.25348602222970695</v>
      </c>
      <c r="G34" s="77">
        <f t="shared" si="1"/>
        <v>1.1775110829927264</v>
      </c>
      <c r="H34" s="77">
        <v>1.2702445634328841</v>
      </c>
      <c r="I34" s="77">
        <f t="shared" si="2"/>
        <v>1.2702445634328841</v>
      </c>
      <c r="J34" s="76">
        <f>分析係数表!G37</f>
        <v>0.47075358051131039</v>
      </c>
      <c r="K34" s="78">
        <f t="shared" si="3"/>
        <v>0.59797217636105648</v>
      </c>
      <c r="L34" s="79"/>
      <c r="M34" s="80"/>
      <c r="N34" s="81">
        <f>分析係数表!H37</f>
        <v>4.9005054768072494E-2</v>
      </c>
      <c r="O34" s="82">
        <f t="shared" si="4"/>
        <v>0.7383643997574687</v>
      </c>
      <c r="P34" s="76">
        <f>分析係数表!C37</f>
        <v>0.25348602222970695</v>
      </c>
      <c r="Q34" s="82">
        <f t="shared" si="5"/>
        <v>0.18716505465054595</v>
      </c>
      <c r="R34" s="83">
        <v>0.22626125520424001</v>
      </c>
      <c r="S34" s="84">
        <f t="shared" si="6"/>
        <v>1.4965058186371241</v>
      </c>
      <c r="T34" s="85">
        <f>分析係数表!F37</f>
        <v>0.68036407442109492</v>
      </c>
      <c r="U34" s="86">
        <f t="shared" si="7"/>
        <v>1.0181687961628298</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投入係数表!M35</f>
        <v>5.0675675675675678E-3</v>
      </c>
      <c r="E35" s="77">
        <f t="shared" si="0"/>
        <v>0.5067567567567568</v>
      </c>
      <c r="F35" s="76">
        <f>分析係数表!C38</f>
        <v>0.13763637750820168</v>
      </c>
      <c r="G35" s="77">
        <f t="shared" si="1"/>
        <v>6.9748164277804905E-2</v>
      </c>
      <c r="H35" s="77">
        <v>9.9373436996442591E-2</v>
      </c>
      <c r="I35" s="77">
        <f t="shared" si="2"/>
        <v>9.9373436996442591E-2</v>
      </c>
      <c r="J35" s="76">
        <f>分析係数表!G38</f>
        <v>0.19868482855800845</v>
      </c>
      <c r="K35" s="78">
        <f t="shared" si="3"/>
        <v>1.9743994292858249E-2</v>
      </c>
      <c r="L35" s="79"/>
      <c r="M35" s="80"/>
      <c r="N35" s="81">
        <f>分析係数表!H38</f>
        <v>4.3455482143376897E-2</v>
      </c>
      <c r="O35" s="82">
        <f t="shared" si="4"/>
        <v>0.65474839566693765</v>
      </c>
      <c r="P35" s="76">
        <f>分析係数表!C38</f>
        <v>0.13763637750820168</v>
      </c>
      <c r="Q35" s="82">
        <f t="shared" si="5"/>
        <v>9.0117197358904028E-2</v>
      </c>
      <c r="R35" s="83">
        <v>0.11495202692767736</v>
      </c>
      <c r="S35" s="84">
        <f t="shared" si="6"/>
        <v>0.21432546392411994</v>
      </c>
      <c r="T35" s="85">
        <f>分析係数表!F38</f>
        <v>0.41427900422733677</v>
      </c>
      <c r="U35" s="86">
        <f t="shared" si="7"/>
        <v>8.8790539775046404E-2</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投入係数表!M36</f>
        <v>0</v>
      </c>
      <c r="E36" s="77">
        <f t="shared" si="0"/>
        <v>0</v>
      </c>
      <c r="F36" s="76">
        <f>分析係数表!C39</f>
        <v>1</v>
      </c>
      <c r="G36" s="77">
        <f t="shared" si="1"/>
        <v>0</v>
      </c>
      <c r="H36" s="77">
        <v>2.6781823328659728E-2</v>
      </c>
      <c r="I36" s="77">
        <f t="shared" si="2"/>
        <v>2.6781823328659728E-2</v>
      </c>
      <c r="J36" s="76">
        <f>分析係数表!G39</f>
        <v>0.35440246949875054</v>
      </c>
      <c r="K36" s="78">
        <f t="shared" si="3"/>
        <v>9.4915443253562552E-3</v>
      </c>
      <c r="L36" s="79"/>
      <c r="M36" s="80"/>
      <c r="N36" s="81">
        <f>分析係数表!H39</f>
        <v>3.9099261673991711E-3</v>
      </c>
      <c r="O36" s="82">
        <f t="shared" si="4"/>
        <v>5.8911275609237743E-2</v>
      </c>
      <c r="P36" s="76">
        <f>分析係数表!C39</f>
        <v>1</v>
      </c>
      <c r="Q36" s="82">
        <f t="shared" si="5"/>
        <v>5.8911275609237743E-2</v>
      </c>
      <c r="R36" s="83">
        <v>6.9177954375671286E-2</v>
      </c>
      <c r="S36" s="84">
        <f t="shared" si="6"/>
        <v>9.5959777704331006E-2</v>
      </c>
      <c r="T36" s="85">
        <f>分析係数表!F39</f>
        <v>0.70505659267970011</v>
      </c>
      <c r="U36" s="86">
        <f t="shared" si="7"/>
        <v>6.7657073902517073E-2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投入係数表!M37</f>
        <v>0</v>
      </c>
      <c r="E37" s="77">
        <f t="shared" si="0"/>
        <v>0</v>
      </c>
      <c r="F37" s="76">
        <f>分析係数表!C40</f>
        <v>0.97865804365400166</v>
      </c>
      <c r="G37" s="77">
        <f t="shared" si="1"/>
        <v>0</v>
      </c>
      <c r="H37" s="77">
        <v>1.4252994703611544E-3</v>
      </c>
      <c r="I37" s="77">
        <f t="shared" si="2"/>
        <v>1.4252994703611544E-3</v>
      </c>
      <c r="J37" s="76">
        <f>分析係数表!G40</f>
        <v>0.50171175404443846</v>
      </c>
      <c r="K37" s="78">
        <f t="shared" si="3"/>
        <v>7.1508949731350388E-4</v>
      </c>
      <c r="L37" s="79"/>
      <c r="M37" s="80"/>
      <c r="N37" s="81">
        <f>分析係数表!H40</f>
        <v>2.8630749677406836E-2</v>
      </c>
      <c r="O37" s="82">
        <f t="shared" si="4"/>
        <v>0.43138256655796675</v>
      </c>
      <c r="P37" s="76">
        <f>分析係数表!C40</f>
        <v>0.97865804365400166</v>
      </c>
      <c r="Q37" s="82">
        <f t="shared" si="5"/>
        <v>0.4221760186540619</v>
      </c>
      <c r="R37" s="83">
        <v>0.42316698975957018</v>
      </c>
      <c r="S37" s="84">
        <f t="shared" si="6"/>
        <v>0.42459228922993131</v>
      </c>
      <c r="T37" s="85">
        <f>分析係数表!F40</f>
        <v>0.70027522319930191</v>
      </c>
      <c r="U37" s="86">
        <f t="shared" si="7"/>
        <v>0.2973314601091927</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投入係数表!M38</f>
        <v>0</v>
      </c>
      <c r="E38" s="77">
        <f t="shared" si="0"/>
        <v>0</v>
      </c>
      <c r="F38" s="76">
        <f>分析係数表!C41</f>
        <v>0.80396305278910163</v>
      </c>
      <c r="G38" s="77">
        <f t="shared" si="1"/>
        <v>0</v>
      </c>
      <c r="H38" s="77">
        <v>4.0487916512808376E-4</v>
      </c>
      <c r="I38" s="77">
        <f t="shared" si="2"/>
        <v>4.0487916512808376E-4</v>
      </c>
      <c r="J38" s="76">
        <f>分析係数表!G41</f>
        <v>0.44128144119646501</v>
      </c>
      <c r="K38" s="78">
        <f t="shared" si="3"/>
        <v>1.7866566149814234E-4</v>
      </c>
      <c r="L38" s="79"/>
      <c r="M38" s="80"/>
      <c r="N38" s="81">
        <f>分析係数表!H41</f>
        <v>5.1799245180506638E-2</v>
      </c>
      <c r="O38" s="82">
        <f t="shared" si="4"/>
        <v>0.78046476545340027</v>
      </c>
      <c r="P38" s="76">
        <f>分析係数表!C41</f>
        <v>0.80396305278910163</v>
      </c>
      <c r="Q38" s="82">
        <f t="shared" si="5"/>
        <v>0.62746483542824583</v>
      </c>
      <c r="R38" s="83">
        <v>0.63851278921000643</v>
      </c>
      <c r="S38" s="84">
        <f t="shared" si="6"/>
        <v>0.63891766837513453</v>
      </c>
      <c r="T38" s="85">
        <f>分析係数表!F41</f>
        <v>0.54716179469748472</v>
      </c>
      <c r="U38" s="86">
        <f t="shared" si="7"/>
        <v>0.34959133809207099</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投入係数表!M39</f>
        <v>0</v>
      </c>
      <c r="E39" s="77">
        <f>$C$15*D39</f>
        <v>0</v>
      </c>
      <c r="F39" s="76">
        <f>分析係数表!C42</f>
        <v>0.7641968631692807</v>
      </c>
      <c r="G39" s="77">
        <f>E39*F39</f>
        <v>0</v>
      </c>
      <c r="H39" s="77">
        <v>1.0884808246839357E-2</v>
      </c>
      <c r="I39" s="77">
        <f>C39+H39</f>
        <v>1.0884808246839357E-2</v>
      </c>
      <c r="J39" s="76">
        <f>分析係数表!G42</f>
        <v>0.4859550561797753</v>
      </c>
      <c r="K39" s="78">
        <f>I39*J39</f>
        <v>5.2895276030989011E-3</v>
      </c>
      <c r="L39" s="79"/>
      <c r="M39" s="80"/>
      <c r="N39" s="81">
        <f>分析係数表!H42</f>
        <v>1.4232907413336437E-2</v>
      </c>
      <c r="O39" s="82">
        <f t="shared" si="4"/>
        <v>0.21444873776365206</v>
      </c>
      <c r="P39" s="76">
        <f>分析係数表!C42</f>
        <v>0.7641968631692807</v>
      </c>
      <c r="Q39" s="82">
        <f>O39*P39</f>
        <v>0.16388105270959458</v>
      </c>
      <c r="R39" s="83">
        <v>0.16970899157736988</v>
      </c>
      <c r="S39" s="84">
        <f>I39+R39</f>
        <v>0.18059379982420923</v>
      </c>
      <c r="T39" s="85">
        <f>分析係数表!F42</f>
        <v>0.5610955056179775</v>
      </c>
      <c r="U39" s="86">
        <f t="shared" si="7"/>
        <v>0.1013303694238365</v>
      </c>
      <c r="V39" s="87">
        <f>分析係数表!D42</f>
        <v>0.23876404494382023</v>
      </c>
      <c r="W39" s="167">
        <f t="shared" si="8"/>
        <v>0</v>
      </c>
      <c r="X39" s="76">
        <f>分析係数表!E42</f>
        <v>0.20084269662921347</v>
      </c>
      <c r="Y39" s="166">
        <f t="shared" si="9"/>
        <v>0</v>
      </c>
    </row>
    <row r="40" spans="1:25" x14ac:dyDescent="0.2">
      <c r="A40" s="6" t="s">
        <v>195</v>
      </c>
      <c r="B40" s="5" t="s">
        <v>41</v>
      </c>
      <c r="C40" s="90"/>
      <c r="D40" s="76">
        <f>投入係数表!M40</f>
        <v>5.4054054054054057E-2</v>
      </c>
      <c r="E40" s="77">
        <f>$C$15*D40</f>
        <v>5.4054054054054053</v>
      </c>
      <c r="F40" s="76">
        <f>分析係数表!C43</f>
        <v>0.28983015307192284</v>
      </c>
      <c r="G40" s="77">
        <f>E40*F40</f>
        <v>1.5666494760644478</v>
      </c>
      <c r="H40" s="77">
        <v>1.7635629275515059</v>
      </c>
      <c r="I40" s="77">
        <f>C40+H40</f>
        <v>1.7635629275515059</v>
      </c>
      <c r="J40" s="76">
        <f>分析係数表!G43</f>
        <v>0.33656441717791413</v>
      </c>
      <c r="K40" s="78">
        <f>I40*J40</f>
        <v>0.59355252886794863</v>
      </c>
      <c r="L40" s="79"/>
      <c r="M40" s="80"/>
      <c r="N40" s="81">
        <f>分析係数表!H43</f>
        <v>3.8148460769760653E-2</v>
      </c>
      <c r="O40" s="82">
        <f t="shared" si="4"/>
        <v>0.57478693720973406</v>
      </c>
      <c r="P40" s="76">
        <f>分析係数表!C43</f>
        <v>0.28983015307192284</v>
      </c>
      <c r="Q40" s="82">
        <f>O40*P40</f>
        <v>0.16659058599523893</v>
      </c>
      <c r="R40" s="83">
        <v>0.27498357094256221</v>
      </c>
      <c r="S40" s="84">
        <f>I40+R40</f>
        <v>2.038546498494068</v>
      </c>
      <c r="T40" s="85">
        <f>分析係数表!F43</f>
        <v>0.56944785276073617</v>
      </c>
      <c r="U40" s="86">
        <f t="shared" si="7"/>
        <v>1.1608459263203643</v>
      </c>
      <c r="V40" s="87">
        <f>分析係数表!D43</f>
        <v>0.1860122699386503</v>
      </c>
      <c r="W40" s="167">
        <f t="shared" si="8"/>
        <v>0</v>
      </c>
      <c r="X40" s="76">
        <f>分析係数表!E43</f>
        <v>0.14098159509202454</v>
      </c>
      <c r="Y40" s="166">
        <f t="shared" si="9"/>
        <v>0</v>
      </c>
    </row>
    <row r="41" spans="1:25" x14ac:dyDescent="0.2">
      <c r="A41" s="6" t="s">
        <v>341</v>
      </c>
      <c r="B41" s="5" t="s">
        <v>42</v>
      </c>
      <c r="C41" s="90"/>
      <c r="D41" s="76">
        <f>投入係数表!M41</f>
        <v>0</v>
      </c>
      <c r="E41" s="77">
        <f>$C$15*D41</f>
        <v>0</v>
      </c>
      <c r="F41" s="76">
        <f>分析係数表!C44</f>
        <v>0.42300160227879646</v>
      </c>
      <c r="G41" s="77">
        <f>E41*F41</f>
        <v>0</v>
      </c>
      <c r="H41" s="77">
        <v>2.300962724755638E-3</v>
      </c>
      <c r="I41" s="77">
        <f>C41+H41</f>
        <v>2.300962724755638E-3</v>
      </c>
      <c r="J41" s="76">
        <f>分析係数表!G44</f>
        <v>0.26136898597118913</v>
      </c>
      <c r="K41" s="78">
        <f>I41*J41</f>
        <v>6.0140029412688548E-4</v>
      </c>
      <c r="L41" s="79"/>
      <c r="M41" s="80"/>
      <c r="N41" s="81">
        <f>分析係数表!H44</f>
        <v>0.11478495406079305</v>
      </c>
      <c r="O41" s="82">
        <f t="shared" si="4"/>
        <v>1.7294771755158607</v>
      </c>
      <c r="P41" s="76">
        <f>分析係数表!C44</f>
        <v>0.42300160227879646</v>
      </c>
      <c r="Q41" s="82">
        <f>O41*P41</f>
        <v>0.73157161634781631</v>
      </c>
      <c r="R41" s="83">
        <v>0.74425078049876614</v>
      </c>
      <c r="S41" s="84">
        <f>I41+R41</f>
        <v>0.7465517432235218</v>
      </c>
      <c r="T41" s="85">
        <f>分析係数表!F44</f>
        <v>0.45226438188494494</v>
      </c>
      <c r="U41" s="86">
        <f t="shared" si="7"/>
        <v>0.33763876269411425</v>
      </c>
      <c r="V41" s="87">
        <f>分析係数表!D44</f>
        <v>0.17696073816024857</v>
      </c>
      <c r="W41" s="167">
        <f t="shared" si="8"/>
        <v>0</v>
      </c>
      <c r="X41" s="76">
        <f>分析係数表!E44</f>
        <v>0.12357593446944733</v>
      </c>
      <c r="Y41" s="166">
        <f t="shared" si="9"/>
        <v>0</v>
      </c>
    </row>
    <row r="42" spans="1:25" x14ac:dyDescent="0.2">
      <c r="A42" s="6" t="s">
        <v>342</v>
      </c>
      <c r="B42" s="5" t="s">
        <v>279</v>
      </c>
      <c r="C42" s="90"/>
      <c r="D42" s="76">
        <f>投入係数表!M42</f>
        <v>8.4459459459459464E-4</v>
      </c>
      <c r="E42" s="77">
        <f>$C$15*D42</f>
        <v>8.4459459459459457E-2</v>
      </c>
      <c r="F42" s="76">
        <f>分析係数表!C45</f>
        <v>1</v>
      </c>
      <c r="G42" s="77">
        <f>E42*F42</f>
        <v>8.4459459459459457E-2</v>
      </c>
      <c r="H42" s="77">
        <v>9.0955954374995859E-2</v>
      </c>
      <c r="I42" s="77">
        <f>C42+H42</f>
        <v>9.0955954374995859E-2</v>
      </c>
      <c r="J42" s="76">
        <f>分析係数表!G45</f>
        <v>0</v>
      </c>
      <c r="K42" s="78">
        <f>I42*J42</f>
        <v>0</v>
      </c>
      <c r="L42" s="79"/>
      <c r="M42" s="80"/>
      <c r="N42" s="81">
        <f>分析係数表!H45</f>
        <v>0</v>
      </c>
      <c r="O42" s="82">
        <f t="shared" si="4"/>
        <v>0</v>
      </c>
      <c r="P42" s="76">
        <f>分析係数表!C45</f>
        <v>1</v>
      </c>
      <c r="Q42" s="82">
        <f>O42*P42</f>
        <v>0</v>
      </c>
      <c r="R42" s="83">
        <v>5.7816961654182644E-3</v>
      </c>
      <c r="S42" s="84">
        <f>I42+R42</f>
        <v>9.6737650540414125E-2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投入係数表!M43</f>
        <v>9.2905405405405411E-3</v>
      </c>
      <c r="E43" s="77">
        <f>$C$15*D43</f>
        <v>0.92905405405405406</v>
      </c>
      <c r="F43" s="76">
        <f>分析係数表!C46</f>
        <v>0.14201585503963765</v>
      </c>
      <c r="G43" s="77">
        <f>E43*F43</f>
        <v>0.13194040586452821</v>
      </c>
      <c r="H43" s="77">
        <v>0.14133600882687655</v>
      </c>
      <c r="I43" s="77">
        <f>C43+H43</f>
        <v>0.14133600882687655</v>
      </c>
      <c r="J43" s="76">
        <f>分析係数表!G46</f>
        <v>9.5541401273885346E-3</v>
      </c>
      <c r="K43" s="78">
        <f>I43*J43</f>
        <v>1.3503440333778015E-3</v>
      </c>
      <c r="L43" s="79"/>
      <c r="M43" s="80"/>
      <c r="N43" s="81">
        <f>分析係数表!H46</f>
        <v>2.2838625801631884E-2</v>
      </c>
      <c r="O43" s="82">
        <f t="shared" si="4"/>
        <v>0.3441120168341083</v>
      </c>
      <c r="P43" s="76">
        <f>分析係数表!C46</f>
        <v>0.14201585503963765</v>
      </c>
      <c r="Q43" s="82">
        <f>O43*P43</f>
        <v>4.8869362300110075E-2</v>
      </c>
      <c r="R43" s="83">
        <v>5.4180456011094648E-2</v>
      </c>
      <c r="S43" s="84">
        <f>I43+R43</f>
        <v>0.19551646483797119</v>
      </c>
      <c r="T43" s="85">
        <f>分析係数表!F46</f>
        <v>0.31369426751592355</v>
      </c>
      <c r="U43" s="86">
        <f t="shared" si="7"/>
        <v>6.13323942246502E-2</v>
      </c>
      <c r="V43" s="87">
        <f>分析係数表!D46</f>
        <v>3.1847133757961785E-3</v>
      </c>
      <c r="W43" s="167">
        <f t="shared" si="8"/>
        <v>0</v>
      </c>
      <c r="X43" s="76">
        <f>分析係数表!E46</f>
        <v>1.1146496815286623E-2</v>
      </c>
      <c r="Y43" s="166">
        <f t="shared" si="9"/>
        <v>0</v>
      </c>
    </row>
    <row r="44" spans="1:25" x14ac:dyDescent="0.2">
      <c r="A44" s="192">
        <v>40</v>
      </c>
      <c r="B44" s="14" t="s">
        <v>151</v>
      </c>
      <c r="C44" s="197">
        <f>SUM(C5:C43)</f>
        <v>100</v>
      </c>
      <c r="D44" s="92">
        <f>投入係数表!M44</f>
        <v>0.52533783783783783</v>
      </c>
      <c r="E44" s="91">
        <f>SUM(E5:E43)</f>
        <v>52.53378378378379</v>
      </c>
      <c r="F44" s="92">
        <f>分析係数表!C47</f>
        <v>0.37838028773130272</v>
      </c>
      <c r="G44" s="91">
        <f>SUM(G5:G43)</f>
        <v>7.9430229658278364</v>
      </c>
      <c r="H44" s="91">
        <f>SUM(H5:H43)</f>
        <v>8.7601056012523486</v>
      </c>
      <c r="I44" s="91">
        <f>SUM(I5:I43)</f>
        <v>108.76010560125236</v>
      </c>
      <c r="J44" s="92">
        <f>分析係数表!G47</f>
        <v>0.24341071531224251</v>
      </c>
      <c r="K44" s="93">
        <f>SUM(K5:K43)</f>
        <v>24.017704971691103</v>
      </c>
      <c r="L44" s="94">
        <f>最終需要_まとめ!$L$33</f>
        <v>0.62733333333333341</v>
      </c>
      <c r="M44" s="91">
        <f>K44*L44</f>
        <v>15.067106918907553</v>
      </c>
      <c r="N44" s="95">
        <f>分析係数表!H47</f>
        <v>1</v>
      </c>
      <c r="O44" s="96">
        <f>SUM(O5:O43)</f>
        <v>15.067106918907552</v>
      </c>
      <c r="P44" s="92">
        <f>分析係数表!C47</f>
        <v>0.37838028773130272</v>
      </c>
      <c r="Q44" s="96">
        <f>SUM(Q5:Q43)</f>
        <v>6.3050985005529192</v>
      </c>
      <c r="R44" s="91">
        <f>SUM(R5:R43)</f>
        <v>7.0244522858265457</v>
      </c>
      <c r="S44" s="97">
        <f>SUM(S5:S43)</f>
        <v>115.7845578870789</v>
      </c>
      <c r="T44" s="98">
        <f>分析係数表!F47</f>
        <v>0.4410006323413877</v>
      </c>
      <c r="U44" s="99">
        <f>SUM(U5:U43)</f>
        <v>55.003322467591573</v>
      </c>
      <c r="V44" s="100">
        <f>分析係数表!D47</f>
        <v>6.076465403261349E-2</v>
      </c>
      <c r="W44" s="164">
        <f>SUM(W5:W43)</f>
        <v>1</v>
      </c>
      <c r="X44" s="92">
        <f>分析係数表!E47</f>
        <v>4.5269894801387316E-2</v>
      </c>
      <c r="Y44" s="102">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302</v>
      </c>
      <c r="S2" s="3" t="s">
        <v>153</v>
      </c>
      <c r="U2" s="64" t="s">
        <v>210</v>
      </c>
      <c r="W2" s="3" t="s">
        <v>130</v>
      </c>
      <c r="Y2" s="3" t="s">
        <v>154</v>
      </c>
    </row>
    <row r="3" spans="1:25" ht="44" x14ac:dyDescent="0.2">
      <c r="B3" s="65"/>
      <c r="C3" s="66" t="s">
        <v>228</v>
      </c>
      <c r="D3" s="66" t="s">
        <v>241</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投入係数表!N5</f>
        <v>0</v>
      </c>
      <c r="E5" s="77">
        <f t="shared" ref="E5:E38" si="0">$C$16*D5</f>
        <v>0</v>
      </c>
      <c r="F5" s="76">
        <f>分析係数表!C8</f>
        <v>1</v>
      </c>
      <c r="G5" s="77">
        <f t="shared" ref="G5:G38" si="1">E5*F5</f>
        <v>0</v>
      </c>
      <c r="H5" s="77">
        <f t="array" ref="H5:H43">MMULT(逆行列係数!C5:AO43,'12'!G5:G43)</f>
        <v>1.1705391090305333E-3</v>
      </c>
      <c r="I5" s="77">
        <f t="shared" ref="I5:I38" si="2">C5+H5</f>
        <v>1.1705391090305333E-3</v>
      </c>
      <c r="J5" s="76">
        <f>分析係数表!G8</f>
        <v>0.11966752230778634</v>
      </c>
      <c r="K5" s="78">
        <f t="shared" ref="K5:K38" si="3">I5*J5</f>
        <v>1.4007551494204769E-4</v>
      </c>
      <c r="L5" s="79" t="s">
        <v>183</v>
      </c>
      <c r="M5" s="80" t="s">
        <v>183</v>
      </c>
      <c r="N5" s="81">
        <f>分析係数表!H8</f>
        <v>1.1982031803320041E-2</v>
      </c>
      <c r="O5" s="82">
        <f t="shared" ref="O5:O43" si="4">$M$44*N5</f>
        <v>5.200480780338939E-2</v>
      </c>
      <c r="P5" s="76">
        <f>分析係数表!C8</f>
        <v>1</v>
      </c>
      <c r="Q5" s="82">
        <f t="shared" ref="Q5:Q38" si="5">O5*P5</f>
        <v>5.200480780338939E-2</v>
      </c>
      <c r="R5" s="83">
        <f t="array" ref="R5:R43">MMULT(逆行列係数!C5:AO43,'12'!Q5:Q43)</f>
        <v>6.8702377621590469E-2</v>
      </c>
      <c r="S5" s="84">
        <f t="shared" ref="S5:S38" si="6">I5+R5</f>
        <v>6.9872916730621001E-2</v>
      </c>
      <c r="T5" s="85">
        <f>分析係数表!F8</f>
        <v>0.45202298007578534</v>
      </c>
      <c r="U5" s="86">
        <f t="shared" ref="U5:U38" si="7">S5*T5</f>
        <v>3.1584164047162508E-2</v>
      </c>
      <c r="V5" s="87">
        <f>分析係数表!D8</f>
        <v>0.29959662632929962</v>
      </c>
      <c r="W5" s="167">
        <f t="shared" ref="W5:W38" si="8">ROUND(S5*V5,0)</f>
        <v>0</v>
      </c>
      <c r="X5" s="76">
        <f>分析係数表!E8</f>
        <v>0.10695513995844029</v>
      </c>
      <c r="Y5" s="166">
        <f t="shared" ref="Y5:Y38" si="9">ROUND(S5*X5,0)</f>
        <v>0</v>
      </c>
    </row>
    <row r="6" spans="1:25" x14ac:dyDescent="0.2">
      <c r="A6" s="6" t="s">
        <v>220</v>
      </c>
      <c r="B6" s="5" t="s">
        <v>266</v>
      </c>
      <c r="C6" s="90"/>
      <c r="D6" s="76">
        <f>投入係数表!N6</f>
        <v>0</v>
      </c>
      <c r="E6" s="77">
        <f t="shared" si="0"/>
        <v>0</v>
      </c>
      <c r="F6" s="76">
        <f>分析係数表!C9</f>
        <v>0.44525547445255476</v>
      </c>
      <c r="G6" s="77">
        <f t="shared" si="1"/>
        <v>0</v>
      </c>
      <c r="H6" s="77">
        <v>2.2918130590112352E-5</v>
      </c>
      <c r="I6" s="77">
        <f t="shared" si="2"/>
        <v>2.2918130590112352E-5</v>
      </c>
      <c r="J6" s="76">
        <f>分析係数表!G9</f>
        <v>0.25757575757575757</v>
      </c>
      <c r="K6" s="78">
        <f t="shared" si="3"/>
        <v>5.9031548489683333E-6</v>
      </c>
      <c r="L6" s="79"/>
      <c r="M6" s="80"/>
      <c r="N6" s="81">
        <f>分析係数表!H9</f>
        <v>6.2093120276314386E-4</v>
      </c>
      <c r="O6" s="82">
        <f t="shared" si="4"/>
        <v>2.6949859914307053E-3</v>
      </c>
      <c r="P6" s="76">
        <f>分析係数表!C9</f>
        <v>0.44525547445255476</v>
      </c>
      <c r="Q6" s="82">
        <f t="shared" si="5"/>
        <v>1.1999572662574674E-3</v>
      </c>
      <c r="R6" s="83">
        <v>1.4299337609727833E-3</v>
      </c>
      <c r="S6" s="84">
        <f t="shared" si="6"/>
        <v>1.4528518915628956E-3</v>
      </c>
      <c r="T6" s="85">
        <f>分析係数表!F9</f>
        <v>0.71212121212121215</v>
      </c>
      <c r="U6" s="86">
        <f t="shared" si="7"/>
        <v>1.034606650052365E-3</v>
      </c>
      <c r="V6" s="87">
        <f>分析係数表!D9</f>
        <v>0.22727272727272727</v>
      </c>
      <c r="W6" s="167">
        <f t="shared" si="8"/>
        <v>0</v>
      </c>
      <c r="X6" s="76">
        <f>分析係数表!E9</f>
        <v>0</v>
      </c>
      <c r="Y6" s="166">
        <f t="shared" si="9"/>
        <v>0</v>
      </c>
    </row>
    <row r="7" spans="1:25" x14ac:dyDescent="0.2">
      <c r="A7" s="6" t="s">
        <v>221</v>
      </c>
      <c r="B7" s="5" t="s">
        <v>267</v>
      </c>
      <c r="C7" s="90"/>
      <c r="D7" s="76">
        <f>投入係数表!N7</f>
        <v>0</v>
      </c>
      <c r="E7" s="77">
        <f t="shared" si="0"/>
        <v>0</v>
      </c>
      <c r="F7" s="76">
        <f>分析係数表!C10</f>
        <v>1</v>
      </c>
      <c r="G7" s="77">
        <f t="shared" si="1"/>
        <v>0</v>
      </c>
      <c r="H7" s="77">
        <v>1.1758258508603443E-3</v>
      </c>
      <c r="I7" s="77">
        <f t="shared" si="2"/>
        <v>1.1758258508603443E-3</v>
      </c>
      <c r="J7" s="76">
        <f>分析係数表!G10</f>
        <v>0.17925311203319502</v>
      </c>
      <c r="K7" s="78">
        <f t="shared" si="3"/>
        <v>2.1077044297579617E-4</v>
      </c>
      <c r="L7" s="79"/>
      <c r="M7" s="80"/>
      <c r="N7" s="81">
        <f>分析係数表!H10</f>
        <v>1.2030542053535912E-3</v>
      </c>
      <c r="O7" s="82">
        <f t="shared" si="4"/>
        <v>5.2215353583969911E-3</v>
      </c>
      <c r="P7" s="76">
        <f>分析係数表!C10</f>
        <v>1</v>
      </c>
      <c r="Q7" s="82">
        <f t="shared" si="5"/>
        <v>5.2215353583969911E-3</v>
      </c>
      <c r="R7" s="83">
        <v>7.1090192825767201E-3</v>
      </c>
      <c r="S7" s="84">
        <f t="shared" si="6"/>
        <v>8.2848451334370642E-3</v>
      </c>
      <c r="T7" s="85">
        <f>分析係数表!F10</f>
        <v>0.51950207468879672</v>
      </c>
      <c r="U7" s="86">
        <f t="shared" si="7"/>
        <v>4.3039942352959357E-3</v>
      </c>
      <c r="V7" s="87">
        <f>分析係数表!D10</f>
        <v>0.10539419087136929</v>
      </c>
      <c r="W7" s="167">
        <f t="shared" si="8"/>
        <v>0</v>
      </c>
      <c r="X7" s="76">
        <f>分析係数表!E10</f>
        <v>0</v>
      </c>
      <c r="Y7" s="166">
        <f t="shared" si="9"/>
        <v>0</v>
      </c>
    </row>
    <row r="8" spans="1:25" x14ac:dyDescent="0.2">
      <c r="A8" s="6" t="s">
        <v>222</v>
      </c>
      <c r="B8" s="5" t="s">
        <v>27</v>
      </c>
      <c r="C8" s="90"/>
      <c r="D8" s="76">
        <f>投入係数表!N8</f>
        <v>5.1562499999999997E-2</v>
      </c>
      <c r="E8" s="77">
        <f t="shared" si="0"/>
        <v>5.15625</v>
      </c>
      <c r="F8" s="76">
        <f>分析係数表!C11</f>
        <v>1.8423746161719823E-3</v>
      </c>
      <c r="G8" s="77">
        <f t="shared" si="1"/>
        <v>9.4997441146367836E-3</v>
      </c>
      <c r="H8" s="77">
        <v>1.0545970301461351E-2</v>
      </c>
      <c r="I8" s="77">
        <f t="shared" si="2"/>
        <v>1.0545970301461351E-2</v>
      </c>
      <c r="J8" s="76">
        <f>分析係数表!G11</f>
        <v>0.46666666666666667</v>
      </c>
      <c r="K8" s="78">
        <f t="shared" si="3"/>
        <v>4.9214528073486304E-3</v>
      </c>
      <c r="L8" s="79"/>
      <c r="M8" s="80"/>
      <c r="N8" s="81">
        <f>分析係数表!H11</f>
        <v>-1.9404100086348246E-5</v>
      </c>
      <c r="O8" s="82">
        <f t="shared" si="4"/>
        <v>-8.4218312232209542E-5</v>
      </c>
      <c r="P8" s="76">
        <f>分析係数表!C11</f>
        <v>1.8423746161719823E-3</v>
      </c>
      <c r="Q8" s="82">
        <f t="shared" si="5"/>
        <v>-1.5516168067346923E-7</v>
      </c>
      <c r="R8" s="83">
        <v>2.610162191873584E-5</v>
      </c>
      <c r="S8" s="84">
        <f t="shared" si="6"/>
        <v>1.0572071923380087E-2</v>
      </c>
      <c r="T8" s="85">
        <f>分析係数表!F11</f>
        <v>0.8</v>
      </c>
      <c r="U8" s="86">
        <f t="shared" si="7"/>
        <v>8.4576575387040696E-3</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投入係数表!N9</f>
        <v>0</v>
      </c>
      <c r="E9" s="77">
        <f t="shared" si="0"/>
        <v>0</v>
      </c>
      <c r="F9" s="76">
        <f>分析係数表!C12</f>
        <v>2.0316759704011478E-2</v>
      </c>
      <c r="G9" s="77">
        <f t="shared" si="1"/>
        <v>0</v>
      </c>
      <c r="H9" s="77">
        <v>2.1927899562706814E-5</v>
      </c>
      <c r="I9" s="77">
        <f t="shared" si="2"/>
        <v>2.1927899562706814E-5</v>
      </c>
      <c r="J9" s="76">
        <f>分析係数表!G12</f>
        <v>0.1442736737729301</v>
      </c>
      <c r="K9" s="78">
        <f t="shared" si="3"/>
        <v>3.1636186280355393E-6</v>
      </c>
      <c r="L9" s="79"/>
      <c r="M9" s="80"/>
      <c r="N9" s="81">
        <f>分析係数表!H12</f>
        <v>9.3974056718184554E-2</v>
      </c>
      <c r="O9" s="82">
        <f t="shared" si="4"/>
        <v>0.40786928614059081</v>
      </c>
      <c r="P9" s="76">
        <f>分析係数表!C12</f>
        <v>2.0316759704011478E-2</v>
      </c>
      <c r="Q9" s="82">
        <f t="shared" si="5"/>
        <v>8.2865822771650832E-3</v>
      </c>
      <c r="R9" s="83">
        <v>9.2240823938581074E-3</v>
      </c>
      <c r="S9" s="84">
        <f t="shared" si="6"/>
        <v>9.2460102934208144E-3</v>
      </c>
      <c r="T9" s="85">
        <f>分析係数表!F12</f>
        <v>0.28705999008428357</v>
      </c>
      <c r="U9" s="86">
        <f t="shared" si="7"/>
        <v>2.6541596231485628E-3</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投入係数表!N10</f>
        <v>0</v>
      </c>
      <c r="E10" s="77">
        <f t="shared" si="0"/>
        <v>0</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6.1816241178441804E-2</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投入係数表!N11</f>
        <v>0</v>
      </c>
      <c r="E11" s="77">
        <f t="shared" si="0"/>
        <v>0</v>
      </c>
      <c r="F11" s="76">
        <f>分析係数表!C14</f>
        <v>5.3118908382066232E-2</v>
      </c>
      <c r="G11" s="77">
        <f t="shared" si="1"/>
        <v>0</v>
      </c>
      <c r="H11" s="77">
        <v>2.8118625049040205E-3</v>
      </c>
      <c r="I11" s="77">
        <f t="shared" si="2"/>
        <v>2.8118625049040205E-3</v>
      </c>
      <c r="J11" s="76">
        <f>分析係数表!G14</f>
        <v>0.16545012165450121</v>
      </c>
      <c r="K11" s="78">
        <f t="shared" si="3"/>
        <v>4.6522299351210071E-4</v>
      </c>
      <c r="L11" s="79"/>
      <c r="M11" s="80"/>
      <c r="N11" s="81">
        <f>分析係数表!H14</f>
        <v>1.1739480552240688E-3</v>
      </c>
      <c r="O11" s="82">
        <f t="shared" si="4"/>
        <v>5.0952078900486763E-3</v>
      </c>
      <c r="P11" s="76">
        <f>分析係数表!C14</f>
        <v>5.3118908382066232E-2</v>
      </c>
      <c r="Q11" s="82">
        <f t="shared" si="5"/>
        <v>2.7065188109907663E-4</v>
      </c>
      <c r="R11" s="83">
        <v>1.0072636435648717E-3</v>
      </c>
      <c r="S11" s="84">
        <f t="shared" si="6"/>
        <v>3.8191261484688925E-3</v>
      </c>
      <c r="T11" s="85">
        <f>分析係数表!F14</f>
        <v>0.30008110300081103</v>
      </c>
      <c r="U11" s="86">
        <f t="shared" si="7"/>
        <v>1.1460475871317845E-3</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投入係数表!N12</f>
        <v>3.90625E-3</v>
      </c>
      <c r="E12" s="77">
        <f t="shared" si="0"/>
        <v>0.390625</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3.7645585567797665E-2</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投入係数表!N13</f>
        <v>2.2656249999999999E-2</v>
      </c>
      <c r="E13" s="77">
        <f t="shared" si="0"/>
        <v>2.265625</v>
      </c>
      <c r="F13" s="76">
        <f>分析係数表!C16</f>
        <v>2.7114967462038564E-3</v>
      </c>
      <c r="G13" s="77">
        <f t="shared" si="1"/>
        <v>6.1432348156181121E-3</v>
      </c>
      <c r="H13" s="77">
        <v>6.405982144346305E-3</v>
      </c>
      <c r="I13" s="77">
        <f t="shared" si="2"/>
        <v>6.405982144346305E-3</v>
      </c>
      <c r="J13" s="76">
        <f>分析係数表!G16</f>
        <v>4.3478260869565216E-2</v>
      </c>
      <c r="K13" s="78">
        <f t="shared" si="3"/>
        <v>2.7852096279766542E-4</v>
      </c>
      <c r="L13" s="79"/>
      <c r="M13" s="80"/>
      <c r="N13" s="81">
        <f>分析係数表!H16</f>
        <v>1.6842758874950278E-2</v>
      </c>
      <c r="O13" s="82">
        <f t="shared" si="4"/>
        <v>7.3101495017557888E-2</v>
      </c>
      <c r="P13" s="76">
        <f>分析係数表!C16</f>
        <v>2.7114967462038564E-3</v>
      </c>
      <c r="Q13" s="82">
        <f t="shared" si="5"/>
        <v>1.9821446588274563E-4</v>
      </c>
      <c r="R13" s="83">
        <v>2.2157801179641898E-4</v>
      </c>
      <c r="S13" s="84">
        <f t="shared" si="6"/>
        <v>6.627560156142724E-3</v>
      </c>
      <c r="T13" s="85">
        <f>分析係数表!F16</f>
        <v>0.30434782608695654</v>
      </c>
      <c r="U13" s="86">
        <f t="shared" si="7"/>
        <v>2.0170835257825683E-3</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投入係数表!N14</f>
        <v>7.8125000000000004E-4</v>
      </c>
      <c r="E14" s="77">
        <f t="shared" si="0"/>
        <v>7.8125E-2</v>
      </c>
      <c r="F14" s="76">
        <f>分析係数表!C17</f>
        <v>8.0363051905076865E-3</v>
      </c>
      <c r="G14" s="77">
        <f t="shared" si="1"/>
        <v>6.2783634300841301E-4</v>
      </c>
      <c r="H14" s="77">
        <v>8.9300116930804245E-4</v>
      </c>
      <c r="I14" s="77">
        <f t="shared" si="2"/>
        <v>8.9300116930804245E-4</v>
      </c>
      <c r="J14" s="76">
        <f>分析係数表!G17</f>
        <v>0.21314741035856574</v>
      </c>
      <c r="K14" s="78">
        <f t="shared" si="3"/>
        <v>1.9034088668518035E-4</v>
      </c>
      <c r="L14" s="79"/>
      <c r="M14" s="80"/>
      <c r="N14" s="81">
        <f>分析係数表!H17</f>
        <v>2.8815088628227144E-3</v>
      </c>
      <c r="O14" s="82">
        <f t="shared" si="4"/>
        <v>1.2506419366483116E-2</v>
      </c>
      <c r="P14" s="76">
        <f>分析係数表!C17</f>
        <v>8.0363051905076865E-3</v>
      </c>
      <c r="Q14" s="82">
        <f t="shared" si="5"/>
        <v>1.0050540286953412E-4</v>
      </c>
      <c r="R14" s="83">
        <v>1.9250780782569375E-4</v>
      </c>
      <c r="S14" s="84">
        <f t="shared" si="6"/>
        <v>1.0855089771337361E-3</v>
      </c>
      <c r="T14" s="85">
        <f>分析係数表!F17</f>
        <v>0.32270916334661354</v>
      </c>
      <c r="U14" s="86">
        <f t="shared" si="7"/>
        <v>3.5030369381606623E-4</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投入係数表!N15</f>
        <v>5.4687499999999997E-3</v>
      </c>
      <c r="E15" s="77">
        <f t="shared" si="0"/>
        <v>0.546875</v>
      </c>
      <c r="F15" s="76">
        <f>分析係数表!C18</f>
        <v>6.0036945812807829E-2</v>
      </c>
      <c r="G15" s="77">
        <f t="shared" si="1"/>
        <v>3.2832704741379282E-2</v>
      </c>
      <c r="H15" s="77">
        <v>3.5034607940530968E-2</v>
      </c>
      <c r="I15" s="77">
        <f t="shared" si="2"/>
        <v>3.5034607940530968E-2</v>
      </c>
      <c r="J15" s="76">
        <f>分析係数表!G18</f>
        <v>0.21452702702702703</v>
      </c>
      <c r="K15" s="78">
        <f t="shared" si="3"/>
        <v>7.5158702845395829E-3</v>
      </c>
      <c r="L15" s="79"/>
      <c r="M15" s="80"/>
      <c r="N15" s="81">
        <f>分析係数表!H18</f>
        <v>4.5599635202918376E-4</v>
      </c>
      <c r="O15" s="82">
        <f t="shared" si="4"/>
        <v>1.9791303374569239E-3</v>
      </c>
      <c r="P15" s="76">
        <f>分析係数表!C18</f>
        <v>6.0036945812807829E-2</v>
      </c>
      <c r="Q15" s="82">
        <f t="shared" si="5"/>
        <v>1.1882094082638542E-4</v>
      </c>
      <c r="R15" s="83">
        <v>2.786472443278007E-4</v>
      </c>
      <c r="S15" s="84">
        <f t="shared" si="6"/>
        <v>3.5313255184858769E-2</v>
      </c>
      <c r="T15" s="85">
        <f>分析係数表!F18</f>
        <v>0.45777027027027029</v>
      </c>
      <c r="U15" s="86">
        <f t="shared" si="7"/>
        <v>1.6165358370095823E-2</v>
      </c>
      <c r="V15" s="87">
        <f>分析係数表!D18</f>
        <v>1.4358108108108109E-2</v>
      </c>
      <c r="W15" s="167">
        <f t="shared" si="8"/>
        <v>0</v>
      </c>
      <c r="X15" s="76">
        <f>分析係数表!E18</f>
        <v>5.0675675675675678E-3</v>
      </c>
      <c r="Y15" s="166">
        <f t="shared" si="9"/>
        <v>0</v>
      </c>
    </row>
    <row r="16" spans="1:25" x14ac:dyDescent="0.2">
      <c r="A16" s="6" t="s">
        <v>4</v>
      </c>
      <c r="B16" s="5" t="s">
        <v>32</v>
      </c>
      <c r="C16" s="75">
        <f>最終需要_まとめ!C17</f>
        <v>100</v>
      </c>
      <c r="D16" s="76">
        <f>投入係数表!N16</f>
        <v>0.53749999999999998</v>
      </c>
      <c r="E16" s="77">
        <f t="shared" si="0"/>
        <v>53.75</v>
      </c>
      <c r="F16" s="76">
        <f>分析係数表!C19</f>
        <v>2.1817907292767669E-2</v>
      </c>
      <c r="G16" s="77">
        <f t="shared" si="1"/>
        <v>1.1727125169862622</v>
      </c>
      <c r="H16" s="77">
        <v>1.1869367819717105</v>
      </c>
      <c r="I16" s="77">
        <f t="shared" si="2"/>
        <v>101.18693678197171</v>
      </c>
      <c r="J16" s="76">
        <f>分析係数表!G19</f>
        <v>5.7812500000000003E-2</v>
      </c>
      <c r="K16" s="78">
        <f t="shared" si="3"/>
        <v>5.8498697827077395</v>
      </c>
      <c r="L16" s="79"/>
      <c r="M16" s="80"/>
      <c r="N16" s="81">
        <f>分析係数表!H19</f>
        <v>-1.1642460051808947E-4</v>
      </c>
      <c r="O16" s="82">
        <f t="shared" si="4"/>
        <v>-5.0530987339325725E-4</v>
      </c>
      <c r="P16" s="76">
        <f>分析係数表!C19</f>
        <v>2.1817907292767669E-2</v>
      </c>
      <c r="Q16" s="82">
        <f t="shared" si="5"/>
        <v>-1.1024803971814254E-5</v>
      </c>
      <c r="R16" s="83">
        <v>6.9467097555259231E-5</v>
      </c>
      <c r="S16" s="84">
        <f t="shared" si="6"/>
        <v>101.18700624906927</v>
      </c>
      <c r="T16" s="85">
        <f>分析係数表!F19</f>
        <v>0.24062500000000001</v>
      </c>
      <c r="U16" s="86">
        <f t="shared" si="7"/>
        <v>24.348123378682295</v>
      </c>
      <c r="V16" s="87">
        <f>分析係数表!D19</f>
        <v>1.171875E-2</v>
      </c>
      <c r="W16" s="167">
        <f t="shared" si="8"/>
        <v>1</v>
      </c>
      <c r="X16" s="76">
        <f>分析係数表!E19</f>
        <v>1.015625E-2</v>
      </c>
      <c r="Y16" s="166">
        <f t="shared" si="9"/>
        <v>1</v>
      </c>
    </row>
    <row r="17" spans="1:25" x14ac:dyDescent="0.2">
      <c r="A17" s="6" t="s">
        <v>5</v>
      </c>
      <c r="B17" s="5" t="s">
        <v>33</v>
      </c>
      <c r="C17" s="90"/>
      <c r="D17" s="76">
        <f>投入係数表!N17</f>
        <v>8.5937500000000007E-3</v>
      </c>
      <c r="E17" s="77">
        <f t="shared" si="0"/>
        <v>0.85937500000000011</v>
      </c>
      <c r="F17" s="76">
        <f>分析係数表!C20</f>
        <v>5.6386047731444844E-3</v>
      </c>
      <c r="G17" s="77">
        <f t="shared" si="1"/>
        <v>4.8456759769210421E-3</v>
      </c>
      <c r="H17" s="77">
        <v>4.9654982764506207E-3</v>
      </c>
      <c r="I17" s="77">
        <f t="shared" si="2"/>
        <v>4.9654982764506207E-3</v>
      </c>
      <c r="J17" s="76">
        <f>分析係数表!G20</f>
        <v>9.9078341013824886E-2</v>
      </c>
      <c r="K17" s="78">
        <f t="shared" si="3"/>
        <v>4.9197333153773426E-4</v>
      </c>
      <c r="L17" s="79"/>
      <c r="M17" s="80"/>
      <c r="N17" s="81">
        <f>分析係数表!H20</f>
        <v>5.6271890250409915E-4</v>
      </c>
      <c r="O17" s="82">
        <f t="shared" si="4"/>
        <v>2.4423310547340769E-3</v>
      </c>
      <c r="P17" s="76">
        <f>分析係数表!C20</f>
        <v>5.6386047731444844E-3</v>
      </c>
      <c r="Q17" s="82">
        <f t="shared" si="5"/>
        <v>1.3771339542822568E-5</v>
      </c>
      <c r="R17" s="83">
        <v>4.3928377176398401E-5</v>
      </c>
      <c r="S17" s="84">
        <f t="shared" si="6"/>
        <v>5.0094266536270188E-3</v>
      </c>
      <c r="T17" s="85">
        <f>分析係数表!F20</f>
        <v>0.22119815668202766</v>
      </c>
      <c r="U17" s="86">
        <f t="shared" si="7"/>
        <v>1.1080759418161149E-3</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投入係数表!N18</f>
        <v>7.8125000000000004E-4</v>
      </c>
      <c r="E18" s="77">
        <f t="shared" si="0"/>
        <v>7.8125E-2</v>
      </c>
      <c r="F18" s="76">
        <f>分析係数表!C21</f>
        <v>3.6921656859351559E-2</v>
      </c>
      <c r="G18" s="77">
        <f t="shared" si="1"/>
        <v>2.8845044421368406E-3</v>
      </c>
      <c r="H18" s="77">
        <v>4.8842549204361893E-3</v>
      </c>
      <c r="I18" s="77">
        <f t="shared" si="2"/>
        <v>4.8842549204361893E-3</v>
      </c>
      <c r="J18" s="76">
        <f>分析係数表!G21</f>
        <v>0.2849280270956816</v>
      </c>
      <c r="K18" s="78">
        <f t="shared" si="3"/>
        <v>1.3916611183122586E-3</v>
      </c>
      <c r="L18" s="79"/>
      <c r="M18" s="80"/>
      <c r="N18" s="81">
        <f>分析係数表!H21</f>
        <v>9.3139680414471579E-4</v>
      </c>
      <c r="O18" s="82">
        <f t="shared" si="4"/>
        <v>4.042478987146058E-3</v>
      </c>
      <c r="P18" s="76">
        <f>分析係数表!C21</f>
        <v>3.6921656859351559E-2</v>
      </c>
      <c r="Q18" s="82">
        <f t="shared" si="5"/>
        <v>1.4925502202454581E-4</v>
      </c>
      <c r="R18" s="83">
        <v>3.4753918473539344E-4</v>
      </c>
      <c r="S18" s="84">
        <f t="shared" si="6"/>
        <v>5.2317941051715829E-3</v>
      </c>
      <c r="T18" s="85">
        <f>分析係数表!F21</f>
        <v>0.42591024555461471</v>
      </c>
      <c r="U18" s="86">
        <f t="shared" si="7"/>
        <v>2.2282747120248147E-3</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投入係数表!N19</f>
        <v>0</v>
      </c>
      <c r="E19" s="77">
        <f t="shared" si="0"/>
        <v>0</v>
      </c>
      <c r="F19" s="76">
        <f>分析係数表!C22</f>
        <v>3.1736872475476074E-2</v>
      </c>
      <c r="G19" s="77">
        <f t="shared" si="1"/>
        <v>0</v>
      </c>
      <c r="H19" s="77">
        <v>3.1748070839644722E-4</v>
      </c>
      <c r="I19" s="77">
        <f t="shared" si="2"/>
        <v>3.1748070839644722E-4</v>
      </c>
      <c r="J19" s="76">
        <f>分析係数表!G22</f>
        <v>0.19464835425053278</v>
      </c>
      <c r="K19" s="78">
        <f t="shared" si="3"/>
        <v>6.1797097395661758E-5</v>
      </c>
      <c r="L19" s="79"/>
      <c r="M19" s="80"/>
      <c r="N19" s="81">
        <f>分析係数表!H22</f>
        <v>4.8510250215870614E-5</v>
      </c>
      <c r="O19" s="82">
        <f t="shared" si="4"/>
        <v>2.1054578058052385E-4</v>
      </c>
      <c r="P19" s="76">
        <f>分析係数表!C22</f>
        <v>3.1736872475476074E-2</v>
      </c>
      <c r="Q19" s="82">
        <f t="shared" si="5"/>
        <v>6.6820645885336526E-6</v>
      </c>
      <c r="R19" s="83">
        <v>8.4005291395435457E-5</v>
      </c>
      <c r="S19" s="84">
        <f t="shared" si="6"/>
        <v>4.0148599979188267E-4</v>
      </c>
      <c r="T19" s="85">
        <f>分析係数表!F22</f>
        <v>0.41345015391901491</v>
      </c>
      <c r="U19" s="86">
        <f t="shared" si="7"/>
        <v>1.6599444841028347E-4</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投入係数表!N20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1.2632746834831431E-4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投入係数表!N21</f>
        <v>0</v>
      </c>
      <c r="E21" s="77">
        <f t="shared" si="0"/>
        <v>0</v>
      </c>
      <c r="F21" s="76">
        <f>分析係数表!C24</f>
        <v>0.35760598503740648</v>
      </c>
      <c r="G21" s="77">
        <f t="shared" si="1"/>
        <v>0</v>
      </c>
      <c r="H21" s="77">
        <v>1.6283192018022924E-3</v>
      </c>
      <c r="I21" s="77">
        <f t="shared" si="2"/>
        <v>1.6283192018022924E-3</v>
      </c>
      <c r="J21" s="76">
        <f>分析係数表!G24</f>
        <v>0.20759493670886076</v>
      </c>
      <c r="K21" s="78">
        <f t="shared" si="3"/>
        <v>3.3803082163996956E-4</v>
      </c>
      <c r="L21" s="79"/>
      <c r="M21" s="80"/>
      <c r="N21" s="81">
        <f>分析係数表!H24</f>
        <v>3.6867790164061664E-4</v>
      </c>
      <c r="O21" s="82">
        <f t="shared" si="4"/>
        <v>1.6001479324119811E-3</v>
      </c>
      <c r="P21" s="76">
        <f>分析係数表!C24</f>
        <v>0.35760598503740648</v>
      </c>
      <c r="Q21" s="82">
        <f t="shared" si="5"/>
        <v>5.7222247757575579E-4</v>
      </c>
      <c r="R21" s="83">
        <v>2.0001234151127783E-3</v>
      </c>
      <c r="S21" s="84">
        <f t="shared" si="6"/>
        <v>3.6284426169150706E-3</v>
      </c>
      <c r="T21" s="85">
        <f>分析係数表!F24</f>
        <v>0.39156118143459917</v>
      </c>
      <c r="U21" s="86">
        <f t="shared" si="7"/>
        <v>1.4207572778469138E-3</v>
      </c>
      <c r="V21" s="87">
        <f>分析係数表!D24</f>
        <v>0</v>
      </c>
      <c r="W21" s="167">
        <f t="shared" si="8"/>
        <v>0</v>
      </c>
      <c r="X21" s="76">
        <f>分析係数表!E24</f>
        <v>0</v>
      </c>
      <c r="Y21" s="166">
        <f t="shared" si="9"/>
        <v>0</v>
      </c>
    </row>
    <row r="22" spans="1:25" x14ac:dyDescent="0.2">
      <c r="A22" s="6" t="s">
        <v>10</v>
      </c>
      <c r="B22" s="5" t="s">
        <v>272</v>
      </c>
      <c r="C22" s="90"/>
      <c r="D22" s="76">
        <f>投入係数表!N22</f>
        <v>0</v>
      </c>
      <c r="E22" s="77">
        <f t="shared" si="0"/>
        <v>0</v>
      </c>
      <c r="F22" s="76">
        <f>分析係数表!C25</f>
        <v>9.5215065139195865E-3</v>
      </c>
      <c r="G22" s="77">
        <f t="shared" si="1"/>
        <v>0</v>
      </c>
      <c r="H22" s="77">
        <v>1.3662318439215833E-4</v>
      </c>
      <c r="I22" s="77">
        <f t="shared" si="2"/>
        <v>1.3662318439215833E-4</v>
      </c>
      <c r="J22" s="76">
        <f>分析係数表!G25</f>
        <v>0.19654913728432108</v>
      </c>
      <c r="K22" s="78">
        <f t="shared" si="3"/>
        <v>2.6853169025315441E-5</v>
      </c>
      <c r="L22" s="79"/>
      <c r="M22" s="80"/>
      <c r="N22" s="81">
        <f>分析係数表!H25</f>
        <v>5.2391070233140261E-4</v>
      </c>
      <c r="O22" s="82">
        <f t="shared" si="4"/>
        <v>2.2738944302696574E-3</v>
      </c>
      <c r="P22" s="76">
        <f>分析係数表!C25</f>
        <v>9.5215065139195865E-3</v>
      </c>
      <c r="Q22" s="82">
        <f t="shared" si="5"/>
        <v>2.1650900629778008E-5</v>
      </c>
      <c r="R22" s="83">
        <v>1.615648096545761E-4</v>
      </c>
      <c r="S22" s="84">
        <f t="shared" si="6"/>
        <v>2.9818799404673446E-4</v>
      </c>
      <c r="T22" s="85">
        <f>分析係数表!F25</f>
        <v>0.35083770942735681</v>
      </c>
      <c r="U22" s="86">
        <f t="shared" si="7"/>
        <v>1.0461559281009463E-4</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投入係数表!N23</f>
        <v>0</v>
      </c>
      <c r="E23" s="77">
        <f t="shared" si="0"/>
        <v>0</v>
      </c>
      <c r="F23" s="76">
        <f>分析係数表!C26</f>
        <v>1</v>
      </c>
      <c r="G23" s="77">
        <f t="shared" si="1"/>
        <v>0</v>
      </c>
      <c r="H23" s="77">
        <v>1.1204063585106712E-2</v>
      </c>
      <c r="I23" s="77">
        <f t="shared" si="2"/>
        <v>1.1204063585106712E-2</v>
      </c>
      <c r="J23" s="76">
        <f>分析係数表!G26</f>
        <v>0.19643428283435263</v>
      </c>
      <c r="K23" s="78">
        <f t="shared" si="3"/>
        <v>2.2008621951709229E-3</v>
      </c>
      <c r="L23" s="79"/>
      <c r="M23" s="80"/>
      <c r="N23" s="81">
        <f>分析係数表!H26</f>
        <v>1.1070039099261674E-2</v>
      </c>
      <c r="O23" s="82">
        <f t="shared" si="4"/>
        <v>4.8046547128475538E-2</v>
      </c>
      <c r="P23" s="76">
        <f>分析係数表!C26</f>
        <v>1</v>
      </c>
      <c r="Q23" s="82">
        <f t="shared" si="5"/>
        <v>4.8046547128475538E-2</v>
      </c>
      <c r="R23" s="83">
        <v>5.675781460173332E-2</v>
      </c>
      <c r="S23" s="84">
        <f t="shared" si="6"/>
        <v>6.7961878186840033E-2</v>
      </c>
      <c r="T23" s="85">
        <f>分析係数表!F26</f>
        <v>0.33543328454985122</v>
      </c>
      <c r="U23" s="86">
        <f t="shared" si="7"/>
        <v>2.2796676024388639E-2</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投入係数表!N24</f>
        <v>0</v>
      </c>
      <c r="E24" s="77">
        <f t="shared" si="0"/>
        <v>0</v>
      </c>
      <c r="F24" s="76">
        <f>分析係数表!C27</f>
        <v>0.19201995012468831</v>
      </c>
      <c r="G24" s="77">
        <f t="shared" si="1"/>
        <v>0</v>
      </c>
      <c r="H24" s="77">
        <v>3.3043283746897532E-4</v>
      </c>
      <c r="I24" s="77">
        <f t="shared" si="2"/>
        <v>3.3043283746897532E-4</v>
      </c>
      <c r="J24" s="76">
        <f>分析係数表!G27</f>
        <v>0.16888519134775373</v>
      </c>
      <c r="K24" s="78">
        <f t="shared" si="3"/>
        <v>5.5805212983529107E-5</v>
      </c>
      <c r="L24" s="79"/>
      <c r="M24" s="80"/>
      <c r="N24" s="81">
        <f>分析係数表!H27</f>
        <v>1.1060337049218499E-2</v>
      </c>
      <c r="O24" s="82">
        <f t="shared" si="4"/>
        <v>4.8004437972359433E-2</v>
      </c>
      <c r="P24" s="76">
        <f>分析係数表!C27</f>
        <v>0.19201995012468831</v>
      </c>
      <c r="Q24" s="82">
        <f t="shared" si="5"/>
        <v>9.2178097852161512E-3</v>
      </c>
      <c r="R24" s="83">
        <v>9.3353220935197129E-3</v>
      </c>
      <c r="S24" s="84">
        <f t="shared" si="6"/>
        <v>9.6657549309886875E-3</v>
      </c>
      <c r="T24" s="85">
        <f>分析係数表!F27</f>
        <v>0.32029950083194675</v>
      </c>
      <c r="U24" s="86">
        <f t="shared" si="7"/>
        <v>3.0959364795596044E-3</v>
      </c>
      <c r="V24" s="87">
        <f>分析係数表!D27</f>
        <v>0</v>
      </c>
      <c r="W24" s="167">
        <f t="shared" si="8"/>
        <v>0</v>
      </c>
      <c r="X24" s="76">
        <f>分析係数表!E27</f>
        <v>0</v>
      </c>
      <c r="Y24" s="166">
        <f t="shared" si="9"/>
        <v>0</v>
      </c>
    </row>
    <row r="25" spans="1:25" x14ac:dyDescent="0.2">
      <c r="A25" s="6" t="s">
        <v>13</v>
      </c>
      <c r="B25" s="5" t="s">
        <v>192</v>
      </c>
      <c r="C25" s="90"/>
      <c r="D25" s="76">
        <f>投入係数表!N25</f>
        <v>0</v>
      </c>
      <c r="E25" s="77">
        <f t="shared" si="0"/>
        <v>0</v>
      </c>
      <c r="F25" s="76">
        <f>分析係数表!C28</f>
        <v>7.8754250939681358E-2</v>
      </c>
      <c r="G25" s="77">
        <f t="shared" si="1"/>
        <v>0</v>
      </c>
      <c r="H25" s="77">
        <v>1.9707897321121328E-3</v>
      </c>
      <c r="I25" s="77">
        <f t="shared" si="2"/>
        <v>1.9707897321121328E-3</v>
      </c>
      <c r="J25" s="76">
        <f>分析係数表!G28</f>
        <v>0.12491909385113269</v>
      </c>
      <c r="K25" s="78">
        <f t="shared" si="3"/>
        <v>2.4618926750656417E-4</v>
      </c>
      <c r="L25" s="79"/>
      <c r="M25" s="80"/>
      <c r="N25" s="81">
        <f>分析係数表!H28</f>
        <v>1.995711693880917E-2</v>
      </c>
      <c r="O25" s="82">
        <f t="shared" si="4"/>
        <v>8.6618534130827513E-2</v>
      </c>
      <c r="P25" s="76">
        <f>分析係数表!C28</f>
        <v>7.8754250939681358E-2</v>
      </c>
      <c r="Q25" s="82">
        <f t="shared" si="5"/>
        <v>6.8215777729665446E-3</v>
      </c>
      <c r="R25" s="83">
        <v>7.5278216863007173E-3</v>
      </c>
      <c r="S25" s="84">
        <f t="shared" si="6"/>
        <v>9.4986114184128501E-3</v>
      </c>
      <c r="T25" s="85">
        <f>分析係数表!F28</f>
        <v>0.21391585760517801</v>
      </c>
      <c r="U25" s="86">
        <f t="shared" si="7"/>
        <v>2.0319036076281213E-3</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投入係数表!N26</f>
        <v>7.8125E-3</v>
      </c>
      <c r="E26" s="77">
        <f t="shared" si="0"/>
        <v>0.78125</v>
      </c>
      <c r="F26" s="76">
        <f>分析係数表!C29</f>
        <v>0.17273701124799146</v>
      </c>
      <c r="G26" s="77">
        <f t="shared" si="1"/>
        <v>0.13495079003749333</v>
      </c>
      <c r="H26" s="77">
        <v>0.14399104804910937</v>
      </c>
      <c r="I26" s="77">
        <f t="shared" si="2"/>
        <v>0.14399104804910937</v>
      </c>
      <c r="J26" s="76">
        <f>分析係数表!G29</f>
        <v>0.26179367547952309</v>
      </c>
      <c r="K26" s="78">
        <f t="shared" si="3"/>
        <v>3.7695945704924953E-2</v>
      </c>
      <c r="L26" s="79"/>
      <c r="M26" s="80"/>
      <c r="N26" s="81">
        <f>分析係数表!H29</f>
        <v>9.8960910440376044E-3</v>
      </c>
      <c r="O26" s="82">
        <f t="shared" si="4"/>
        <v>4.295133923842686E-2</v>
      </c>
      <c r="P26" s="76">
        <f>分析係数表!C29</f>
        <v>0.17273701124799146</v>
      </c>
      <c r="Q26" s="82">
        <f t="shared" si="5"/>
        <v>7.4192859691444369E-3</v>
      </c>
      <c r="R26" s="83">
        <v>1.0015017624319928E-2</v>
      </c>
      <c r="S26" s="84">
        <f t="shared" si="6"/>
        <v>0.15400606567342928</v>
      </c>
      <c r="T26" s="85">
        <f>分析係数表!F29</f>
        <v>0.41420425090720581</v>
      </c>
      <c r="U26" s="86">
        <f t="shared" si="7"/>
        <v>6.3789967067428718E-2</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投入係数表!N27</f>
        <v>3.90625E-3</v>
      </c>
      <c r="E27" s="77">
        <f t="shared" si="0"/>
        <v>0.390625</v>
      </c>
      <c r="F27" s="76">
        <f>分析係数表!C30</f>
        <v>1</v>
      </c>
      <c r="G27" s="77">
        <f t="shared" si="1"/>
        <v>0.390625</v>
      </c>
      <c r="H27" s="77">
        <v>0.43079496087987695</v>
      </c>
      <c r="I27" s="77">
        <f t="shared" si="2"/>
        <v>0.43079496087987695</v>
      </c>
      <c r="J27" s="76">
        <f>分析係数表!G30</f>
        <v>0.34449467473756801</v>
      </c>
      <c r="K27" s="78">
        <f t="shared" si="3"/>
        <v>0.14840656992689655</v>
      </c>
      <c r="L27" s="79"/>
      <c r="M27" s="80"/>
      <c r="N27" s="81">
        <f>分析係数表!H30</f>
        <v>0</v>
      </c>
      <c r="O27" s="82">
        <f t="shared" si="4"/>
        <v>0</v>
      </c>
      <c r="P27" s="76">
        <f>分析係数表!C30</f>
        <v>1</v>
      </c>
      <c r="Q27" s="82">
        <f t="shared" si="5"/>
        <v>0</v>
      </c>
      <c r="R27" s="83">
        <v>1.0490563078272064E-2</v>
      </c>
      <c r="S27" s="84">
        <f t="shared" si="6"/>
        <v>0.44128552395814902</v>
      </c>
      <c r="T27" s="85">
        <f>分析係数表!F30</f>
        <v>0.44103900084284731</v>
      </c>
      <c r="U27" s="86">
        <f t="shared" si="7"/>
        <v>0.19462412657291439</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投入係数表!N28</f>
        <v>4.4531250000000001E-2</v>
      </c>
      <c r="E28" s="77">
        <f t="shared" si="0"/>
        <v>4.453125</v>
      </c>
      <c r="F28" s="76">
        <f>分析係数表!C31</f>
        <v>0.22703792364873376</v>
      </c>
      <c r="G28" s="77">
        <f t="shared" si="1"/>
        <v>1.0110282537482675</v>
      </c>
      <c r="H28" s="77">
        <v>1.0379340022393806</v>
      </c>
      <c r="I28" s="77">
        <f t="shared" si="2"/>
        <v>1.0379340022393806</v>
      </c>
      <c r="J28" s="76">
        <f>分析係数表!G31</f>
        <v>7.0061014096360189E-2</v>
      </c>
      <c r="K28" s="78">
        <f t="shared" si="3"/>
        <v>7.2718708761984788E-2</v>
      </c>
      <c r="L28" s="79"/>
      <c r="M28" s="80"/>
      <c r="N28" s="81">
        <f>分析係数表!H31</f>
        <v>2.3692406205431206E-2</v>
      </c>
      <c r="O28" s="82">
        <f t="shared" si="4"/>
        <v>0.10283055923552784</v>
      </c>
      <c r="P28" s="76">
        <f>分析係数表!C31</f>
        <v>0.22703792364873376</v>
      </c>
      <c r="Q28" s="82">
        <f t="shared" si="5"/>
        <v>2.3346436656472364E-2</v>
      </c>
      <c r="R28" s="83">
        <v>2.9236753447089942E-2</v>
      </c>
      <c r="S28" s="84">
        <f t="shared" si="6"/>
        <v>1.0671707556864705</v>
      </c>
      <c r="T28" s="85">
        <f>分析係数表!F31</f>
        <v>0.2422680412371134</v>
      </c>
      <c r="U28" s="86">
        <f t="shared" si="7"/>
        <v>0.25854136864569127</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投入係数表!N29</f>
        <v>7.8125000000000004E-4</v>
      </c>
      <c r="E29" s="77">
        <f t="shared" si="0"/>
        <v>7.8125E-2</v>
      </c>
      <c r="F29" s="76">
        <f>分析係数表!C32</f>
        <v>0.29590488771466317</v>
      </c>
      <c r="G29" s="77">
        <f t="shared" si="1"/>
        <v>2.3117569352708062E-2</v>
      </c>
      <c r="H29" s="77">
        <v>2.6029584028941063E-2</v>
      </c>
      <c r="I29" s="77">
        <f t="shared" si="2"/>
        <v>2.6029584028941063E-2</v>
      </c>
      <c r="J29" s="76">
        <f>分析係数表!G32</f>
        <v>0.13968957871396895</v>
      </c>
      <c r="K29" s="78">
        <f t="shared" si="3"/>
        <v>3.6360616271026314E-3</v>
      </c>
      <c r="L29" s="79"/>
      <c r="M29" s="80"/>
      <c r="N29" s="81">
        <f>分析係数表!H32</f>
        <v>6.5682878792288815E-3</v>
      </c>
      <c r="O29" s="82">
        <f t="shared" si="4"/>
        <v>2.8507898690602929E-2</v>
      </c>
      <c r="P29" s="76">
        <f>分析係数表!C32</f>
        <v>0.29590488771466317</v>
      </c>
      <c r="Q29" s="82">
        <f t="shared" si="5"/>
        <v>8.4356265610238523E-3</v>
      </c>
      <c r="R29" s="83">
        <v>1.0401621131945468E-2</v>
      </c>
      <c r="S29" s="84">
        <f t="shared" si="6"/>
        <v>3.6431205160886534E-2</v>
      </c>
      <c r="T29" s="85">
        <f>分析係数表!F32</f>
        <v>0.48337028824833705</v>
      </c>
      <c r="U29" s="86">
        <f t="shared" si="7"/>
        <v>1.760976213985203E-2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投入係数表!N30</f>
        <v>0</v>
      </c>
      <c r="E30" s="77">
        <f t="shared" si="0"/>
        <v>0</v>
      </c>
      <c r="F30" s="76">
        <f>分析係数表!C33</f>
        <v>0.50593824228028506</v>
      </c>
      <c r="G30" s="77">
        <f t="shared" si="1"/>
        <v>0</v>
      </c>
      <c r="H30" s="77">
        <v>3.7476122002637179E-3</v>
      </c>
      <c r="I30" s="77">
        <f t="shared" si="2"/>
        <v>3.7476122002637179E-3</v>
      </c>
      <c r="J30" s="76">
        <f>分析係数表!G33</f>
        <v>0.50351288056206089</v>
      </c>
      <c r="K30" s="78">
        <f t="shared" si="3"/>
        <v>1.8869710141843077E-3</v>
      </c>
      <c r="L30" s="79"/>
      <c r="M30" s="80"/>
      <c r="N30" s="81">
        <f>分析係数表!H33</f>
        <v>9.7990705436058648E-4</v>
      </c>
      <c r="O30" s="82">
        <f t="shared" si="4"/>
        <v>4.2530247677265822E-3</v>
      </c>
      <c r="P30" s="76">
        <f>分析係数表!C33</f>
        <v>0.50593824228028506</v>
      </c>
      <c r="Q30" s="82">
        <f t="shared" si="5"/>
        <v>2.1517678753581048E-3</v>
      </c>
      <c r="R30" s="83">
        <v>7.2403525058516195E-3</v>
      </c>
      <c r="S30" s="84">
        <f t="shared" si="6"/>
        <v>1.0987964706115337E-2</v>
      </c>
      <c r="T30" s="85">
        <f>分析係数表!F33</f>
        <v>0.6428571428571429</v>
      </c>
      <c r="U30" s="86">
        <f t="shared" si="7"/>
        <v>7.0636915967884316E-3</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投入係数表!N31</f>
        <v>2.34375E-2</v>
      </c>
      <c r="E31" s="77">
        <f t="shared" si="0"/>
        <v>2.34375</v>
      </c>
      <c r="F31" s="76">
        <f>分析係数表!C34</f>
        <v>0.26077975054258296</v>
      </c>
      <c r="G31" s="77">
        <f t="shared" si="1"/>
        <v>0.61120254033417876</v>
      </c>
      <c r="H31" s="77">
        <v>0.64527780620479036</v>
      </c>
      <c r="I31" s="77">
        <f t="shared" si="2"/>
        <v>0.64527780620479036</v>
      </c>
      <c r="J31" s="76">
        <f>分析係数表!G34</f>
        <v>0.42483061710309467</v>
      </c>
      <c r="K31" s="78">
        <f t="shared" si="3"/>
        <v>0.27413376861291222</v>
      </c>
      <c r="L31" s="79"/>
      <c r="M31" s="80"/>
      <c r="N31" s="81">
        <f>分析係数表!H34</f>
        <v>0.16366388217830427</v>
      </c>
      <c r="O31" s="82">
        <f t="shared" si="4"/>
        <v>0.71033935452257135</v>
      </c>
      <c r="P31" s="76">
        <f>分析係数表!C34</f>
        <v>0.26077975054258296</v>
      </c>
      <c r="Q31" s="82">
        <f t="shared" si="5"/>
        <v>0.18524211967297555</v>
      </c>
      <c r="R31" s="83">
        <v>0.20008242261977485</v>
      </c>
      <c r="S31" s="84">
        <f t="shared" si="6"/>
        <v>0.84536022882456519</v>
      </c>
      <c r="T31" s="85">
        <f>分析係数表!F34</f>
        <v>0.70072636269303545</v>
      </c>
      <c r="U31" s="86">
        <f t="shared" si="7"/>
        <v>0.5923661983095897</v>
      </c>
      <c r="V31" s="87">
        <f>分析係数表!D34</f>
        <v>0.25868278093145336</v>
      </c>
      <c r="W31" s="167">
        <f t="shared" si="8"/>
        <v>0</v>
      </c>
      <c r="X31" s="76">
        <f>分析係数表!E34</f>
        <v>0.16968809131416712</v>
      </c>
      <c r="Y31" s="166">
        <f t="shared" si="9"/>
        <v>0</v>
      </c>
    </row>
    <row r="32" spans="1:25" x14ac:dyDescent="0.2">
      <c r="A32" s="6" t="s">
        <v>20</v>
      </c>
      <c r="B32" s="5" t="s">
        <v>37</v>
      </c>
      <c r="C32" s="90"/>
      <c r="D32" s="76">
        <f>投入係数表!N32</f>
        <v>3.90625E-3</v>
      </c>
      <c r="E32" s="77">
        <f t="shared" si="0"/>
        <v>0.390625</v>
      </c>
      <c r="F32" s="76">
        <f>分析係数表!C35</f>
        <v>0.71993786549707606</v>
      </c>
      <c r="G32" s="77">
        <f t="shared" si="1"/>
        <v>0.28122572870979534</v>
      </c>
      <c r="H32" s="77">
        <v>0.32863509976494265</v>
      </c>
      <c r="I32" s="77">
        <f t="shared" si="2"/>
        <v>0.32863509976494265</v>
      </c>
      <c r="J32" s="76">
        <f>分析係数表!G35</f>
        <v>0.31397977394408089</v>
      </c>
      <c r="K32" s="78">
        <f t="shared" si="3"/>
        <v>0.10318477433428716</v>
      </c>
      <c r="L32" s="79"/>
      <c r="M32" s="80"/>
      <c r="N32" s="81">
        <f>分析係数表!H35</f>
        <v>6.1132617322040145E-2</v>
      </c>
      <c r="O32" s="82">
        <f t="shared" si="4"/>
        <v>0.26532979268757612</v>
      </c>
      <c r="P32" s="76">
        <f>分析係数表!C35</f>
        <v>0.71993786549707606</v>
      </c>
      <c r="Q32" s="82">
        <f t="shared" si="5"/>
        <v>0.19102096460027526</v>
      </c>
      <c r="R32" s="83">
        <v>0.23960837172144278</v>
      </c>
      <c r="S32" s="84">
        <f t="shared" si="6"/>
        <v>0.56824347148638543</v>
      </c>
      <c r="T32" s="85">
        <f>分析係数表!F35</f>
        <v>0.64640095181439616</v>
      </c>
      <c r="U32" s="86">
        <f t="shared" si="7"/>
        <v>0.36731312083111622</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投入係数表!N33</f>
        <v>7.8125000000000004E-4</v>
      </c>
      <c r="E33" s="77">
        <f t="shared" si="0"/>
        <v>7.8125E-2</v>
      </c>
      <c r="F33" s="76">
        <f>分析係数表!C36</f>
        <v>0.73814422888496956</v>
      </c>
      <c r="G33" s="77">
        <f t="shared" si="1"/>
        <v>5.766751788163825E-2</v>
      </c>
      <c r="H33" s="77">
        <v>9.2704554056546706E-2</v>
      </c>
      <c r="I33" s="77">
        <f t="shared" si="2"/>
        <v>9.2704554056546706E-2</v>
      </c>
      <c r="J33" s="76">
        <f>分析係数表!G36</f>
        <v>1.8281777836656288E-2</v>
      </c>
      <c r="K33" s="78">
        <f t="shared" si="3"/>
        <v>1.6948040617080803E-3</v>
      </c>
      <c r="L33" s="79"/>
      <c r="M33" s="80"/>
      <c r="N33" s="81">
        <f>分析係数表!H36</f>
        <v>0.17079488896003725</v>
      </c>
      <c r="O33" s="82">
        <f t="shared" si="4"/>
        <v>0.74128958426790836</v>
      </c>
      <c r="P33" s="76">
        <f>分析係数表!C36</f>
        <v>0.73814422888496956</v>
      </c>
      <c r="Q33" s="82">
        <f t="shared" si="5"/>
        <v>0.54717862855989485</v>
      </c>
      <c r="R33" s="83">
        <v>0.56806560609458745</v>
      </c>
      <c r="S33" s="84">
        <f t="shared" si="6"/>
        <v>0.66077016015113421</v>
      </c>
      <c r="T33" s="85">
        <f>分析係数表!F36</f>
        <v>0.88368550043054916</v>
      </c>
      <c r="U33" s="86">
        <f t="shared" si="7"/>
        <v>0.58391300964272919</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投入係数表!N34</f>
        <v>1.7968749999999999E-2</v>
      </c>
      <c r="E34" s="77">
        <f t="shared" si="0"/>
        <v>1.7968749999999998</v>
      </c>
      <c r="F34" s="76">
        <f>分析係数表!C37</f>
        <v>0.25348602222970695</v>
      </c>
      <c r="G34" s="77">
        <f t="shared" si="1"/>
        <v>0.45548269619400461</v>
      </c>
      <c r="H34" s="77">
        <v>0.50494436269282694</v>
      </c>
      <c r="I34" s="77">
        <f t="shared" si="2"/>
        <v>0.50494436269282694</v>
      </c>
      <c r="J34" s="76">
        <f>分析係数表!G37</f>
        <v>0.47075358051131039</v>
      </c>
      <c r="K34" s="78">
        <f t="shared" si="3"/>
        <v>0.23770436669665002</v>
      </c>
      <c r="L34" s="79"/>
      <c r="M34" s="80"/>
      <c r="N34" s="81">
        <f>分析係数表!H37</f>
        <v>4.9005054768072494E-2</v>
      </c>
      <c r="O34" s="82">
        <f t="shared" si="4"/>
        <v>0.21269334754244518</v>
      </c>
      <c r="P34" s="76">
        <f>分析係数表!C37</f>
        <v>0.25348602222970695</v>
      </c>
      <c r="Q34" s="82">
        <f t="shared" si="5"/>
        <v>5.3914790623255042E-2</v>
      </c>
      <c r="R34" s="83">
        <v>6.517684737285917E-2</v>
      </c>
      <c r="S34" s="84">
        <f t="shared" si="6"/>
        <v>0.57012121006568606</v>
      </c>
      <c r="T34" s="85">
        <f>分析係数表!F37</f>
        <v>0.68036407442109492</v>
      </c>
      <c r="U34" s="86">
        <f t="shared" si="7"/>
        <v>0.38788998939417513</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投入係数表!N35</f>
        <v>7.8125000000000004E-4</v>
      </c>
      <c r="E35" s="77">
        <f t="shared" si="0"/>
        <v>7.8125E-2</v>
      </c>
      <c r="F35" s="76">
        <f>分析係数表!C38</f>
        <v>0.13763637750820168</v>
      </c>
      <c r="G35" s="77">
        <f t="shared" si="1"/>
        <v>1.0752841992828256E-2</v>
      </c>
      <c r="H35" s="77">
        <v>2.3126957569965165E-2</v>
      </c>
      <c r="I35" s="77">
        <f t="shared" si="2"/>
        <v>2.3126957569965165E-2</v>
      </c>
      <c r="J35" s="76">
        <f>分析係数表!G38</f>
        <v>0.19868482855800845</v>
      </c>
      <c r="K35" s="78">
        <f t="shared" si="3"/>
        <v>4.594975599856865E-3</v>
      </c>
      <c r="L35" s="79"/>
      <c r="M35" s="80"/>
      <c r="N35" s="81">
        <f>分析係数表!H38</f>
        <v>4.3455482143376897E-2</v>
      </c>
      <c r="O35" s="82">
        <f t="shared" si="4"/>
        <v>0.18860691024403325</v>
      </c>
      <c r="P35" s="76">
        <f>分析係数表!C38</f>
        <v>0.13763637750820168</v>
      </c>
      <c r="Q35" s="82">
        <f t="shared" si="5"/>
        <v>2.5959171899003271E-2</v>
      </c>
      <c r="R35" s="83">
        <v>3.3113096219248871E-2</v>
      </c>
      <c r="S35" s="84">
        <f t="shared" si="6"/>
        <v>5.624005378921404E-2</v>
      </c>
      <c r="T35" s="85">
        <f>分析係数表!F38</f>
        <v>0.41427900422733677</v>
      </c>
      <c r="U35" s="86">
        <f t="shared" si="7"/>
        <v>2.3299073481487451E-2</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投入係数表!N36</f>
        <v>0</v>
      </c>
      <c r="E36" s="77">
        <f t="shared" si="0"/>
        <v>0</v>
      </c>
      <c r="F36" s="76">
        <f>分析係数表!C39</f>
        <v>1</v>
      </c>
      <c r="G36" s="77">
        <f t="shared" si="1"/>
        <v>0</v>
      </c>
      <c r="H36" s="77">
        <v>1.139694890013012E-2</v>
      </c>
      <c r="I36" s="77">
        <f t="shared" si="2"/>
        <v>1.139694890013012E-2</v>
      </c>
      <c r="J36" s="76">
        <f>分析係数表!G39</f>
        <v>0.35440246949875054</v>
      </c>
      <c r="K36" s="78">
        <f t="shared" si="3"/>
        <v>4.039106834957183E-3</v>
      </c>
      <c r="L36" s="79"/>
      <c r="M36" s="80"/>
      <c r="N36" s="81">
        <f>分析係数表!H39</f>
        <v>3.9099261673991711E-3</v>
      </c>
      <c r="O36" s="82">
        <f t="shared" si="4"/>
        <v>1.6969989914790221E-2</v>
      </c>
      <c r="P36" s="76">
        <f>分析係数表!C39</f>
        <v>1</v>
      </c>
      <c r="Q36" s="82">
        <f t="shared" si="5"/>
        <v>1.6969989914790221E-2</v>
      </c>
      <c r="R36" s="83">
        <v>1.992741077052617E-2</v>
      </c>
      <c r="S36" s="84">
        <f t="shared" si="6"/>
        <v>3.132435967065629E-2</v>
      </c>
      <c r="T36" s="85">
        <f>分析係数表!F39</f>
        <v>0.70505659267970011</v>
      </c>
      <c r="U36" s="86">
        <f t="shared" si="7"/>
        <v>2.2085446297266338E-2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投入係数表!N37</f>
        <v>0</v>
      </c>
      <c r="E37" s="77">
        <f t="shared" si="0"/>
        <v>0</v>
      </c>
      <c r="F37" s="76">
        <f>分析係数表!C40</f>
        <v>0.97865804365400166</v>
      </c>
      <c r="G37" s="77">
        <f t="shared" si="1"/>
        <v>0</v>
      </c>
      <c r="H37" s="77">
        <v>6.6170768290942778E-4</v>
      </c>
      <c r="I37" s="77">
        <f t="shared" si="2"/>
        <v>6.6170768290942778E-4</v>
      </c>
      <c r="J37" s="76">
        <f>分析係数表!G40</f>
        <v>0.50171175404443846</v>
      </c>
      <c r="K37" s="78">
        <f t="shared" si="3"/>
        <v>3.3198652225717012E-4</v>
      </c>
      <c r="L37" s="79"/>
      <c r="M37" s="80"/>
      <c r="N37" s="81">
        <f>分析係数表!H40</f>
        <v>2.8630749677406836E-2</v>
      </c>
      <c r="O37" s="82">
        <f t="shared" si="4"/>
        <v>0.12426411969862518</v>
      </c>
      <c r="P37" s="76">
        <f>分析係数表!C40</f>
        <v>0.97865804365400166</v>
      </c>
      <c r="Q37" s="82">
        <f t="shared" si="5"/>
        <v>0.1216120802806432</v>
      </c>
      <c r="R37" s="83">
        <v>0.12189753954955922</v>
      </c>
      <c r="S37" s="84">
        <f t="shared" si="6"/>
        <v>0.12255924723246864</v>
      </c>
      <c r="T37" s="85">
        <f>分析係数表!F40</f>
        <v>0.70027522319930191</v>
      </c>
      <c r="U37" s="86">
        <f t="shared" si="7"/>
        <v>8.5825204210855405E-2</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投入係数表!N38</f>
        <v>0</v>
      </c>
      <c r="E38" s="77">
        <f t="shared" si="0"/>
        <v>0</v>
      </c>
      <c r="F38" s="76">
        <f>分析係数表!C41</f>
        <v>0.80396305278910163</v>
      </c>
      <c r="G38" s="77">
        <f t="shared" si="1"/>
        <v>0</v>
      </c>
      <c r="H38" s="77">
        <v>1.6605823190250698E-4</v>
      </c>
      <c r="I38" s="77">
        <f t="shared" si="2"/>
        <v>1.6605823190250698E-4</v>
      </c>
      <c r="J38" s="76">
        <f>分析係数表!G41</f>
        <v>0.44128144119646501</v>
      </c>
      <c r="K38" s="78">
        <f t="shared" si="3"/>
        <v>7.3278415896475081E-5</v>
      </c>
      <c r="L38" s="79"/>
      <c r="M38" s="80"/>
      <c r="N38" s="81">
        <f>分析係数表!H41</f>
        <v>5.1799245180506638E-2</v>
      </c>
      <c r="O38" s="82">
        <f t="shared" si="4"/>
        <v>0.22482078450388335</v>
      </c>
      <c r="P38" s="76">
        <f>分析係数表!C41</f>
        <v>0.80396305278910163</v>
      </c>
      <c r="Q38" s="82">
        <f t="shared" si="5"/>
        <v>0.1807476042401828</v>
      </c>
      <c r="R38" s="83">
        <v>0.18393007928110938</v>
      </c>
      <c r="S38" s="84">
        <f t="shared" si="6"/>
        <v>0.18409613751301188</v>
      </c>
      <c r="T38" s="85">
        <f>分析係数表!F41</f>
        <v>0.54716179469748472</v>
      </c>
      <c r="U38" s="86">
        <f t="shared" si="7"/>
        <v>0.10073037299849452</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投入係数表!N39</f>
        <v>7.8125000000000004E-4</v>
      </c>
      <c r="E39" s="77">
        <f>$C$16*D39</f>
        <v>7.8125E-2</v>
      </c>
      <c r="F39" s="76">
        <f>分析係数表!C42</f>
        <v>0.7641968631692807</v>
      </c>
      <c r="G39" s="77">
        <f>E39*F39</f>
        <v>5.9702879935100053E-2</v>
      </c>
      <c r="H39" s="77">
        <v>6.5869240052120998E-2</v>
      </c>
      <c r="I39" s="77">
        <f>C39+H39</f>
        <v>6.5869240052120998E-2</v>
      </c>
      <c r="J39" s="76">
        <f>分析係数表!G42</f>
        <v>0.4859550561797753</v>
      </c>
      <c r="K39" s="78">
        <f>I39*J39</f>
        <v>3.2009490250047568E-2</v>
      </c>
      <c r="L39" s="79"/>
      <c r="M39" s="80"/>
      <c r="N39" s="81">
        <f>分析係数表!H42</f>
        <v>1.4232907413336437E-2</v>
      </c>
      <c r="O39" s="82">
        <f t="shared" si="4"/>
        <v>6.1774132022325692E-2</v>
      </c>
      <c r="P39" s="76">
        <f>分析係数表!C42</f>
        <v>0.7641968631692807</v>
      </c>
      <c r="Q39" s="82">
        <f>O39*P39</f>
        <v>4.720759791646631E-2</v>
      </c>
      <c r="R39" s="83">
        <v>4.8886394764563301E-2</v>
      </c>
      <c r="S39" s="84">
        <f>I39+R39</f>
        <v>0.1147556348166843</v>
      </c>
      <c r="T39" s="85">
        <f>分析係数表!F42</f>
        <v>0.5610955056179775</v>
      </c>
      <c r="U39" s="86">
        <f>S39*T39</f>
        <v>6.4388870939979456E-2</v>
      </c>
      <c r="V39" s="87">
        <f>分析係数表!D42</f>
        <v>0.23876404494382023</v>
      </c>
      <c r="W39" s="167">
        <f>ROUND(S39*V39,0)</f>
        <v>0</v>
      </c>
      <c r="X39" s="76">
        <f>分析係数表!E42</f>
        <v>0.20084269662921347</v>
      </c>
      <c r="Y39" s="166">
        <f>ROUND(S39*X39,0)</f>
        <v>0</v>
      </c>
    </row>
    <row r="40" spans="1:25" x14ac:dyDescent="0.2">
      <c r="A40" s="6" t="s">
        <v>195</v>
      </c>
      <c r="B40" s="5" t="s">
        <v>41</v>
      </c>
      <c r="C40" s="90"/>
      <c r="D40" s="76">
        <f>投入係数表!N40</f>
        <v>1.015625E-2</v>
      </c>
      <c r="E40" s="77">
        <f>$C$16*D40</f>
        <v>1.015625</v>
      </c>
      <c r="F40" s="76">
        <f>分析係数表!C43</f>
        <v>0.28983015307192284</v>
      </c>
      <c r="G40" s="77">
        <f>E40*F40</f>
        <v>0.29435874921367161</v>
      </c>
      <c r="H40" s="77">
        <v>0.3780166996087197</v>
      </c>
      <c r="I40" s="77">
        <f>C40+H40</f>
        <v>0.3780166996087197</v>
      </c>
      <c r="J40" s="76">
        <f>分析係数表!G43</f>
        <v>0.33656441717791413</v>
      </c>
      <c r="K40" s="78">
        <f>I40*J40</f>
        <v>0.1272269701873274</v>
      </c>
      <c r="L40" s="79"/>
      <c r="M40" s="80"/>
      <c r="N40" s="81">
        <f>分析係数表!H43</f>
        <v>3.8148460769760653E-2</v>
      </c>
      <c r="O40" s="82">
        <f t="shared" si="4"/>
        <v>0.16557320184852395</v>
      </c>
      <c r="P40" s="76">
        <f>分析係数表!C43</f>
        <v>0.28983015307192284</v>
      </c>
      <c r="Q40" s="82">
        <f>O40*P40</f>
        <v>4.7988106436366071E-2</v>
      </c>
      <c r="R40" s="83">
        <v>7.9211804147329368E-2</v>
      </c>
      <c r="S40" s="84">
        <f>I40+R40</f>
        <v>0.45722850375604907</v>
      </c>
      <c r="T40" s="85">
        <f>分析係数表!F43</f>
        <v>0.56944785276073617</v>
      </c>
      <c r="U40" s="86">
        <f>S40*T40</f>
        <v>0.26036778968488633</v>
      </c>
      <c r="V40" s="87">
        <f>分析係数表!D43</f>
        <v>0.1860122699386503</v>
      </c>
      <c r="W40" s="167">
        <f>ROUND(S40*V40,0)</f>
        <v>0</v>
      </c>
      <c r="X40" s="76">
        <f>分析係数表!E43</f>
        <v>0.14098159509202454</v>
      </c>
      <c r="Y40" s="166">
        <f>ROUND(S40*X40,0)</f>
        <v>0</v>
      </c>
    </row>
    <row r="41" spans="1:25" x14ac:dyDescent="0.2">
      <c r="A41" s="6" t="s">
        <v>341</v>
      </c>
      <c r="B41" s="5" t="s">
        <v>42</v>
      </c>
      <c r="C41" s="90"/>
      <c r="D41" s="76">
        <f>投入係数表!N41</f>
        <v>0</v>
      </c>
      <c r="E41" s="77">
        <f>$C$16*D41</f>
        <v>0</v>
      </c>
      <c r="F41" s="76">
        <f>分析係数表!C44</f>
        <v>0.42300160227879646</v>
      </c>
      <c r="G41" s="77">
        <f>E41*F41</f>
        <v>0</v>
      </c>
      <c r="H41" s="77">
        <v>8.2874994293994102E-4</v>
      </c>
      <c r="I41" s="77">
        <f>C41+H41</f>
        <v>8.2874994293994102E-4</v>
      </c>
      <c r="J41" s="76">
        <f>分析係数表!G44</f>
        <v>0.26136898597118913</v>
      </c>
      <c r="K41" s="78">
        <f>I41*J41</f>
        <v>2.1660953220989322E-4</v>
      </c>
      <c r="L41" s="79"/>
      <c r="M41" s="80"/>
      <c r="N41" s="81">
        <f>分析係数表!H44</f>
        <v>0.11478495406079305</v>
      </c>
      <c r="O41" s="82">
        <f t="shared" si="4"/>
        <v>0.49819342600963551</v>
      </c>
      <c r="P41" s="76">
        <f>分析係数表!C44</f>
        <v>0.42300160227879646</v>
      </c>
      <c r="Q41" s="82">
        <f>O41*P41</f>
        <v>0.21073661744683886</v>
      </c>
      <c r="R41" s="83">
        <v>0.21438897916442912</v>
      </c>
      <c r="S41" s="84">
        <f>I41+R41</f>
        <v>0.21521772910736905</v>
      </c>
      <c r="T41" s="85">
        <f>分析係数表!F44</f>
        <v>0.45226438188494494</v>
      </c>
      <c r="U41" s="86">
        <f>S41*T41</f>
        <v>9.7335313225425796E-2</v>
      </c>
      <c r="V41" s="87">
        <f>分析係数表!D44</f>
        <v>0.17696073816024857</v>
      </c>
      <c r="W41" s="167">
        <f>ROUND(S41*V41,0)</f>
        <v>0</v>
      </c>
      <c r="X41" s="76">
        <f>分析係数表!E44</f>
        <v>0.12357593446944733</v>
      </c>
      <c r="Y41" s="166">
        <f>ROUND(S41*X41,0)</f>
        <v>0</v>
      </c>
    </row>
    <row r="42" spans="1:25" x14ac:dyDescent="0.2">
      <c r="A42" s="6" t="s">
        <v>342</v>
      </c>
      <c r="B42" s="5" t="s">
        <v>279</v>
      </c>
      <c r="C42" s="90"/>
      <c r="D42" s="76">
        <f>投入係数表!N42</f>
        <v>0</v>
      </c>
      <c r="E42" s="77">
        <f>$C$16*D42</f>
        <v>0</v>
      </c>
      <c r="F42" s="76">
        <f>分析係数表!C45</f>
        <v>1</v>
      </c>
      <c r="G42" s="77">
        <f>E42*F42</f>
        <v>0</v>
      </c>
      <c r="H42" s="77">
        <v>2.6237607259859052E-3</v>
      </c>
      <c r="I42" s="77">
        <f>C42+H42</f>
        <v>2.6237607259859052E-3</v>
      </c>
      <c r="J42" s="76">
        <f>分析係数表!G45</f>
        <v>0</v>
      </c>
      <c r="K42" s="78">
        <f>I42*J42</f>
        <v>0</v>
      </c>
      <c r="L42" s="79"/>
      <c r="M42" s="80"/>
      <c r="N42" s="81">
        <f>分析係数表!H45</f>
        <v>0</v>
      </c>
      <c r="O42" s="82">
        <f t="shared" si="4"/>
        <v>0</v>
      </c>
      <c r="P42" s="76">
        <f>分析係数表!C45</f>
        <v>1</v>
      </c>
      <c r="Q42" s="82">
        <f>O42*P42</f>
        <v>0</v>
      </c>
      <c r="R42" s="83">
        <v>1.6654761690840718E-3</v>
      </c>
      <c r="S42" s="84">
        <f>I42+R42</f>
        <v>4.2892368950699766E-3</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投入係数表!N43</f>
        <v>3.90625E-3</v>
      </c>
      <c r="E43" s="77">
        <f>$C$16*D43</f>
        <v>0.390625</v>
      </c>
      <c r="F43" s="76">
        <f>分析係数表!C46</f>
        <v>0.14201585503963765</v>
      </c>
      <c r="G43" s="77">
        <f>E43*F43</f>
        <v>5.5474943374858456E-2</v>
      </c>
      <c r="H43" s="77">
        <v>6.0145242935140467E-2</v>
      </c>
      <c r="I43" s="77">
        <f>C43+H43</f>
        <v>6.0145242935140467E-2</v>
      </c>
      <c r="J43" s="76">
        <f>分析係数表!G46</f>
        <v>9.5541401273885346E-3</v>
      </c>
      <c r="K43" s="78">
        <f>I43*J43</f>
        <v>5.746360789981573E-4</v>
      </c>
      <c r="L43" s="79"/>
      <c r="M43" s="80"/>
      <c r="N43" s="81">
        <f>分析係数表!H46</f>
        <v>2.2838625801631884E-2</v>
      </c>
      <c r="O43" s="82">
        <f t="shared" si="4"/>
        <v>9.9124953497310625E-2</v>
      </c>
      <c r="P43" s="76">
        <f>分析係数表!C46</f>
        <v>0.14201585503963765</v>
      </c>
      <c r="Q43" s="82">
        <f>O43*P43</f>
        <v>1.4077315026684889E-2</v>
      </c>
      <c r="R43" s="83">
        <v>1.560722938993424E-2</v>
      </c>
      <c r="S43" s="84">
        <f>I43+R43</f>
        <v>7.5752472325074705E-2</v>
      </c>
      <c r="T43" s="85">
        <f>分析係数表!F46</f>
        <v>0.31369426751592355</v>
      </c>
      <c r="U43" s="86">
        <f>S43*T43</f>
        <v>2.3763116318534581E-2</v>
      </c>
      <c r="V43" s="87">
        <f>分析係数表!D46</f>
        <v>3.1847133757961785E-3</v>
      </c>
      <c r="W43" s="167">
        <f>ROUND(S43*V43,0)</f>
        <v>0</v>
      </c>
      <c r="X43" s="76">
        <f>分析係数表!E46</f>
        <v>1.1146496815286623E-2</v>
      </c>
      <c r="Y43" s="166">
        <f>ROUND(S43*X43,0)</f>
        <v>0</v>
      </c>
    </row>
    <row r="44" spans="1:25" x14ac:dyDescent="0.2">
      <c r="A44" s="192">
        <v>40</v>
      </c>
      <c r="B44" s="14" t="s">
        <v>151</v>
      </c>
      <c r="C44" s="197">
        <f>SUM(C5:C43)</f>
        <v>100</v>
      </c>
      <c r="D44" s="92">
        <f>投入係数表!N44</f>
        <v>0.75</v>
      </c>
      <c r="E44" s="91">
        <f>SUM(E5:E43)</f>
        <v>75</v>
      </c>
      <c r="F44" s="92">
        <f>分析係数表!C47</f>
        <v>0.37838028773130272</v>
      </c>
      <c r="G44" s="91">
        <f>SUM(G5:G43)</f>
        <v>4.6151357281945078</v>
      </c>
      <c r="H44" s="91">
        <f>SUM(H5:H43)</f>
        <v>5.0273512752349632</v>
      </c>
      <c r="I44" s="91">
        <f>SUM(I5:I43)</f>
        <v>105.02735127523496</v>
      </c>
      <c r="J44" s="92">
        <f>分析係数表!G47</f>
        <v>0.24341071531224251</v>
      </c>
      <c r="K44" s="93">
        <f>SUM(K5:K43)</f>
        <v>6.9185432997497882</v>
      </c>
      <c r="L44" s="94">
        <f>最終需要_まとめ!$L$33</f>
        <v>0.62733333333333341</v>
      </c>
      <c r="M44" s="91">
        <f>K44*L44</f>
        <v>4.3402328300430346</v>
      </c>
      <c r="N44" s="95">
        <f>分析係数表!H47</f>
        <v>1</v>
      </c>
      <c r="O44" s="93">
        <f>SUM(O5:O43)</f>
        <v>4.3402328300430346</v>
      </c>
      <c r="P44" s="92">
        <f>分析係数表!C47</f>
        <v>0.37838028773130272</v>
      </c>
      <c r="Q44" s="96">
        <f>SUM(Q5:Q43)</f>
        <v>1.816247515600629</v>
      </c>
      <c r="R44" s="91">
        <f>SUM(R5:R43)</f>
        <v>2.0234646629975419</v>
      </c>
      <c r="S44" s="97">
        <f>SUM(S5:S43)</f>
        <v>107.05081593823252</v>
      </c>
      <c r="T44" s="98">
        <f>分析係数表!F47</f>
        <v>0.4410006323413877</v>
      </c>
      <c r="U44" s="99">
        <f>SUM(U5:U43)</f>
        <v>27.599695409395178</v>
      </c>
      <c r="V44" s="100">
        <f>分析係数表!D47</f>
        <v>6.076465403261349E-2</v>
      </c>
      <c r="W44" s="164">
        <f>SUM(W5:W43)</f>
        <v>1</v>
      </c>
      <c r="X44" s="92">
        <f>分析係数表!E47</f>
        <v>4.5269894801387316E-2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301</v>
      </c>
      <c r="S2" s="3" t="s">
        <v>153</v>
      </c>
      <c r="U2" s="64" t="s">
        <v>210</v>
      </c>
      <c r="W2" s="3" t="s">
        <v>130</v>
      </c>
      <c r="Y2" s="3" t="s">
        <v>154</v>
      </c>
    </row>
    <row r="3" spans="1:25" ht="44" x14ac:dyDescent="0.2">
      <c r="B3" s="65"/>
      <c r="C3" s="66" t="s">
        <v>228</v>
      </c>
      <c r="D3" s="66" t="s">
        <v>240</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投入係数表!O5</f>
        <v>0</v>
      </c>
      <c r="E5" s="77">
        <f t="shared" ref="E5:E38" si="0">$C$17*D5</f>
        <v>0</v>
      </c>
      <c r="F5" s="76">
        <f>分析係数表!C8</f>
        <v>1</v>
      </c>
      <c r="G5" s="77">
        <f t="shared" ref="G5:G38" si="1">E5*F5</f>
        <v>0</v>
      </c>
      <c r="H5" s="77">
        <f t="array" ref="H5:H43">MMULT(逆行列係数!C5:AO43,'13'!G5:G43)</f>
        <v>1.9513283089973084E-3</v>
      </c>
      <c r="I5" s="77">
        <f t="shared" ref="I5:I38" si="2">C5+H5</f>
        <v>1.9513283089973084E-3</v>
      </c>
      <c r="J5" s="76">
        <f>分析係数表!G8</f>
        <v>0.11966752230778634</v>
      </c>
      <c r="K5" s="78">
        <f t="shared" ref="K5:K38" si="3">I5*J5</f>
        <v>2.3351062394675039E-4</v>
      </c>
      <c r="L5" s="79" t="s">
        <v>184</v>
      </c>
      <c r="M5" s="80" t="s">
        <v>184</v>
      </c>
      <c r="N5" s="81">
        <f>分析係数表!H8</f>
        <v>1.1982031803320041E-2</v>
      </c>
      <c r="O5" s="82">
        <f t="shared" ref="O5:O43" si="4">$M$44*N5</f>
        <v>8.6030676755545918E-2</v>
      </c>
      <c r="P5" s="76">
        <f>分析係数表!C8</f>
        <v>1</v>
      </c>
      <c r="Q5" s="82">
        <f t="shared" ref="Q5:Q38" si="5">O5*P5</f>
        <v>8.6030676755545918E-2</v>
      </c>
      <c r="R5" s="83">
        <f t="array" ref="R5:R43">MMULT(逆行列係数!C5:AO43,'13'!Q5:Q43)</f>
        <v>0.11365318498716358</v>
      </c>
      <c r="S5" s="84">
        <f t="shared" ref="S5:S38" si="6">I5+R5</f>
        <v>0.11560451329616088</v>
      </c>
      <c r="T5" s="85">
        <f>分析係数表!F8</f>
        <v>0.45202298007578534</v>
      </c>
      <c r="U5" s="86">
        <f t="shared" ref="U5:U38" si="7">S5*T5</f>
        <v>5.2255896610341392E-2</v>
      </c>
      <c r="V5" s="87">
        <f>分析係数表!D8</f>
        <v>0.29959662632929962</v>
      </c>
      <c r="W5" s="167">
        <f t="shared" ref="W5:W38" si="8">ROUND(S5*V5,0)</f>
        <v>0</v>
      </c>
      <c r="X5" s="76">
        <f>分析係数表!E8</f>
        <v>0.10695513995844029</v>
      </c>
      <c r="Y5" s="166">
        <f t="shared" ref="Y5:Y38" si="9">ROUND(S5*X5,0)</f>
        <v>0</v>
      </c>
    </row>
    <row r="6" spans="1:25" x14ac:dyDescent="0.2">
      <c r="A6" s="6" t="s">
        <v>220</v>
      </c>
      <c r="B6" s="5" t="s">
        <v>266</v>
      </c>
      <c r="C6" s="90"/>
      <c r="D6" s="76">
        <f>投入係数表!O6</f>
        <v>0</v>
      </c>
      <c r="E6" s="77">
        <f t="shared" si="0"/>
        <v>0</v>
      </c>
      <c r="F6" s="76">
        <f>分析係数表!C9</f>
        <v>0.44525547445255476</v>
      </c>
      <c r="G6" s="77">
        <f t="shared" si="1"/>
        <v>0</v>
      </c>
      <c r="H6" s="77">
        <v>5.0271281381380361E-5</v>
      </c>
      <c r="I6" s="77">
        <f t="shared" si="2"/>
        <v>5.0271281381380361E-5</v>
      </c>
      <c r="J6" s="76">
        <f>分析係数表!G9</f>
        <v>0.25757575757575757</v>
      </c>
      <c r="K6" s="78">
        <f t="shared" si="3"/>
        <v>1.2948663386113122E-5</v>
      </c>
      <c r="L6" s="79"/>
      <c r="M6" s="80"/>
      <c r="N6" s="81">
        <f>分析係数表!H9</f>
        <v>6.2093120276314386E-4</v>
      </c>
      <c r="O6" s="82">
        <f t="shared" si="4"/>
        <v>4.4582698885465098E-3</v>
      </c>
      <c r="P6" s="76">
        <f>分析係数表!C9</f>
        <v>0.44525547445255476</v>
      </c>
      <c r="Q6" s="82">
        <f t="shared" si="5"/>
        <v>1.9850690744623147E-3</v>
      </c>
      <c r="R6" s="83">
        <v>2.3655153122991456E-3</v>
      </c>
      <c r="S6" s="84">
        <f t="shared" si="6"/>
        <v>2.4157865936805258E-3</v>
      </c>
      <c r="T6" s="85">
        <f>分析係数表!F9</f>
        <v>0.71212121212121215</v>
      </c>
      <c r="U6" s="86">
        <f t="shared" si="7"/>
        <v>1.7203328773179503E-3</v>
      </c>
      <c r="V6" s="87">
        <f>分析係数表!D9</f>
        <v>0.22727272727272727</v>
      </c>
      <c r="W6" s="167">
        <f t="shared" si="8"/>
        <v>0</v>
      </c>
      <c r="X6" s="76">
        <f>分析係数表!E9</f>
        <v>0</v>
      </c>
      <c r="Y6" s="166">
        <f t="shared" si="9"/>
        <v>0</v>
      </c>
    </row>
    <row r="7" spans="1:25" x14ac:dyDescent="0.2">
      <c r="A7" s="6" t="s">
        <v>221</v>
      </c>
      <c r="B7" s="5" t="s">
        <v>267</v>
      </c>
      <c r="C7" s="90"/>
      <c r="D7" s="76">
        <f>投入係数表!O7</f>
        <v>0</v>
      </c>
      <c r="E7" s="77">
        <f t="shared" si="0"/>
        <v>0</v>
      </c>
      <c r="F7" s="76">
        <f>分析係数表!C10</f>
        <v>1</v>
      </c>
      <c r="G7" s="77">
        <f t="shared" si="1"/>
        <v>0</v>
      </c>
      <c r="H7" s="77">
        <v>4.6447172162946762E-3</v>
      </c>
      <c r="I7" s="77">
        <f t="shared" si="2"/>
        <v>4.6447172162946762E-3</v>
      </c>
      <c r="J7" s="76">
        <f>分析係数表!G10</f>
        <v>0.17925311203319502</v>
      </c>
      <c r="K7" s="78">
        <f t="shared" si="3"/>
        <v>8.3258001553497931E-4</v>
      </c>
      <c r="L7" s="79"/>
      <c r="M7" s="80"/>
      <c r="N7" s="81">
        <f>分析係数表!H10</f>
        <v>1.2030542053535912E-3</v>
      </c>
      <c r="O7" s="82">
        <f t="shared" si="4"/>
        <v>8.6378979090588615E-3</v>
      </c>
      <c r="P7" s="76">
        <f>分析係数表!C10</f>
        <v>1</v>
      </c>
      <c r="Q7" s="82">
        <f t="shared" si="5"/>
        <v>8.6378979090588615E-3</v>
      </c>
      <c r="R7" s="83">
        <v>1.1760330742121126E-2</v>
      </c>
      <c r="S7" s="84">
        <f t="shared" si="6"/>
        <v>1.6405047958415804E-2</v>
      </c>
      <c r="T7" s="85">
        <f>分析係数表!F10</f>
        <v>0.51950207468879672</v>
      </c>
      <c r="U7" s="86">
        <f t="shared" si="7"/>
        <v>8.5224564497662185E-3</v>
      </c>
      <c r="V7" s="87">
        <f>分析係数表!D10</f>
        <v>0.10539419087136929</v>
      </c>
      <c r="W7" s="167">
        <f t="shared" si="8"/>
        <v>0</v>
      </c>
      <c r="X7" s="76">
        <f>分析係数表!E10</f>
        <v>0</v>
      </c>
      <c r="Y7" s="166">
        <f t="shared" si="9"/>
        <v>0</v>
      </c>
    </row>
    <row r="8" spans="1:25" x14ac:dyDescent="0.2">
      <c r="A8" s="6" t="s">
        <v>222</v>
      </c>
      <c r="B8" s="5" t="s">
        <v>27</v>
      </c>
      <c r="C8" s="90"/>
      <c r="D8" s="76">
        <f>投入係数表!O8</f>
        <v>0.14976958525345621</v>
      </c>
      <c r="E8" s="77">
        <f t="shared" si="0"/>
        <v>14.976958525345621</v>
      </c>
      <c r="F8" s="76">
        <f>分析係数表!C11</f>
        <v>1.8423746161719823E-3</v>
      </c>
      <c r="G8" s="77">
        <f t="shared" si="1"/>
        <v>2.7593168214557335E-2</v>
      </c>
      <c r="H8" s="77">
        <v>2.8428170888749504E-2</v>
      </c>
      <c r="I8" s="77">
        <f t="shared" si="2"/>
        <v>2.8428170888749504E-2</v>
      </c>
      <c r="J8" s="76">
        <f>分析係数表!G11</f>
        <v>0.46666666666666667</v>
      </c>
      <c r="K8" s="78">
        <f t="shared" si="3"/>
        <v>1.3266479748083102E-2</v>
      </c>
      <c r="L8" s="79"/>
      <c r="M8" s="80"/>
      <c r="N8" s="81">
        <f>分析係数表!H11</f>
        <v>-1.9404100086348246E-5</v>
      </c>
      <c r="O8" s="82">
        <f t="shared" si="4"/>
        <v>-1.3932093401707843E-4</v>
      </c>
      <c r="P8" s="76">
        <f>分析係数表!C11</f>
        <v>1.8423746161719823E-3</v>
      </c>
      <c r="Q8" s="82">
        <f t="shared" si="5"/>
        <v>-2.5668135233443696E-7</v>
      </c>
      <c r="R8" s="83">
        <v>4.3179473070562576E-5</v>
      </c>
      <c r="S8" s="84">
        <f t="shared" si="6"/>
        <v>2.8471350361820066E-2</v>
      </c>
      <c r="T8" s="85">
        <f>分析係数表!F11</f>
        <v>0.8</v>
      </c>
      <c r="U8" s="86">
        <f t="shared" si="7"/>
        <v>2.2777080289456055E-2</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投入係数表!O9</f>
        <v>0</v>
      </c>
      <c r="E9" s="77">
        <f t="shared" si="0"/>
        <v>0</v>
      </c>
      <c r="F9" s="76">
        <f>分析係数表!C12</f>
        <v>2.0316759704011478E-2</v>
      </c>
      <c r="G9" s="77">
        <f t="shared" si="1"/>
        <v>0</v>
      </c>
      <c r="H9" s="77">
        <v>4.8598300258117033E-5</v>
      </c>
      <c r="I9" s="77">
        <f t="shared" si="2"/>
        <v>4.8598300258117033E-5</v>
      </c>
      <c r="J9" s="76">
        <f>分析係数表!G12</f>
        <v>0.1442736737729301</v>
      </c>
      <c r="K9" s="78">
        <f t="shared" si="3"/>
        <v>7.0114553173584814E-6</v>
      </c>
      <c r="L9" s="79"/>
      <c r="M9" s="80"/>
      <c r="N9" s="81">
        <f>分析係数表!H12</f>
        <v>9.3974056718184554E-2</v>
      </c>
      <c r="O9" s="82">
        <f t="shared" si="4"/>
        <v>0.67473128344471078</v>
      </c>
      <c r="P9" s="76">
        <f>分析係数表!C12</f>
        <v>2.0316759704011478E-2</v>
      </c>
      <c r="Q9" s="82">
        <f t="shared" si="5"/>
        <v>1.3708353350525447E-2</v>
      </c>
      <c r="R9" s="83">
        <v>1.5259243987453212E-2</v>
      </c>
      <c r="S9" s="84">
        <f t="shared" si="6"/>
        <v>1.5307842287711329E-2</v>
      </c>
      <c r="T9" s="85">
        <f>分析係数表!F12</f>
        <v>0.28705999008428357</v>
      </c>
      <c r="U9" s="86">
        <f t="shared" si="7"/>
        <v>4.3942690553221905E-3</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投入係数表!O10</f>
        <v>0</v>
      </c>
      <c r="E10" s="77">
        <f t="shared" si="0"/>
        <v>0</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0.10226156556853555</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投入係数表!O11</f>
        <v>2.304147465437788E-3</v>
      </c>
      <c r="E11" s="77">
        <f t="shared" si="0"/>
        <v>0.2304147465437788</v>
      </c>
      <c r="F11" s="76">
        <f>分析係数表!C14</f>
        <v>5.3118908382066232E-2</v>
      </c>
      <c r="G11" s="77">
        <f t="shared" si="1"/>
        <v>1.2239379811535998E-2</v>
      </c>
      <c r="H11" s="77">
        <v>1.6933890269651128E-2</v>
      </c>
      <c r="I11" s="77">
        <f t="shared" si="2"/>
        <v>1.6933890269651128E-2</v>
      </c>
      <c r="J11" s="76">
        <f>分析係数表!G14</f>
        <v>0.16545012165450121</v>
      </c>
      <c r="K11" s="78">
        <f t="shared" si="3"/>
        <v>2.8017142051977532E-3</v>
      </c>
      <c r="L11" s="79"/>
      <c r="M11" s="80"/>
      <c r="N11" s="81">
        <f>分析係数表!H14</f>
        <v>1.1739480552240688E-3</v>
      </c>
      <c r="O11" s="82">
        <f t="shared" si="4"/>
        <v>8.4289165080332438E-3</v>
      </c>
      <c r="P11" s="76">
        <f>分析係数表!C14</f>
        <v>5.3118908382066232E-2</v>
      </c>
      <c r="Q11" s="82">
        <f t="shared" si="5"/>
        <v>4.4773484375030349E-4</v>
      </c>
      <c r="R11" s="83">
        <v>1.666299263228797E-3</v>
      </c>
      <c r="S11" s="84">
        <f t="shared" si="6"/>
        <v>1.8600189532879924E-2</v>
      </c>
      <c r="T11" s="85">
        <f>分析係数表!F14</f>
        <v>0.30008110300081103</v>
      </c>
      <c r="U11" s="86">
        <f t="shared" si="7"/>
        <v>5.5815653910507475E-3</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投入係数表!O12</f>
        <v>9.2165898617511521E-3</v>
      </c>
      <c r="E12" s="77">
        <f t="shared" si="0"/>
        <v>0.92165898617511521</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6.2276457505634056E-2</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投入係数表!O13</f>
        <v>2.304147465437788E-3</v>
      </c>
      <c r="E13" s="77">
        <f t="shared" si="0"/>
        <v>0.2304147465437788</v>
      </c>
      <c r="F13" s="76">
        <f>分析係数表!C16</f>
        <v>2.7114967462038564E-3</v>
      </c>
      <c r="G13" s="77">
        <f t="shared" si="1"/>
        <v>6.2476883553084248E-4</v>
      </c>
      <c r="H13" s="77">
        <v>8.2624280579932628E-4</v>
      </c>
      <c r="I13" s="77">
        <f t="shared" si="2"/>
        <v>8.2624280579932628E-4</v>
      </c>
      <c r="J13" s="76">
        <f>分析係数表!G16</f>
        <v>4.3478260869565216E-2</v>
      </c>
      <c r="K13" s="78">
        <f t="shared" si="3"/>
        <v>3.5923600252144621E-5</v>
      </c>
      <c r="L13" s="79"/>
      <c r="M13" s="80"/>
      <c r="N13" s="81">
        <f>分析係数表!H16</f>
        <v>1.6842758874950278E-2</v>
      </c>
      <c r="O13" s="82">
        <f t="shared" si="4"/>
        <v>0.12093057072682407</v>
      </c>
      <c r="P13" s="76">
        <f>分析係数表!C16</f>
        <v>2.7114967462038564E-3</v>
      </c>
      <c r="Q13" s="82">
        <f t="shared" si="5"/>
        <v>3.279028490423588E-4</v>
      </c>
      <c r="R13" s="83">
        <v>3.6655276914131511E-4</v>
      </c>
      <c r="S13" s="84">
        <f t="shared" si="6"/>
        <v>1.1927955749406415E-3</v>
      </c>
      <c r="T13" s="85">
        <f>分析係数表!F16</f>
        <v>0.30434782608695654</v>
      </c>
      <c r="U13" s="86">
        <f t="shared" si="7"/>
        <v>3.630247401993257E-4</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投入係数表!O14</f>
        <v>4.608294930875576E-3</v>
      </c>
      <c r="E14" s="77">
        <f t="shared" si="0"/>
        <v>0.46082949308755761</v>
      </c>
      <c r="F14" s="76">
        <f>分析係数表!C17</f>
        <v>8.0363051905076865E-3</v>
      </c>
      <c r="G14" s="77">
        <f t="shared" si="1"/>
        <v>3.7033664472385652E-3</v>
      </c>
      <c r="H14" s="77">
        <v>4.2187468786293921E-3</v>
      </c>
      <c r="I14" s="77">
        <f t="shared" si="2"/>
        <v>4.2187468786293921E-3</v>
      </c>
      <c r="J14" s="76">
        <f>分析係数表!G17</f>
        <v>0.21314741035856574</v>
      </c>
      <c r="K14" s="78">
        <f t="shared" si="3"/>
        <v>8.9921497213813742E-4</v>
      </c>
      <c r="L14" s="79"/>
      <c r="M14" s="80"/>
      <c r="N14" s="81">
        <f>分析係数表!H17</f>
        <v>2.8815088628227144E-3</v>
      </c>
      <c r="O14" s="82">
        <f t="shared" si="4"/>
        <v>2.0689158701536144E-2</v>
      </c>
      <c r="P14" s="76">
        <f>分析係数表!C17</f>
        <v>8.0363051905076865E-3</v>
      </c>
      <c r="Q14" s="82">
        <f t="shared" si="5"/>
        <v>1.6626439346039218E-4</v>
      </c>
      <c r="R14" s="83">
        <v>3.1846242083201414E-4</v>
      </c>
      <c r="S14" s="84">
        <f t="shared" si="6"/>
        <v>4.5372092994614066E-3</v>
      </c>
      <c r="T14" s="85">
        <f>分析係数表!F17</f>
        <v>0.32270916334661354</v>
      </c>
      <c r="U14" s="86">
        <f t="shared" si="7"/>
        <v>1.4641990169576651E-3</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投入係数表!O15</f>
        <v>9.2165898617511521E-3</v>
      </c>
      <c r="E15" s="77">
        <f t="shared" si="0"/>
        <v>0.92165898617511521</v>
      </c>
      <c r="F15" s="76">
        <f>分析係数表!C18</f>
        <v>6.0036945812807829E-2</v>
      </c>
      <c r="G15" s="77">
        <f t="shared" si="1"/>
        <v>5.5333590610882791E-2</v>
      </c>
      <c r="H15" s="77">
        <v>5.7023800127091184E-2</v>
      </c>
      <c r="I15" s="77">
        <f t="shared" si="2"/>
        <v>5.7023800127091184E-2</v>
      </c>
      <c r="J15" s="76">
        <f>分析係数表!G18</f>
        <v>0.21452702702702703</v>
      </c>
      <c r="K15" s="78">
        <f t="shared" si="3"/>
        <v>1.2233146311048278E-2</v>
      </c>
      <c r="L15" s="79"/>
      <c r="M15" s="80"/>
      <c r="N15" s="81">
        <f>分析係数表!H18</f>
        <v>4.5599635202918376E-4</v>
      </c>
      <c r="O15" s="82">
        <f t="shared" si="4"/>
        <v>3.2740419494013428E-3</v>
      </c>
      <c r="P15" s="76">
        <f>分析係数表!C18</f>
        <v>6.0036945812807829E-2</v>
      </c>
      <c r="Q15" s="82">
        <f t="shared" si="5"/>
        <v>1.9656347910506814E-4</v>
      </c>
      <c r="R15" s="83">
        <v>4.6096143833890437E-4</v>
      </c>
      <c r="S15" s="84">
        <f t="shared" si="6"/>
        <v>5.7484761565430087E-2</v>
      </c>
      <c r="T15" s="85">
        <f>分析係数表!F18</f>
        <v>0.45777027027027029</v>
      </c>
      <c r="U15" s="86">
        <f t="shared" si="7"/>
        <v>2.6314814838228978E-2</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投入係数表!O16</f>
        <v>2.304147465437788E-3</v>
      </c>
      <c r="E16" s="77">
        <f t="shared" si="0"/>
        <v>0.2304147465437788</v>
      </c>
      <c r="F16" s="76">
        <f>分析係数表!C19</f>
        <v>2.1817907292767669E-2</v>
      </c>
      <c r="G16" s="77">
        <f t="shared" si="1"/>
        <v>5.0271675789787251E-3</v>
      </c>
      <c r="H16" s="77">
        <v>5.4034962307745321E-3</v>
      </c>
      <c r="I16" s="77">
        <f t="shared" si="2"/>
        <v>5.4034962307745321E-3</v>
      </c>
      <c r="J16" s="76">
        <f>分析係数表!G19</f>
        <v>5.7812500000000003E-2</v>
      </c>
      <c r="K16" s="78">
        <f t="shared" si="3"/>
        <v>3.1238962584165264E-4</v>
      </c>
      <c r="L16" s="79"/>
      <c r="M16" s="80"/>
      <c r="N16" s="81">
        <f>分析係数表!H19</f>
        <v>-1.1642460051808947E-4</v>
      </c>
      <c r="O16" s="82">
        <f t="shared" si="4"/>
        <v>-8.3592560410247047E-4</v>
      </c>
      <c r="P16" s="76">
        <f>分析係数表!C19</f>
        <v>2.1817907292767669E-2</v>
      </c>
      <c r="Q16" s="82">
        <f t="shared" si="5"/>
        <v>-1.8238147333958511E-5</v>
      </c>
      <c r="R16" s="83">
        <v>1.1491824828036339E-4</v>
      </c>
      <c r="S16" s="84">
        <f t="shared" si="6"/>
        <v>5.5184144790548957E-3</v>
      </c>
      <c r="T16" s="85">
        <f>分析係数表!F19</f>
        <v>0.24062500000000001</v>
      </c>
      <c r="U16" s="86">
        <f t="shared" si="7"/>
        <v>1.3278684840225842E-3</v>
      </c>
      <c r="V16" s="87">
        <f>分析係数表!D19</f>
        <v>1.171875E-2</v>
      </c>
      <c r="W16" s="167">
        <f t="shared" si="8"/>
        <v>0</v>
      </c>
      <c r="X16" s="76">
        <f>分析係数表!E19</f>
        <v>1.015625E-2</v>
      </c>
      <c r="Y16" s="166">
        <f t="shared" si="9"/>
        <v>0</v>
      </c>
    </row>
    <row r="17" spans="1:25" x14ac:dyDescent="0.2">
      <c r="A17" s="6" t="s">
        <v>5</v>
      </c>
      <c r="B17" s="5" t="s">
        <v>33</v>
      </c>
      <c r="C17" s="75">
        <f>最終需要_まとめ!C18</f>
        <v>100</v>
      </c>
      <c r="D17" s="76">
        <f>投入係数表!O17</f>
        <v>0.42396313364055299</v>
      </c>
      <c r="E17" s="77">
        <f t="shared" si="0"/>
        <v>42.396313364055302</v>
      </c>
      <c r="F17" s="76">
        <f>分析係数表!C20</f>
        <v>5.6386047731444844E-3</v>
      </c>
      <c r="G17" s="77">
        <f t="shared" si="1"/>
        <v>0.23905605489829151</v>
      </c>
      <c r="H17" s="77">
        <v>0.23972196358468512</v>
      </c>
      <c r="I17" s="77">
        <f t="shared" si="2"/>
        <v>100.23972196358469</v>
      </c>
      <c r="J17" s="76">
        <f>分析係数表!G20</f>
        <v>9.9078341013824886E-2</v>
      </c>
      <c r="K17" s="78">
        <f t="shared" si="3"/>
        <v>9.9315853558390366</v>
      </c>
      <c r="L17" s="79"/>
      <c r="M17" s="80"/>
      <c r="N17" s="81">
        <f>分析係数表!H20</f>
        <v>5.6271890250409915E-4</v>
      </c>
      <c r="O17" s="82">
        <f t="shared" si="4"/>
        <v>4.0403070864952744E-3</v>
      </c>
      <c r="P17" s="76">
        <f>分析係数表!C20</f>
        <v>5.6386047731444844E-3</v>
      </c>
      <c r="Q17" s="82">
        <f t="shared" si="5"/>
        <v>2.278169482288174E-5</v>
      </c>
      <c r="R17" s="83">
        <v>7.2669973736776789E-5</v>
      </c>
      <c r="S17" s="84">
        <f t="shared" si="6"/>
        <v>100.23979463355842</v>
      </c>
      <c r="T17" s="85">
        <f>分析係数表!F20</f>
        <v>0.22119815668202766</v>
      </c>
      <c r="U17" s="86">
        <f t="shared" si="7"/>
        <v>22.172857799128131</v>
      </c>
      <c r="V17" s="87">
        <f>分析係数表!D20</f>
        <v>9.2165898617511521E-3</v>
      </c>
      <c r="W17" s="167">
        <f t="shared" si="8"/>
        <v>1</v>
      </c>
      <c r="X17" s="76">
        <f>分析係数表!E20</f>
        <v>6.9124423963133645E-3</v>
      </c>
      <c r="Y17" s="166">
        <f t="shared" si="9"/>
        <v>1</v>
      </c>
    </row>
    <row r="18" spans="1:25" x14ac:dyDescent="0.2">
      <c r="A18" s="6" t="s">
        <v>6</v>
      </c>
      <c r="B18" s="5" t="s">
        <v>34</v>
      </c>
      <c r="C18" s="90"/>
      <c r="D18" s="76">
        <f>投入係数表!O18</f>
        <v>2.304147465437788E-3</v>
      </c>
      <c r="E18" s="77">
        <f t="shared" si="0"/>
        <v>0.2304147465437788</v>
      </c>
      <c r="F18" s="76">
        <f>分析係数表!C21</f>
        <v>3.6921656859351559E-2</v>
      </c>
      <c r="G18" s="77">
        <f t="shared" si="1"/>
        <v>8.5072942072238616E-3</v>
      </c>
      <c r="H18" s="77">
        <v>1.0228966802080002E-2</v>
      </c>
      <c r="I18" s="77">
        <f t="shared" si="2"/>
        <v>1.0228966802080002E-2</v>
      </c>
      <c r="J18" s="76">
        <f>分析係数表!G21</f>
        <v>0.2849280270956816</v>
      </c>
      <c r="K18" s="78">
        <f t="shared" si="3"/>
        <v>2.9145193301438783E-3</v>
      </c>
      <c r="L18" s="79"/>
      <c r="M18" s="80"/>
      <c r="N18" s="81">
        <f>分析係数表!H21</f>
        <v>9.3139680414471579E-4</v>
      </c>
      <c r="O18" s="82">
        <f t="shared" si="4"/>
        <v>6.6874048328197638E-3</v>
      </c>
      <c r="P18" s="76">
        <f>分析係数表!C21</f>
        <v>3.6921656859351559E-2</v>
      </c>
      <c r="Q18" s="82">
        <f t="shared" si="5"/>
        <v>2.4691006651694059E-4</v>
      </c>
      <c r="R18" s="83">
        <v>5.7492821384694996E-4</v>
      </c>
      <c r="S18" s="84">
        <f t="shared" si="6"/>
        <v>1.0803895015926952E-2</v>
      </c>
      <c r="T18" s="85">
        <f>分析係数表!F21</f>
        <v>0.42591024555461471</v>
      </c>
      <c r="U18" s="86">
        <f t="shared" si="7"/>
        <v>4.6014895791797262E-3</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投入係数表!O19</f>
        <v>0</v>
      </c>
      <c r="E19" s="77">
        <f t="shared" si="0"/>
        <v>0</v>
      </c>
      <c r="F19" s="76">
        <f>分析係数表!C22</f>
        <v>3.1736872475476074E-2</v>
      </c>
      <c r="G19" s="77">
        <f t="shared" si="1"/>
        <v>0</v>
      </c>
      <c r="H19" s="77">
        <v>3.5230954206672384E-4</v>
      </c>
      <c r="I19" s="77">
        <f t="shared" si="2"/>
        <v>3.5230954206672384E-4</v>
      </c>
      <c r="J19" s="76">
        <f>分析係数表!G22</f>
        <v>0.19464835425053278</v>
      </c>
      <c r="K19" s="78">
        <f t="shared" si="3"/>
        <v>6.8576472550046648E-5</v>
      </c>
      <c r="L19" s="79"/>
      <c r="M19" s="80"/>
      <c r="N19" s="81">
        <f>分析係数表!H22</f>
        <v>4.8510250215870614E-5</v>
      </c>
      <c r="O19" s="82">
        <f t="shared" si="4"/>
        <v>3.4830233504269605E-4</v>
      </c>
      <c r="P19" s="76">
        <f>分析係数表!C22</f>
        <v>3.1736872475476074E-2</v>
      </c>
      <c r="Q19" s="82">
        <f t="shared" si="5"/>
        <v>1.1054026790160586E-5</v>
      </c>
      <c r="R19" s="83">
        <v>1.3896853723830384E-4</v>
      </c>
      <c r="S19" s="84">
        <f t="shared" si="6"/>
        <v>4.9127807930502765E-4</v>
      </c>
      <c r="T19" s="85">
        <f>分析係数表!F22</f>
        <v>0.41345015391901491</v>
      </c>
      <c r="U19" s="86">
        <f t="shared" si="7"/>
        <v>2.031189975057017E-4</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投入係数表!O20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2.0898140102561762E-4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投入係数表!O21</f>
        <v>0</v>
      </c>
      <c r="E21" s="77">
        <f t="shared" si="0"/>
        <v>0</v>
      </c>
      <c r="F21" s="76">
        <f>分析係数表!C24</f>
        <v>0.35760598503740648</v>
      </c>
      <c r="G21" s="77">
        <f t="shared" si="1"/>
        <v>0</v>
      </c>
      <c r="H21" s="77">
        <v>2.2458168874046618E-3</v>
      </c>
      <c r="I21" s="77">
        <f t="shared" si="2"/>
        <v>2.2458168874046618E-3</v>
      </c>
      <c r="J21" s="76">
        <f>分析係数表!G24</f>
        <v>0.20759493670886076</v>
      </c>
      <c r="K21" s="78">
        <f t="shared" si="3"/>
        <v>4.6622021460046142E-4</v>
      </c>
      <c r="L21" s="79"/>
      <c r="M21" s="80"/>
      <c r="N21" s="81">
        <f>分析係数表!H24</f>
        <v>3.6867790164061664E-4</v>
      </c>
      <c r="O21" s="82">
        <f t="shared" si="4"/>
        <v>2.6470977463244898E-3</v>
      </c>
      <c r="P21" s="76">
        <f>分析係数表!C24</f>
        <v>0.35760598503740648</v>
      </c>
      <c r="Q21" s="82">
        <f t="shared" si="5"/>
        <v>9.4661799706466788E-4</v>
      </c>
      <c r="R21" s="83">
        <v>3.3087704438271425E-3</v>
      </c>
      <c r="S21" s="84">
        <f t="shared" si="6"/>
        <v>5.5545873312318039E-3</v>
      </c>
      <c r="T21" s="85">
        <f>分析係数表!F24</f>
        <v>0.39156118143459917</v>
      </c>
      <c r="U21" s="86">
        <f t="shared" si="7"/>
        <v>2.1749607777987825E-3</v>
      </c>
      <c r="V21" s="87">
        <f>分析係数表!D24</f>
        <v>0</v>
      </c>
      <c r="W21" s="167">
        <f t="shared" si="8"/>
        <v>0</v>
      </c>
      <c r="X21" s="76">
        <f>分析係数表!E24</f>
        <v>0</v>
      </c>
      <c r="Y21" s="166">
        <f t="shared" si="9"/>
        <v>0</v>
      </c>
    </row>
    <row r="22" spans="1:25" x14ac:dyDescent="0.2">
      <c r="A22" s="6" t="s">
        <v>10</v>
      </c>
      <c r="B22" s="5" t="s">
        <v>272</v>
      </c>
      <c r="C22" s="90"/>
      <c r="D22" s="76">
        <f>投入係数表!O22</f>
        <v>0</v>
      </c>
      <c r="E22" s="77">
        <f t="shared" si="0"/>
        <v>0</v>
      </c>
      <c r="F22" s="76">
        <f>分析係数表!C25</f>
        <v>9.5215065139195865E-3</v>
      </c>
      <c r="G22" s="77">
        <f t="shared" si="1"/>
        <v>0</v>
      </c>
      <c r="H22" s="77">
        <v>2.1979303263138756E-4</v>
      </c>
      <c r="I22" s="77">
        <f t="shared" si="2"/>
        <v>2.1979303263138756E-4</v>
      </c>
      <c r="J22" s="76">
        <f>分析係数表!G25</f>
        <v>0.19654913728432108</v>
      </c>
      <c r="K22" s="78">
        <f t="shared" si="3"/>
        <v>4.3200130944803855E-5</v>
      </c>
      <c r="L22" s="79"/>
      <c r="M22" s="80"/>
      <c r="N22" s="81">
        <f>分析係数表!H25</f>
        <v>5.2391070233140261E-4</v>
      </c>
      <c r="O22" s="82">
        <f t="shared" si="4"/>
        <v>3.7616652184611172E-3</v>
      </c>
      <c r="P22" s="76">
        <f>分析係数表!C25</f>
        <v>9.5215065139195865E-3</v>
      </c>
      <c r="Q22" s="82">
        <f t="shared" si="5"/>
        <v>3.5816719880762271E-5</v>
      </c>
      <c r="R22" s="83">
        <v>2.6727394065204573E-4</v>
      </c>
      <c r="S22" s="84">
        <f t="shared" si="6"/>
        <v>4.8706697328343331E-4</v>
      </c>
      <c r="T22" s="85">
        <f>分析係数表!F25</f>
        <v>0.35083770942735681</v>
      </c>
      <c r="U22" s="86">
        <f t="shared" si="7"/>
        <v>1.7088146124447535E-4</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投入係数表!O23</f>
        <v>0</v>
      </c>
      <c r="E23" s="77">
        <f t="shared" si="0"/>
        <v>0</v>
      </c>
      <c r="F23" s="76">
        <f>分析係数表!C26</f>
        <v>1</v>
      </c>
      <c r="G23" s="77">
        <f t="shared" si="1"/>
        <v>0</v>
      </c>
      <c r="H23" s="77">
        <v>1.2927133897438853E-2</v>
      </c>
      <c r="I23" s="77">
        <f t="shared" si="2"/>
        <v>1.2927133897438853E-2</v>
      </c>
      <c r="J23" s="76">
        <f>分析係数表!G26</f>
        <v>0.19643428283435263</v>
      </c>
      <c r="K23" s="78">
        <f t="shared" si="3"/>
        <v>2.5393322762470509E-3</v>
      </c>
      <c r="L23" s="79"/>
      <c r="M23" s="80"/>
      <c r="N23" s="81">
        <f>分析係数表!H26</f>
        <v>1.1070039099261674E-2</v>
      </c>
      <c r="O23" s="82">
        <f t="shared" si="4"/>
        <v>7.9482592856743237E-2</v>
      </c>
      <c r="P23" s="76">
        <f>分析係数表!C26</f>
        <v>1</v>
      </c>
      <c r="Q23" s="82">
        <f t="shared" si="5"/>
        <v>7.9482592856743237E-2</v>
      </c>
      <c r="R23" s="83">
        <v>9.3893495767033361E-2</v>
      </c>
      <c r="S23" s="84">
        <f t="shared" si="6"/>
        <v>0.10682062966447221</v>
      </c>
      <c r="T23" s="85">
        <f>分析係数表!F26</f>
        <v>0.33543328454985122</v>
      </c>
      <c r="U23" s="86">
        <f t="shared" si="7"/>
        <v>3.5831194666037187E-2</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投入係数表!O24</f>
        <v>0</v>
      </c>
      <c r="E24" s="77">
        <f t="shared" si="0"/>
        <v>0</v>
      </c>
      <c r="F24" s="76">
        <f>分析係数表!C27</f>
        <v>0.19201995012468831</v>
      </c>
      <c r="G24" s="77">
        <f t="shared" si="1"/>
        <v>0</v>
      </c>
      <c r="H24" s="77">
        <v>3.5862807855519875E-4</v>
      </c>
      <c r="I24" s="77">
        <f t="shared" si="2"/>
        <v>3.5862807855519875E-4</v>
      </c>
      <c r="J24" s="76">
        <f>分析係数表!G27</f>
        <v>0.16888519134775373</v>
      </c>
      <c r="K24" s="78">
        <f t="shared" si="3"/>
        <v>6.0566971669471997E-5</v>
      </c>
      <c r="L24" s="79"/>
      <c r="M24" s="80"/>
      <c r="N24" s="81">
        <f>分析係数表!H27</f>
        <v>1.1060337049218499E-2</v>
      </c>
      <c r="O24" s="82">
        <f t="shared" si="4"/>
        <v>7.9412932389734694E-2</v>
      </c>
      <c r="P24" s="76">
        <f>分析係数表!C27</f>
        <v>0.19201995012468831</v>
      </c>
      <c r="Q24" s="82">
        <f t="shared" si="5"/>
        <v>1.5248867316732102E-2</v>
      </c>
      <c r="R24" s="83">
        <v>1.5443265947118014E-2</v>
      </c>
      <c r="S24" s="84">
        <f t="shared" si="6"/>
        <v>1.5801894025673214E-2</v>
      </c>
      <c r="T24" s="85">
        <f>分析係数表!F27</f>
        <v>0.32029950083194675</v>
      </c>
      <c r="U24" s="86">
        <f t="shared" si="7"/>
        <v>5.0613387686224516E-3</v>
      </c>
      <c r="V24" s="87">
        <f>分析係数表!D27</f>
        <v>0</v>
      </c>
      <c r="W24" s="167">
        <f t="shared" si="8"/>
        <v>0</v>
      </c>
      <c r="X24" s="76">
        <f>分析係数表!E27</f>
        <v>0</v>
      </c>
      <c r="Y24" s="166">
        <f t="shared" si="9"/>
        <v>0</v>
      </c>
    </row>
    <row r="25" spans="1:25" x14ac:dyDescent="0.2">
      <c r="A25" s="6" t="s">
        <v>13</v>
      </c>
      <c r="B25" s="5" t="s">
        <v>192</v>
      </c>
      <c r="C25" s="90"/>
      <c r="D25" s="76">
        <f>投入係数表!O25</f>
        <v>0</v>
      </c>
      <c r="E25" s="77">
        <f t="shared" si="0"/>
        <v>0</v>
      </c>
      <c r="F25" s="76">
        <f>分析係数表!C28</f>
        <v>7.8754250939681358E-2</v>
      </c>
      <c r="G25" s="77">
        <f t="shared" si="1"/>
        <v>0</v>
      </c>
      <c r="H25" s="77">
        <v>2.6551253445347817E-3</v>
      </c>
      <c r="I25" s="77">
        <f t="shared" si="2"/>
        <v>2.6551253445347817E-3</v>
      </c>
      <c r="J25" s="76">
        <f>分析係数表!G28</f>
        <v>0.12491909385113269</v>
      </c>
      <c r="K25" s="78">
        <f t="shared" si="3"/>
        <v>3.316758521004614E-4</v>
      </c>
      <c r="L25" s="79"/>
      <c r="M25" s="80"/>
      <c r="N25" s="81">
        <f>分析係数表!H28</f>
        <v>1.995711693880917E-2</v>
      </c>
      <c r="O25" s="82">
        <f t="shared" si="4"/>
        <v>0.14329158063656514</v>
      </c>
      <c r="P25" s="76">
        <f>分析係数表!C28</f>
        <v>7.8754250939681358E-2</v>
      </c>
      <c r="Q25" s="82">
        <f t="shared" si="5"/>
        <v>1.1284821098995637E-2</v>
      </c>
      <c r="R25" s="83">
        <v>1.2453148497653265E-2</v>
      </c>
      <c r="S25" s="84">
        <f t="shared" si="6"/>
        <v>1.5108273842188047E-2</v>
      </c>
      <c r="T25" s="85">
        <f>分析係数表!F28</f>
        <v>0.21391585760517801</v>
      </c>
      <c r="U25" s="86">
        <f t="shared" si="7"/>
        <v>3.231899355885534E-3</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投入係数表!O26</f>
        <v>3.2258064516129031E-2</v>
      </c>
      <c r="E26" s="77">
        <f t="shared" si="0"/>
        <v>3.225806451612903</v>
      </c>
      <c r="F26" s="76">
        <f>分析係数表!C29</f>
        <v>0.17273701124799146</v>
      </c>
      <c r="G26" s="77">
        <f t="shared" si="1"/>
        <v>0.55721616531610141</v>
      </c>
      <c r="H26" s="77">
        <v>0.57025054556003685</v>
      </c>
      <c r="I26" s="77">
        <f t="shared" si="2"/>
        <v>0.57025054556003685</v>
      </c>
      <c r="J26" s="76">
        <f>分析係数表!G29</f>
        <v>0.26179367547952309</v>
      </c>
      <c r="K26" s="78">
        <f t="shared" si="3"/>
        <v>0.14928798626636527</v>
      </c>
      <c r="L26" s="79"/>
      <c r="M26" s="80"/>
      <c r="N26" s="81">
        <f>分析係数表!H29</f>
        <v>9.8960910440376044E-3</v>
      </c>
      <c r="O26" s="82">
        <f t="shared" si="4"/>
        <v>7.1053676348709988E-2</v>
      </c>
      <c r="P26" s="76">
        <f>分析係数表!C29</f>
        <v>0.17273701124799146</v>
      </c>
      <c r="Q26" s="82">
        <f t="shared" si="5"/>
        <v>1.2273599690658261E-2</v>
      </c>
      <c r="R26" s="83">
        <v>1.6567674804151642E-2</v>
      </c>
      <c r="S26" s="84">
        <f t="shared" si="6"/>
        <v>0.58681822036418851</v>
      </c>
      <c r="T26" s="85">
        <f>分析係数表!F29</f>
        <v>0.41420425090720581</v>
      </c>
      <c r="U26" s="86">
        <f t="shared" si="7"/>
        <v>0.24306260138464833</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投入係数表!O27</f>
        <v>2.304147465437788E-3</v>
      </c>
      <c r="E27" s="77">
        <f t="shared" si="0"/>
        <v>0.2304147465437788</v>
      </c>
      <c r="F27" s="76">
        <f>分析係数表!C30</f>
        <v>1</v>
      </c>
      <c r="G27" s="77">
        <f t="shared" si="1"/>
        <v>0.2304147465437788</v>
      </c>
      <c r="H27" s="77">
        <v>0.2638701399458801</v>
      </c>
      <c r="I27" s="77">
        <f t="shared" si="2"/>
        <v>0.2638701399458801</v>
      </c>
      <c r="J27" s="76">
        <f>分析係数表!G30</f>
        <v>0.34449467473756801</v>
      </c>
      <c r="K27" s="78">
        <f t="shared" si="3"/>
        <v>9.0901858033612518E-2</v>
      </c>
      <c r="L27" s="79"/>
      <c r="M27" s="80"/>
      <c r="N27" s="81">
        <f>分析係数表!H30</f>
        <v>0</v>
      </c>
      <c r="O27" s="82">
        <f t="shared" si="4"/>
        <v>0</v>
      </c>
      <c r="P27" s="76">
        <f>分析係数表!C30</f>
        <v>1</v>
      </c>
      <c r="Q27" s="82">
        <f t="shared" si="5"/>
        <v>0</v>
      </c>
      <c r="R27" s="83">
        <v>1.7354361630996514E-2</v>
      </c>
      <c r="S27" s="84">
        <f t="shared" si="6"/>
        <v>0.28122450157687662</v>
      </c>
      <c r="T27" s="85">
        <f>分析係数表!F30</f>
        <v>0.44103900084284731</v>
      </c>
      <c r="U27" s="86">
        <f t="shared" si="7"/>
        <v>0.1240309731879934</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投入係数表!O28</f>
        <v>3.6866359447004608E-2</v>
      </c>
      <c r="E28" s="77">
        <f t="shared" si="0"/>
        <v>3.6866359447004609</v>
      </c>
      <c r="F28" s="76">
        <f>分析係数表!C31</f>
        <v>0.22703792364873376</v>
      </c>
      <c r="G28" s="77">
        <f t="shared" si="1"/>
        <v>0.8370061701335807</v>
      </c>
      <c r="H28" s="77">
        <v>0.85778810437853703</v>
      </c>
      <c r="I28" s="77">
        <f t="shared" si="2"/>
        <v>0.85778810437853703</v>
      </c>
      <c r="J28" s="76">
        <f>分析係数表!G31</f>
        <v>7.0061014096360189E-2</v>
      </c>
      <c r="K28" s="78">
        <f t="shared" si="3"/>
        <v>6.0097504472554769E-2</v>
      </c>
      <c r="L28" s="79"/>
      <c r="M28" s="80"/>
      <c r="N28" s="81">
        <f>分析係数表!H31</f>
        <v>2.3692406205431206E-2</v>
      </c>
      <c r="O28" s="82">
        <f t="shared" si="4"/>
        <v>0.17011086043485274</v>
      </c>
      <c r="P28" s="76">
        <f>分析係数表!C31</f>
        <v>0.22703792364873376</v>
      </c>
      <c r="Q28" s="82">
        <f t="shared" si="5"/>
        <v>3.8621616543228501E-2</v>
      </c>
      <c r="R28" s="83">
        <v>4.8365868300050859E-2</v>
      </c>
      <c r="S28" s="84">
        <f t="shared" si="6"/>
        <v>0.90615397267858788</v>
      </c>
      <c r="T28" s="85">
        <f>分析係数表!F31</f>
        <v>0.2422680412371134</v>
      </c>
      <c r="U28" s="86">
        <f t="shared" si="7"/>
        <v>0.21953214802007026</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投入係数表!O29</f>
        <v>0</v>
      </c>
      <c r="E29" s="77">
        <f t="shared" si="0"/>
        <v>0</v>
      </c>
      <c r="F29" s="76">
        <f>分析係数表!C32</f>
        <v>0.29590488771466317</v>
      </c>
      <c r="G29" s="77">
        <f t="shared" si="1"/>
        <v>0</v>
      </c>
      <c r="H29" s="77">
        <v>2.363351308134302E-3</v>
      </c>
      <c r="I29" s="77">
        <f t="shared" si="2"/>
        <v>2.363351308134302E-3</v>
      </c>
      <c r="J29" s="76">
        <f>分析係数表!G32</f>
        <v>0.13968957871396895</v>
      </c>
      <c r="K29" s="78">
        <f t="shared" si="3"/>
        <v>3.3013554858638808E-4</v>
      </c>
      <c r="L29" s="79"/>
      <c r="M29" s="80"/>
      <c r="N29" s="81">
        <f>分析係数表!H32</f>
        <v>6.5682878792288815E-3</v>
      </c>
      <c r="O29" s="82">
        <f t="shared" si="4"/>
        <v>4.7160136164781048E-2</v>
      </c>
      <c r="P29" s="76">
        <f>分析係数表!C32</f>
        <v>0.29590488771466317</v>
      </c>
      <c r="Q29" s="82">
        <f t="shared" si="5"/>
        <v>1.3954914796447762E-2</v>
      </c>
      <c r="R29" s="83">
        <v>1.7207226468736882E-2</v>
      </c>
      <c r="S29" s="84">
        <f t="shared" si="6"/>
        <v>1.9570577776871184E-2</v>
      </c>
      <c r="T29" s="85">
        <f>分析係数表!F32</f>
        <v>0.48337028824833705</v>
      </c>
      <c r="U29" s="86">
        <f t="shared" si="7"/>
        <v>9.459835821192723E-3</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投入係数表!O30</f>
        <v>0</v>
      </c>
      <c r="E30" s="77">
        <f t="shared" si="0"/>
        <v>0</v>
      </c>
      <c r="F30" s="76">
        <f>分析係数表!C33</f>
        <v>0.50593824228028506</v>
      </c>
      <c r="G30" s="77">
        <f t="shared" si="1"/>
        <v>0</v>
      </c>
      <c r="H30" s="77">
        <v>4.6091602713914919E-3</v>
      </c>
      <c r="I30" s="77">
        <f t="shared" si="2"/>
        <v>4.6091602713914919E-3</v>
      </c>
      <c r="J30" s="76">
        <f>分析係数表!G33</f>
        <v>0.50351288056206089</v>
      </c>
      <c r="K30" s="78">
        <f t="shared" si="3"/>
        <v>2.3207715652205406E-3</v>
      </c>
      <c r="L30" s="79"/>
      <c r="M30" s="80"/>
      <c r="N30" s="81">
        <f>分析係数表!H33</f>
        <v>9.7990705436058648E-4</v>
      </c>
      <c r="O30" s="82">
        <f t="shared" si="4"/>
        <v>7.0357071678624605E-3</v>
      </c>
      <c r="P30" s="76">
        <f>分析係数表!C33</f>
        <v>0.50593824228028506</v>
      </c>
      <c r="Q30" s="82">
        <f t="shared" si="5"/>
        <v>3.5596333177071358E-3</v>
      </c>
      <c r="R30" s="83">
        <v>1.197759307912548E-2</v>
      </c>
      <c r="S30" s="84">
        <f t="shared" si="6"/>
        <v>1.6586753350516972E-2</v>
      </c>
      <c r="T30" s="85">
        <f>分析係数表!F33</f>
        <v>0.6428571428571429</v>
      </c>
      <c r="U30" s="86">
        <f t="shared" si="7"/>
        <v>1.0662912868189482E-2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投入係数表!O31</f>
        <v>4.1474654377880185E-2</v>
      </c>
      <c r="E31" s="77">
        <f t="shared" si="0"/>
        <v>4.1474654377880187</v>
      </c>
      <c r="F31" s="76">
        <f>分析係数表!C34</f>
        <v>0.26077975054258296</v>
      </c>
      <c r="G31" s="77">
        <f t="shared" si="1"/>
        <v>1.0815750022503441</v>
      </c>
      <c r="H31" s="77">
        <v>1.1191815298807009</v>
      </c>
      <c r="I31" s="77">
        <f t="shared" si="2"/>
        <v>1.1191815298807009</v>
      </c>
      <c r="J31" s="76">
        <f>分析係数表!G34</f>
        <v>0.42483061710309467</v>
      </c>
      <c r="K31" s="78">
        <f t="shared" si="3"/>
        <v>0.47546257998960373</v>
      </c>
      <c r="L31" s="79"/>
      <c r="M31" s="80"/>
      <c r="N31" s="81">
        <f>分析係数表!H34</f>
        <v>0.16366388217830427</v>
      </c>
      <c r="O31" s="82">
        <f t="shared" si="4"/>
        <v>1.175102417967048</v>
      </c>
      <c r="P31" s="76">
        <f>分析係数表!C34</f>
        <v>0.26077975054258296</v>
      </c>
      <c r="Q31" s="82">
        <f t="shared" si="5"/>
        <v>0.3064429154194328</v>
      </c>
      <c r="R31" s="83">
        <v>0.3309929783789437</v>
      </c>
      <c r="S31" s="84">
        <f t="shared" si="6"/>
        <v>1.4501745082596447</v>
      </c>
      <c r="T31" s="85">
        <f>分析係数表!F34</f>
        <v>0.70072636269303545</v>
      </c>
      <c r="U31" s="86">
        <f t="shared" si="7"/>
        <v>1.016175508442942</v>
      </c>
      <c r="V31" s="87">
        <f>分析係数表!D34</f>
        <v>0.25868278093145336</v>
      </c>
      <c r="W31" s="167">
        <f t="shared" si="8"/>
        <v>0</v>
      </c>
      <c r="X31" s="76">
        <f>分析係数表!E34</f>
        <v>0.16968809131416712</v>
      </c>
      <c r="Y31" s="166">
        <f t="shared" si="9"/>
        <v>0</v>
      </c>
    </row>
    <row r="32" spans="1:25" x14ac:dyDescent="0.2">
      <c r="A32" s="6" t="s">
        <v>20</v>
      </c>
      <c r="B32" s="5" t="s">
        <v>37</v>
      </c>
      <c r="C32" s="90"/>
      <c r="D32" s="76">
        <f>投入係数表!O32</f>
        <v>6.9124423963133645E-3</v>
      </c>
      <c r="E32" s="77">
        <f t="shared" si="0"/>
        <v>0.69124423963133641</v>
      </c>
      <c r="F32" s="76">
        <f>分析係数表!C35</f>
        <v>0.71993786549707606</v>
      </c>
      <c r="G32" s="77">
        <f t="shared" si="1"/>
        <v>0.49765290241733368</v>
      </c>
      <c r="H32" s="77">
        <v>0.55994878958162775</v>
      </c>
      <c r="I32" s="77">
        <f t="shared" si="2"/>
        <v>0.55994878958162775</v>
      </c>
      <c r="J32" s="76">
        <f>分析係数表!G35</f>
        <v>0.31397977394408089</v>
      </c>
      <c r="K32" s="78">
        <f t="shared" si="3"/>
        <v>0.17581259437310121</v>
      </c>
      <c r="L32" s="79"/>
      <c r="M32" s="80"/>
      <c r="N32" s="81">
        <f>分析係数表!H35</f>
        <v>6.1132617322040145E-2</v>
      </c>
      <c r="O32" s="82">
        <f t="shared" si="4"/>
        <v>0.43893060262080552</v>
      </c>
      <c r="P32" s="76">
        <f>分析係数表!C35</f>
        <v>0.71993786549707606</v>
      </c>
      <c r="Q32" s="82">
        <f t="shared" si="5"/>
        <v>0.31600276115216802</v>
      </c>
      <c r="R32" s="83">
        <v>0.39638008957599979</v>
      </c>
      <c r="S32" s="84">
        <f t="shared" si="6"/>
        <v>0.95632887915762754</v>
      </c>
      <c r="T32" s="85">
        <f>分析係数表!F35</f>
        <v>0.64640095181439616</v>
      </c>
      <c r="U32" s="86">
        <f t="shared" si="7"/>
        <v>0.61817189773508507</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投入係数表!O33</f>
        <v>0</v>
      </c>
      <c r="E33" s="77">
        <f t="shared" si="0"/>
        <v>0</v>
      </c>
      <c r="F33" s="76">
        <f>分析係数表!C36</f>
        <v>0.73814422888496956</v>
      </c>
      <c r="G33" s="77">
        <f t="shared" si="1"/>
        <v>0</v>
      </c>
      <c r="H33" s="77">
        <v>4.7946399658500914E-2</v>
      </c>
      <c r="I33" s="77">
        <f t="shared" si="2"/>
        <v>4.7946399658500914E-2</v>
      </c>
      <c r="J33" s="76">
        <f>分析係数表!G36</f>
        <v>1.8281777836656288E-2</v>
      </c>
      <c r="K33" s="78">
        <f t="shared" si="3"/>
        <v>8.7654542662424662E-4</v>
      </c>
      <c r="L33" s="79"/>
      <c r="M33" s="80"/>
      <c r="N33" s="81">
        <f>分析係数表!H36</f>
        <v>0.17079488896003725</v>
      </c>
      <c r="O33" s="82">
        <f t="shared" si="4"/>
        <v>1.2263028612183242</v>
      </c>
      <c r="P33" s="76">
        <f>分析係数表!C36</f>
        <v>0.73814422888496956</v>
      </c>
      <c r="Q33" s="82">
        <f t="shared" si="5"/>
        <v>0.90518837987343181</v>
      </c>
      <c r="R33" s="83">
        <v>0.93974135465762798</v>
      </c>
      <c r="S33" s="84">
        <f t="shared" si="6"/>
        <v>0.98768775431612887</v>
      </c>
      <c r="T33" s="85">
        <f>分析係数表!F36</f>
        <v>0.88368550043054916</v>
      </c>
      <c r="U33" s="86">
        <f t="shared" si="7"/>
        <v>0.87280534744197369</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投入係数表!O34</f>
        <v>2.5345622119815669E-2</v>
      </c>
      <c r="E34" s="77">
        <f t="shared" si="0"/>
        <v>2.5345622119815667</v>
      </c>
      <c r="F34" s="76">
        <f>分析係数表!C37</f>
        <v>0.25348602222970695</v>
      </c>
      <c r="G34" s="77">
        <f t="shared" si="1"/>
        <v>0.64247609320893462</v>
      </c>
      <c r="H34" s="77">
        <v>0.70546188891814565</v>
      </c>
      <c r="I34" s="77">
        <f t="shared" si="2"/>
        <v>0.70546188891814565</v>
      </c>
      <c r="J34" s="76">
        <f>分析係数表!G37</f>
        <v>0.47075358051131039</v>
      </c>
      <c r="K34" s="78">
        <f t="shared" si="3"/>
        <v>0.33209871012248937</v>
      </c>
      <c r="L34" s="79"/>
      <c r="M34" s="80"/>
      <c r="N34" s="81">
        <f>分析係数表!H37</f>
        <v>4.9005054768072494E-2</v>
      </c>
      <c r="O34" s="82">
        <f t="shared" si="4"/>
        <v>0.35185501886013154</v>
      </c>
      <c r="P34" s="76">
        <f>分析係数表!C37</f>
        <v>0.25348602222970695</v>
      </c>
      <c r="Q34" s="82">
        <f t="shared" si="5"/>
        <v>8.919032913241326E-2</v>
      </c>
      <c r="R34" s="83">
        <v>0.10782095973662176</v>
      </c>
      <c r="S34" s="84">
        <f t="shared" si="6"/>
        <v>0.81328284865476741</v>
      </c>
      <c r="T34" s="85">
        <f>分析係数表!F37</f>
        <v>0.68036407442109492</v>
      </c>
      <c r="U34" s="86">
        <f t="shared" si="7"/>
        <v>0.55332843256755226</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投入係数表!O35</f>
        <v>2.304147465437788E-3</v>
      </c>
      <c r="E35" s="77">
        <f t="shared" si="0"/>
        <v>0.2304147465437788</v>
      </c>
      <c r="F35" s="76">
        <f>分析係数表!C38</f>
        <v>0.13763637750820168</v>
      </c>
      <c r="G35" s="77">
        <f t="shared" si="1"/>
        <v>3.1713451038756148E-2</v>
      </c>
      <c r="H35" s="77">
        <v>4.9565103321595666E-2</v>
      </c>
      <c r="I35" s="77">
        <f t="shared" si="2"/>
        <v>4.9565103321595666E-2</v>
      </c>
      <c r="J35" s="76">
        <f>分析係数表!G38</f>
        <v>0.19868482855800845</v>
      </c>
      <c r="K35" s="78">
        <f t="shared" si="3"/>
        <v>9.8478340559112094E-3</v>
      </c>
      <c r="L35" s="79"/>
      <c r="M35" s="80"/>
      <c r="N35" s="81">
        <f>分析係数表!H38</f>
        <v>4.3455482143376897E-2</v>
      </c>
      <c r="O35" s="82">
        <f t="shared" si="4"/>
        <v>0.31200923173124712</v>
      </c>
      <c r="P35" s="76">
        <f>分析係数表!C38</f>
        <v>0.13763637750820168</v>
      </c>
      <c r="Q35" s="82">
        <f t="shared" si="5"/>
        <v>4.2943820404605905E-2</v>
      </c>
      <c r="R35" s="83">
        <v>5.477843679345016E-2</v>
      </c>
      <c r="S35" s="84">
        <f t="shared" si="6"/>
        <v>0.10434354011504582</v>
      </c>
      <c r="T35" s="85">
        <f>分析係数表!F38</f>
        <v>0.41427900422733677</v>
      </c>
      <c r="U35" s="86">
        <f t="shared" si="7"/>
        <v>4.3227337896416348E-2</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投入係数表!O36</f>
        <v>0</v>
      </c>
      <c r="E36" s="77">
        <f t="shared" si="0"/>
        <v>0</v>
      </c>
      <c r="F36" s="76">
        <f>分析係数表!C39</f>
        <v>1</v>
      </c>
      <c r="G36" s="77">
        <f t="shared" si="1"/>
        <v>0</v>
      </c>
      <c r="H36" s="77">
        <v>1.3393865165370616E-2</v>
      </c>
      <c r="I36" s="77">
        <f t="shared" si="2"/>
        <v>1.3393865165370616E-2</v>
      </c>
      <c r="J36" s="76">
        <f>分析係数表!G39</f>
        <v>0.35440246949875054</v>
      </c>
      <c r="K36" s="78">
        <f t="shared" si="3"/>
        <v>4.7468188907406374E-3</v>
      </c>
      <c r="L36" s="79"/>
      <c r="M36" s="80"/>
      <c r="N36" s="81">
        <f>分析係数表!H39</f>
        <v>3.9099261673991711E-3</v>
      </c>
      <c r="O36" s="82">
        <f t="shared" si="4"/>
        <v>2.80731682044413E-2</v>
      </c>
      <c r="P36" s="76">
        <f>分析係数表!C39</f>
        <v>1</v>
      </c>
      <c r="Q36" s="82">
        <f t="shared" si="5"/>
        <v>2.80731682044413E-2</v>
      </c>
      <c r="R36" s="83">
        <v>3.2965579664393799E-2</v>
      </c>
      <c r="S36" s="84">
        <f t="shared" si="6"/>
        <v>4.6359444829764417E-2</v>
      </c>
      <c r="T36" s="85">
        <f>分析係数表!F39</f>
        <v>0.70505659267970011</v>
      </c>
      <c r="U36" s="86">
        <f t="shared" si="7"/>
        <v>3.2686032210196239E-2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投入係数表!O37</f>
        <v>0</v>
      </c>
      <c r="E37" s="77">
        <f t="shared" si="0"/>
        <v>0</v>
      </c>
      <c r="F37" s="76">
        <f>分析係数表!C40</f>
        <v>0.97865804365400166</v>
      </c>
      <c r="G37" s="77">
        <f t="shared" si="1"/>
        <v>0</v>
      </c>
      <c r="H37" s="77">
        <v>7.6716603710875553E-4</v>
      </c>
      <c r="I37" s="77">
        <f t="shared" si="2"/>
        <v>7.6716603710875553E-4</v>
      </c>
      <c r="J37" s="76">
        <f>分析係数表!G40</f>
        <v>0.50171175404443846</v>
      </c>
      <c r="K37" s="78">
        <f t="shared" si="3"/>
        <v>3.8489621812115452E-4</v>
      </c>
      <c r="L37" s="79"/>
      <c r="M37" s="80"/>
      <c r="N37" s="81">
        <f>分析係数表!H40</f>
        <v>2.8630749677406836E-2</v>
      </c>
      <c r="O37" s="82">
        <f t="shared" si="4"/>
        <v>0.20556803814219921</v>
      </c>
      <c r="P37" s="76">
        <f>分析係数表!C40</f>
        <v>0.97865804365400166</v>
      </c>
      <c r="Q37" s="82">
        <f t="shared" si="5"/>
        <v>0.20118081404603586</v>
      </c>
      <c r="R37" s="83">
        <v>0.20165304450180133</v>
      </c>
      <c r="S37" s="84">
        <f t="shared" si="6"/>
        <v>0.20242021053891007</v>
      </c>
      <c r="T37" s="85">
        <f>分析係数表!F40</f>
        <v>0.70027522319930191</v>
      </c>
      <c r="U37" s="86">
        <f t="shared" si="7"/>
        <v>0.14174985811518492</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投入係数表!O38</f>
        <v>0</v>
      </c>
      <c r="E38" s="77">
        <f t="shared" si="0"/>
        <v>0</v>
      </c>
      <c r="F38" s="76">
        <f>分析係数表!C41</f>
        <v>0.80396305278910163</v>
      </c>
      <c r="G38" s="77">
        <f t="shared" si="1"/>
        <v>0</v>
      </c>
      <c r="H38" s="77">
        <v>2.2456465494602316E-4</v>
      </c>
      <c r="I38" s="77">
        <f t="shared" si="2"/>
        <v>2.2456465494602316E-4</v>
      </c>
      <c r="J38" s="76">
        <f>分析係数表!G41</f>
        <v>0.44128144119646501</v>
      </c>
      <c r="K38" s="78">
        <f t="shared" si="3"/>
        <v>9.9096214576367973E-5</v>
      </c>
      <c r="L38" s="79"/>
      <c r="M38" s="80"/>
      <c r="N38" s="81">
        <f>分析係数表!H41</f>
        <v>5.1799245180506638E-2</v>
      </c>
      <c r="O38" s="82">
        <f t="shared" si="4"/>
        <v>0.37191723335859078</v>
      </c>
      <c r="P38" s="76">
        <f>分析係数表!C41</f>
        <v>0.80396305278910163</v>
      </c>
      <c r="Q38" s="82">
        <f t="shared" si="5"/>
        <v>0.29900771431584933</v>
      </c>
      <c r="R38" s="83">
        <v>0.30427242911998137</v>
      </c>
      <c r="S38" s="84">
        <f t="shared" si="6"/>
        <v>0.30449699377492739</v>
      </c>
      <c r="T38" s="85">
        <f>分析係数表!F41</f>
        <v>0.54716179469748472</v>
      </c>
      <c r="U38" s="86">
        <f t="shared" si="7"/>
        <v>0.16660912159387811</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投入係数表!O39</f>
        <v>0</v>
      </c>
      <c r="E39" s="77">
        <f>$C$17*D39</f>
        <v>0</v>
      </c>
      <c r="F39" s="76">
        <f>分析係数表!C42</f>
        <v>0.7641968631692807</v>
      </c>
      <c r="G39" s="77">
        <f>E39*F39</f>
        <v>0</v>
      </c>
      <c r="H39" s="77">
        <v>5.8789457222480235E-3</v>
      </c>
      <c r="I39" s="77">
        <f>C39+H39</f>
        <v>5.8789457222480235E-3</v>
      </c>
      <c r="J39" s="76">
        <f>分析係数表!G42</f>
        <v>0.4859550561797753</v>
      </c>
      <c r="K39" s="78">
        <f>I39*J39</f>
        <v>2.8569033987328879E-3</v>
      </c>
      <c r="L39" s="79"/>
      <c r="M39" s="80"/>
      <c r="N39" s="81">
        <f>分析係数表!H42</f>
        <v>1.4232907413336437E-2</v>
      </c>
      <c r="O39" s="82">
        <f t="shared" si="4"/>
        <v>0.10219190510152701</v>
      </c>
      <c r="P39" s="76">
        <f>分析係数表!C42</f>
        <v>0.7641968631692807</v>
      </c>
      <c r="Q39" s="82">
        <f>O39*P39</f>
        <v>7.8094733319879761E-2</v>
      </c>
      <c r="R39" s="83">
        <v>8.0871938641412511E-2</v>
      </c>
      <c r="S39" s="84">
        <f>I39+R39</f>
        <v>8.6750884363660533E-2</v>
      </c>
      <c r="T39" s="85">
        <f>分析係数表!F42</f>
        <v>0.5610955056179775</v>
      </c>
      <c r="U39" s="86">
        <f>S39*T39</f>
        <v>4.8675531324834806E-2</v>
      </c>
      <c r="V39" s="87">
        <f>分析係数表!D42</f>
        <v>0.23876404494382023</v>
      </c>
      <c r="W39" s="167">
        <f>ROUND(S39*V39,0)</f>
        <v>0</v>
      </c>
      <c r="X39" s="76">
        <f>分析係数表!E42</f>
        <v>0.20084269662921347</v>
      </c>
      <c r="Y39" s="166">
        <f>ROUND(S39*X39,0)</f>
        <v>0</v>
      </c>
    </row>
    <row r="40" spans="1:25" x14ac:dyDescent="0.2">
      <c r="A40" s="6" t="s">
        <v>195</v>
      </c>
      <c r="B40" s="5" t="s">
        <v>41</v>
      </c>
      <c r="C40" s="90"/>
      <c r="D40" s="76">
        <f>投入係数表!O40</f>
        <v>1.3824884792626729E-2</v>
      </c>
      <c r="E40" s="77">
        <f>$C$17*D40</f>
        <v>1.3824884792626728</v>
      </c>
      <c r="F40" s="76">
        <f>分析係数表!C43</f>
        <v>0.28983015307192284</v>
      </c>
      <c r="G40" s="77">
        <f>E40*F40</f>
        <v>0.40068684756487027</v>
      </c>
      <c r="H40" s="77">
        <v>0.50639802015224078</v>
      </c>
      <c r="I40" s="77">
        <f>C40+H40</f>
        <v>0.50639802015224078</v>
      </c>
      <c r="J40" s="76">
        <f>分析係数表!G43</f>
        <v>0.33656441717791413</v>
      </c>
      <c r="K40" s="78">
        <f>I40*J40</f>
        <v>0.17043555451258854</v>
      </c>
      <c r="L40" s="79"/>
      <c r="M40" s="80"/>
      <c r="N40" s="81">
        <f>分析係数表!H43</f>
        <v>3.8148460769760653E-2</v>
      </c>
      <c r="O40" s="82">
        <f t="shared" si="4"/>
        <v>0.27390495627757616</v>
      </c>
      <c r="P40" s="76">
        <f>分析係数表!C43</f>
        <v>0.28983015307192284</v>
      </c>
      <c r="Q40" s="82">
        <f>O40*P40</f>
        <v>7.9385915405088228E-2</v>
      </c>
      <c r="R40" s="83">
        <v>0.13103875210126945</v>
      </c>
      <c r="S40" s="84">
        <f>I40+R40</f>
        <v>0.63743677225351025</v>
      </c>
      <c r="T40" s="85">
        <f>分析係数表!F43</f>
        <v>0.56944785276073617</v>
      </c>
      <c r="U40" s="86">
        <f>S40*T40</f>
        <v>0.36298700123049582</v>
      </c>
      <c r="V40" s="87">
        <f>分析係数表!D43</f>
        <v>0.1860122699386503</v>
      </c>
      <c r="W40" s="167">
        <f>ROUND(S40*V40,0)</f>
        <v>0</v>
      </c>
      <c r="X40" s="76">
        <f>分析係数表!E43</f>
        <v>0.14098159509202454</v>
      </c>
      <c r="Y40" s="166">
        <f>ROUND(S40*X40,0)</f>
        <v>0</v>
      </c>
    </row>
    <row r="41" spans="1:25" x14ac:dyDescent="0.2">
      <c r="A41" s="6" t="s">
        <v>341</v>
      </c>
      <c r="B41" s="5" t="s">
        <v>42</v>
      </c>
      <c r="C41" s="90"/>
      <c r="D41" s="76">
        <f>投入係数表!O41</f>
        <v>0</v>
      </c>
      <c r="E41" s="77">
        <f>$C$17*D41</f>
        <v>0</v>
      </c>
      <c r="F41" s="76">
        <f>分析係数表!C44</f>
        <v>0.42300160227879646</v>
      </c>
      <c r="G41" s="77">
        <f>E41*F41</f>
        <v>0</v>
      </c>
      <c r="H41" s="77">
        <v>1.3393279903132019E-3</v>
      </c>
      <c r="I41" s="77">
        <f>C41+H41</f>
        <v>1.3393279903132019E-3</v>
      </c>
      <c r="J41" s="76">
        <f>分析係数表!G44</f>
        <v>0.26136898597118913</v>
      </c>
      <c r="K41" s="78">
        <f>I41*J41</f>
        <v>3.5005879871099219E-4</v>
      </c>
      <c r="L41" s="79"/>
      <c r="M41" s="80"/>
      <c r="N41" s="81">
        <f>分析係数表!H44</f>
        <v>0.11478495406079305</v>
      </c>
      <c r="O41" s="82">
        <f t="shared" si="4"/>
        <v>0.82415298517802738</v>
      </c>
      <c r="P41" s="76">
        <f>分析係数表!C44</f>
        <v>0.42300160227879646</v>
      </c>
      <c r="Q41" s="82">
        <f>O41*P41</f>
        <v>0.34861803325315877</v>
      </c>
      <c r="R41" s="83">
        <v>0.3546600736642736</v>
      </c>
      <c r="S41" s="84">
        <f>I41+R41</f>
        <v>0.35599940165458682</v>
      </c>
      <c r="T41" s="85">
        <f>分析係数表!F44</f>
        <v>0.45226438188494494</v>
      </c>
      <c r="U41" s="86">
        <f>S41*T41</f>
        <v>0.16100584934072196</v>
      </c>
      <c r="V41" s="87">
        <f>分析係数表!D44</f>
        <v>0.17696073816024857</v>
      </c>
      <c r="W41" s="167">
        <f>ROUND(S41*V41,0)</f>
        <v>0</v>
      </c>
      <c r="X41" s="76">
        <f>分析係数表!E44</f>
        <v>0.12357593446944733</v>
      </c>
      <c r="Y41" s="166">
        <f>ROUND(S41*X41,0)</f>
        <v>0</v>
      </c>
    </row>
    <row r="42" spans="1:25" x14ac:dyDescent="0.2">
      <c r="A42" s="6" t="s">
        <v>342</v>
      </c>
      <c r="B42" s="5" t="s">
        <v>279</v>
      </c>
      <c r="C42" s="90"/>
      <c r="D42" s="76">
        <f>投入係数表!O42</f>
        <v>0</v>
      </c>
      <c r="E42" s="77">
        <f>$C$17*D42</f>
        <v>0</v>
      </c>
      <c r="F42" s="76">
        <f>分析係数表!C45</f>
        <v>1</v>
      </c>
      <c r="G42" s="77">
        <f>E42*F42</f>
        <v>0</v>
      </c>
      <c r="H42" s="77">
        <v>3.7704021992263177E-3</v>
      </c>
      <c r="I42" s="77">
        <f>C42+H42</f>
        <v>3.7704021992263177E-3</v>
      </c>
      <c r="J42" s="76">
        <f>分析係数表!G45</f>
        <v>0</v>
      </c>
      <c r="K42" s="78">
        <f>I42*J42</f>
        <v>0</v>
      </c>
      <c r="L42" s="79"/>
      <c r="M42" s="80"/>
      <c r="N42" s="81">
        <f>分析係数表!H45</f>
        <v>0</v>
      </c>
      <c r="O42" s="82">
        <f t="shared" si="4"/>
        <v>0</v>
      </c>
      <c r="P42" s="76">
        <f>分析係数表!C45</f>
        <v>1</v>
      </c>
      <c r="Q42" s="82">
        <f>O42*P42</f>
        <v>0</v>
      </c>
      <c r="R42" s="83">
        <v>2.7551691468264291E-3</v>
      </c>
      <c r="S42" s="84">
        <f>I42+R42</f>
        <v>6.5255713460527463E-3</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投入係数表!O43</f>
        <v>4.608294930875576E-3</v>
      </c>
      <c r="E43" s="77">
        <f>$C$17*D43</f>
        <v>0.46082949308755761</v>
      </c>
      <c r="F43" s="76">
        <f>分析係数表!C46</f>
        <v>0.14201585503963765</v>
      </c>
      <c r="G43" s="77">
        <f>E43*F43</f>
        <v>6.5445094488312289E-2</v>
      </c>
      <c r="H43" s="77">
        <v>7.068359095674577E-2</v>
      </c>
      <c r="I43" s="77">
        <f>C43+H43</f>
        <v>7.068359095674577E-2</v>
      </c>
      <c r="J43" s="76">
        <f>分析係数表!G46</f>
        <v>9.5541401273885346E-3</v>
      </c>
      <c r="K43" s="78">
        <f>I43*J43</f>
        <v>6.7532093270776213E-4</v>
      </c>
      <c r="L43" s="79"/>
      <c r="M43" s="80"/>
      <c r="N43" s="81">
        <f>分析係数表!H46</f>
        <v>2.2838625801631884E-2</v>
      </c>
      <c r="O43" s="82">
        <f t="shared" si="4"/>
        <v>0.16398073933810128</v>
      </c>
      <c r="P43" s="76">
        <f>分析係数表!C46</f>
        <v>0.14201585503963765</v>
      </c>
      <c r="Q43" s="82">
        <f>O43*P43</f>
        <v>2.3287864907132399E-2</v>
      </c>
      <c r="R43" s="83">
        <v>2.5818776444119052E-2</v>
      </c>
      <c r="S43" s="84">
        <f>I43+R43</f>
        <v>9.6502367400864819E-2</v>
      </c>
      <c r="T43" s="85">
        <f>分析係数表!F46</f>
        <v>0.31369426751592355</v>
      </c>
      <c r="U43" s="86">
        <f>S43*T43</f>
        <v>3.027223945536683E-2</v>
      </c>
      <c r="V43" s="87">
        <f>分析係数表!D46</f>
        <v>3.1847133757961785E-3</v>
      </c>
      <c r="W43" s="167">
        <f>ROUND(S43*V43,0)</f>
        <v>0</v>
      </c>
      <c r="X43" s="76">
        <f>分析係数表!E46</f>
        <v>1.1146496815286623E-2</v>
      </c>
      <c r="Y43" s="166">
        <f>ROUND(S43*X43,0)</f>
        <v>0</v>
      </c>
    </row>
    <row r="44" spans="1:25" x14ac:dyDescent="0.2">
      <c r="A44" s="192">
        <v>40</v>
      </c>
      <c r="B44" s="14" t="s">
        <v>151</v>
      </c>
      <c r="C44" s="197">
        <f>SUM(C5:C43)</f>
        <v>100</v>
      </c>
      <c r="D44" s="92">
        <f>投入係数表!O44</f>
        <v>0.77188940092165903</v>
      </c>
      <c r="E44" s="91">
        <f>SUM(E5:E43)</f>
        <v>77.188940092165879</v>
      </c>
      <c r="F44" s="92">
        <f>分析係数表!C47</f>
        <v>0.37838028773130272</v>
      </c>
      <c r="G44" s="91">
        <f>SUM(G5:G43)</f>
        <v>4.6962712635662527</v>
      </c>
      <c r="H44" s="91">
        <f>SUM(H5:H43)</f>
        <v>5.1716798951797731</v>
      </c>
      <c r="I44" s="91">
        <f>SUM(I5:I43)</f>
        <v>105.17167989517976</v>
      </c>
      <c r="J44" s="92">
        <f>分析係数表!G47</f>
        <v>0.24341071531224251</v>
      </c>
      <c r="K44" s="93">
        <f>SUM(K5:K43)</f>
        <v>11.445229535128284</v>
      </c>
      <c r="L44" s="94">
        <f>最終需要_まとめ!$L$33</f>
        <v>0.62733333333333341</v>
      </c>
      <c r="M44" s="91">
        <f>K44*L44</f>
        <v>7.1799739950371446</v>
      </c>
      <c r="N44" s="95">
        <f>分析係数表!H47</f>
        <v>1</v>
      </c>
      <c r="O44" s="96">
        <f>SUM(O5:O43)</f>
        <v>7.1799739950371455</v>
      </c>
      <c r="P44" s="92">
        <f>分析係数表!C47</f>
        <v>0.37838028773130272</v>
      </c>
      <c r="Q44" s="96">
        <f>SUM(Q5:Q43)</f>
        <v>3.0045876433854897</v>
      </c>
      <c r="R44" s="91">
        <f>SUM(R5:R43)</f>
        <v>3.347383476672817</v>
      </c>
      <c r="S44" s="97">
        <f>SUM(S5:S43)</f>
        <v>108.51906337185257</v>
      </c>
      <c r="T44" s="98">
        <f>分析係数表!F47</f>
        <v>0.4410006323413877</v>
      </c>
      <c r="U44" s="99">
        <f>SUM(U5:U43)</f>
        <v>27.003296819123815</v>
      </c>
      <c r="V44" s="100">
        <f>分析係数表!D47</f>
        <v>6.076465403261349E-2</v>
      </c>
      <c r="W44" s="164">
        <f>SUM(W5:W43)</f>
        <v>1</v>
      </c>
      <c r="X44" s="92">
        <f>分析係数表!E47</f>
        <v>4.5269894801387316E-2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300</v>
      </c>
      <c r="S2" s="3" t="s">
        <v>153</v>
      </c>
      <c r="U2" s="64" t="s">
        <v>210</v>
      </c>
      <c r="W2" s="3" t="s">
        <v>130</v>
      </c>
      <c r="Y2" s="3" t="s">
        <v>154</v>
      </c>
    </row>
    <row r="3" spans="1:25" ht="44" x14ac:dyDescent="0.2">
      <c r="B3" s="65"/>
      <c r="C3" s="66" t="s">
        <v>228</v>
      </c>
      <c r="D3" s="66" t="s">
        <v>239</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投入係数表!P5</f>
        <v>0</v>
      </c>
      <c r="E5" s="77">
        <f t="shared" ref="E5:E38" si="0">$C$18*D5</f>
        <v>0</v>
      </c>
      <c r="F5" s="76">
        <f>分析係数表!C8</f>
        <v>1</v>
      </c>
      <c r="G5" s="77">
        <f t="shared" ref="G5:G38" si="1">E5*F5</f>
        <v>0</v>
      </c>
      <c r="H5" s="77">
        <f t="array" ref="H5:H43">MMULT(逆行列係数!C5:AO43,'14'!G5:G43)</f>
        <v>1.2180527375961639E-3</v>
      </c>
      <c r="I5" s="77">
        <f t="shared" ref="I5:I38" si="2">C5+H5</f>
        <v>1.2180527375961639E-3</v>
      </c>
      <c r="J5" s="76">
        <f>分析係数表!G8</f>
        <v>0.11966752230778634</v>
      </c>
      <c r="K5" s="78">
        <f t="shared" ref="K5:K38" si="3">I5*J5</f>
        <v>1.4576135314834916E-4</v>
      </c>
      <c r="L5" s="79" t="s">
        <v>184</v>
      </c>
      <c r="M5" s="80" t="s">
        <v>184</v>
      </c>
      <c r="N5" s="81">
        <f>分析係数表!H8</f>
        <v>1.1982031803320041E-2</v>
      </c>
      <c r="O5" s="82">
        <f t="shared" ref="O5:O43" si="4">$M$44*N5</f>
        <v>0.22783723129476427</v>
      </c>
      <c r="P5" s="76">
        <f>分析係数表!C8</f>
        <v>1</v>
      </c>
      <c r="Q5" s="82">
        <f t="shared" ref="Q5:Q38" si="5">O5*P5</f>
        <v>0.22783723129476427</v>
      </c>
      <c r="R5" s="83">
        <f t="array" ref="R5:R43">MMULT(逆行列係数!C5:AO43,'14'!Q5:Q43)</f>
        <v>0.30099062301794305</v>
      </c>
      <c r="S5" s="84">
        <f t="shared" ref="S5:S38" si="6">I5+R5</f>
        <v>0.30220867575553922</v>
      </c>
      <c r="T5" s="85">
        <f>分析係数表!F8</f>
        <v>0.45202298007578534</v>
      </c>
      <c r="U5" s="86">
        <f t="shared" ref="U5:U38" si="7">S5*T5</f>
        <v>0.13660526621977559</v>
      </c>
      <c r="V5" s="87">
        <f>分析係数表!D8</f>
        <v>0.29959662632929962</v>
      </c>
      <c r="W5" s="88">
        <f t="shared" ref="W5:W38" si="8">ROUND(S5*V5,0)</f>
        <v>0</v>
      </c>
      <c r="X5" s="76">
        <f>分析係数表!E8</f>
        <v>0.10695513995844029</v>
      </c>
      <c r="Y5" s="89">
        <f t="shared" ref="Y5:Y38" si="9">ROUND(S5*X5,0)</f>
        <v>0</v>
      </c>
    </row>
    <row r="6" spans="1:25" x14ac:dyDescent="0.2">
      <c r="A6" s="6" t="s">
        <v>220</v>
      </c>
      <c r="B6" s="5" t="s">
        <v>266</v>
      </c>
      <c r="C6" s="90"/>
      <c r="D6" s="76">
        <f>投入係数表!P6</f>
        <v>0</v>
      </c>
      <c r="E6" s="77">
        <f t="shared" si="0"/>
        <v>0</v>
      </c>
      <c r="F6" s="76">
        <f>分析係数表!C9</f>
        <v>0.44525547445255476</v>
      </c>
      <c r="G6" s="77">
        <f t="shared" si="1"/>
        <v>0</v>
      </c>
      <c r="H6" s="77">
        <v>7.2806937935659092E-5</v>
      </c>
      <c r="I6" s="77">
        <f t="shared" si="2"/>
        <v>7.2806937935659092E-5</v>
      </c>
      <c r="J6" s="76">
        <f>分析係数表!G9</f>
        <v>0.25757575757575757</v>
      </c>
      <c r="K6" s="78">
        <f t="shared" si="3"/>
        <v>1.8753302195548555E-5</v>
      </c>
      <c r="L6" s="79"/>
      <c r="M6" s="80"/>
      <c r="N6" s="81">
        <f>分析係数表!H9</f>
        <v>6.2093120276314386E-4</v>
      </c>
      <c r="O6" s="82">
        <f t="shared" si="4"/>
        <v>1.1806949637947298E-2</v>
      </c>
      <c r="P6" s="76">
        <f>分析係数表!C9</f>
        <v>0.44525547445255476</v>
      </c>
      <c r="Q6" s="82">
        <f t="shared" si="5"/>
        <v>5.2571089628816441E-3</v>
      </c>
      <c r="R6" s="83">
        <v>6.2646544193884143E-3</v>
      </c>
      <c r="S6" s="84">
        <f t="shared" si="6"/>
        <v>6.3374613573240731E-3</v>
      </c>
      <c r="T6" s="85">
        <f>分析係数表!F9</f>
        <v>0.71212121212121215</v>
      </c>
      <c r="U6" s="86">
        <f t="shared" si="7"/>
        <v>4.5130406635489617E-3</v>
      </c>
      <c r="V6" s="87">
        <f>分析係数表!D9</f>
        <v>0.22727272727272727</v>
      </c>
      <c r="W6" s="88">
        <f t="shared" si="8"/>
        <v>0</v>
      </c>
      <c r="X6" s="76">
        <f>分析係数表!E9</f>
        <v>0</v>
      </c>
      <c r="Y6" s="89">
        <f t="shared" si="9"/>
        <v>0</v>
      </c>
    </row>
    <row r="7" spans="1:25" x14ac:dyDescent="0.2">
      <c r="A7" s="6" t="s">
        <v>221</v>
      </c>
      <c r="B7" s="5" t="s">
        <v>267</v>
      </c>
      <c r="C7" s="90"/>
      <c r="D7" s="76">
        <f>投入係数表!P7</f>
        <v>0</v>
      </c>
      <c r="E7" s="77">
        <f t="shared" si="0"/>
        <v>0</v>
      </c>
      <c r="F7" s="76">
        <f>分析係数表!C10</f>
        <v>1</v>
      </c>
      <c r="G7" s="77">
        <f t="shared" si="1"/>
        <v>0</v>
      </c>
      <c r="H7" s="77">
        <v>5.1304349113678632E-4</v>
      </c>
      <c r="I7" s="77">
        <f t="shared" si="2"/>
        <v>5.1304349113678632E-4</v>
      </c>
      <c r="J7" s="76">
        <f>分析係数表!G10</f>
        <v>0.17925311203319502</v>
      </c>
      <c r="K7" s="78">
        <f t="shared" si="3"/>
        <v>9.1964642394643857E-5</v>
      </c>
      <c r="L7" s="79"/>
      <c r="M7" s="80"/>
      <c r="N7" s="81">
        <f>分析係数表!H10</f>
        <v>1.2030542053535912E-3</v>
      </c>
      <c r="O7" s="82">
        <f t="shared" si="4"/>
        <v>2.2875964923522889E-2</v>
      </c>
      <c r="P7" s="76">
        <f>分析係数表!C10</f>
        <v>1</v>
      </c>
      <c r="Q7" s="82">
        <f t="shared" si="5"/>
        <v>2.2875964923522889E-2</v>
      </c>
      <c r="R7" s="83">
        <v>3.1145183281646664E-2</v>
      </c>
      <c r="S7" s="84">
        <f t="shared" si="6"/>
        <v>3.1658226772783453E-2</v>
      </c>
      <c r="T7" s="85">
        <f>分析係数表!F10</f>
        <v>0.51950207468879672</v>
      </c>
      <c r="U7" s="86">
        <f t="shared" si="7"/>
        <v>1.6446514489429413E-2</v>
      </c>
      <c r="V7" s="87">
        <f>分析係数表!D10</f>
        <v>0.10539419087136929</v>
      </c>
      <c r="W7" s="88">
        <f t="shared" si="8"/>
        <v>0</v>
      </c>
      <c r="X7" s="76">
        <f>分析係数表!E10</f>
        <v>0</v>
      </c>
      <c r="Y7" s="89">
        <f t="shared" si="9"/>
        <v>0</v>
      </c>
    </row>
    <row r="8" spans="1:25" x14ac:dyDescent="0.2">
      <c r="A8" s="6" t="s">
        <v>222</v>
      </c>
      <c r="B8" s="5" t="s">
        <v>27</v>
      </c>
      <c r="C8" s="90"/>
      <c r="D8" s="76">
        <f>投入係数表!P8</f>
        <v>4.2337002540220151E-4</v>
      </c>
      <c r="E8" s="77">
        <f t="shared" si="0"/>
        <v>4.2337002540220152E-2</v>
      </c>
      <c r="F8" s="76">
        <f>分析係数表!C11</f>
        <v>1.8423746161719823E-3</v>
      </c>
      <c r="G8" s="77">
        <f t="shared" si="1"/>
        <v>7.8000618804910347E-5</v>
      </c>
      <c r="H8" s="77">
        <v>6.5174369053071278E-4</v>
      </c>
      <c r="I8" s="77">
        <f t="shared" si="2"/>
        <v>6.5174369053071278E-4</v>
      </c>
      <c r="J8" s="76">
        <f>分析係数表!G11</f>
        <v>0.46666666666666667</v>
      </c>
      <c r="K8" s="78">
        <f t="shared" si="3"/>
        <v>3.0414705558099928E-4</v>
      </c>
      <c r="L8" s="79"/>
      <c r="M8" s="80"/>
      <c r="N8" s="81">
        <f>分析係数表!H11</f>
        <v>-1.9404100086348246E-5</v>
      </c>
      <c r="O8" s="82">
        <f t="shared" si="4"/>
        <v>-3.6896717618585306E-4</v>
      </c>
      <c r="P8" s="76">
        <f>分析係数表!C11</f>
        <v>1.8423746161719823E-3</v>
      </c>
      <c r="Q8" s="82">
        <f t="shared" si="5"/>
        <v>-6.7977575960547121E-7</v>
      </c>
      <c r="R8" s="83">
        <v>1.1435329773259767E-4</v>
      </c>
      <c r="S8" s="84">
        <f t="shared" si="6"/>
        <v>7.6609698826331045E-4</v>
      </c>
      <c r="T8" s="85">
        <f>分析係数表!F11</f>
        <v>0.8</v>
      </c>
      <c r="U8" s="86">
        <f t="shared" si="7"/>
        <v>6.1287759061064845E-4</v>
      </c>
      <c r="V8" s="87">
        <f>分析係数表!D11</f>
        <v>0.8666666666666667</v>
      </c>
      <c r="W8" s="88">
        <f t="shared" si="8"/>
        <v>0</v>
      </c>
      <c r="X8" s="76">
        <f>分析係数表!E11</f>
        <v>0.13333333333333333</v>
      </c>
      <c r="Y8" s="89">
        <f t="shared" si="9"/>
        <v>0</v>
      </c>
    </row>
    <row r="9" spans="1:25" x14ac:dyDescent="0.2">
      <c r="A9" s="6" t="s">
        <v>223</v>
      </c>
      <c r="B9" s="5" t="s">
        <v>191</v>
      </c>
      <c r="C9" s="90"/>
      <c r="D9" s="76">
        <f>投入係数表!P9</f>
        <v>0</v>
      </c>
      <c r="E9" s="77">
        <f t="shared" si="0"/>
        <v>0</v>
      </c>
      <c r="F9" s="76">
        <f>分析係数表!C12</f>
        <v>2.0316759704011478E-2</v>
      </c>
      <c r="G9" s="77">
        <f t="shared" si="1"/>
        <v>0</v>
      </c>
      <c r="H9" s="77">
        <v>3.0077147899007471E-5</v>
      </c>
      <c r="I9" s="77">
        <f t="shared" si="2"/>
        <v>3.0077147899007471E-5</v>
      </c>
      <c r="J9" s="76">
        <f>分析係数表!G12</f>
        <v>0.1442736737729301</v>
      </c>
      <c r="K9" s="78">
        <f t="shared" si="3"/>
        <v>4.3393406240015739E-6</v>
      </c>
      <c r="L9" s="79"/>
      <c r="M9" s="80"/>
      <c r="N9" s="81">
        <f>分析係数表!H12</f>
        <v>9.3974056718184554E-2</v>
      </c>
      <c r="O9" s="82">
        <f t="shared" si="4"/>
        <v>1.7869080342680863</v>
      </c>
      <c r="P9" s="76">
        <f>分析係数表!C12</f>
        <v>2.0316759704011478E-2</v>
      </c>
      <c r="Q9" s="82">
        <f t="shared" si="5"/>
        <v>3.6304181145392217E-2</v>
      </c>
      <c r="R9" s="83">
        <v>4.0411444299471903E-2</v>
      </c>
      <c r="S9" s="84">
        <f t="shared" si="6"/>
        <v>4.0441521447370912E-2</v>
      </c>
      <c r="T9" s="85">
        <f>分析係数表!F12</f>
        <v>0.28705999008428357</v>
      </c>
      <c r="U9" s="86">
        <f t="shared" si="7"/>
        <v>1.1609142745675635E-2</v>
      </c>
      <c r="V9" s="87">
        <f>分析係数表!D12</f>
        <v>9.4695091720376795E-2</v>
      </c>
      <c r="W9" s="88">
        <f t="shared" si="8"/>
        <v>0</v>
      </c>
      <c r="X9" s="76">
        <f>分析係数表!E12</f>
        <v>6.8914229053049086E-2</v>
      </c>
      <c r="Y9" s="89">
        <f t="shared" si="9"/>
        <v>0</v>
      </c>
    </row>
    <row r="10" spans="1:25" x14ac:dyDescent="0.2">
      <c r="A10" s="6" t="s">
        <v>224</v>
      </c>
      <c r="B10" s="5" t="s">
        <v>28</v>
      </c>
      <c r="C10" s="90"/>
      <c r="D10" s="76">
        <f>投入係数表!P10</f>
        <v>1.2701100762066045E-3</v>
      </c>
      <c r="E10" s="77">
        <f t="shared" si="0"/>
        <v>0.12701100762066045</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0.27082190732041617</v>
      </c>
      <c r="P10" s="76">
        <f>分析係数表!C13</f>
        <v>0</v>
      </c>
      <c r="Q10" s="82">
        <f t="shared" si="5"/>
        <v>0</v>
      </c>
      <c r="R10" s="83">
        <v>0</v>
      </c>
      <c r="S10" s="84">
        <f t="shared" si="6"/>
        <v>0</v>
      </c>
      <c r="T10" s="85">
        <f>分析係数表!F13</f>
        <v>0.38446411012782694</v>
      </c>
      <c r="U10" s="86">
        <f t="shared" si="7"/>
        <v>0</v>
      </c>
      <c r="V10" s="87">
        <f>分析係数表!D13</f>
        <v>0.19469026548672566</v>
      </c>
      <c r="W10" s="88">
        <f t="shared" si="8"/>
        <v>0</v>
      </c>
      <c r="X10" s="76">
        <f>分析係数表!E13</f>
        <v>0.18584070796460178</v>
      </c>
      <c r="Y10" s="89">
        <f t="shared" si="9"/>
        <v>0</v>
      </c>
    </row>
    <row r="11" spans="1:25" x14ac:dyDescent="0.2">
      <c r="A11" s="6" t="s">
        <v>225</v>
      </c>
      <c r="B11" s="5" t="s">
        <v>268</v>
      </c>
      <c r="C11" s="90"/>
      <c r="D11" s="76">
        <f>投入係数表!P11</f>
        <v>3.8103302286198138E-3</v>
      </c>
      <c r="E11" s="77">
        <f t="shared" si="0"/>
        <v>0.38103302286198137</v>
      </c>
      <c r="F11" s="76">
        <f>分析係数表!C14</f>
        <v>5.3118908382066232E-2</v>
      </c>
      <c r="G11" s="77">
        <f t="shared" si="1"/>
        <v>2.0240058231947338E-2</v>
      </c>
      <c r="H11" s="77">
        <v>2.378900486486029E-2</v>
      </c>
      <c r="I11" s="77">
        <f t="shared" si="2"/>
        <v>2.378900486486029E-2</v>
      </c>
      <c r="J11" s="76">
        <f>分析係数表!G14</f>
        <v>0.16545012165450121</v>
      </c>
      <c r="K11" s="78">
        <f t="shared" si="3"/>
        <v>3.9358937489306564E-3</v>
      </c>
      <c r="L11" s="79"/>
      <c r="M11" s="80"/>
      <c r="N11" s="81">
        <f>分析係数表!H14</f>
        <v>1.1739480552240688E-3</v>
      </c>
      <c r="O11" s="82">
        <f t="shared" si="4"/>
        <v>2.2322514159244109E-2</v>
      </c>
      <c r="P11" s="76">
        <f>分析係数表!C14</f>
        <v>5.3118908382066232E-2</v>
      </c>
      <c r="Q11" s="82">
        <f t="shared" si="5"/>
        <v>1.185747584482264E-3</v>
      </c>
      <c r="R11" s="83">
        <v>4.4129027570166254E-3</v>
      </c>
      <c r="S11" s="84">
        <f t="shared" si="6"/>
        <v>2.8201907621876916E-2</v>
      </c>
      <c r="T11" s="85">
        <f>分析係数表!F14</f>
        <v>0.30008110300081103</v>
      </c>
      <c r="U11" s="86">
        <f t="shared" si="7"/>
        <v>8.4628595458998042E-3</v>
      </c>
      <c r="V11" s="87">
        <f>分析係数表!D14</f>
        <v>6.4882400648824001E-2</v>
      </c>
      <c r="W11" s="88">
        <f t="shared" si="8"/>
        <v>0</v>
      </c>
      <c r="X11" s="76">
        <f>分析係数表!E14</f>
        <v>5.0283860502838604E-2</v>
      </c>
      <c r="Y11" s="89">
        <f t="shared" si="9"/>
        <v>0</v>
      </c>
    </row>
    <row r="12" spans="1:25" x14ac:dyDescent="0.2">
      <c r="A12" s="6" t="s">
        <v>226</v>
      </c>
      <c r="B12" s="5" t="s">
        <v>29</v>
      </c>
      <c r="C12" s="90"/>
      <c r="D12" s="76">
        <f>投入係数表!P12</f>
        <v>8.8907705334462326E-3</v>
      </c>
      <c r="E12" s="77">
        <f t="shared" si="0"/>
        <v>0.88907705334462328</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0.16492832775507632</v>
      </c>
      <c r="P12" s="76">
        <f>分析係数表!C15</f>
        <v>0</v>
      </c>
      <c r="Q12" s="82">
        <f t="shared" si="5"/>
        <v>0</v>
      </c>
      <c r="R12" s="83">
        <v>0</v>
      </c>
      <c r="S12" s="84">
        <f t="shared" si="6"/>
        <v>0</v>
      </c>
      <c r="T12" s="85">
        <f>分析係数表!F15</f>
        <v>0.30534351145038169</v>
      </c>
      <c r="U12" s="86">
        <f t="shared" si="7"/>
        <v>0</v>
      </c>
      <c r="V12" s="87">
        <f>分析係数表!D15</f>
        <v>7.4154852780806982E-2</v>
      </c>
      <c r="W12" s="88">
        <f t="shared" si="8"/>
        <v>0</v>
      </c>
      <c r="X12" s="76">
        <f>分析係数表!E15</f>
        <v>5.9978189749182113E-2</v>
      </c>
      <c r="Y12" s="89">
        <f t="shared" si="9"/>
        <v>0</v>
      </c>
    </row>
    <row r="13" spans="1:25" x14ac:dyDescent="0.2">
      <c r="A13" s="6" t="s">
        <v>227</v>
      </c>
      <c r="B13" s="5" t="s">
        <v>30</v>
      </c>
      <c r="C13" s="90"/>
      <c r="D13" s="76">
        <f>投入係数表!P13</f>
        <v>2.9635901778154107E-3</v>
      </c>
      <c r="E13" s="77">
        <f t="shared" si="0"/>
        <v>0.29635901778154106</v>
      </c>
      <c r="F13" s="76">
        <f>分析係数表!C16</f>
        <v>2.7114967462038564E-3</v>
      </c>
      <c r="G13" s="77">
        <f t="shared" si="1"/>
        <v>8.0357651242281942E-4</v>
      </c>
      <c r="H13" s="77">
        <v>9.9930869937411566E-4</v>
      </c>
      <c r="I13" s="77">
        <f t="shared" si="2"/>
        <v>9.9930869937411566E-4</v>
      </c>
      <c r="J13" s="76">
        <f>分析係数表!G16</f>
        <v>4.3478260869565216E-2</v>
      </c>
      <c r="K13" s="78">
        <f t="shared" si="3"/>
        <v>4.344820432061372E-5</v>
      </c>
      <c r="L13" s="79"/>
      <c r="M13" s="80"/>
      <c r="N13" s="81">
        <f>分析係数表!H16</f>
        <v>1.6842758874950278E-2</v>
      </c>
      <c r="O13" s="82">
        <f t="shared" si="4"/>
        <v>0.32026350892932048</v>
      </c>
      <c r="P13" s="76">
        <f>分析係数表!C16</f>
        <v>2.7114967462038564E-3</v>
      </c>
      <c r="Q13" s="82">
        <f t="shared" si="5"/>
        <v>8.6839346238968217E-4</v>
      </c>
      <c r="R13" s="83">
        <v>9.707510296808453E-4</v>
      </c>
      <c r="S13" s="84">
        <f t="shared" si="6"/>
        <v>1.9700597290549611E-3</v>
      </c>
      <c r="T13" s="85">
        <f>分析係数表!F16</f>
        <v>0.30434782608695654</v>
      </c>
      <c r="U13" s="86">
        <f t="shared" si="7"/>
        <v>5.9958339579933601E-4</v>
      </c>
      <c r="V13" s="87">
        <f>分析係数表!D16</f>
        <v>0.13043478260869565</v>
      </c>
      <c r="W13" s="88">
        <f t="shared" si="8"/>
        <v>0</v>
      </c>
      <c r="X13" s="76">
        <f>分析係数表!E16</f>
        <v>8.6956521739130432E-2</v>
      </c>
      <c r="Y13" s="89">
        <f t="shared" si="9"/>
        <v>0</v>
      </c>
    </row>
    <row r="14" spans="1:25" x14ac:dyDescent="0.2">
      <c r="A14" s="6" t="s">
        <v>2</v>
      </c>
      <c r="B14" s="5" t="s">
        <v>364</v>
      </c>
      <c r="C14" s="90"/>
      <c r="D14" s="76">
        <f>投入係数表!P14</f>
        <v>5.0804403048264179E-3</v>
      </c>
      <c r="E14" s="77">
        <f t="shared" si="0"/>
        <v>0.5080440304826418</v>
      </c>
      <c r="F14" s="76">
        <f>分析係数表!C17</f>
        <v>8.0363051905076865E-3</v>
      </c>
      <c r="G14" s="77">
        <f t="shared" si="1"/>
        <v>4.0827968791740995E-3</v>
      </c>
      <c r="H14" s="77">
        <v>4.4866782495463506E-3</v>
      </c>
      <c r="I14" s="77">
        <f t="shared" si="2"/>
        <v>4.4866782495463506E-3</v>
      </c>
      <c r="J14" s="76">
        <f>分析係数表!G17</f>
        <v>0.21314741035856574</v>
      </c>
      <c r="K14" s="78">
        <f t="shared" si="3"/>
        <v>9.5632385000290739E-4</v>
      </c>
      <c r="L14" s="79"/>
      <c r="M14" s="80"/>
      <c r="N14" s="81">
        <f>分析係数表!H17</f>
        <v>2.8815088628227144E-3</v>
      </c>
      <c r="O14" s="82">
        <f t="shared" si="4"/>
        <v>5.4791625663599179E-2</v>
      </c>
      <c r="P14" s="76">
        <f>分析係数表!C17</f>
        <v>8.0363051905076865E-3</v>
      </c>
      <c r="Q14" s="82">
        <f t="shared" si="5"/>
        <v>4.4032222571673625E-4</v>
      </c>
      <c r="R14" s="83">
        <v>8.4339213603962216E-4</v>
      </c>
      <c r="S14" s="84">
        <f t="shared" si="6"/>
        <v>5.330070385585973E-3</v>
      </c>
      <c r="T14" s="85">
        <f>分析係数表!F17</f>
        <v>0.32270916334661354</v>
      </c>
      <c r="U14" s="86">
        <f t="shared" si="7"/>
        <v>1.7200625547110111E-3</v>
      </c>
      <c r="V14" s="87">
        <f>分析係数表!D17</f>
        <v>4.9800796812749001E-2</v>
      </c>
      <c r="W14" s="88">
        <f t="shared" si="8"/>
        <v>0</v>
      </c>
      <c r="X14" s="76">
        <f>分析係数表!E17</f>
        <v>4.7808764940239043E-2</v>
      </c>
      <c r="Y14" s="89">
        <f t="shared" si="9"/>
        <v>0</v>
      </c>
    </row>
    <row r="15" spans="1:25" x14ac:dyDescent="0.2">
      <c r="A15" s="6" t="s">
        <v>3</v>
      </c>
      <c r="B15" s="5" t="s">
        <v>31</v>
      </c>
      <c r="C15" s="90"/>
      <c r="D15" s="76">
        <f>投入係数表!P15</f>
        <v>3.8103302286198138E-3</v>
      </c>
      <c r="E15" s="77">
        <f t="shared" si="0"/>
        <v>0.38103302286198137</v>
      </c>
      <c r="F15" s="76">
        <f>分析係数表!C18</f>
        <v>6.0036945812807829E-2</v>
      </c>
      <c r="G15" s="77">
        <f t="shared" si="1"/>
        <v>2.2876058946455141E-2</v>
      </c>
      <c r="H15" s="77">
        <v>2.4928817815623339E-2</v>
      </c>
      <c r="I15" s="77">
        <f t="shared" si="2"/>
        <v>2.4928817815623339E-2</v>
      </c>
      <c r="J15" s="76">
        <f>分析係数表!G18</f>
        <v>0.21452702702702703</v>
      </c>
      <c r="K15" s="78">
        <f t="shared" si="3"/>
        <v>5.3479051732840607E-3</v>
      </c>
      <c r="L15" s="79"/>
      <c r="M15" s="80"/>
      <c r="N15" s="81">
        <f>分析係数表!H18</f>
        <v>4.5599635202918376E-4</v>
      </c>
      <c r="O15" s="82">
        <f t="shared" si="4"/>
        <v>8.6707286403675463E-3</v>
      </c>
      <c r="P15" s="76">
        <f>分析係数表!C18</f>
        <v>6.0036945812807829E-2</v>
      </c>
      <c r="Q15" s="82">
        <f t="shared" si="5"/>
        <v>5.2056406553930732E-4</v>
      </c>
      <c r="R15" s="83">
        <v>1.2207759116345421E-3</v>
      </c>
      <c r="S15" s="84">
        <f t="shared" si="6"/>
        <v>2.6149593727257881E-2</v>
      </c>
      <c r="T15" s="85">
        <f>分析係数表!F18</f>
        <v>0.45777027027027029</v>
      </c>
      <c r="U15" s="86">
        <f t="shared" si="7"/>
        <v>1.1970506587984604E-2</v>
      </c>
      <c r="V15" s="87">
        <f>分析係数表!D18</f>
        <v>1.4358108108108109E-2</v>
      </c>
      <c r="W15" s="88">
        <f t="shared" si="8"/>
        <v>0</v>
      </c>
      <c r="X15" s="76">
        <f>分析係数表!E18</f>
        <v>5.0675675675675678E-3</v>
      </c>
      <c r="Y15" s="89">
        <f t="shared" si="9"/>
        <v>0</v>
      </c>
    </row>
    <row r="16" spans="1:25" x14ac:dyDescent="0.2">
      <c r="A16" s="6" t="s">
        <v>4</v>
      </c>
      <c r="B16" s="5" t="s">
        <v>32</v>
      </c>
      <c r="C16" s="90"/>
      <c r="D16" s="76">
        <f>投入係数表!P16</f>
        <v>0.23581710414902624</v>
      </c>
      <c r="E16" s="77">
        <f t="shared" si="0"/>
        <v>23.581710414902624</v>
      </c>
      <c r="F16" s="76">
        <f>分析係数表!C19</f>
        <v>2.1817907292767669E-2</v>
      </c>
      <c r="G16" s="77">
        <f t="shared" si="1"/>
        <v>0.51450357163723925</v>
      </c>
      <c r="H16" s="77">
        <v>0.52242405949600579</v>
      </c>
      <c r="I16" s="77">
        <f t="shared" si="2"/>
        <v>0.52242405949600579</v>
      </c>
      <c r="J16" s="76">
        <f>分析係数表!G19</f>
        <v>5.7812500000000003E-2</v>
      </c>
      <c r="K16" s="78">
        <f t="shared" si="3"/>
        <v>3.0202640939612835E-2</v>
      </c>
      <c r="L16" s="79"/>
      <c r="M16" s="80"/>
      <c r="N16" s="81">
        <f>分析係数表!H19</f>
        <v>-1.1642460051808947E-4</v>
      </c>
      <c r="O16" s="82">
        <f t="shared" si="4"/>
        <v>-2.2138030571151185E-3</v>
      </c>
      <c r="P16" s="76">
        <f>分析係数表!C19</f>
        <v>2.1817907292767669E-2</v>
      </c>
      <c r="Q16" s="82">
        <f t="shared" si="5"/>
        <v>-4.8300549864583304E-5</v>
      </c>
      <c r="R16" s="83">
        <v>3.0434092234145354E-4</v>
      </c>
      <c r="S16" s="84">
        <f t="shared" si="6"/>
        <v>0.52272840041834723</v>
      </c>
      <c r="T16" s="85">
        <f>分析係数表!F19</f>
        <v>0.24062500000000001</v>
      </c>
      <c r="U16" s="86">
        <f t="shared" si="7"/>
        <v>0.12578152135066481</v>
      </c>
      <c r="V16" s="87">
        <f>分析係数表!D19</f>
        <v>1.171875E-2</v>
      </c>
      <c r="W16" s="88">
        <f t="shared" si="8"/>
        <v>0</v>
      </c>
      <c r="X16" s="76">
        <f>分析係数表!E19</f>
        <v>1.015625E-2</v>
      </c>
      <c r="Y16" s="89">
        <f t="shared" si="9"/>
        <v>0</v>
      </c>
    </row>
    <row r="17" spans="1:25" x14ac:dyDescent="0.2">
      <c r="A17" s="6" t="s">
        <v>5</v>
      </c>
      <c r="B17" s="5" t="s">
        <v>33</v>
      </c>
      <c r="C17" s="90"/>
      <c r="D17" s="76">
        <f>投入係数表!P17</f>
        <v>6.8162574089754444E-2</v>
      </c>
      <c r="E17" s="77">
        <f t="shared" si="0"/>
        <v>6.816257408975444</v>
      </c>
      <c r="F17" s="76">
        <f>分析係数表!C20</f>
        <v>5.6386047731444844E-3</v>
      </c>
      <c r="G17" s="77">
        <f t="shared" si="1"/>
        <v>3.8434181561230393E-2</v>
      </c>
      <c r="H17" s="77">
        <v>3.8739640311752498E-2</v>
      </c>
      <c r="I17" s="77">
        <f t="shared" si="2"/>
        <v>3.8739640311752498E-2</v>
      </c>
      <c r="J17" s="76">
        <f>分析係数表!G20</f>
        <v>9.9078341013824886E-2</v>
      </c>
      <c r="K17" s="78">
        <f t="shared" si="3"/>
        <v>3.8382592935607314E-3</v>
      </c>
      <c r="L17" s="79"/>
      <c r="M17" s="80"/>
      <c r="N17" s="81">
        <f>分析係数表!H20</f>
        <v>5.6271890250409915E-4</v>
      </c>
      <c r="O17" s="82">
        <f t="shared" si="4"/>
        <v>1.0700048109389739E-2</v>
      </c>
      <c r="P17" s="76">
        <f>分析係数表!C20</f>
        <v>5.6386047731444844E-3</v>
      </c>
      <c r="Q17" s="82">
        <f t="shared" si="5"/>
        <v>6.0333342342480596E-5</v>
      </c>
      <c r="R17" s="83">
        <v>1.9245374137293573E-4</v>
      </c>
      <c r="S17" s="84">
        <f t="shared" si="6"/>
        <v>3.8932094053125435E-2</v>
      </c>
      <c r="T17" s="85">
        <f>分析係数表!F20</f>
        <v>0.22119815668202766</v>
      </c>
      <c r="U17" s="86">
        <f t="shared" si="7"/>
        <v>8.6117074403226773E-3</v>
      </c>
      <c r="V17" s="87">
        <f>分析係数表!D20</f>
        <v>9.2165898617511521E-3</v>
      </c>
      <c r="W17" s="88">
        <f t="shared" si="8"/>
        <v>0</v>
      </c>
      <c r="X17" s="76">
        <f>分析係数表!E20</f>
        <v>6.9124423963133645E-3</v>
      </c>
      <c r="Y17" s="89">
        <f t="shared" si="9"/>
        <v>0</v>
      </c>
    </row>
    <row r="18" spans="1:25" x14ac:dyDescent="0.2">
      <c r="A18" s="6" t="s">
        <v>6</v>
      </c>
      <c r="B18" s="5" t="s">
        <v>34</v>
      </c>
      <c r="C18" s="75">
        <f>最終需要_まとめ!C19</f>
        <v>100</v>
      </c>
      <c r="D18" s="76">
        <f>投入係数表!P18</f>
        <v>7.3243014394580863E-2</v>
      </c>
      <c r="E18" s="77">
        <f t="shared" si="0"/>
        <v>7.3243014394580861</v>
      </c>
      <c r="F18" s="76">
        <f>分析係数表!C21</f>
        <v>3.6921656859351559E-2</v>
      </c>
      <c r="G18" s="77">
        <f t="shared" si="1"/>
        <v>0.27042534448212613</v>
      </c>
      <c r="H18" s="77">
        <v>0.27323761982012496</v>
      </c>
      <c r="I18" s="77">
        <f t="shared" si="2"/>
        <v>100.27323761982012</v>
      </c>
      <c r="J18" s="76">
        <f>分析係数表!G21</f>
        <v>0.2849280270956816</v>
      </c>
      <c r="K18" s="78">
        <f t="shared" si="3"/>
        <v>28.570655765511827</v>
      </c>
      <c r="L18" s="79"/>
      <c r="M18" s="80"/>
      <c r="N18" s="81">
        <f>分析係数表!H21</f>
        <v>9.3139680414471579E-4</v>
      </c>
      <c r="O18" s="82">
        <f t="shared" si="4"/>
        <v>1.7710424456920948E-2</v>
      </c>
      <c r="P18" s="76">
        <f>分析係数表!C21</f>
        <v>3.6921656859351559E-2</v>
      </c>
      <c r="Q18" s="82">
        <f t="shared" si="5"/>
        <v>6.5389821463190294E-4</v>
      </c>
      <c r="R18" s="83">
        <v>1.5225970244118648E-3</v>
      </c>
      <c r="S18" s="84">
        <f t="shared" si="6"/>
        <v>100.27476021684454</v>
      </c>
      <c r="T18" s="85">
        <f>分析係数表!F21</f>
        <v>0.42591024555461471</v>
      </c>
      <c r="U18" s="86">
        <f t="shared" si="7"/>
        <v>42.708047746886372</v>
      </c>
      <c r="V18" s="87">
        <f>分析係数表!D21</f>
        <v>7.1549534292972061E-2</v>
      </c>
      <c r="W18" s="88">
        <f t="shared" si="8"/>
        <v>7</v>
      </c>
      <c r="X18" s="76">
        <f>分析係数表!E21</f>
        <v>6.2235393734123623E-2</v>
      </c>
      <c r="Y18" s="89">
        <f t="shared" si="9"/>
        <v>6</v>
      </c>
    </row>
    <row r="19" spans="1:25" x14ac:dyDescent="0.2">
      <c r="A19" s="6" t="s">
        <v>7</v>
      </c>
      <c r="B19" s="5" t="s">
        <v>269</v>
      </c>
      <c r="C19" s="90"/>
      <c r="D19" s="76">
        <f>投入係数表!P19</f>
        <v>1.2701100762066045E-3</v>
      </c>
      <c r="E19" s="77">
        <f t="shared" si="0"/>
        <v>0.12701100762066045</v>
      </c>
      <c r="F19" s="76">
        <f>分析係数表!C22</f>
        <v>3.1736872475476074E-2</v>
      </c>
      <c r="G19" s="77">
        <f t="shared" si="1"/>
        <v>4.0309321518386208E-3</v>
      </c>
      <c r="H19" s="77">
        <v>4.6893896544272264E-3</v>
      </c>
      <c r="I19" s="77">
        <f t="shared" si="2"/>
        <v>4.6893896544272264E-3</v>
      </c>
      <c r="J19" s="76">
        <f>分析係数表!G22</f>
        <v>0.19464835425053278</v>
      </c>
      <c r="K19" s="78">
        <f t="shared" si="3"/>
        <v>9.1278197867373427E-4</v>
      </c>
      <c r="L19" s="79"/>
      <c r="M19" s="80"/>
      <c r="N19" s="81">
        <f>分析係数表!H22</f>
        <v>4.8510250215870614E-5</v>
      </c>
      <c r="O19" s="82">
        <f t="shared" si="4"/>
        <v>9.2241794046463263E-4</v>
      </c>
      <c r="P19" s="76">
        <f>分析係数表!C22</f>
        <v>3.1736872475476074E-2</v>
      </c>
      <c r="Q19" s="82">
        <f t="shared" si="5"/>
        <v>2.9274660545617327E-5</v>
      </c>
      <c r="R19" s="83">
        <v>3.6803391482582287E-4</v>
      </c>
      <c r="S19" s="84">
        <f t="shared" si="6"/>
        <v>5.0574235692530493E-3</v>
      </c>
      <c r="T19" s="85">
        <f>分析係数表!F22</f>
        <v>0.41345015391901491</v>
      </c>
      <c r="U19" s="86">
        <f t="shared" si="7"/>
        <v>2.0909925531413269E-3</v>
      </c>
      <c r="V19" s="87">
        <f>分析係数表!D22</f>
        <v>4.1913331754676771E-2</v>
      </c>
      <c r="W19" s="88">
        <f t="shared" si="8"/>
        <v>0</v>
      </c>
      <c r="X19" s="76">
        <f>分析係数表!E22</f>
        <v>4.0966137816717971E-2</v>
      </c>
      <c r="Y19" s="89">
        <f t="shared" si="9"/>
        <v>0</v>
      </c>
    </row>
    <row r="20" spans="1:25" x14ac:dyDescent="0.2">
      <c r="A20" s="6" t="s">
        <v>8</v>
      </c>
      <c r="B20" s="5" t="s">
        <v>270</v>
      </c>
      <c r="C20" s="90"/>
      <c r="D20" s="76">
        <f>投入係数表!P20</f>
        <v>4.2337002540220151E-4</v>
      </c>
      <c r="E20" s="77">
        <f t="shared" si="0"/>
        <v>4.2337002540220152E-2</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5.5345076427877962E-4</v>
      </c>
      <c r="P20" s="76">
        <f>分析係数表!C23</f>
        <v>0</v>
      </c>
      <c r="Q20" s="82">
        <f t="shared" si="5"/>
        <v>0</v>
      </c>
      <c r="R20" s="83">
        <v>0</v>
      </c>
      <c r="S20" s="84">
        <f t="shared" si="6"/>
        <v>0</v>
      </c>
      <c r="T20" s="85">
        <f>分析係数表!F23</f>
        <v>0.44144664996466887</v>
      </c>
      <c r="U20" s="86">
        <f t="shared" si="7"/>
        <v>0</v>
      </c>
      <c r="V20" s="87">
        <f>分析係数表!D23</f>
        <v>3.8478833429691016E-2</v>
      </c>
      <c r="W20" s="88">
        <f t="shared" si="8"/>
        <v>0</v>
      </c>
      <c r="X20" s="76">
        <f>分析係数表!E23</f>
        <v>4.0213271664418321E-2</v>
      </c>
      <c r="Y20" s="89">
        <f t="shared" si="9"/>
        <v>0</v>
      </c>
    </row>
    <row r="21" spans="1:25" x14ac:dyDescent="0.2">
      <c r="A21" s="6" t="s">
        <v>9</v>
      </c>
      <c r="B21" s="5" t="s">
        <v>271</v>
      </c>
      <c r="C21" s="90"/>
      <c r="D21" s="76">
        <f>投入係数表!P21</f>
        <v>0</v>
      </c>
      <c r="E21" s="77">
        <f t="shared" si="0"/>
        <v>0</v>
      </c>
      <c r="F21" s="76">
        <f>分析係数表!C24</f>
        <v>0.35760598503740648</v>
      </c>
      <c r="G21" s="77">
        <f t="shared" si="1"/>
        <v>0</v>
      </c>
      <c r="H21" s="77">
        <v>3.4891295425633008E-3</v>
      </c>
      <c r="I21" s="77">
        <f t="shared" si="2"/>
        <v>3.4891295425633008E-3</v>
      </c>
      <c r="J21" s="76">
        <f>分析係数表!G24</f>
        <v>0.20759493670886076</v>
      </c>
      <c r="K21" s="78">
        <f t="shared" si="3"/>
        <v>7.2432562655744476E-4</v>
      </c>
      <c r="L21" s="79"/>
      <c r="M21" s="80"/>
      <c r="N21" s="81">
        <f>分析係数表!H24</f>
        <v>3.6867790164061664E-4</v>
      </c>
      <c r="O21" s="82">
        <f t="shared" si="4"/>
        <v>7.0103763475312074E-3</v>
      </c>
      <c r="P21" s="76">
        <f>分析係数表!C24</f>
        <v>0.35760598503740648</v>
      </c>
      <c r="Q21" s="82">
        <f t="shared" si="5"/>
        <v>2.5069525392418333E-3</v>
      </c>
      <c r="R21" s="83">
        <v>8.7627009962225784E-3</v>
      </c>
      <c r="S21" s="84">
        <f t="shared" si="6"/>
        <v>1.2251830538785879E-2</v>
      </c>
      <c r="T21" s="85">
        <f>分析係数表!F24</f>
        <v>0.39156118143459917</v>
      </c>
      <c r="U21" s="86">
        <f t="shared" si="7"/>
        <v>4.7973412405035E-3</v>
      </c>
      <c r="V21" s="87">
        <f>分析係数表!D24</f>
        <v>0</v>
      </c>
      <c r="W21" s="88">
        <f t="shared" si="8"/>
        <v>0</v>
      </c>
      <c r="X21" s="76">
        <f>分析係数表!E24</f>
        <v>0</v>
      </c>
      <c r="Y21" s="89">
        <f t="shared" si="9"/>
        <v>0</v>
      </c>
    </row>
    <row r="22" spans="1:25" x14ac:dyDescent="0.2">
      <c r="A22" s="6" t="s">
        <v>10</v>
      </c>
      <c r="B22" s="5" t="s">
        <v>272</v>
      </c>
      <c r="C22" s="90"/>
      <c r="D22" s="76">
        <f>投入係数表!P22</f>
        <v>2.9635901778154107E-3</v>
      </c>
      <c r="E22" s="77">
        <f t="shared" si="0"/>
        <v>0.29635901778154106</v>
      </c>
      <c r="F22" s="76">
        <f>分析係数表!C25</f>
        <v>9.5215065139195865E-3</v>
      </c>
      <c r="G22" s="77">
        <f t="shared" si="1"/>
        <v>2.8217843182657535E-3</v>
      </c>
      <c r="H22" s="77">
        <v>3.2437819455423561E-3</v>
      </c>
      <c r="I22" s="77">
        <f t="shared" si="2"/>
        <v>3.2437819455423561E-3</v>
      </c>
      <c r="J22" s="76">
        <f>分析係数表!G25</f>
        <v>0.19654913728432108</v>
      </c>
      <c r="K22" s="78">
        <f t="shared" si="3"/>
        <v>6.3756254293480664E-4</v>
      </c>
      <c r="L22" s="79"/>
      <c r="M22" s="80"/>
      <c r="N22" s="81">
        <f>分析係数表!H25</f>
        <v>5.2391070233140261E-4</v>
      </c>
      <c r="O22" s="82">
        <f t="shared" si="4"/>
        <v>9.9621137570180315E-3</v>
      </c>
      <c r="P22" s="76">
        <f>分析係数表!C25</f>
        <v>9.5215065139195865E-3</v>
      </c>
      <c r="Q22" s="82">
        <f t="shared" si="5"/>
        <v>9.4854331029855108E-5</v>
      </c>
      <c r="R22" s="83">
        <v>7.0782838089760466E-4</v>
      </c>
      <c r="S22" s="84">
        <f t="shared" si="6"/>
        <v>3.9516103264399605E-3</v>
      </c>
      <c r="T22" s="85">
        <f>分析係数表!F25</f>
        <v>0.35083770942735681</v>
      </c>
      <c r="U22" s="86">
        <f t="shared" si="7"/>
        <v>1.3863739154776854E-3</v>
      </c>
      <c r="V22" s="87">
        <f>分析係数表!D25</f>
        <v>3.500875218804701E-3</v>
      </c>
      <c r="W22" s="88">
        <f t="shared" si="8"/>
        <v>0</v>
      </c>
      <c r="X22" s="76">
        <f>分析係数表!E25</f>
        <v>3.0007501875468868E-3</v>
      </c>
      <c r="Y22" s="89">
        <f t="shared" si="9"/>
        <v>0</v>
      </c>
    </row>
    <row r="23" spans="1:25" x14ac:dyDescent="0.2">
      <c r="A23" s="6" t="s">
        <v>11</v>
      </c>
      <c r="B23" s="5" t="s">
        <v>35</v>
      </c>
      <c r="C23" s="90"/>
      <c r="D23" s="76">
        <f>投入係数表!P23</f>
        <v>8.4674005080440302E-4</v>
      </c>
      <c r="E23" s="77">
        <f t="shared" si="0"/>
        <v>8.4674005080440304E-2</v>
      </c>
      <c r="F23" s="76">
        <f>分析係数表!C26</f>
        <v>1</v>
      </c>
      <c r="G23" s="77">
        <f t="shared" si="1"/>
        <v>8.4674005080440304E-2</v>
      </c>
      <c r="H23" s="77">
        <v>0.11592544827804716</v>
      </c>
      <c r="I23" s="77">
        <f t="shared" si="2"/>
        <v>0.11592544827804716</v>
      </c>
      <c r="J23" s="76">
        <f>分析係数表!G26</f>
        <v>0.19643428283435263</v>
      </c>
      <c r="K23" s="78">
        <f t="shared" si="3"/>
        <v>2.2771732294749034E-2</v>
      </c>
      <c r="L23" s="79"/>
      <c r="M23" s="80"/>
      <c r="N23" s="81">
        <f>分析係数表!H26</f>
        <v>1.1070039099261674E-2</v>
      </c>
      <c r="O23" s="82">
        <f t="shared" si="4"/>
        <v>0.21049577401402916</v>
      </c>
      <c r="P23" s="76">
        <f>分析係数表!C26</f>
        <v>1</v>
      </c>
      <c r="Q23" s="82">
        <f t="shared" si="5"/>
        <v>0.21049577401402916</v>
      </c>
      <c r="R23" s="83">
        <v>0.24866053504302454</v>
      </c>
      <c r="S23" s="84">
        <f t="shared" si="6"/>
        <v>0.36458598332107173</v>
      </c>
      <c r="T23" s="85">
        <f>分析係数表!F26</f>
        <v>0.33543328454985122</v>
      </c>
      <c r="U23" s="86">
        <f t="shared" si="7"/>
        <v>0.12229427388622437</v>
      </c>
      <c r="V23" s="87">
        <f>分析係数表!D26</f>
        <v>6.5760780018802641E-3</v>
      </c>
      <c r="W23" s="88">
        <f t="shared" si="8"/>
        <v>0</v>
      </c>
      <c r="X23" s="76">
        <f>分析係数表!E26</f>
        <v>6.992837551004584E-3</v>
      </c>
      <c r="Y23" s="89">
        <f t="shared" si="9"/>
        <v>0</v>
      </c>
    </row>
    <row r="24" spans="1:25" x14ac:dyDescent="0.2">
      <c r="A24" s="6" t="s">
        <v>12</v>
      </c>
      <c r="B24" s="5" t="s">
        <v>365</v>
      </c>
      <c r="C24" s="90"/>
      <c r="D24" s="76">
        <f>投入係数表!P24</f>
        <v>0</v>
      </c>
      <c r="E24" s="77">
        <f t="shared" si="0"/>
        <v>0</v>
      </c>
      <c r="F24" s="76">
        <f>分析係数表!C27</f>
        <v>0.19201995012468831</v>
      </c>
      <c r="G24" s="77">
        <f t="shared" si="1"/>
        <v>0</v>
      </c>
      <c r="H24" s="77">
        <v>5.4571041636223953E-4</v>
      </c>
      <c r="I24" s="77">
        <f t="shared" si="2"/>
        <v>5.4571041636223953E-4</v>
      </c>
      <c r="J24" s="76">
        <f>分析係数表!G27</f>
        <v>0.16888519134775373</v>
      </c>
      <c r="K24" s="78">
        <f t="shared" si="3"/>
        <v>9.2162408087799179E-5</v>
      </c>
      <c r="L24" s="79"/>
      <c r="M24" s="80"/>
      <c r="N24" s="81">
        <f>分析係数表!H27</f>
        <v>1.1060337049218499E-2</v>
      </c>
      <c r="O24" s="82">
        <f t="shared" si="4"/>
        <v>0.21031129042593621</v>
      </c>
      <c r="P24" s="76">
        <f>分析係数表!C27</f>
        <v>0.19201995012468831</v>
      </c>
      <c r="Q24" s="82">
        <f t="shared" si="5"/>
        <v>4.0383963498247112E-2</v>
      </c>
      <c r="R24" s="83">
        <v>4.0898794339813929E-2</v>
      </c>
      <c r="S24" s="84">
        <f t="shared" si="6"/>
        <v>4.144450475617617E-2</v>
      </c>
      <c r="T24" s="85">
        <f>分析係数表!F27</f>
        <v>0.32029950083194675</v>
      </c>
      <c r="U24" s="86">
        <f t="shared" si="7"/>
        <v>1.327465418563047E-2</v>
      </c>
      <c r="V24" s="87">
        <f>分析係数表!D27</f>
        <v>0</v>
      </c>
      <c r="W24" s="88">
        <f t="shared" si="8"/>
        <v>0</v>
      </c>
      <c r="X24" s="76">
        <f>分析係数表!E27</f>
        <v>0</v>
      </c>
      <c r="Y24" s="89">
        <f t="shared" si="9"/>
        <v>0</v>
      </c>
    </row>
    <row r="25" spans="1:25" x14ac:dyDescent="0.2">
      <c r="A25" s="6" t="s">
        <v>13</v>
      </c>
      <c r="B25" s="5" t="s">
        <v>192</v>
      </c>
      <c r="C25" s="90"/>
      <c r="D25" s="76">
        <f>投入係数表!P25</f>
        <v>0</v>
      </c>
      <c r="E25" s="77">
        <f t="shared" si="0"/>
        <v>0</v>
      </c>
      <c r="F25" s="76">
        <f>分析係数表!C28</f>
        <v>7.8754250939681358E-2</v>
      </c>
      <c r="G25" s="77">
        <f t="shared" si="1"/>
        <v>0</v>
      </c>
      <c r="H25" s="77">
        <v>4.4698919573114265E-3</v>
      </c>
      <c r="I25" s="77">
        <f t="shared" si="2"/>
        <v>4.4698919573114265E-3</v>
      </c>
      <c r="J25" s="76">
        <f>分析係数表!G28</f>
        <v>0.12491909385113269</v>
      </c>
      <c r="K25" s="78">
        <f t="shared" si="3"/>
        <v>5.5837485291980926E-4</v>
      </c>
      <c r="L25" s="79"/>
      <c r="M25" s="80"/>
      <c r="N25" s="81">
        <f>分析係数表!H28</f>
        <v>1.995711693880917E-2</v>
      </c>
      <c r="O25" s="82">
        <f t="shared" si="4"/>
        <v>0.37948274070714988</v>
      </c>
      <c r="P25" s="76">
        <f>分析係数表!C28</f>
        <v>7.8754250939681358E-2</v>
      </c>
      <c r="Q25" s="82">
        <f t="shared" si="5"/>
        <v>2.9885878988928916E-2</v>
      </c>
      <c r="R25" s="83">
        <v>3.2979990180362836E-2</v>
      </c>
      <c r="S25" s="84">
        <f t="shared" si="6"/>
        <v>3.7449882137674265E-2</v>
      </c>
      <c r="T25" s="85">
        <f>分析係数表!F28</f>
        <v>0.21391585760517801</v>
      </c>
      <c r="U25" s="86">
        <f t="shared" si="7"/>
        <v>8.0111236546934281E-3</v>
      </c>
      <c r="V25" s="87">
        <f>分析係数表!D28</f>
        <v>3.3980582524271843E-2</v>
      </c>
      <c r="W25" s="88">
        <f t="shared" si="8"/>
        <v>0</v>
      </c>
      <c r="X25" s="76">
        <f>分析係数表!E28</f>
        <v>2.9773462783171521E-2</v>
      </c>
      <c r="Y25" s="89">
        <f t="shared" si="9"/>
        <v>0</v>
      </c>
    </row>
    <row r="26" spans="1:25" x14ac:dyDescent="0.2">
      <c r="A26" s="6" t="s">
        <v>14</v>
      </c>
      <c r="B26" s="5" t="s">
        <v>50</v>
      </c>
      <c r="C26" s="90"/>
      <c r="D26" s="76">
        <f>投入係数表!P26</f>
        <v>2.9635901778154107E-3</v>
      </c>
      <c r="E26" s="77">
        <f t="shared" si="0"/>
        <v>0.29635901778154106</v>
      </c>
      <c r="F26" s="76">
        <f>分析係数表!C29</f>
        <v>0.17273701124799146</v>
      </c>
      <c r="G26" s="77">
        <f t="shared" si="1"/>
        <v>5.119217098797376E-2</v>
      </c>
      <c r="H26" s="77">
        <v>6.1221216900586177E-2</v>
      </c>
      <c r="I26" s="77">
        <f t="shared" si="2"/>
        <v>6.1221216900586177E-2</v>
      </c>
      <c r="J26" s="76">
        <f>分析係数表!G29</f>
        <v>0.26179367547952309</v>
      </c>
      <c r="K26" s="78">
        <f t="shared" si="3"/>
        <v>1.6027327389733552E-2</v>
      </c>
      <c r="L26" s="79"/>
      <c r="M26" s="80"/>
      <c r="N26" s="81">
        <f>分析係数表!H29</f>
        <v>9.8960910440376044E-3</v>
      </c>
      <c r="O26" s="82">
        <f t="shared" si="4"/>
        <v>0.18817325985478506</v>
      </c>
      <c r="P26" s="76">
        <f>分析係数表!C29</f>
        <v>0.17273701124799146</v>
      </c>
      <c r="Q26" s="82">
        <f t="shared" si="5"/>
        <v>3.2504486504107227E-2</v>
      </c>
      <c r="R26" s="83">
        <v>4.387659493945107E-2</v>
      </c>
      <c r="S26" s="84">
        <f t="shared" si="6"/>
        <v>0.10509781184003725</v>
      </c>
      <c r="T26" s="85">
        <f>分析係数表!F29</f>
        <v>0.41420425090720581</v>
      </c>
      <c r="U26" s="86">
        <f t="shared" si="7"/>
        <v>4.3531960425189094E-2</v>
      </c>
      <c r="V26" s="87">
        <f>分析係数表!D29</f>
        <v>0.15033696215655781</v>
      </c>
      <c r="W26" s="88">
        <f t="shared" si="8"/>
        <v>0</v>
      </c>
      <c r="X26" s="76">
        <f>分析係数表!E29</f>
        <v>7.8797304302747534E-2</v>
      </c>
      <c r="Y26" s="89">
        <f t="shared" si="9"/>
        <v>0</v>
      </c>
    </row>
    <row r="27" spans="1:25" x14ac:dyDescent="0.2">
      <c r="A27" s="6" t="s">
        <v>15</v>
      </c>
      <c r="B27" s="5" t="s">
        <v>36</v>
      </c>
      <c r="C27" s="90"/>
      <c r="D27" s="76">
        <f>投入係数表!P27</f>
        <v>3.8103302286198138E-3</v>
      </c>
      <c r="E27" s="77">
        <f t="shared" si="0"/>
        <v>0.38103302286198137</v>
      </c>
      <c r="F27" s="76">
        <f>分析係数表!C30</f>
        <v>1</v>
      </c>
      <c r="G27" s="77">
        <f t="shared" si="1"/>
        <v>0.38103302286198137</v>
      </c>
      <c r="H27" s="77">
        <v>0.41432366335723186</v>
      </c>
      <c r="I27" s="77">
        <f t="shared" si="2"/>
        <v>0.41432366335723186</v>
      </c>
      <c r="J27" s="76">
        <f>分析係数表!G30</f>
        <v>0.34449467473756801</v>
      </c>
      <c r="K27" s="78">
        <f t="shared" si="3"/>
        <v>0.14273229564432721</v>
      </c>
      <c r="L27" s="79"/>
      <c r="M27" s="80"/>
      <c r="N27" s="81">
        <f>分析係数表!H30</f>
        <v>0</v>
      </c>
      <c r="O27" s="82">
        <f t="shared" si="4"/>
        <v>0</v>
      </c>
      <c r="P27" s="76">
        <f>分析係数表!C30</f>
        <v>1</v>
      </c>
      <c r="Q27" s="82">
        <f t="shared" si="5"/>
        <v>0</v>
      </c>
      <c r="R27" s="83">
        <v>4.5959997689306149E-2</v>
      </c>
      <c r="S27" s="84">
        <f t="shared" si="6"/>
        <v>0.46028366104653801</v>
      </c>
      <c r="T27" s="85">
        <f>分析係数表!F30</f>
        <v>0.44103900084284731</v>
      </c>
      <c r="U27" s="86">
        <f t="shared" si="7"/>
        <v>0.20300304597225291</v>
      </c>
      <c r="V27" s="87">
        <f>分析係数表!D30</f>
        <v>0.13470232166117538</v>
      </c>
      <c r="W27" s="88">
        <f t="shared" si="8"/>
        <v>0</v>
      </c>
      <c r="X27" s="76">
        <f>分析係数表!E30</f>
        <v>9.0644395065512223E-2</v>
      </c>
      <c r="Y27" s="89">
        <f t="shared" si="9"/>
        <v>0</v>
      </c>
    </row>
    <row r="28" spans="1:25" x14ac:dyDescent="0.2">
      <c r="A28" s="6" t="s">
        <v>16</v>
      </c>
      <c r="B28" s="5" t="s">
        <v>193</v>
      </c>
      <c r="C28" s="90"/>
      <c r="D28" s="76">
        <f>投入係数表!P28</f>
        <v>2.4132091447925486E-2</v>
      </c>
      <c r="E28" s="77">
        <f t="shared" si="0"/>
        <v>2.4132091447925488</v>
      </c>
      <c r="F28" s="76">
        <f>分析係数表!C31</f>
        <v>0.22703792364873376</v>
      </c>
      <c r="G28" s="77">
        <f t="shared" si="1"/>
        <v>0.54788999356383683</v>
      </c>
      <c r="H28" s="77">
        <v>0.57115512571116855</v>
      </c>
      <c r="I28" s="77">
        <f t="shared" si="2"/>
        <v>0.57115512571116855</v>
      </c>
      <c r="J28" s="76">
        <f>分析係数表!G31</f>
        <v>7.0061014096360189E-2</v>
      </c>
      <c r="K28" s="78">
        <f t="shared" si="3"/>
        <v>4.0015707313658555E-2</v>
      </c>
      <c r="L28" s="79"/>
      <c r="M28" s="80"/>
      <c r="N28" s="81">
        <f>分析係数表!H31</f>
        <v>2.3692406205431206E-2</v>
      </c>
      <c r="O28" s="82">
        <f t="shared" si="4"/>
        <v>0.45050892212292654</v>
      </c>
      <c r="P28" s="76">
        <f>分析係数表!C31</f>
        <v>0.22703792364873376</v>
      </c>
      <c r="Q28" s="82">
        <f t="shared" si="5"/>
        <v>0.10228261026401834</v>
      </c>
      <c r="R28" s="83">
        <v>0.12808856024651025</v>
      </c>
      <c r="S28" s="84">
        <f t="shared" si="6"/>
        <v>0.69924368595767883</v>
      </c>
      <c r="T28" s="85">
        <f>分析係数表!F31</f>
        <v>0.2422680412371134</v>
      </c>
      <c r="U28" s="86">
        <f t="shared" si="7"/>
        <v>0.1694043981443861</v>
      </c>
      <c r="V28" s="87">
        <f>分析係数表!D31</f>
        <v>2.0934146854618137E-2</v>
      </c>
      <c r="W28" s="88">
        <f t="shared" si="8"/>
        <v>0</v>
      </c>
      <c r="X28" s="76">
        <f>分析係数表!E31</f>
        <v>1.7988638754470862E-2</v>
      </c>
      <c r="Y28" s="89">
        <f t="shared" si="9"/>
        <v>0</v>
      </c>
    </row>
    <row r="29" spans="1:25" x14ac:dyDescent="0.2">
      <c r="A29" s="6" t="s">
        <v>17</v>
      </c>
      <c r="B29" s="5" t="s">
        <v>273</v>
      </c>
      <c r="C29" s="90"/>
      <c r="D29" s="76">
        <f>投入係数表!P29</f>
        <v>8.4674005080440302E-4</v>
      </c>
      <c r="E29" s="77">
        <f t="shared" si="0"/>
        <v>8.4674005080440304E-2</v>
      </c>
      <c r="F29" s="76">
        <f>分析係数表!C32</f>
        <v>0.29590488771466317</v>
      </c>
      <c r="G29" s="77">
        <f t="shared" si="1"/>
        <v>2.5055451965678505E-2</v>
      </c>
      <c r="H29" s="77">
        <v>2.8465962252338384E-2</v>
      </c>
      <c r="I29" s="77">
        <f t="shared" si="2"/>
        <v>2.8465962252338384E-2</v>
      </c>
      <c r="J29" s="76">
        <f>分析係数表!G32</f>
        <v>0.13968957871396895</v>
      </c>
      <c r="K29" s="78">
        <f t="shared" si="3"/>
        <v>3.9763982747168915E-3</v>
      </c>
      <c r="L29" s="79"/>
      <c r="M29" s="80"/>
      <c r="N29" s="81">
        <f>分析係数表!H32</f>
        <v>6.5682878792288815E-3</v>
      </c>
      <c r="O29" s="82">
        <f t="shared" si="4"/>
        <v>0.12489538913891127</v>
      </c>
      <c r="P29" s="76">
        <f>分析係数表!C32</f>
        <v>0.29590488771466317</v>
      </c>
      <c r="Q29" s="82">
        <f t="shared" si="5"/>
        <v>3.69571560992287E-2</v>
      </c>
      <c r="R29" s="83">
        <v>4.5570335893542348E-2</v>
      </c>
      <c r="S29" s="84">
        <f t="shared" si="6"/>
        <v>7.4036298145880725E-2</v>
      </c>
      <c r="T29" s="85">
        <f>分析係数表!F32</f>
        <v>0.48337028824833705</v>
      </c>
      <c r="U29" s="86">
        <f t="shared" si="7"/>
        <v>3.5786946775614191E-2</v>
      </c>
      <c r="V29" s="87">
        <f>分析係数表!D32</f>
        <v>2.4390243902439025E-2</v>
      </c>
      <c r="W29" s="88">
        <f t="shared" si="8"/>
        <v>0</v>
      </c>
      <c r="X29" s="76">
        <f>分析係数表!E32</f>
        <v>3.7694013303769404E-2</v>
      </c>
      <c r="Y29" s="89">
        <f t="shared" si="9"/>
        <v>0</v>
      </c>
    </row>
    <row r="30" spans="1:25" x14ac:dyDescent="0.2">
      <c r="A30" s="6" t="s">
        <v>18</v>
      </c>
      <c r="B30" s="5" t="s">
        <v>274</v>
      </c>
      <c r="C30" s="90"/>
      <c r="D30" s="76">
        <f>投入係数表!P30</f>
        <v>0</v>
      </c>
      <c r="E30" s="77">
        <f t="shared" si="0"/>
        <v>0</v>
      </c>
      <c r="F30" s="76">
        <f>分析係数表!C33</f>
        <v>0.50593824228028506</v>
      </c>
      <c r="G30" s="77">
        <f t="shared" si="1"/>
        <v>0</v>
      </c>
      <c r="H30" s="77">
        <v>5.2556320952356975E-3</v>
      </c>
      <c r="I30" s="77">
        <f t="shared" si="2"/>
        <v>5.2556320952356975E-3</v>
      </c>
      <c r="J30" s="76">
        <f>分析係数表!G33</f>
        <v>0.50351288056206089</v>
      </c>
      <c r="K30" s="78">
        <f t="shared" si="3"/>
        <v>2.6462784554465457E-3</v>
      </c>
      <c r="L30" s="79"/>
      <c r="M30" s="80"/>
      <c r="N30" s="81">
        <f>分析係数表!H33</f>
        <v>9.7990705436058648E-4</v>
      </c>
      <c r="O30" s="82">
        <f t="shared" si="4"/>
        <v>1.8632842397385579E-2</v>
      </c>
      <c r="P30" s="76">
        <f>分析係数表!C33</f>
        <v>0.50593824228028506</v>
      </c>
      <c r="Q30" s="82">
        <f t="shared" si="5"/>
        <v>9.4270675312188336E-3</v>
      </c>
      <c r="R30" s="83">
        <v>3.1720564659481885E-2</v>
      </c>
      <c r="S30" s="84">
        <f t="shared" si="6"/>
        <v>3.6976196754717583E-2</v>
      </c>
      <c r="T30" s="85">
        <f>分析係数表!F33</f>
        <v>0.6428571428571429</v>
      </c>
      <c r="U30" s="86">
        <f t="shared" si="7"/>
        <v>2.3770412199461306E-2</v>
      </c>
      <c r="V30" s="87">
        <f>分析係数表!D33</f>
        <v>0.16744730679156908</v>
      </c>
      <c r="W30" s="88">
        <f t="shared" si="8"/>
        <v>0</v>
      </c>
      <c r="X30" s="76">
        <f>分析係数表!E33</f>
        <v>0.16510538641686182</v>
      </c>
      <c r="Y30" s="89">
        <f t="shared" si="9"/>
        <v>0</v>
      </c>
    </row>
    <row r="31" spans="1:25" x14ac:dyDescent="0.2">
      <c r="A31" s="6" t="s">
        <v>19</v>
      </c>
      <c r="B31" s="5" t="s">
        <v>275</v>
      </c>
      <c r="C31" s="90"/>
      <c r="D31" s="76">
        <f>投入係数表!P31</f>
        <v>4.6147332768839963E-2</v>
      </c>
      <c r="E31" s="77">
        <f t="shared" si="0"/>
        <v>4.6147332768839959</v>
      </c>
      <c r="F31" s="76">
        <f>分析係数表!C34</f>
        <v>0.26077975054258296</v>
      </c>
      <c r="G31" s="77">
        <f t="shared" si="1"/>
        <v>1.2034289927663648</v>
      </c>
      <c r="H31" s="77">
        <v>1.2417096252847446</v>
      </c>
      <c r="I31" s="77">
        <f t="shared" si="2"/>
        <v>1.2417096252847446</v>
      </c>
      <c r="J31" s="76">
        <f>分析係数表!G34</f>
        <v>0.42483061710309467</v>
      </c>
      <c r="K31" s="78">
        <f t="shared" si="3"/>
        <v>0.52751626637257054</v>
      </c>
      <c r="L31" s="79"/>
      <c r="M31" s="80"/>
      <c r="N31" s="81">
        <f>分析係数表!H34</f>
        <v>0.16366388217830427</v>
      </c>
      <c r="O31" s="82">
        <f t="shared" si="4"/>
        <v>3.1120536475395775</v>
      </c>
      <c r="P31" s="76">
        <f>分析係数表!C34</f>
        <v>0.26077975054258296</v>
      </c>
      <c r="Q31" s="82">
        <f t="shared" si="5"/>
        <v>0.8115605738805064</v>
      </c>
      <c r="R31" s="83">
        <v>0.87657713057574971</v>
      </c>
      <c r="S31" s="84">
        <f t="shared" si="6"/>
        <v>2.1182867558604945</v>
      </c>
      <c r="T31" s="85">
        <f>分析係数表!F34</f>
        <v>0.70072636269303545</v>
      </c>
      <c r="U31" s="86">
        <f t="shared" si="7"/>
        <v>1.4843393735749544</v>
      </c>
      <c r="V31" s="87">
        <f>分析係数表!D34</f>
        <v>0.25868278093145336</v>
      </c>
      <c r="W31" s="88">
        <f t="shared" si="8"/>
        <v>1</v>
      </c>
      <c r="X31" s="76">
        <f>分析係数表!E34</f>
        <v>0.16968809131416712</v>
      </c>
      <c r="Y31" s="89">
        <f t="shared" si="9"/>
        <v>0</v>
      </c>
    </row>
    <row r="32" spans="1:25" x14ac:dyDescent="0.2">
      <c r="A32" s="6" t="s">
        <v>20</v>
      </c>
      <c r="B32" s="5" t="s">
        <v>37</v>
      </c>
      <c r="C32" s="90"/>
      <c r="D32" s="76">
        <f>投入係数表!P32</f>
        <v>1.1430990685859441E-2</v>
      </c>
      <c r="E32" s="77">
        <f t="shared" si="0"/>
        <v>1.1430990685859441</v>
      </c>
      <c r="F32" s="76">
        <f>分析係数表!C35</f>
        <v>0.71993786549707606</v>
      </c>
      <c r="G32" s="77">
        <f t="shared" si="1"/>
        <v>0.82296030348946037</v>
      </c>
      <c r="H32" s="77">
        <v>0.91132038719360964</v>
      </c>
      <c r="I32" s="77">
        <f t="shared" si="2"/>
        <v>0.91132038719360964</v>
      </c>
      <c r="J32" s="76">
        <f>分析係数表!G35</f>
        <v>0.31397977394408089</v>
      </c>
      <c r="K32" s="78">
        <f t="shared" si="3"/>
        <v>0.28613616916168183</v>
      </c>
      <c r="L32" s="79"/>
      <c r="M32" s="80"/>
      <c r="N32" s="81">
        <f>分析係数表!H35</f>
        <v>6.1132617322040145E-2</v>
      </c>
      <c r="O32" s="82">
        <f t="shared" si="4"/>
        <v>1.1624310885735301</v>
      </c>
      <c r="P32" s="76">
        <f>分析係数表!C35</f>
        <v>0.71993786549707606</v>
      </c>
      <c r="Q32" s="82">
        <f t="shared" si="5"/>
        <v>0.83687815669506982</v>
      </c>
      <c r="R32" s="83">
        <v>1.0497434816882878</v>
      </c>
      <c r="S32" s="84">
        <f t="shared" si="6"/>
        <v>1.9610638688818973</v>
      </c>
      <c r="T32" s="85">
        <f>分析係数表!F35</f>
        <v>0.64640095181439616</v>
      </c>
      <c r="U32" s="86">
        <f t="shared" si="7"/>
        <v>1.2676335514140806</v>
      </c>
      <c r="V32" s="87">
        <f>分析係数表!D35</f>
        <v>8.7804878048780483E-2</v>
      </c>
      <c r="W32" s="88">
        <f t="shared" si="8"/>
        <v>0</v>
      </c>
      <c r="X32" s="76">
        <f>分析係数表!E35</f>
        <v>7.8643664485425341E-2</v>
      </c>
      <c r="Y32" s="89">
        <f t="shared" si="9"/>
        <v>0</v>
      </c>
    </row>
    <row r="33" spans="1:25" x14ac:dyDescent="0.2">
      <c r="A33" s="6" t="s">
        <v>21</v>
      </c>
      <c r="B33" s="5" t="s">
        <v>38</v>
      </c>
      <c r="C33" s="90"/>
      <c r="D33" s="76">
        <f>投入係数表!P33</f>
        <v>3.3869602032176121E-3</v>
      </c>
      <c r="E33" s="77">
        <f t="shared" si="0"/>
        <v>0.33869602032176122</v>
      </c>
      <c r="F33" s="76">
        <f>分析係数表!C36</f>
        <v>0.73814422888496956</v>
      </c>
      <c r="G33" s="77">
        <f t="shared" si="1"/>
        <v>0.2500065127468144</v>
      </c>
      <c r="H33" s="77">
        <v>0.30830337286652654</v>
      </c>
      <c r="I33" s="77">
        <f t="shared" si="2"/>
        <v>0.30830337286652654</v>
      </c>
      <c r="J33" s="76">
        <f>分析係数表!G36</f>
        <v>1.8281777836656288E-2</v>
      </c>
      <c r="K33" s="78">
        <f t="shared" si="3"/>
        <v>5.6363337690376446E-3</v>
      </c>
      <c r="L33" s="79"/>
      <c r="M33" s="80"/>
      <c r="N33" s="81">
        <f>分析係数表!H36</f>
        <v>0.17079488896003725</v>
      </c>
      <c r="O33" s="82">
        <f t="shared" si="4"/>
        <v>3.2476490847878785</v>
      </c>
      <c r="P33" s="76">
        <f>分析係数表!C36</f>
        <v>0.73814422888496956</v>
      </c>
      <c r="Q33" s="82">
        <f t="shared" si="5"/>
        <v>2.3972334293797255</v>
      </c>
      <c r="R33" s="83">
        <v>2.4887409520997714</v>
      </c>
      <c r="S33" s="84">
        <f t="shared" si="6"/>
        <v>2.797044324966298</v>
      </c>
      <c r="T33" s="85">
        <f>分析係数表!F36</f>
        <v>0.88368550043054916</v>
      </c>
      <c r="U33" s="86">
        <f t="shared" si="7"/>
        <v>2.4717075140342706</v>
      </c>
      <c r="V33" s="87">
        <f>分析係数表!D36</f>
        <v>1.6625819699278004E-2</v>
      </c>
      <c r="W33" s="88">
        <f t="shared" si="8"/>
        <v>0</v>
      </c>
      <c r="X33" s="76">
        <f>分析係数表!E36</f>
        <v>4.8353977611445987E-3</v>
      </c>
      <c r="Y33" s="89">
        <f t="shared" si="9"/>
        <v>0</v>
      </c>
    </row>
    <row r="34" spans="1:25" x14ac:dyDescent="0.2">
      <c r="A34" s="6" t="s">
        <v>22</v>
      </c>
      <c r="B34" s="5" t="s">
        <v>377</v>
      </c>
      <c r="C34" s="90"/>
      <c r="D34" s="76">
        <f>投入係数表!P34</f>
        <v>2.0321761219305672E-2</v>
      </c>
      <c r="E34" s="77">
        <f t="shared" si="0"/>
        <v>2.0321761219305672</v>
      </c>
      <c r="F34" s="76">
        <f>分析係数表!C37</f>
        <v>0.25348602222970695</v>
      </c>
      <c r="G34" s="77">
        <f t="shared" si="1"/>
        <v>0.51512824161837145</v>
      </c>
      <c r="H34" s="77">
        <v>0.56545641288458226</v>
      </c>
      <c r="I34" s="77">
        <f t="shared" si="2"/>
        <v>0.56545641288458226</v>
      </c>
      <c r="J34" s="76">
        <f>分析係数表!G37</f>
        <v>0.47075358051131039</v>
      </c>
      <c r="K34" s="78">
        <f t="shared" si="3"/>
        <v>0.26619063098849899</v>
      </c>
      <c r="L34" s="79"/>
      <c r="M34" s="80"/>
      <c r="N34" s="81">
        <f>分析係数表!H37</f>
        <v>4.9005054768072494E-2</v>
      </c>
      <c r="O34" s="82">
        <f t="shared" si="4"/>
        <v>0.93182660345737189</v>
      </c>
      <c r="P34" s="76">
        <f>分析係数表!C37</f>
        <v>0.25348602222970695</v>
      </c>
      <c r="Q34" s="82">
        <f t="shared" si="5"/>
        <v>0.23620501911822769</v>
      </c>
      <c r="R34" s="83">
        <v>0.28554499241867864</v>
      </c>
      <c r="S34" s="84">
        <f t="shared" si="6"/>
        <v>0.85100140530326085</v>
      </c>
      <c r="T34" s="85">
        <f>分析係数表!F37</f>
        <v>0.68036407442109492</v>
      </c>
      <c r="U34" s="86">
        <f t="shared" si="7"/>
        <v>0.57899078345020416</v>
      </c>
      <c r="V34" s="87">
        <f>分析係数表!D37</f>
        <v>9.1554008834158748E-2</v>
      </c>
      <c r="W34" s="88">
        <f t="shared" si="8"/>
        <v>0</v>
      </c>
      <c r="X34" s="76">
        <f>分析係数表!E37</f>
        <v>8.4593762548520954E-2</v>
      </c>
      <c r="Y34" s="89">
        <f t="shared" si="9"/>
        <v>0</v>
      </c>
    </row>
    <row r="35" spans="1:25" x14ac:dyDescent="0.2">
      <c r="A35" s="6" t="s">
        <v>23</v>
      </c>
      <c r="B35" s="5" t="s">
        <v>194</v>
      </c>
      <c r="C35" s="90"/>
      <c r="D35" s="76">
        <f>投入係数表!P35</f>
        <v>6.3505503810330228E-3</v>
      </c>
      <c r="E35" s="77">
        <f t="shared" si="0"/>
        <v>0.63505503810330233</v>
      </c>
      <c r="F35" s="76">
        <f>分析係数表!C38</f>
        <v>0.13763637750820168</v>
      </c>
      <c r="G35" s="77">
        <f t="shared" si="1"/>
        <v>8.7406674962871522E-2</v>
      </c>
      <c r="H35" s="77">
        <v>0.11317143098348995</v>
      </c>
      <c r="I35" s="77">
        <f t="shared" si="2"/>
        <v>0.11317143098348995</v>
      </c>
      <c r="J35" s="76">
        <f>分析係数表!G38</f>
        <v>0.19868482855800845</v>
      </c>
      <c r="K35" s="78">
        <f t="shared" si="3"/>
        <v>2.2485446362619187E-2</v>
      </c>
      <c r="L35" s="79"/>
      <c r="M35" s="80"/>
      <c r="N35" s="81">
        <f>分析係数表!H38</f>
        <v>4.3455482143376897E-2</v>
      </c>
      <c r="O35" s="82">
        <f t="shared" si="4"/>
        <v>0.826301991068218</v>
      </c>
      <c r="P35" s="76">
        <f>分析係数表!C38</f>
        <v>0.13763637750820168</v>
      </c>
      <c r="Q35" s="82">
        <f t="shared" si="5"/>
        <v>0.11372921277844394</v>
      </c>
      <c r="R35" s="83">
        <v>0.14507112862936272</v>
      </c>
      <c r="S35" s="84">
        <f t="shared" si="6"/>
        <v>0.2582425596128527</v>
      </c>
      <c r="T35" s="85">
        <f>分析係数表!F38</f>
        <v>0.41427900422733677</v>
      </c>
      <c r="U35" s="86">
        <f t="shared" si="7"/>
        <v>0.10698447044553126</v>
      </c>
      <c r="V35" s="87">
        <f>分析係数表!D38</f>
        <v>5.9182714889619542E-2</v>
      </c>
      <c r="W35" s="88">
        <f t="shared" si="8"/>
        <v>0</v>
      </c>
      <c r="X35" s="76">
        <f>分析係数表!E38</f>
        <v>5.7303898543917334E-2</v>
      </c>
      <c r="Y35" s="89">
        <f t="shared" si="9"/>
        <v>0</v>
      </c>
    </row>
    <row r="36" spans="1:25" x14ac:dyDescent="0.2">
      <c r="A36" s="6" t="s">
        <v>24</v>
      </c>
      <c r="B36" s="5" t="s">
        <v>39</v>
      </c>
      <c r="C36" s="90"/>
      <c r="D36" s="76">
        <f>投入係数表!P36</f>
        <v>0</v>
      </c>
      <c r="E36" s="77">
        <f t="shared" si="0"/>
        <v>0</v>
      </c>
      <c r="F36" s="76">
        <f>分析係数表!C39</f>
        <v>1</v>
      </c>
      <c r="G36" s="77">
        <f t="shared" si="1"/>
        <v>0</v>
      </c>
      <c r="H36" s="77">
        <v>1.2613947833239283E-2</v>
      </c>
      <c r="I36" s="77">
        <f t="shared" si="2"/>
        <v>1.2613947833239283E-2</v>
      </c>
      <c r="J36" s="76">
        <f>分析係数表!G39</f>
        <v>0.35440246949875054</v>
      </c>
      <c r="K36" s="78">
        <f t="shared" si="3"/>
        <v>4.4704142622284159E-3</v>
      </c>
      <c r="L36" s="79"/>
      <c r="M36" s="80"/>
      <c r="N36" s="81">
        <f>分析係数表!H39</f>
        <v>3.9099261673991711E-3</v>
      </c>
      <c r="O36" s="82">
        <f t="shared" si="4"/>
        <v>7.4346886001449383E-2</v>
      </c>
      <c r="P36" s="76">
        <f>分析係数表!C39</f>
        <v>1</v>
      </c>
      <c r="Q36" s="82">
        <f t="shared" si="5"/>
        <v>7.4346886001449383E-2</v>
      </c>
      <c r="R36" s="83">
        <v>8.7303583814691846E-2</v>
      </c>
      <c r="S36" s="84">
        <f t="shared" si="6"/>
        <v>9.9917531647931129E-2</v>
      </c>
      <c r="T36" s="85">
        <f>分析係数表!F39</f>
        <v>0.70505659267970011</v>
      </c>
      <c r="U36" s="86">
        <f t="shared" si="7"/>
        <v>7.0447514412656426E-2</v>
      </c>
      <c r="V36" s="87">
        <f>分析係数表!D39</f>
        <v>6.644127590768778E-2</v>
      </c>
      <c r="W36" s="88">
        <f t="shared" si="8"/>
        <v>0</v>
      </c>
      <c r="X36" s="76">
        <f>分析係数表!E39</f>
        <v>8.4080552697339411E-2</v>
      </c>
      <c r="Y36" s="89">
        <f t="shared" si="9"/>
        <v>0</v>
      </c>
    </row>
    <row r="37" spans="1:25" x14ac:dyDescent="0.2">
      <c r="A37" s="6" t="s">
        <v>25</v>
      </c>
      <c r="B37" s="5" t="s">
        <v>40</v>
      </c>
      <c r="C37" s="90"/>
      <c r="D37" s="76">
        <f>投入係数表!P37</f>
        <v>4.2337002540220151E-4</v>
      </c>
      <c r="E37" s="77">
        <f t="shared" si="0"/>
        <v>4.2337002540220152E-2</v>
      </c>
      <c r="F37" s="76">
        <f>分析係数表!C40</f>
        <v>0.97865804365400166</v>
      </c>
      <c r="G37" s="77">
        <f t="shared" si="1"/>
        <v>4.1433448080186355E-2</v>
      </c>
      <c r="H37" s="77">
        <v>4.261108332674686E-2</v>
      </c>
      <c r="I37" s="77">
        <f t="shared" si="2"/>
        <v>4.261108332674686E-2</v>
      </c>
      <c r="J37" s="76">
        <f>分析係数表!G40</f>
        <v>0.50171175404443846</v>
      </c>
      <c r="K37" s="78">
        <f t="shared" si="3"/>
        <v>2.1378481357595892E-2</v>
      </c>
      <c r="L37" s="79"/>
      <c r="M37" s="80"/>
      <c r="N37" s="81">
        <f>分析係数表!H40</f>
        <v>2.8630749677406836E-2</v>
      </c>
      <c r="O37" s="82">
        <f t="shared" si="4"/>
        <v>0.5444110684622262</v>
      </c>
      <c r="P37" s="76">
        <f>分析係数表!C40</f>
        <v>0.97865804365400166</v>
      </c>
      <c r="Q37" s="82">
        <f t="shared" si="5"/>
        <v>0.53279227120482708</v>
      </c>
      <c r="R37" s="83">
        <v>0.53404289114218251</v>
      </c>
      <c r="S37" s="84">
        <f t="shared" si="6"/>
        <v>0.57665397446892941</v>
      </c>
      <c r="T37" s="85">
        <f>分析係数表!F40</f>
        <v>0.70027522319930191</v>
      </c>
      <c r="U37" s="86">
        <f t="shared" si="7"/>
        <v>0.40381649067999409</v>
      </c>
      <c r="V37" s="87">
        <f>分析係数表!D40</f>
        <v>7.5250050345707184E-2</v>
      </c>
      <c r="W37" s="88">
        <f t="shared" si="8"/>
        <v>0</v>
      </c>
      <c r="X37" s="76">
        <f>分析係数表!E40</f>
        <v>4.584815734711687E-2</v>
      </c>
      <c r="Y37" s="89">
        <f t="shared" si="9"/>
        <v>0</v>
      </c>
    </row>
    <row r="38" spans="1:25" x14ac:dyDescent="0.2">
      <c r="A38" s="6" t="s">
        <v>26</v>
      </c>
      <c r="B38" s="5" t="s">
        <v>277</v>
      </c>
      <c r="C38" s="90"/>
      <c r="D38" s="76">
        <f>投入係数表!P38</f>
        <v>0</v>
      </c>
      <c r="E38" s="77">
        <f t="shared" si="0"/>
        <v>0</v>
      </c>
      <c r="F38" s="76">
        <f>分析係数表!C41</f>
        <v>0.80396305278910163</v>
      </c>
      <c r="G38" s="77">
        <f t="shared" si="1"/>
        <v>0</v>
      </c>
      <c r="H38" s="77">
        <v>2.3780394523021661E-4</v>
      </c>
      <c r="I38" s="77">
        <f t="shared" si="2"/>
        <v>2.3780394523021661E-4</v>
      </c>
      <c r="J38" s="76">
        <f>分析係数表!G41</f>
        <v>0.44128144119646501</v>
      </c>
      <c r="K38" s="78">
        <f t="shared" si="3"/>
        <v>1.0493846767339521E-4</v>
      </c>
      <c r="L38" s="79"/>
      <c r="M38" s="80"/>
      <c r="N38" s="81">
        <f>分析係数表!H41</f>
        <v>5.1799245180506638E-2</v>
      </c>
      <c r="O38" s="82">
        <f t="shared" si="4"/>
        <v>0.98495787682813474</v>
      </c>
      <c r="P38" s="76">
        <f>分析係数表!C41</f>
        <v>0.80396305278910163</v>
      </c>
      <c r="Q38" s="82">
        <f t="shared" si="5"/>
        <v>0.79186974152341916</v>
      </c>
      <c r="R38" s="83">
        <v>0.80581241976060625</v>
      </c>
      <c r="S38" s="84">
        <f t="shared" si="6"/>
        <v>0.80605022370583645</v>
      </c>
      <c r="T38" s="85">
        <f>分析係数表!F41</f>
        <v>0.54716179469748472</v>
      </c>
      <c r="U38" s="86">
        <f t="shared" si="7"/>
        <v>0.4410398870191945</v>
      </c>
      <c r="V38" s="87">
        <f>分析係数表!D41</f>
        <v>0.14475696804894631</v>
      </c>
      <c r="W38" s="88">
        <f t="shared" si="8"/>
        <v>0</v>
      </c>
      <c r="X38" s="76">
        <f>分析係数表!E41</f>
        <v>0.13642929979605711</v>
      </c>
      <c r="Y38" s="89">
        <f t="shared" si="9"/>
        <v>0</v>
      </c>
    </row>
    <row r="39" spans="1:25" x14ac:dyDescent="0.2">
      <c r="A39" s="6" t="s">
        <v>51</v>
      </c>
      <c r="B39" s="5" t="s">
        <v>367</v>
      </c>
      <c r="C39" s="90"/>
      <c r="D39" s="76">
        <f>投入係数表!P39</f>
        <v>8.4674005080440302E-4</v>
      </c>
      <c r="E39" s="77">
        <f>$C$18*D39</f>
        <v>8.4674005080440304E-2</v>
      </c>
      <c r="F39" s="76">
        <f>分析係数表!C42</f>
        <v>0.7641968631692807</v>
      </c>
      <c r="G39" s="77">
        <f>E39*F39</f>
        <v>6.4707609074452221E-2</v>
      </c>
      <c r="H39" s="77">
        <v>7.1532581428761594E-2</v>
      </c>
      <c r="I39" s="77">
        <f>C39+H39</f>
        <v>7.1532581428761594E-2</v>
      </c>
      <c r="J39" s="76">
        <f>分析係数表!G42</f>
        <v>0.4859550561797753</v>
      </c>
      <c r="K39" s="78">
        <f>I39*J39</f>
        <v>3.4761619626898194E-2</v>
      </c>
      <c r="L39" s="79"/>
      <c r="M39" s="80"/>
      <c r="N39" s="81">
        <f>分析係数表!H42</f>
        <v>1.4232907413336437E-2</v>
      </c>
      <c r="O39" s="82">
        <f t="shared" si="4"/>
        <v>0.27063742373232319</v>
      </c>
      <c r="P39" s="76">
        <f>分析係数表!C42</f>
        <v>0.7641968631692807</v>
      </c>
      <c r="Q39" s="82">
        <f>O39*P39</f>
        <v>0.20682027027245684</v>
      </c>
      <c r="R39" s="83">
        <v>0.2141752138235003</v>
      </c>
      <c r="S39" s="84">
        <f>I39+R39</f>
        <v>0.28570779525226186</v>
      </c>
      <c r="T39" s="85">
        <f>分析係数表!F42</f>
        <v>0.5610955056179775</v>
      </c>
      <c r="U39" s="86">
        <f>S39*T39</f>
        <v>0.16030935983606545</v>
      </c>
      <c r="V39" s="87">
        <f>分析係数表!D42</f>
        <v>0.23876404494382023</v>
      </c>
      <c r="W39" s="88">
        <f>ROUND(S39*V39,0)</f>
        <v>0</v>
      </c>
      <c r="X39" s="76">
        <f>分析係数表!E42</f>
        <v>0.20084269662921347</v>
      </c>
      <c r="Y39" s="89">
        <f>ROUND(S39*X39,0)</f>
        <v>0</v>
      </c>
    </row>
    <row r="40" spans="1:25" x14ac:dyDescent="0.2">
      <c r="A40" s="6" t="s">
        <v>195</v>
      </c>
      <c r="B40" s="5" t="s">
        <v>41</v>
      </c>
      <c r="C40" s="90"/>
      <c r="D40" s="76">
        <f>投入係数表!P40</f>
        <v>2.5402201524132091E-2</v>
      </c>
      <c r="E40" s="77">
        <f>$C$18*D40</f>
        <v>2.5402201524132093</v>
      </c>
      <c r="F40" s="76">
        <f>分析係数表!C43</f>
        <v>0.28983015307192284</v>
      </c>
      <c r="G40" s="77">
        <f>E40*F40</f>
        <v>0.73623239561030362</v>
      </c>
      <c r="H40" s="77">
        <v>0.87406224707425728</v>
      </c>
      <c r="I40" s="77">
        <f>C40+H40</f>
        <v>0.87406224707425728</v>
      </c>
      <c r="J40" s="76">
        <f>分析係数表!G43</f>
        <v>0.33656441717791413</v>
      </c>
      <c r="K40" s="78">
        <f>I40*J40</f>
        <v>0.29417825076376536</v>
      </c>
      <c r="L40" s="79"/>
      <c r="M40" s="80"/>
      <c r="N40" s="81">
        <f>分析係数表!H43</f>
        <v>3.8148460769760653E-2</v>
      </c>
      <c r="O40" s="82">
        <f t="shared" si="4"/>
        <v>0.72538946838138718</v>
      </c>
      <c r="P40" s="76">
        <f>分析係数表!C43</f>
        <v>0.28983015307192284</v>
      </c>
      <c r="Q40" s="82">
        <f>O40*P40</f>
        <v>0.21023974065773818</v>
      </c>
      <c r="R40" s="83">
        <v>0.34703326298255099</v>
      </c>
      <c r="S40" s="84">
        <f>I40+R40</f>
        <v>1.2210955100568084</v>
      </c>
      <c r="T40" s="85">
        <f>分析係数表!F43</f>
        <v>0.56944785276073617</v>
      </c>
      <c r="U40" s="86">
        <f>S40*T40</f>
        <v>0.69535021621762549</v>
      </c>
      <c r="V40" s="87">
        <f>分析係数表!D43</f>
        <v>0.1860122699386503</v>
      </c>
      <c r="W40" s="88">
        <f>ROUND(S40*V40,0)</f>
        <v>0</v>
      </c>
      <c r="X40" s="76">
        <f>分析係数表!E43</f>
        <v>0.14098159509202454</v>
      </c>
      <c r="Y40" s="89">
        <f>ROUND(S40*X40,0)</f>
        <v>0</v>
      </c>
    </row>
    <row r="41" spans="1:25" x14ac:dyDescent="0.2">
      <c r="A41" s="6" t="s">
        <v>341</v>
      </c>
      <c r="B41" s="5" t="s">
        <v>42</v>
      </c>
      <c r="C41" s="90"/>
      <c r="D41" s="76">
        <f>投入係数表!P41</f>
        <v>0</v>
      </c>
      <c r="E41" s="77">
        <f>$C$18*D41</f>
        <v>0</v>
      </c>
      <c r="F41" s="76">
        <f>分析係数表!C44</f>
        <v>0.42300160227879646</v>
      </c>
      <c r="G41" s="77">
        <f>E41*F41</f>
        <v>0</v>
      </c>
      <c r="H41" s="77">
        <v>2.1350508765641553E-3</v>
      </c>
      <c r="I41" s="77">
        <f>C41+H41</f>
        <v>2.1350508765641553E-3</v>
      </c>
      <c r="J41" s="76">
        <f>分析係数表!G44</f>
        <v>0.26136898597118913</v>
      </c>
      <c r="K41" s="78">
        <f>I41*J41</f>
        <v>5.580360826044718E-4</v>
      </c>
      <c r="L41" s="79"/>
      <c r="M41" s="80"/>
      <c r="N41" s="81">
        <f>分析係数表!H44</f>
        <v>0.11478495406079305</v>
      </c>
      <c r="O41" s="82">
        <f t="shared" si="4"/>
        <v>2.1826253307274137</v>
      </c>
      <c r="P41" s="76">
        <f>分析係数表!C44</f>
        <v>0.42300160227879646</v>
      </c>
      <c r="Q41" s="82">
        <f>O41*P41</f>
        <v>0.9232540120719841</v>
      </c>
      <c r="R41" s="83">
        <v>0.93925530150216097</v>
      </c>
      <c r="S41" s="84">
        <f>I41+R41</f>
        <v>0.94139035237872515</v>
      </c>
      <c r="T41" s="85">
        <f>分析係数表!F44</f>
        <v>0.45226438188494494</v>
      </c>
      <c r="U41" s="86">
        <f>S41*T41</f>
        <v>0.42575732583101467</v>
      </c>
      <c r="V41" s="87">
        <f>分析係数表!D44</f>
        <v>0.17696073816024857</v>
      </c>
      <c r="W41" s="88">
        <f>ROUND(S41*V41,0)</f>
        <v>0</v>
      </c>
      <c r="X41" s="76">
        <f>分析係数表!E44</f>
        <v>0.12357593446944733</v>
      </c>
      <c r="Y41" s="89">
        <f>ROUND(S41*X41,0)</f>
        <v>0</v>
      </c>
    </row>
    <row r="42" spans="1:25" x14ac:dyDescent="0.2">
      <c r="A42" s="6" t="s">
        <v>342</v>
      </c>
      <c r="B42" s="5" t="s">
        <v>279</v>
      </c>
      <c r="C42" s="90"/>
      <c r="D42" s="76">
        <f>投入係数表!P42</f>
        <v>0</v>
      </c>
      <c r="E42" s="77">
        <f>$C$18*D42</f>
        <v>0</v>
      </c>
      <c r="F42" s="76">
        <f>分析係数表!C45</f>
        <v>1</v>
      </c>
      <c r="G42" s="77">
        <f>E42*F42</f>
        <v>0</v>
      </c>
      <c r="H42" s="77">
        <v>4.9950197442718367E-3</v>
      </c>
      <c r="I42" s="77">
        <f>C42+H42</f>
        <v>4.9950197442718367E-3</v>
      </c>
      <c r="J42" s="76">
        <f>分析係数表!G45</f>
        <v>0</v>
      </c>
      <c r="K42" s="78">
        <f>I42*J42</f>
        <v>0</v>
      </c>
      <c r="L42" s="79"/>
      <c r="M42" s="80"/>
      <c r="N42" s="81">
        <f>分析係数表!H45</f>
        <v>0</v>
      </c>
      <c r="O42" s="82">
        <f t="shared" si="4"/>
        <v>0</v>
      </c>
      <c r="P42" s="76">
        <f>分析係数表!C45</f>
        <v>1</v>
      </c>
      <c r="Q42" s="82">
        <f>O42*P42</f>
        <v>0</v>
      </c>
      <c r="R42" s="83">
        <v>7.2965845886040319E-3</v>
      </c>
      <c r="S42" s="84">
        <f>I42+R42</f>
        <v>1.2291604332875869E-2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投入係数表!P43</f>
        <v>4.2337002540220152E-3</v>
      </c>
      <c r="E43" s="77">
        <f>$C$18*D43</f>
        <v>0.42337002540220153</v>
      </c>
      <c r="F43" s="76">
        <f>分析係数表!C46</f>
        <v>0.14201585503963765</v>
      </c>
      <c r="G43" s="77">
        <f>E43*F43</f>
        <v>6.0125256155646761E-2</v>
      </c>
      <c r="H43" s="77">
        <v>6.6567724699783767E-2</v>
      </c>
      <c r="I43" s="77">
        <f>C43+H43</f>
        <v>6.6567724699783767E-2</v>
      </c>
      <c r="J43" s="76">
        <f>分析係数表!G46</f>
        <v>9.5541401273885346E-3</v>
      </c>
      <c r="K43" s="78">
        <f>I43*J43</f>
        <v>6.3599736974315701E-4</v>
      </c>
      <c r="L43" s="79"/>
      <c r="M43" s="80"/>
      <c r="N43" s="81">
        <f>分析係数表!H46</f>
        <v>2.2838625801631884E-2</v>
      </c>
      <c r="O43" s="82">
        <f t="shared" si="4"/>
        <v>0.43427436637074901</v>
      </c>
      <c r="P43" s="76">
        <f>分析係数表!C46</f>
        <v>0.14201585503963765</v>
      </c>
      <c r="Q43" s="82">
        <f>O43*P43</f>
        <v>6.1673845461938784E-2</v>
      </c>
      <c r="R43" s="83">
        <v>6.8376522913582136E-2</v>
      </c>
      <c r="S43" s="84">
        <f>I43+R43</f>
        <v>0.1349442476133659</v>
      </c>
      <c r="T43" s="85">
        <f>分析係数表!F46</f>
        <v>0.31369426751592355</v>
      </c>
      <c r="U43" s="86">
        <f>S43*T43</f>
        <v>4.2331236910562231E-2</v>
      </c>
      <c r="V43" s="87">
        <f>分析係数表!D46</f>
        <v>3.1847133757961785E-3</v>
      </c>
      <c r="W43" s="88">
        <f>ROUND(S43*V43,0)</f>
        <v>0</v>
      </c>
      <c r="X43" s="76">
        <f>分析係数表!E46</f>
        <v>1.1146496815286623E-2</v>
      </c>
      <c r="Y43" s="89">
        <f>ROUND(S43*X43,0)</f>
        <v>0</v>
      </c>
    </row>
    <row r="44" spans="1:25" x14ac:dyDescent="0.2">
      <c r="A44" s="192">
        <v>40</v>
      </c>
      <c r="B44" s="14" t="s">
        <v>151</v>
      </c>
      <c r="C44" s="197">
        <f>SUM(C5:C43)</f>
        <v>100</v>
      </c>
      <c r="D44" s="92">
        <f>投入係数表!P44</f>
        <v>0.55927180355630823</v>
      </c>
      <c r="E44" s="91">
        <f>SUM(E5:E43)</f>
        <v>55.927180355630817</v>
      </c>
      <c r="F44" s="92">
        <f>分析係数表!C47</f>
        <v>0.37838028773130272</v>
      </c>
      <c r="G44" s="91">
        <f>SUM(G5:G43)</f>
        <v>5.7495703843038886</v>
      </c>
      <c r="H44" s="91">
        <f>SUM(H5:H43)</f>
        <v>6.31859249351501</v>
      </c>
      <c r="I44" s="91">
        <f>SUM(I5:I43)</f>
        <v>106.31859249351503</v>
      </c>
      <c r="J44" s="92">
        <f>分析係数表!G47</f>
        <v>0.24341071531224251</v>
      </c>
      <c r="K44" s="93">
        <f>SUM(K5:K43)</f>
        <v>30.310692733782194</v>
      </c>
      <c r="L44" s="94">
        <f>最終需要_まとめ!$L$33</f>
        <v>0.62733333333333341</v>
      </c>
      <c r="M44" s="91">
        <f>K44*L44</f>
        <v>19.01490790832603</v>
      </c>
      <c r="N44" s="95">
        <f>分析係数表!H47</f>
        <v>1</v>
      </c>
      <c r="O44" s="96">
        <f>SUM(O5:O43)</f>
        <v>19.01490790832603</v>
      </c>
      <c r="P44" s="92">
        <f>分析係数表!C47</f>
        <v>0.37838028773130272</v>
      </c>
      <c r="Q44" s="96">
        <f>SUM(Q5:Q43)</f>
        <v>7.9571259423724205</v>
      </c>
      <c r="R44" s="91">
        <f>SUM(R5:R43)</f>
        <v>8.8649608740618486</v>
      </c>
      <c r="S44" s="97">
        <f>SUM(S5:S43)</f>
        <v>115.18355336757686</v>
      </c>
      <c r="T44" s="98">
        <f>分析係数表!F47</f>
        <v>0.4410006323413877</v>
      </c>
      <c r="U44" s="99">
        <f>SUM(U5:U43)</f>
        <v>51.811040076249533</v>
      </c>
      <c r="V44" s="100">
        <f>分析係数表!D47</f>
        <v>6.076465403261349E-2</v>
      </c>
      <c r="W44" s="101">
        <f>SUM(W5:W43)</f>
        <v>8</v>
      </c>
      <c r="X44" s="92">
        <f>分析係数表!E47</f>
        <v>4.5269894801387316E-2</v>
      </c>
      <c r="Y44" s="102">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299</v>
      </c>
      <c r="S2" s="3" t="s">
        <v>153</v>
      </c>
      <c r="U2" s="64" t="s">
        <v>210</v>
      </c>
      <c r="W2" s="3" t="s">
        <v>130</v>
      </c>
      <c r="Y2" s="3" t="s">
        <v>154</v>
      </c>
    </row>
    <row r="3" spans="1:25" ht="44" x14ac:dyDescent="0.2">
      <c r="B3" s="65"/>
      <c r="C3" s="66" t="s">
        <v>228</v>
      </c>
      <c r="D3" s="66" t="s">
        <v>311</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投入係数表!Q5</f>
        <v>0</v>
      </c>
      <c r="E5" s="77">
        <f t="shared" ref="E5:E38" si="0">$C$19*D5</f>
        <v>0</v>
      </c>
      <c r="F5" s="76">
        <f>分析係数表!C8</f>
        <v>1</v>
      </c>
      <c r="G5" s="77">
        <f t="shared" ref="G5:G38" si="1">E5*F5</f>
        <v>0</v>
      </c>
      <c r="H5" s="77">
        <f t="array" ref="H5:H43">MMULT(逆行列係数!C5:AO43,'15'!G5:G43)</f>
        <v>1.0346759162816602E-3</v>
      </c>
      <c r="I5" s="77">
        <f t="shared" ref="I5:I38" si="2">C5+H5</f>
        <v>1.0346759162816602E-3</v>
      </c>
      <c r="J5" s="76">
        <f>分析係数表!G8</f>
        <v>0.11966752230778634</v>
      </c>
      <c r="K5" s="78">
        <f t="shared" ref="K5:K38" si="3">I5*J5</f>
        <v>1.2381710329296484E-4</v>
      </c>
      <c r="L5" s="79" t="s">
        <v>184</v>
      </c>
      <c r="M5" s="80" t="s">
        <v>184</v>
      </c>
      <c r="N5" s="81">
        <f>分析係数表!H8</f>
        <v>1.1982031803320041E-2</v>
      </c>
      <c r="O5" s="82">
        <f t="shared" ref="O5:O43" si="4">$M$44*N5</f>
        <v>0.1637709277298556</v>
      </c>
      <c r="P5" s="76">
        <f>分析係数表!C8</f>
        <v>1</v>
      </c>
      <c r="Q5" s="82">
        <f t="shared" ref="Q5:Q38" si="5">O5*P5</f>
        <v>0.1637709277298556</v>
      </c>
      <c r="R5" s="83">
        <f t="array" ref="R5:R43">MMULT(逆行列係数!C5:AO43,'15'!Q5:Q43)</f>
        <v>0.21635407562455083</v>
      </c>
      <c r="S5" s="84">
        <f t="shared" ref="S5:S38" si="6">I5+R5</f>
        <v>0.21738875154083248</v>
      </c>
      <c r="T5" s="85">
        <f>分析係数表!F8</f>
        <v>0.45202298007578534</v>
      </c>
      <c r="U5" s="86">
        <f t="shared" ref="U5:U38" si="7">S5*T5</f>
        <v>9.8264711306441571E-2</v>
      </c>
      <c r="V5" s="87">
        <f>分析係数表!D8</f>
        <v>0.29959662632929962</v>
      </c>
      <c r="W5" s="167">
        <f t="shared" ref="W5:W38" si="8">ROUND(S5*V5,0)</f>
        <v>0</v>
      </c>
      <c r="X5" s="76">
        <f>分析係数表!E8</f>
        <v>0.10695513995844029</v>
      </c>
      <c r="Y5" s="166">
        <f t="shared" ref="Y5:Y38" si="9">ROUND(S5*X5,0)</f>
        <v>0</v>
      </c>
    </row>
    <row r="6" spans="1:25" x14ac:dyDescent="0.2">
      <c r="A6" s="6" t="s">
        <v>220</v>
      </c>
      <c r="B6" s="5" t="s">
        <v>266</v>
      </c>
      <c r="C6" s="90"/>
      <c r="D6" s="76">
        <f>投入係数表!Q6</f>
        <v>0</v>
      </c>
      <c r="E6" s="77">
        <f t="shared" si="0"/>
        <v>0</v>
      </c>
      <c r="F6" s="76">
        <f>分析係数表!C9</f>
        <v>0.44525547445255476</v>
      </c>
      <c r="G6" s="77">
        <f t="shared" si="1"/>
        <v>0</v>
      </c>
      <c r="H6" s="77">
        <v>4.0049344586846073E-5</v>
      </c>
      <c r="I6" s="77">
        <f t="shared" si="2"/>
        <v>4.0049344586846073E-5</v>
      </c>
      <c r="J6" s="76">
        <f>分析係数表!G9</f>
        <v>0.25757575757575757</v>
      </c>
      <c r="K6" s="78">
        <f t="shared" si="3"/>
        <v>1.0315740272369442E-5</v>
      </c>
      <c r="L6" s="79"/>
      <c r="M6" s="80"/>
      <c r="N6" s="81">
        <f>分析係数表!H9</f>
        <v>6.2093120276314386E-4</v>
      </c>
      <c r="O6" s="82">
        <f t="shared" si="4"/>
        <v>8.4869144734500065E-3</v>
      </c>
      <c r="P6" s="76">
        <f>分析係数表!C9</f>
        <v>0.44525547445255476</v>
      </c>
      <c r="Q6" s="82">
        <f t="shared" si="5"/>
        <v>3.7788451305142364E-3</v>
      </c>
      <c r="R6" s="83">
        <v>4.5030755524009796E-3</v>
      </c>
      <c r="S6" s="84">
        <f t="shared" si="6"/>
        <v>4.543124896987826E-3</v>
      </c>
      <c r="T6" s="85">
        <f>分析係数表!F9</f>
        <v>0.71212121212121215</v>
      </c>
      <c r="U6" s="86">
        <f t="shared" si="7"/>
        <v>3.2352556084610279E-3</v>
      </c>
      <c r="V6" s="87">
        <f>分析係数表!D9</f>
        <v>0.22727272727272727</v>
      </c>
      <c r="W6" s="167">
        <f t="shared" si="8"/>
        <v>0</v>
      </c>
      <c r="X6" s="76">
        <f>分析係数表!E9</f>
        <v>0</v>
      </c>
      <c r="Y6" s="166">
        <f t="shared" si="9"/>
        <v>0</v>
      </c>
    </row>
    <row r="7" spans="1:25" x14ac:dyDescent="0.2">
      <c r="A7" s="6" t="s">
        <v>221</v>
      </c>
      <c r="B7" s="5" t="s">
        <v>267</v>
      </c>
      <c r="C7" s="90"/>
      <c r="D7" s="76">
        <f>投入係数表!Q7</f>
        <v>0</v>
      </c>
      <c r="E7" s="77">
        <f t="shared" si="0"/>
        <v>0</v>
      </c>
      <c r="F7" s="76">
        <f>分析係数表!C10</f>
        <v>1</v>
      </c>
      <c r="G7" s="77">
        <f t="shared" si="1"/>
        <v>0</v>
      </c>
      <c r="H7" s="77">
        <v>2.7347749652403207E-4</v>
      </c>
      <c r="I7" s="77">
        <f t="shared" si="2"/>
        <v>2.7347749652403207E-4</v>
      </c>
      <c r="J7" s="76">
        <f>分析係数表!G10</f>
        <v>0.17925311203319502</v>
      </c>
      <c r="K7" s="78">
        <f t="shared" si="3"/>
        <v>4.9021692322980022E-5</v>
      </c>
      <c r="L7" s="79"/>
      <c r="M7" s="80"/>
      <c r="N7" s="81">
        <f>分析係数表!H10</f>
        <v>1.2030542053535912E-3</v>
      </c>
      <c r="O7" s="82">
        <f t="shared" si="4"/>
        <v>1.6443396792309387E-2</v>
      </c>
      <c r="P7" s="76">
        <f>分析係数表!C10</f>
        <v>1</v>
      </c>
      <c r="Q7" s="82">
        <f t="shared" si="5"/>
        <v>1.6443396792309387E-2</v>
      </c>
      <c r="R7" s="83">
        <v>2.2387366328871287E-2</v>
      </c>
      <c r="S7" s="84">
        <f t="shared" si="6"/>
        <v>2.2660843825395318E-2</v>
      </c>
      <c r="T7" s="85">
        <f>分析係数表!F10</f>
        <v>0.51950207468879672</v>
      </c>
      <c r="U7" s="86">
        <f t="shared" si="7"/>
        <v>1.1772355381491677E-2</v>
      </c>
      <c r="V7" s="87">
        <f>分析係数表!D10</f>
        <v>0.10539419087136929</v>
      </c>
      <c r="W7" s="167">
        <f t="shared" si="8"/>
        <v>0</v>
      </c>
      <c r="X7" s="76">
        <f>分析係数表!E10</f>
        <v>0</v>
      </c>
      <c r="Y7" s="166">
        <f t="shared" si="9"/>
        <v>0</v>
      </c>
    </row>
    <row r="8" spans="1:25" x14ac:dyDescent="0.2">
      <c r="A8" s="6" t="s">
        <v>222</v>
      </c>
      <c r="B8" s="5" t="s">
        <v>27</v>
      </c>
      <c r="C8" s="90"/>
      <c r="D8" s="76">
        <f>投入係数表!Q8</f>
        <v>0</v>
      </c>
      <c r="E8" s="77">
        <f t="shared" si="0"/>
        <v>0</v>
      </c>
      <c r="F8" s="76">
        <f>分析係数表!C11</f>
        <v>1.8423746161719823E-3</v>
      </c>
      <c r="G8" s="77">
        <f t="shared" si="1"/>
        <v>0</v>
      </c>
      <c r="H8" s="77">
        <v>3.4805588036131342E-4</v>
      </c>
      <c r="I8" s="77">
        <f t="shared" si="2"/>
        <v>3.4805588036131342E-4</v>
      </c>
      <c r="J8" s="76">
        <f>分析係数表!G11</f>
        <v>0.46666666666666667</v>
      </c>
      <c r="K8" s="78">
        <f t="shared" si="3"/>
        <v>1.6242607750194626E-4</v>
      </c>
      <c r="L8" s="79"/>
      <c r="M8" s="80"/>
      <c r="N8" s="81">
        <f>分析係数表!H11</f>
        <v>-1.9404100086348246E-5</v>
      </c>
      <c r="O8" s="82">
        <f t="shared" si="4"/>
        <v>-2.652160772953127E-4</v>
      </c>
      <c r="P8" s="76">
        <f>分析係数表!C11</f>
        <v>1.8423746161719823E-3</v>
      </c>
      <c r="Q8" s="82">
        <f t="shared" si="5"/>
        <v>-4.8862736860959048E-7</v>
      </c>
      <c r="R8" s="83">
        <v>8.2197916258940613E-5</v>
      </c>
      <c r="S8" s="84">
        <f t="shared" si="6"/>
        <v>4.3025379662025404E-4</v>
      </c>
      <c r="T8" s="85">
        <f>分析係数表!F11</f>
        <v>0.8</v>
      </c>
      <c r="U8" s="86">
        <f t="shared" si="7"/>
        <v>3.4420303729620325E-4</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投入係数表!Q9</f>
        <v>0</v>
      </c>
      <c r="E9" s="77">
        <f t="shared" si="0"/>
        <v>0</v>
      </c>
      <c r="F9" s="76">
        <f>分析係数表!C12</f>
        <v>2.0316759704011478E-2</v>
      </c>
      <c r="G9" s="77">
        <f t="shared" si="1"/>
        <v>0</v>
      </c>
      <c r="H9" s="77">
        <v>2.8855228919314427E-5</v>
      </c>
      <c r="I9" s="77">
        <f t="shared" si="2"/>
        <v>2.8855228919314427E-5</v>
      </c>
      <c r="J9" s="76">
        <f>分析係数表!G12</f>
        <v>0.1442736737729301</v>
      </c>
      <c r="K9" s="78">
        <f t="shared" si="3"/>
        <v>4.1630498837483879E-6</v>
      </c>
      <c r="L9" s="79"/>
      <c r="M9" s="80"/>
      <c r="N9" s="81">
        <f>分析係数表!H12</f>
        <v>9.3974056718184554E-2</v>
      </c>
      <c r="O9" s="82">
        <f t="shared" si="4"/>
        <v>1.2844414623411995</v>
      </c>
      <c r="P9" s="76">
        <f>分析係数表!C12</f>
        <v>2.0316759704011478E-2</v>
      </c>
      <c r="Q9" s="82">
        <f t="shared" si="5"/>
        <v>2.6095688544255258E-2</v>
      </c>
      <c r="R9" s="83">
        <v>2.9048016806636771E-2</v>
      </c>
      <c r="S9" s="84">
        <f t="shared" si="6"/>
        <v>2.9076872035556086E-2</v>
      </c>
      <c r="T9" s="85">
        <f>分析係数表!F12</f>
        <v>0.28705999008428357</v>
      </c>
      <c r="U9" s="86">
        <f t="shared" si="7"/>
        <v>8.3468065982087117E-3</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投入係数表!Q10</f>
        <v>1.1839924224484964E-3</v>
      </c>
      <c r="E10" s="77">
        <f t="shared" si="0"/>
        <v>0.11839924224484963</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0.19466860073475953</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投入係数表!Q11</f>
        <v>1.6575893914278948E-3</v>
      </c>
      <c r="E11" s="77">
        <f t="shared" si="0"/>
        <v>0.16575893914278947</v>
      </c>
      <c r="F11" s="76">
        <f>分析係数表!C14</f>
        <v>5.3118908382066232E-2</v>
      </c>
      <c r="G11" s="77">
        <f t="shared" si="1"/>
        <v>8.8049339018343251E-3</v>
      </c>
      <c r="H11" s="77">
        <v>1.349069917161309E-2</v>
      </c>
      <c r="I11" s="77">
        <f t="shared" si="2"/>
        <v>1.349069917161309E-2</v>
      </c>
      <c r="J11" s="76">
        <f>分析係数表!G14</f>
        <v>0.16545012165450121</v>
      </c>
      <c r="K11" s="78">
        <f t="shared" si="3"/>
        <v>2.2320378191476643E-3</v>
      </c>
      <c r="L11" s="79"/>
      <c r="M11" s="80"/>
      <c r="N11" s="81">
        <f>分析係数表!H14</f>
        <v>1.1739480552240688E-3</v>
      </c>
      <c r="O11" s="82">
        <f t="shared" si="4"/>
        <v>1.6045572676366419E-2</v>
      </c>
      <c r="P11" s="76">
        <f>分析係数表!C14</f>
        <v>5.3118908382066232E-2</v>
      </c>
      <c r="Q11" s="82">
        <f t="shared" si="5"/>
        <v>8.5232330493369309E-4</v>
      </c>
      <c r="R11" s="83">
        <v>3.1720240559070479E-3</v>
      </c>
      <c r="S11" s="84">
        <f t="shared" si="6"/>
        <v>1.6662723227520139E-2</v>
      </c>
      <c r="T11" s="85">
        <f>分析係数表!F14</f>
        <v>0.30008110300081103</v>
      </c>
      <c r="U11" s="86">
        <f t="shared" si="7"/>
        <v>5.0001683651114777E-3</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投入係数表!Q12</f>
        <v>4.4991712053042863E-3</v>
      </c>
      <c r="E12" s="77">
        <f t="shared" si="0"/>
        <v>0.44991712053042865</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0.11855158655100478</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投入係数表!Q13</f>
        <v>1.1839924224484964E-3</v>
      </c>
      <c r="E13" s="77">
        <f t="shared" si="0"/>
        <v>0.11839924224484963</v>
      </c>
      <c r="F13" s="76">
        <f>分析係数表!C16</f>
        <v>2.7114967462038564E-3</v>
      </c>
      <c r="G13" s="77">
        <f t="shared" si="1"/>
        <v>3.2103916009991197E-4</v>
      </c>
      <c r="H13" s="77">
        <v>4.7541030746345617E-4</v>
      </c>
      <c r="I13" s="77">
        <f t="shared" si="2"/>
        <v>4.7541030746345617E-4</v>
      </c>
      <c r="J13" s="76">
        <f>分析係数表!G16</f>
        <v>4.3478260869565216E-2</v>
      </c>
      <c r="K13" s="78">
        <f t="shared" si="3"/>
        <v>2.0670013367976356E-5</v>
      </c>
      <c r="L13" s="79"/>
      <c r="M13" s="80"/>
      <c r="N13" s="81">
        <f>分析係数表!H16</f>
        <v>1.6842758874950278E-2</v>
      </c>
      <c r="O13" s="82">
        <f t="shared" si="4"/>
        <v>0.23020755509233146</v>
      </c>
      <c r="P13" s="76">
        <f>分析係数表!C16</f>
        <v>2.7114967462038564E-3</v>
      </c>
      <c r="Q13" s="82">
        <f t="shared" si="5"/>
        <v>6.2420703658440174E-4</v>
      </c>
      <c r="R13" s="83">
        <v>6.9778234146403986E-4</v>
      </c>
      <c r="S13" s="84">
        <f t="shared" si="6"/>
        <v>1.1731926489274959E-3</v>
      </c>
      <c r="T13" s="85">
        <f>分析係数表!F16</f>
        <v>0.30434782608695654</v>
      </c>
      <c r="U13" s="86">
        <f t="shared" si="7"/>
        <v>3.5705863228228138E-4</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投入係数表!Q14</f>
        <v>1.3734312100402558E-2</v>
      </c>
      <c r="E14" s="77">
        <f t="shared" si="0"/>
        <v>1.3734312100402557</v>
      </c>
      <c r="F14" s="76">
        <f>分析係数表!C17</f>
        <v>8.0363051905076865E-3</v>
      </c>
      <c r="G14" s="77">
        <f t="shared" si="1"/>
        <v>1.1037312362051759E-2</v>
      </c>
      <c r="H14" s="77">
        <v>1.244197554216509E-2</v>
      </c>
      <c r="I14" s="77">
        <f t="shared" si="2"/>
        <v>1.244197554216509E-2</v>
      </c>
      <c r="J14" s="76">
        <f>分析係数表!G17</f>
        <v>0.21314741035856574</v>
      </c>
      <c r="K14" s="78">
        <f t="shared" si="3"/>
        <v>2.6519748665571009E-3</v>
      </c>
      <c r="L14" s="79"/>
      <c r="M14" s="80"/>
      <c r="N14" s="81">
        <f>分析係数表!H17</f>
        <v>2.8815088628227144E-3</v>
      </c>
      <c r="O14" s="82">
        <f t="shared" si="4"/>
        <v>3.9384587478353938E-2</v>
      </c>
      <c r="P14" s="76">
        <f>分析係数表!C17</f>
        <v>8.0363051905076865E-3</v>
      </c>
      <c r="Q14" s="82">
        <f t="shared" si="5"/>
        <v>3.1650656477829979E-4</v>
      </c>
      <c r="R14" s="83">
        <v>6.0623591576469313E-4</v>
      </c>
      <c r="S14" s="84">
        <f t="shared" si="6"/>
        <v>1.3048211457929783E-2</v>
      </c>
      <c r="T14" s="85">
        <f>分析係数表!F17</f>
        <v>0.32270916334661354</v>
      </c>
      <c r="U14" s="86">
        <f t="shared" si="7"/>
        <v>4.2107774027582172E-3</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投入係数表!Q15</f>
        <v>6.6303575657115791E-3</v>
      </c>
      <c r="E15" s="77">
        <f t="shared" si="0"/>
        <v>0.66303575657115787</v>
      </c>
      <c r="F15" s="76">
        <f>分析係数表!C18</f>
        <v>6.0036945812807829E-2</v>
      </c>
      <c r="G15" s="77">
        <f t="shared" si="1"/>
        <v>3.9806641789216647E-2</v>
      </c>
      <c r="H15" s="77">
        <v>4.2971019629763331E-2</v>
      </c>
      <c r="I15" s="77">
        <f t="shared" si="2"/>
        <v>4.2971019629763331E-2</v>
      </c>
      <c r="J15" s="76">
        <f>分析係数表!G18</f>
        <v>0.21452702702702703</v>
      </c>
      <c r="K15" s="78">
        <f t="shared" si="3"/>
        <v>9.2184450894931477E-3</v>
      </c>
      <c r="L15" s="79"/>
      <c r="M15" s="80"/>
      <c r="N15" s="81">
        <f>分析係数表!H18</f>
        <v>4.5599635202918376E-4</v>
      </c>
      <c r="O15" s="82">
        <f t="shared" si="4"/>
        <v>6.2325778164398484E-3</v>
      </c>
      <c r="P15" s="76">
        <f>分析係数表!C18</f>
        <v>6.0036945812807829E-2</v>
      </c>
      <c r="Q15" s="82">
        <f t="shared" si="5"/>
        <v>3.7418493663970732E-4</v>
      </c>
      <c r="R15" s="83">
        <v>8.7750190108302768E-4</v>
      </c>
      <c r="S15" s="84">
        <f t="shared" si="6"/>
        <v>4.3848521530846361E-2</v>
      </c>
      <c r="T15" s="85">
        <f>分析係数表!F18</f>
        <v>0.45777027027027029</v>
      </c>
      <c r="U15" s="86">
        <f t="shared" si="7"/>
        <v>2.0072549552127304E-2</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投入係数表!Q16</f>
        <v>0.11934643618280844</v>
      </c>
      <c r="E16" s="77">
        <f t="shared" si="0"/>
        <v>11.934643618280843</v>
      </c>
      <c r="F16" s="76">
        <f>分析係数表!C19</f>
        <v>2.1817907292767669E-2</v>
      </c>
      <c r="G16" s="77">
        <f t="shared" si="1"/>
        <v>0.2603889480358727</v>
      </c>
      <c r="H16" s="77">
        <v>0.26866067056719573</v>
      </c>
      <c r="I16" s="77">
        <f t="shared" si="2"/>
        <v>0.26866067056719573</v>
      </c>
      <c r="J16" s="76">
        <f>分析係数表!G19</f>
        <v>5.7812500000000003E-2</v>
      </c>
      <c r="K16" s="78">
        <f t="shared" si="3"/>
        <v>1.5531945017166003E-2</v>
      </c>
      <c r="L16" s="79"/>
      <c r="M16" s="80"/>
      <c r="N16" s="81">
        <f>分析係数表!H19</f>
        <v>-1.1642460051808947E-4</v>
      </c>
      <c r="O16" s="82">
        <f t="shared" si="4"/>
        <v>-1.5912964637718762E-3</v>
      </c>
      <c r="P16" s="76">
        <f>分析係数表!C19</f>
        <v>2.1817907292767669E-2</v>
      </c>
      <c r="Q16" s="82">
        <f t="shared" si="5"/>
        <v>-3.4718758721883818E-5</v>
      </c>
      <c r="R16" s="83">
        <v>2.1876229321596917E-4</v>
      </c>
      <c r="S16" s="84">
        <f t="shared" si="6"/>
        <v>0.26887943286041172</v>
      </c>
      <c r="T16" s="85">
        <f>分析係数表!F19</f>
        <v>0.24062500000000001</v>
      </c>
      <c r="U16" s="86">
        <f t="shared" si="7"/>
        <v>6.469911353203657E-2</v>
      </c>
      <c r="V16" s="87">
        <f>分析係数表!D19</f>
        <v>1.171875E-2</v>
      </c>
      <c r="W16" s="167">
        <f t="shared" si="8"/>
        <v>0</v>
      </c>
      <c r="X16" s="76">
        <f>分析係数表!E19</f>
        <v>1.015625E-2</v>
      </c>
      <c r="Y16" s="166">
        <f t="shared" si="9"/>
        <v>0</v>
      </c>
    </row>
    <row r="17" spans="1:25" x14ac:dyDescent="0.2">
      <c r="A17" s="6" t="s">
        <v>5</v>
      </c>
      <c r="B17" s="5" t="s">
        <v>33</v>
      </c>
      <c r="C17" s="90"/>
      <c r="D17" s="76">
        <f>投入係数表!Q17</f>
        <v>3.9071749940800378E-2</v>
      </c>
      <c r="E17" s="77">
        <f t="shared" si="0"/>
        <v>3.9071749940800378</v>
      </c>
      <c r="F17" s="76">
        <f>分析係数表!C20</f>
        <v>5.6386047731444844E-3</v>
      </c>
      <c r="G17" s="77">
        <f t="shared" si="1"/>
        <v>2.2031015571130474E-2</v>
      </c>
      <c r="H17" s="77">
        <v>2.3383388879125569E-2</v>
      </c>
      <c r="I17" s="77">
        <f t="shared" si="2"/>
        <v>2.3383388879125569E-2</v>
      </c>
      <c r="J17" s="76">
        <f>分析係数表!G20</f>
        <v>9.9078341013824886E-2</v>
      </c>
      <c r="K17" s="78">
        <f t="shared" si="3"/>
        <v>2.3167873774248837E-3</v>
      </c>
      <c r="L17" s="79"/>
      <c r="M17" s="80"/>
      <c r="N17" s="81">
        <f>分析係数表!H20</f>
        <v>5.6271890250409915E-4</v>
      </c>
      <c r="O17" s="82">
        <f t="shared" si="4"/>
        <v>7.6912662415640695E-3</v>
      </c>
      <c r="P17" s="76">
        <f>分析係数表!C20</f>
        <v>5.6386047731444844E-3</v>
      </c>
      <c r="Q17" s="82">
        <f t="shared" si="5"/>
        <v>4.3368010541208201E-5</v>
      </c>
      <c r="R17" s="83">
        <v>1.3833703820316593E-4</v>
      </c>
      <c r="S17" s="84">
        <f t="shared" si="6"/>
        <v>2.3521725917328734E-2</v>
      </c>
      <c r="T17" s="85">
        <f>分析係数表!F20</f>
        <v>0.22119815668202766</v>
      </c>
      <c r="U17" s="86">
        <f t="shared" si="7"/>
        <v>5.2029624148929926E-3</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投入係数表!Q18</f>
        <v>3.7177362064882785E-2</v>
      </c>
      <c r="E18" s="77">
        <f t="shared" si="0"/>
        <v>3.7177362064882784</v>
      </c>
      <c r="F18" s="76">
        <f>分析係数表!C21</f>
        <v>3.6921656859351559E-2</v>
      </c>
      <c r="G18" s="77">
        <f t="shared" si="1"/>
        <v>0.13726498050954758</v>
      </c>
      <c r="H18" s="77">
        <v>0.1426049046153518</v>
      </c>
      <c r="I18" s="77">
        <f t="shared" si="2"/>
        <v>0.1426049046153518</v>
      </c>
      <c r="J18" s="76">
        <f>分析係数表!G21</f>
        <v>0.2849280270956816</v>
      </c>
      <c r="K18" s="78">
        <f t="shared" si="3"/>
        <v>4.0632134126220049E-2</v>
      </c>
      <c r="L18" s="79"/>
      <c r="M18" s="80"/>
      <c r="N18" s="81">
        <f>分析係数表!H21</f>
        <v>9.3139680414471579E-4</v>
      </c>
      <c r="O18" s="82">
        <f t="shared" si="4"/>
        <v>1.273037171017501E-2</v>
      </c>
      <c r="P18" s="76">
        <f>分析係数表!C21</f>
        <v>3.6921656859351559E-2</v>
      </c>
      <c r="Q18" s="82">
        <f t="shared" si="5"/>
        <v>4.7002641597507818E-4</v>
      </c>
      <c r="R18" s="83">
        <v>1.0944529383085906E-3</v>
      </c>
      <c r="S18" s="84">
        <f t="shared" si="6"/>
        <v>0.1436993575536604</v>
      </c>
      <c r="T18" s="85">
        <f>分析係数表!F21</f>
        <v>0.42591024555461471</v>
      </c>
      <c r="U18" s="86">
        <f t="shared" si="7"/>
        <v>6.120302866171988E-2</v>
      </c>
      <c r="V18" s="87">
        <f>分析係数表!D21</f>
        <v>7.1549534292972061E-2</v>
      </c>
      <c r="W18" s="167">
        <f t="shared" si="8"/>
        <v>0</v>
      </c>
      <c r="X18" s="76">
        <f>分析係数表!E21</f>
        <v>6.2235393734123623E-2</v>
      </c>
      <c r="Y18" s="166">
        <f t="shared" si="9"/>
        <v>0</v>
      </c>
    </row>
    <row r="19" spans="1:25" x14ac:dyDescent="0.2">
      <c r="A19" s="6" t="s">
        <v>7</v>
      </c>
      <c r="B19" s="5" t="s">
        <v>269</v>
      </c>
      <c r="C19" s="75">
        <f>最終需要_まとめ!C20</f>
        <v>100</v>
      </c>
      <c r="D19" s="76">
        <f>投入係数表!Q19</f>
        <v>0.1636277527823822</v>
      </c>
      <c r="E19" s="77">
        <f t="shared" si="0"/>
        <v>16.362775278238221</v>
      </c>
      <c r="F19" s="76">
        <f>分析係数表!C22</f>
        <v>3.1736872475476074E-2</v>
      </c>
      <c r="G19" s="77">
        <f t="shared" si="1"/>
        <v>0.51930331235031901</v>
      </c>
      <c r="H19" s="77">
        <v>0.52401511227871433</v>
      </c>
      <c r="I19" s="77">
        <f t="shared" si="2"/>
        <v>100.52401511227872</v>
      </c>
      <c r="J19" s="76">
        <f>分析係数表!G22</f>
        <v>0.19464835425053278</v>
      </c>
      <c r="K19" s="78">
        <f t="shared" si="3"/>
        <v>19.566834104260739</v>
      </c>
      <c r="L19" s="79"/>
      <c r="M19" s="80"/>
      <c r="N19" s="81">
        <f>分析係数表!H22</f>
        <v>4.8510250215870614E-5</v>
      </c>
      <c r="O19" s="82">
        <f t="shared" si="4"/>
        <v>6.6304019323828176E-4</v>
      </c>
      <c r="P19" s="76">
        <f>分析係数表!C22</f>
        <v>3.1736872475476074E-2</v>
      </c>
      <c r="Q19" s="82">
        <f t="shared" si="5"/>
        <v>2.1042822058918363E-5</v>
      </c>
      <c r="R19" s="83">
        <v>2.6454524277947001E-4</v>
      </c>
      <c r="S19" s="84">
        <f t="shared" si="6"/>
        <v>100.5242796575215</v>
      </c>
      <c r="T19" s="85">
        <f>分析係数表!F22</f>
        <v>0.41345015391901491</v>
      </c>
      <c r="U19" s="86">
        <f t="shared" si="7"/>
        <v>41.561778897000366</v>
      </c>
      <c r="V19" s="87">
        <f>分析係数表!D22</f>
        <v>4.1913331754676771E-2</v>
      </c>
      <c r="W19" s="167">
        <f t="shared" si="8"/>
        <v>4</v>
      </c>
      <c r="X19" s="76">
        <f>分析係数表!E22</f>
        <v>4.0966137816717971E-2</v>
      </c>
      <c r="Y19" s="166">
        <f t="shared" si="9"/>
        <v>4</v>
      </c>
    </row>
    <row r="20" spans="1:25" x14ac:dyDescent="0.2">
      <c r="A20" s="6" t="s">
        <v>8</v>
      </c>
      <c r="B20" s="5" t="s">
        <v>270</v>
      </c>
      <c r="C20" s="90"/>
      <c r="D20" s="76">
        <f>投入係数表!Q20</f>
        <v>5.2095666587733836E-3</v>
      </c>
      <c r="E20" s="77">
        <f t="shared" si="0"/>
        <v>0.52095666587733835</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3.9782411594296906E-4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投入係数表!Q21</f>
        <v>2.8415818138763913E-3</v>
      </c>
      <c r="E21" s="77">
        <f t="shared" si="0"/>
        <v>0.28415818138763915</v>
      </c>
      <c r="F21" s="76">
        <f>分析係数表!C24</f>
        <v>0.35760598503740648</v>
      </c>
      <c r="G21" s="77">
        <f t="shared" si="1"/>
        <v>0.10161666636156472</v>
      </c>
      <c r="H21" s="77">
        <v>0.1113759602788402</v>
      </c>
      <c r="I21" s="77">
        <f t="shared" si="2"/>
        <v>0.1113759602788402</v>
      </c>
      <c r="J21" s="76">
        <f>分析係数表!G24</f>
        <v>0.20759493670886076</v>
      </c>
      <c r="K21" s="78">
        <f t="shared" si="3"/>
        <v>2.312108542497442E-2</v>
      </c>
      <c r="L21" s="79"/>
      <c r="M21" s="80"/>
      <c r="N21" s="81">
        <f>分析係数表!H24</f>
        <v>3.6867790164061664E-4</v>
      </c>
      <c r="O21" s="82">
        <f t="shared" si="4"/>
        <v>5.0391054686109412E-3</v>
      </c>
      <c r="P21" s="76">
        <f>分析係数表!C24</f>
        <v>0.35760598503740648</v>
      </c>
      <c r="Q21" s="82">
        <f t="shared" si="5"/>
        <v>1.8020142748099975E-3</v>
      </c>
      <c r="R21" s="83">
        <v>6.2986881617871898E-3</v>
      </c>
      <c r="S21" s="84">
        <f t="shared" si="6"/>
        <v>0.11767464844062739</v>
      </c>
      <c r="T21" s="85">
        <f>分析係数表!F24</f>
        <v>0.39156118143459917</v>
      </c>
      <c r="U21" s="86">
        <f t="shared" si="7"/>
        <v>4.6076824368313174E-2</v>
      </c>
      <c r="V21" s="87">
        <f>分析係数表!D24</f>
        <v>0</v>
      </c>
      <c r="W21" s="167">
        <f t="shared" si="8"/>
        <v>0</v>
      </c>
      <c r="X21" s="76">
        <f>分析係数表!E24</f>
        <v>0</v>
      </c>
      <c r="Y21" s="166">
        <f t="shared" si="9"/>
        <v>0</v>
      </c>
    </row>
    <row r="22" spans="1:25" x14ac:dyDescent="0.2">
      <c r="A22" s="6" t="s">
        <v>10</v>
      </c>
      <c r="B22" s="5" t="s">
        <v>272</v>
      </c>
      <c r="C22" s="90"/>
      <c r="D22" s="76">
        <f>投入係数表!Q22</f>
        <v>7.8143499881600763E-3</v>
      </c>
      <c r="E22" s="77">
        <f t="shared" si="0"/>
        <v>0.78143499881600764</v>
      </c>
      <c r="F22" s="76">
        <f>分析係数表!C25</f>
        <v>9.5215065139195865E-3</v>
      </c>
      <c r="G22" s="77">
        <f t="shared" si="1"/>
        <v>7.4404384314313609E-3</v>
      </c>
      <c r="H22" s="77">
        <v>1.2072041601833065E-2</v>
      </c>
      <c r="I22" s="77">
        <f t="shared" si="2"/>
        <v>1.2072041601833065E-2</v>
      </c>
      <c r="J22" s="76">
        <f>分析係数表!G25</f>
        <v>0.19654913728432108</v>
      </c>
      <c r="K22" s="78">
        <f t="shared" si="3"/>
        <v>2.3727493621007222E-3</v>
      </c>
      <c r="L22" s="79"/>
      <c r="M22" s="80"/>
      <c r="N22" s="81">
        <f>分析係数表!H25</f>
        <v>5.2391070233140261E-4</v>
      </c>
      <c r="O22" s="82">
        <f t="shared" si="4"/>
        <v>7.1608340869734428E-3</v>
      </c>
      <c r="P22" s="76">
        <f>分析係数表!C25</f>
        <v>9.5215065139195865E-3</v>
      </c>
      <c r="Q22" s="82">
        <f t="shared" si="5"/>
        <v>6.8181928404215054E-5</v>
      </c>
      <c r="R22" s="83">
        <v>5.0879178066884356E-4</v>
      </c>
      <c r="S22" s="84">
        <f t="shared" si="6"/>
        <v>1.2580833382501908E-2</v>
      </c>
      <c r="T22" s="85">
        <f>分析係数表!F25</f>
        <v>0.35083770942735681</v>
      </c>
      <c r="U22" s="86">
        <f t="shared" si="7"/>
        <v>4.4138307666041947E-3</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投入係数表!Q23</f>
        <v>2.4390243902439025E-2</v>
      </c>
      <c r="E23" s="77">
        <f t="shared" si="0"/>
        <v>2.4390243902439024</v>
      </c>
      <c r="F23" s="76">
        <f>分析係数表!C26</f>
        <v>1</v>
      </c>
      <c r="G23" s="77">
        <f t="shared" si="1"/>
        <v>2.4390243902439024</v>
      </c>
      <c r="H23" s="77">
        <v>2.8093611948928161</v>
      </c>
      <c r="I23" s="77">
        <f t="shared" si="2"/>
        <v>2.8093611948928161</v>
      </c>
      <c r="J23" s="76">
        <f>分析係数表!G26</f>
        <v>0.19643428283435263</v>
      </c>
      <c r="K23" s="78">
        <f t="shared" si="3"/>
        <v>0.55185485154143032</v>
      </c>
      <c r="L23" s="79"/>
      <c r="M23" s="80"/>
      <c r="N23" s="81">
        <f>分析係数表!H26</f>
        <v>1.1070039099261674E-2</v>
      </c>
      <c r="O23" s="82">
        <f t="shared" si="4"/>
        <v>0.1513057720969759</v>
      </c>
      <c r="P23" s="76">
        <f>分析係数表!C26</f>
        <v>1</v>
      </c>
      <c r="Q23" s="82">
        <f t="shared" si="5"/>
        <v>0.1513057720969759</v>
      </c>
      <c r="R23" s="83">
        <v>0.17873885792227076</v>
      </c>
      <c r="S23" s="84">
        <f t="shared" si="6"/>
        <v>2.9881000528150867</v>
      </c>
      <c r="T23" s="85">
        <f>分析係数表!F26</f>
        <v>0.33543328454985122</v>
      </c>
      <c r="U23" s="86">
        <f t="shared" si="7"/>
        <v>1.0023082152793485</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投入係数表!Q24</f>
        <v>7.1039545346909783E-4</v>
      </c>
      <c r="E24" s="77">
        <f t="shared" si="0"/>
        <v>7.1039545346909788E-2</v>
      </c>
      <c r="F24" s="76">
        <f>分析係数表!C27</f>
        <v>0.19201995012468831</v>
      </c>
      <c r="G24" s="77">
        <f t="shared" si="1"/>
        <v>1.3641009954394151E-2</v>
      </c>
      <c r="H24" s="77">
        <v>1.4391186424710151E-2</v>
      </c>
      <c r="I24" s="77">
        <f t="shared" si="2"/>
        <v>1.4391186424710151E-2</v>
      </c>
      <c r="J24" s="76">
        <f>分析係数表!G27</f>
        <v>0.16888519134775373</v>
      </c>
      <c r="K24" s="78">
        <f t="shared" si="3"/>
        <v>2.4304582730583697E-3</v>
      </c>
      <c r="L24" s="79"/>
      <c r="M24" s="80"/>
      <c r="N24" s="81">
        <f>分析係数表!H27</f>
        <v>1.1060337049218499E-2</v>
      </c>
      <c r="O24" s="82">
        <f t="shared" si="4"/>
        <v>0.15117316405832823</v>
      </c>
      <c r="P24" s="76">
        <f>分析係数表!C27</f>
        <v>0.19201995012468831</v>
      </c>
      <c r="Q24" s="82">
        <f t="shared" si="5"/>
        <v>2.9028263422671511E-2</v>
      </c>
      <c r="R24" s="83">
        <v>2.9398327279523167E-2</v>
      </c>
      <c r="S24" s="84">
        <f t="shared" si="6"/>
        <v>4.378951370423332E-2</v>
      </c>
      <c r="T24" s="85">
        <f>分析係数表!F27</f>
        <v>0.32029950083194675</v>
      </c>
      <c r="U24" s="86">
        <f t="shared" si="7"/>
        <v>1.4025759381139624E-2</v>
      </c>
      <c r="V24" s="87">
        <f>分析係数表!D27</f>
        <v>0</v>
      </c>
      <c r="W24" s="167">
        <f t="shared" si="8"/>
        <v>0</v>
      </c>
      <c r="X24" s="76">
        <f>分析係数表!E27</f>
        <v>0</v>
      </c>
      <c r="Y24" s="166">
        <f t="shared" si="9"/>
        <v>0</v>
      </c>
    </row>
    <row r="25" spans="1:25" x14ac:dyDescent="0.2">
      <c r="A25" s="6" t="s">
        <v>13</v>
      </c>
      <c r="B25" s="5" t="s">
        <v>192</v>
      </c>
      <c r="C25" s="90"/>
      <c r="D25" s="76">
        <f>投入係数表!Q25</f>
        <v>0</v>
      </c>
      <c r="E25" s="77">
        <f t="shared" si="0"/>
        <v>0</v>
      </c>
      <c r="F25" s="76">
        <f>分析係数表!C28</f>
        <v>7.8754250939681358E-2</v>
      </c>
      <c r="G25" s="77">
        <f t="shared" si="1"/>
        <v>0</v>
      </c>
      <c r="H25" s="77">
        <v>6.2380329826224783E-3</v>
      </c>
      <c r="I25" s="77">
        <f t="shared" si="2"/>
        <v>6.2380329826224783E-3</v>
      </c>
      <c r="J25" s="76">
        <f>分析係数表!G28</f>
        <v>0.12491909385113269</v>
      </c>
      <c r="K25" s="78">
        <f t="shared" si="3"/>
        <v>7.792494276026785E-4</v>
      </c>
      <c r="L25" s="79"/>
      <c r="M25" s="80"/>
      <c r="N25" s="81">
        <f>分析係数表!H28</f>
        <v>1.995711693880917E-2</v>
      </c>
      <c r="O25" s="82">
        <f t="shared" si="4"/>
        <v>0.27277473549822912</v>
      </c>
      <c r="P25" s="76">
        <f>分析係数表!C28</f>
        <v>7.8754250939681358E-2</v>
      </c>
      <c r="Q25" s="82">
        <f t="shared" si="5"/>
        <v>2.1482169969432745E-2</v>
      </c>
      <c r="R25" s="83">
        <v>2.3706237815766803E-2</v>
      </c>
      <c r="S25" s="84">
        <f t="shared" si="6"/>
        <v>2.994427079838928E-2</v>
      </c>
      <c r="T25" s="85">
        <f>分析係数表!F28</f>
        <v>0.21391585760517801</v>
      </c>
      <c r="U25" s="86">
        <f t="shared" si="7"/>
        <v>6.4055543681991308E-3</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投入係数表!Q26</f>
        <v>1.1839924224484964E-3</v>
      </c>
      <c r="E26" s="77">
        <f t="shared" si="0"/>
        <v>0.11839924224484963</v>
      </c>
      <c r="F26" s="76">
        <f>分析係数表!C29</f>
        <v>0.17273701124799146</v>
      </c>
      <c r="G26" s="77">
        <f t="shared" si="1"/>
        <v>2.0451931239402255E-2</v>
      </c>
      <c r="H26" s="77">
        <v>3.185618878349511E-2</v>
      </c>
      <c r="I26" s="77">
        <f t="shared" si="2"/>
        <v>3.185618878349511E-2</v>
      </c>
      <c r="J26" s="76">
        <f>分析係数表!G29</f>
        <v>0.26179367547952309</v>
      </c>
      <c r="K26" s="78">
        <f t="shared" si="3"/>
        <v>8.3397487484007417E-3</v>
      </c>
      <c r="L26" s="79"/>
      <c r="M26" s="80"/>
      <c r="N26" s="81">
        <f>分析係数表!H29</f>
        <v>9.8960910440376044E-3</v>
      </c>
      <c r="O26" s="82">
        <f t="shared" si="4"/>
        <v>0.13526019942060946</v>
      </c>
      <c r="P26" s="76">
        <f>分析係数表!C29</f>
        <v>0.17273701124799146</v>
      </c>
      <c r="Q26" s="82">
        <f t="shared" si="5"/>
        <v>2.3364442588723385E-2</v>
      </c>
      <c r="R26" s="83">
        <v>3.1538790293516521E-2</v>
      </c>
      <c r="S26" s="84">
        <f t="shared" si="6"/>
        <v>6.3394979077011637E-2</v>
      </c>
      <c r="T26" s="85">
        <f>分析係数表!F29</f>
        <v>0.41420425090720581</v>
      </c>
      <c r="U26" s="86">
        <f t="shared" si="7"/>
        <v>2.625846981987159E-2</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投入係数表!Q27</f>
        <v>1.6575893914278948E-3</v>
      </c>
      <c r="E27" s="77">
        <f t="shared" si="0"/>
        <v>0.16575893914278947</v>
      </c>
      <c r="F27" s="76">
        <f>分析係数表!C30</f>
        <v>1</v>
      </c>
      <c r="G27" s="77">
        <f t="shared" si="1"/>
        <v>0.16575893914278947</v>
      </c>
      <c r="H27" s="77">
        <v>0.19538005788178919</v>
      </c>
      <c r="I27" s="77">
        <f t="shared" si="2"/>
        <v>0.19538005788178919</v>
      </c>
      <c r="J27" s="76">
        <f>分析係数表!G30</f>
        <v>0.34449467473756801</v>
      </c>
      <c r="K27" s="78">
        <f t="shared" si="3"/>
        <v>6.7307389490194172E-2</v>
      </c>
      <c r="L27" s="79"/>
      <c r="M27" s="80"/>
      <c r="N27" s="81">
        <f>分析係数表!H30</f>
        <v>0</v>
      </c>
      <c r="O27" s="82">
        <f t="shared" si="4"/>
        <v>0</v>
      </c>
      <c r="P27" s="76">
        <f>分析係数表!C30</f>
        <v>1</v>
      </c>
      <c r="Q27" s="82">
        <f t="shared" si="5"/>
        <v>0</v>
      </c>
      <c r="R27" s="83">
        <v>3.3036354143110847E-2</v>
      </c>
      <c r="S27" s="84">
        <f t="shared" si="6"/>
        <v>0.22841641202490004</v>
      </c>
      <c r="T27" s="85">
        <f>分析係数表!F30</f>
        <v>0.44103900084284731</v>
      </c>
      <c r="U27" s="86">
        <f t="shared" si="7"/>
        <v>0.10074054613557004</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投入係数表!Q28</f>
        <v>1.4207909069381956E-2</v>
      </c>
      <c r="E28" s="77">
        <f t="shared" si="0"/>
        <v>1.4207909069381957</v>
      </c>
      <c r="F28" s="76">
        <f>分析係数表!C31</f>
        <v>0.22703792364873376</v>
      </c>
      <c r="G28" s="77">
        <f t="shared" si="1"/>
        <v>0.32257341745024926</v>
      </c>
      <c r="H28" s="77">
        <v>0.34843838415815359</v>
      </c>
      <c r="I28" s="77">
        <f t="shared" si="2"/>
        <v>0.34843838415815359</v>
      </c>
      <c r="J28" s="76">
        <f>分析係数表!G31</f>
        <v>7.0061014096360189E-2</v>
      </c>
      <c r="K28" s="78">
        <f t="shared" si="3"/>
        <v>2.4411946544217366E-2</v>
      </c>
      <c r="L28" s="79"/>
      <c r="M28" s="80"/>
      <c r="N28" s="81">
        <f>分析係数表!H31</f>
        <v>2.3692406205431206E-2</v>
      </c>
      <c r="O28" s="82">
        <f t="shared" si="4"/>
        <v>0.32382883037757682</v>
      </c>
      <c r="P28" s="76">
        <f>分析係数表!C31</f>
        <v>0.22703792364873376</v>
      </c>
      <c r="Q28" s="82">
        <f t="shared" si="5"/>
        <v>7.3521425266523041E-2</v>
      </c>
      <c r="R28" s="83">
        <v>9.2070914941962539E-2</v>
      </c>
      <c r="S28" s="84">
        <f t="shared" si="6"/>
        <v>0.44050929910011616</v>
      </c>
      <c r="T28" s="85">
        <f>分析係数表!F31</f>
        <v>0.2422680412371134</v>
      </c>
      <c r="U28" s="86">
        <f t="shared" si="7"/>
        <v>0.10672132503971886</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投入係数表!Q29</f>
        <v>7.1039545346909783E-4</v>
      </c>
      <c r="E29" s="77">
        <f t="shared" si="0"/>
        <v>7.1039545346909788E-2</v>
      </c>
      <c r="F29" s="76">
        <f>分析係数表!C32</f>
        <v>0.29590488771466317</v>
      </c>
      <c r="G29" s="77">
        <f t="shared" si="1"/>
        <v>2.1020948689178063E-2</v>
      </c>
      <c r="H29" s="77">
        <v>2.454551246968352E-2</v>
      </c>
      <c r="I29" s="77">
        <f t="shared" si="2"/>
        <v>2.454551246968352E-2</v>
      </c>
      <c r="J29" s="76">
        <f>分析係数表!G32</f>
        <v>0.13968957871396895</v>
      </c>
      <c r="K29" s="78">
        <f t="shared" si="3"/>
        <v>3.4287522962085622E-3</v>
      </c>
      <c r="L29" s="79"/>
      <c r="M29" s="80"/>
      <c r="N29" s="81">
        <f>分析係数表!H32</f>
        <v>6.5682878792288815E-3</v>
      </c>
      <c r="O29" s="82">
        <f t="shared" si="4"/>
        <v>8.9775642164463362E-2</v>
      </c>
      <c r="P29" s="76">
        <f>分析係数表!C32</f>
        <v>0.29590488771466317</v>
      </c>
      <c r="Q29" s="82">
        <f t="shared" si="5"/>
        <v>2.6565051314187311E-2</v>
      </c>
      <c r="R29" s="83">
        <v>3.2756262634666564E-2</v>
      </c>
      <c r="S29" s="84">
        <f t="shared" si="6"/>
        <v>5.7301775104350083E-2</v>
      </c>
      <c r="T29" s="85">
        <f>分析係数表!F32</f>
        <v>0.48337028824833705</v>
      </c>
      <c r="U29" s="86">
        <f t="shared" si="7"/>
        <v>2.7697975549331084E-2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投入係数表!Q30</f>
        <v>2.3679848448969926E-4</v>
      </c>
      <c r="E30" s="77">
        <f t="shared" si="0"/>
        <v>2.3679848448969927E-2</v>
      </c>
      <c r="F30" s="76">
        <f>分析係数表!C33</f>
        <v>0.50593824228028506</v>
      </c>
      <c r="G30" s="77">
        <f t="shared" si="1"/>
        <v>1.1980540901735379E-2</v>
      </c>
      <c r="H30" s="77">
        <v>1.699496267222762E-2</v>
      </c>
      <c r="I30" s="77">
        <f t="shared" si="2"/>
        <v>1.699496267222762E-2</v>
      </c>
      <c r="J30" s="76">
        <f>分析係数表!G33</f>
        <v>0.50351288056206089</v>
      </c>
      <c r="K30" s="78">
        <f t="shared" si="3"/>
        <v>8.5571826101380286E-3</v>
      </c>
      <c r="L30" s="79"/>
      <c r="M30" s="80"/>
      <c r="N30" s="81">
        <f>分析係数表!H33</f>
        <v>9.7990705436058648E-4</v>
      </c>
      <c r="O30" s="82">
        <f t="shared" si="4"/>
        <v>1.3393411903413293E-2</v>
      </c>
      <c r="P30" s="76">
        <f>分析係数表!C33</f>
        <v>0.50593824228028506</v>
      </c>
      <c r="Q30" s="82">
        <f t="shared" si="5"/>
        <v>6.7762392765487681E-3</v>
      </c>
      <c r="R30" s="83">
        <v>2.2800954316712679E-2</v>
      </c>
      <c r="S30" s="84">
        <f t="shared" si="6"/>
        <v>3.9795916988940298E-2</v>
      </c>
      <c r="T30" s="85">
        <f>分析係数表!F33</f>
        <v>0.6428571428571429</v>
      </c>
      <c r="U30" s="86">
        <f t="shared" si="7"/>
        <v>2.5583089492890194E-2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投入係数表!Q31</f>
        <v>4.522851053753256E-2</v>
      </c>
      <c r="E31" s="77">
        <f t="shared" si="0"/>
        <v>4.5228510537532562</v>
      </c>
      <c r="F31" s="76">
        <f>分析係数表!C34</f>
        <v>0.26077975054258296</v>
      </c>
      <c r="G31" s="77">
        <f t="shared" si="1"/>
        <v>1.1794679695390327</v>
      </c>
      <c r="H31" s="77">
        <v>1.2589150912015485</v>
      </c>
      <c r="I31" s="77">
        <f t="shared" si="2"/>
        <v>1.2589150912015485</v>
      </c>
      <c r="J31" s="76">
        <f>分析係数表!G34</f>
        <v>0.42483061710309467</v>
      </c>
      <c r="K31" s="78">
        <f t="shared" si="3"/>
        <v>0.53482567507555256</v>
      </c>
      <c r="L31" s="79"/>
      <c r="M31" s="80"/>
      <c r="N31" s="81">
        <f>分析係数表!H34</f>
        <v>0.16366388217830427</v>
      </c>
      <c r="O31" s="82">
        <f t="shared" si="4"/>
        <v>2.236965003947315</v>
      </c>
      <c r="P31" s="76">
        <f>分析係数表!C34</f>
        <v>0.26077975054258296</v>
      </c>
      <c r="Q31" s="82">
        <f t="shared" si="5"/>
        <v>0.5833551757018689</v>
      </c>
      <c r="R31" s="83">
        <v>0.63008951208434161</v>
      </c>
      <c r="S31" s="84">
        <f t="shared" si="6"/>
        <v>1.88900460328589</v>
      </c>
      <c r="T31" s="85">
        <f>分析係数表!F34</f>
        <v>0.70072636269303545</v>
      </c>
      <c r="U31" s="86">
        <f t="shared" si="7"/>
        <v>1.3236753247709221</v>
      </c>
      <c r="V31" s="87">
        <f>分析係数表!D34</f>
        <v>0.25868278093145336</v>
      </c>
      <c r="W31" s="167">
        <f t="shared" si="8"/>
        <v>0</v>
      </c>
      <c r="X31" s="76">
        <f>分析係数表!E34</f>
        <v>0.16968809131416712</v>
      </c>
      <c r="Y31" s="166">
        <f t="shared" si="9"/>
        <v>0</v>
      </c>
    </row>
    <row r="32" spans="1:25" x14ac:dyDescent="0.2">
      <c r="A32" s="6" t="s">
        <v>20</v>
      </c>
      <c r="B32" s="5" t="s">
        <v>37</v>
      </c>
      <c r="C32" s="90"/>
      <c r="D32" s="76">
        <f>投入係数表!Q32</f>
        <v>6.1567605967321809E-3</v>
      </c>
      <c r="E32" s="77">
        <f t="shared" si="0"/>
        <v>0.61567605967321803</v>
      </c>
      <c r="F32" s="76">
        <f>分析係数表!C35</f>
        <v>0.71993786549707606</v>
      </c>
      <c r="G32" s="77">
        <f t="shared" si="1"/>
        <v>0.44324850823878703</v>
      </c>
      <c r="H32" s="77">
        <v>0.52527211860951872</v>
      </c>
      <c r="I32" s="77">
        <f t="shared" si="2"/>
        <v>0.52527211860951872</v>
      </c>
      <c r="J32" s="76">
        <f>分析係数表!G35</f>
        <v>0.31397977394408089</v>
      </c>
      <c r="K32" s="78">
        <f t="shared" si="3"/>
        <v>0.16492482106014514</v>
      </c>
      <c r="L32" s="79"/>
      <c r="M32" s="80"/>
      <c r="N32" s="81">
        <f>分析係数表!H35</f>
        <v>6.1132617322040145E-2</v>
      </c>
      <c r="O32" s="82">
        <f t="shared" si="4"/>
        <v>0.83556325151888267</v>
      </c>
      <c r="P32" s="76">
        <f>分析係数表!C35</f>
        <v>0.71993786549707606</v>
      </c>
      <c r="Q32" s="82">
        <f t="shared" si="5"/>
        <v>0.60155362378630084</v>
      </c>
      <c r="R32" s="83">
        <v>0.75456264499651293</v>
      </c>
      <c r="S32" s="84">
        <f t="shared" si="6"/>
        <v>1.2798347636060317</v>
      </c>
      <c r="T32" s="85">
        <f>分析係数表!F35</f>
        <v>0.64640095181439616</v>
      </c>
      <c r="U32" s="86">
        <f t="shared" si="7"/>
        <v>0.82728640936009157</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投入係数表!Q33</f>
        <v>1.8943878759175941E-3</v>
      </c>
      <c r="E33" s="77">
        <f t="shared" si="0"/>
        <v>0.18943878759175942</v>
      </c>
      <c r="F33" s="76">
        <f>分析係数表!C36</f>
        <v>0.73814422888496956</v>
      </c>
      <c r="G33" s="77">
        <f t="shared" si="1"/>
        <v>0.1398331477878228</v>
      </c>
      <c r="H33" s="77">
        <v>0.19765120445672332</v>
      </c>
      <c r="I33" s="77">
        <f t="shared" si="2"/>
        <v>0.19765120445672332</v>
      </c>
      <c r="J33" s="76">
        <f>分析係数表!G36</f>
        <v>1.8281777836656288E-2</v>
      </c>
      <c r="K33" s="78">
        <f t="shared" si="3"/>
        <v>3.6134154090253449E-3</v>
      </c>
      <c r="L33" s="79"/>
      <c r="M33" s="80"/>
      <c r="N33" s="81">
        <f>分析係数表!H36</f>
        <v>0.17079488896003725</v>
      </c>
      <c r="O33" s="82">
        <f t="shared" si="4"/>
        <v>2.3344319123533426</v>
      </c>
      <c r="P33" s="76">
        <f>分析係数表!C36</f>
        <v>0.73814422888496956</v>
      </c>
      <c r="Q33" s="82">
        <f t="shared" si="5"/>
        <v>1.7231474438285228</v>
      </c>
      <c r="R33" s="83">
        <v>1.7889236640053487</v>
      </c>
      <c r="S33" s="84">
        <f t="shared" si="6"/>
        <v>1.9865748684620721</v>
      </c>
      <c r="T33" s="85">
        <f>分析係数表!F36</f>
        <v>0.88368550043054916</v>
      </c>
      <c r="U33" s="86">
        <f t="shared" si="7"/>
        <v>1.7555074067796586</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投入係数表!Q34</f>
        <v>1.6102296945299549E-2</v>
      </c>
      <c r="E34" s="77">
        <f t="shared" si="0"/>
        <v>1.6102296945299548</v>
      </c>
      <c r="F34" s="76">
        <f>分析係数表!C37</f>
        <v>0.25348602222970695</v>
      </c>
      <c r="G34" s="77">
        <f t="shared" si="1"/>
        <v>0.40817072014255434</v>
      </c>
      <c r="H34" s="77">
        <v>0.46474555397504408</v>
      </c>
      <c r="I34" s="77">
        <f t="shared" si="2"/>
        <v>0.46474555397504408</v>
      </c>
      <c r="J34" s="76">
        <f>分析係数表!G37</f>
        <v>0.47075358051131039</v>
      </c>
      <c r="K34" s="78">
        <f t="shared" si="3"/>
        <v>0.21878063356046445</v>
      </c>
      <c r="L34" s="79"/>
      <c r="M34" s="80"/>
      <c r="N34" s="81">
        <f>分析係数表!H37</f>
        <v>4.9005054768072494E-2</v>
      </c>
      <c r="O34" s="82">
        <f t="shared" si="4"/>
        <v>0.6698032032093123</v>
      </c>
      <c r="P34" s="76">
        <f>分析係数表!C37</f>
        <v>0.25348602222970695</v>
      </c>
      <c r="Q34" s="82">
        <f t="shared" si="5"/>
        <v>0.16978574965824467</v>
      </c>
      <c r="R34" s="83">
        <v>0.20525165290707351</v>
      </c>
      <c r="S34" s="84">
        <f t="shared" si="6"/>
        <v>0.66999720688211761</v>
      </c>
      <c r="T34" s="85">
        <f>分析係数表!F37</f>
        <v>0.68036407442109492</v>
      </c>
      <c r="U34" s="86">
        <f t="shared" si="7"/>
        <v>0.4558420295250708</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投入係数表!Q35</f>
        <v>6.867156050201279E-3</v>
      </c>
      <c r="E35" s="77">
        <f t="shared" si="0"/>
        <v>0.68671560502012785</v>
      </c>
      <c r="F35" s="76">
        <f>分析係数表!C38</f>
        <v>0.13763637750820168</v>
      </c>
      <c r="G35" s="77">
        <f t="shared" si="1"/>
        <v>9.4517048253323438E-2</v>
      </c>
      <c r="H35" s="77">
        <v>0.12471549380574631</v>
      </c>
      <c r="I35" s="77">
        <f t="shared" si="2"/>
        <v>0.12471549380574631</v>
      </c>
      <c r="J35" s="76">
        <f>分析係数表!G38</f>
        <v>0.19868482855800845</v>
      </c>
      <c r="K35" s="78">
        <f t="shared" si="3"/>
        <v>2.4779076505322073E-2</v>
      </c>
      <c r="L35" s="79"/>
      <c r="M35" s="80"/>
      <c r="N35" s="81">
        <f>分析係数表!H38</f>
        <v>4.3455482143376897E-2</v>
      </c>
      <c r="O35" s="82">
        <f t="shared" si="4"/>
        <v>0.59395140510285283</v>
      </c>
      <c r="P35" s="76">
        <f>分析係数表!C38</f>
        <v>0.13763637750820168</v>
      </c>
      <c r="Q35" s="82">
        <f t="shared" si="5"/>
        <v>8.1749319814263074E-2</v>
      </c>
      <c r="R35" s="83">
        <v>0.1042780988314877</v>
      </c>
      <c r="S35" s="84">
        <f t="shared" si="6"/>
        <v>0.22899359263723401</v>
      </c>
      <c r="T35" s="85">
        <f>分析係数表!F38</f>
        <v>0.41427900422733677</v>
      </c>
      <c r="U35" s="86">
        <f t="shared" si="7"/>
        <v>9.4867237532193699E-2</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投入係数表!Q36</f>
        <v>0</v>
      </c>
      <c r="E36" s="77">
        <f t="shared" si="0"/>
        <v>0</v>
      </c>
      <c r="F36" s="76">
        <f>分析係数表!C39</f>
        <v>1</v>
      </c>
      <c r="G36" s="77">
        <f t="shared" si="1"/>
        <v>0</v>
      </c>
      <c r="H36" s="77">
        <v>2.4323466468688056E-2</v>
      </c>
      <c r="I36" s="77">
        <f t="shared" si="2"/>
        <v>2.4323466468688056E-2</v>
      </c>
      <c r="J36" s="76">
        <f>分析係数表!G39</f>
        <v>0.35440246949875054</v>
      </c>
      <c r="K36" s="78">
        <f t="shared" si="3"/>
        <v>8.6202965832730995E-3</v>
      </c>
      <c r="L36" s="79"/>
      <c r="M36" s="80"/>
      <c r="N36" s="81">
        <f>分析係数表!H39</f>
        <v>3.9099261673991711E-3</v>
      </c>
      <c r="O36" s="82">
        <f t="shared" si="4"/>
        <v>5.3441039575005504E-2</v>
      </c>
      <c r="P36" s="76">
        <f>分析係数表!C39</f>
        <v>1</v>
      </c>
      <c r="Q36" s="82">
        <f t="shared" si="5"/>
        <v>5.3441039575005504E-2</v>
      </c>
      <c r="R36" s="83">
        <v>6.2754400736969709E-2</v>
      </c>
      <c r="S36" s="84">
        <f t="shared" si="6"/>
        <v>8.7077867205657772E-2</v>
      </c>
      <c r="T36" s="85">
        <f>分析係数表!F39</f>
        <v>0.70505659267970011</v>
      </c>
      <c r="U36" s="86">
        <f t="shared" si="7"/>
        <v>6.1394824349836466E-2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投入係数表!Q37</f>
        <v>0</v>
      </c>
      <c r="E37" s="77">
        <f t="shared" si="0"/>
        <v>0</v>
      </c>
      <c r="F37" s="76">
        <f>分析係数表!C40</f>
        <v>0.97865804365400166</v>
      </c>
      <c r="G37" s="77">
        <f t="shared" si="1"/>
        <v>0</v>
      </c>
      <c r="H37" s="77">
        <v>3.3127194829085257E-3</v>
      </c>
      <c r="I37" s="77">
        <f t="shared" si="2"/>
        <v>3.3127194829085257E-3</v>
      </c>
      <c r="J37" s="76">
        <f>分析係数表!G40</f>
        <v>0.50171175404443846</v>
      </c>
      <c r="K37" s="78">
        <f t="shared" si="3"/>
        <v>1.6620303024272216E-3</v>
      </c>
      <c r="L37" s="79"/>
      <c r="M37" s="80"/>
      <c r="N37" s="81">
        <f>分析係数表!H40</f>
        <v>2.8630749677406836E-2</v>
      </c>
      <c r="O37" s="82">
        <f t="shared" si="4"/>
        <v>0.3913263220492339</v>
      </c>
      <c r="P37" s="76">
        <f>分析係数表!C40</f>
        <v>0.97865804365400166</v>
      </c>
      <c r="Q37" s="82">
        <f t="shared" si="5"/>
        <v>0.38297465276701909</v>
      </c>
      <c r="R37" s="83">
        <v>0.38387360675366211</v>
      </c>
      <c r="S37" s="84">
        <f t="shared" si="6"/>
        <v>0.38718632623657062</v>
      </c>
      <c r="T37" s="85">
        <f>分析係数表!F40</f>
        <v>0.70027522319930191</v>
      </c>
      <c r="U37" s="86">
        <f t="shared" si="7"/>
        <v>0.27113699102503219</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投入係数表!Q38</f>
        <v>0</v>
      </c>
      <c r="E38" s="77">
        <f t="shared" si="0"/>
        <v>0</v>
      </c>
      <c r="F38" s="76">
        <f>分析係数表!C41</f>
        <v>0.80396305278910163</v>
      </c>
      <c r="G38" s="77">
        <f t="shared" si="1"/>
        <v>0</v>
      </c>
      <c r="H38" s="77">
        <v>2.6962715091344367E-4</v>
      </c>
      <c r="I38" s="77">
        <f t="shared" si="2"/>
        <v>2.6962715091344367E-4</v>
      </c>
      <c r="J38" s="76">
        <f>分析係数表!G41</f>
        <v>0.44128144119646501</v>
      </c>
      <c r="K38" s="78">
        <f t="shared" si="3"/>
        <v>1.189814577407812E-4</v>
      </c>
      <c r="L38" s="79"/>
      <c r="M38" s="80"/>
      <c r="N38" s="81">
        <f>分析係数表!H41</f>
        <v>5.1799245180506638E-2</v>
      </c>
      <c r="O38" s="82">
        <f t="shared" si="4"/>
        <v>0.70799431833983728</v>
      </c>
      <c r="P38" s="76">
        <f>分析係数表!C41</f>
        <v>0.80396305278910163</v>
      </c>
      <c r="Q38" s="82">
        <f t="shared" si="5"/>
        <v>0.56920127352983463</v>
      </c>
      <c r="R38" s="83">
        <v>0.5792233640238541</v>
      </c>
      <c r="S38" s="84">
        <f t="shared" si="6"/>
        <v>0.5794929911747676</v>
      </c>
      <c r="T38" s="85">
        <f>分析係数表!F41</f>
        <v>0.54716179469748472</v>
      </c>
      <c r="U38" s="86">
        <f t="shared" si="7"/>
        <v>0.31707642506579953</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投入係数表!Q39</f>
        <v>2.1311863604072932E-3</v>
      </c>
      <c r="E39" s="77">
        <f>$C$19*D39</f>
        <v>0.21311863604072931</v>
      </c>
      <c r="F39" s="76">
        <f>分析係数表!C42</f>
        <v>0.7641968631692807</v>
      </c>
      <c r="G39" s="77">
        <f>E39*F39</f>
        <v>0.16286459314524096</v>
      </c>
      <c r="H39" s="77">
        <v>0.1704050672155199</v>
      </c>
      <c r="I39" s="77">
        <f>C39+H39</f>
        <v>0.1704050672155199</v>
      </c>
      <c r="J39" s="76">
        <f>分析係数表!G42</f>
        <v>0.4859550561797753</v>
      </c>
      <c r="K39" s="78">
        <f>I39*J39</f>
        <v>8.2809204012036355E-2</v>
      </c>
      <c r="L39" s="79"/>
      <c r="M39" s="80"/>
      <c r="N39" s="81">
        <f>分析係数表!H42</f>
        <v>1.4232907413336437E-2</v>
      </c>
      <c r="O39" s="82">
        <f t="shared" si="4"/>
        <v>0.19453599269611185</v>
      </c>
      <c r="P39" s="76">
        <f>分析係数表!C42</f>
        <v>0.7641968631692807</v>
      </c>
      <c r="Q39" s="82">
        <f>O39*P39</f>
        <v>0.14866379539189079</v>
      </c>
      <c r="R39" s="83">
        <v>0.1539505780740274</v>
      </c>
      <c r="S39" s="84">
        <f>I39+R39</f>
        <v>0.3243556452895473</v>
      </c>
      <c r="T39" s="85">
        <f>分析係数表!F42</f>
        <v>0.5610955056179775</v>
      </c>
      <c r="U39" s="86">
        <f>S39*T39</f>
        <v>0.18199449479378391</v>
      </c>
      <c r="V39" s="87">
        <f>分析係数表!D42</f>
        <v>0.23876404494382023</v>
      </c>
      <c r="W39" s="167">
        <f>ROUND(S39*V39,0)</f>
        <v>0</v>
      </c>
      <c r="X39" s="76">
        <f>分析係数表!E42</f>
        <v>0.20084269662921347</v>
      </c>
      <c r="Y39" s="166">
        <f>ROUND(S39*X39,0)</f>
        <v>0</v>
      </c>
    </row>
    <row r="40" spans="1:25" x14ac:dyDescent="0.2">
      <c r="A40" s="6" t="s">
        <v>195</v>
      </c>
      <c r="B40" s="5" t="s">
        <v>41</v>
      </c>
      <c r="C40" s="90"/>
      <c r="D40" s="76">
        <f>投入係数表!Q40</f>
        <v>3.6703765095903389E-2</v>
      </c>
      <c r="E40" s="77">
        <f>$C$19*D40</f>
        <v>3.6703765095903389</v>
      </c>
      <c r="F40" s="76">
        <f>分析係数表!C43</f>
        <v>0.28983015307192284</v>
      </c>
      <c r="G40" s="77">
        <f>E40*F40</f>
        <v>1.0637857856061579</v>
      </c>
      <c r="H40" s="77">
        <v>1.2274644012929838</v>
      </c>
      <c r="I40" s="77">
        <f>C40+H40</f>
        <v>1.2274644012929838</v>
      </c>
      <c r="J40" s="76">
        <f>分析係数表!G43</f>
        <v>0.33656441717791413</v>
      </c>
      <c r="K40" s="78">
        <f>I40*J40</f>
        <v>0.41312084082781042</v>
      </c>
      <c r="L40" s="79"/>
      <c r="M40" s="80"/>
      <c r="N40" s="81">
        <f>分析係数表!H43</f>
        <v>3.8148460769760653E-2</v>
      </c>
      <c r="O40" s="82">
        <f t="shared" si="4"/>
        <v>0.52141480796258488</v>
      </c>
      <c r="P40" s="76">
        <f>分析係数表!C43</f>
        <v>0.28983015307192284</v>
      </c>
      <c r="Q40" s="82">
        <f>O40*P40</f>
        <v>0.15112173360576323</v>
      </c>
      <c r="R40" s="83">
        <v>0.24944983358862199</v>
      </c>
      <c r="S40" s="84">
        <f>I40+R40</f>
        <v>1.4769142348816058</v>
      </c>
      <c r="T40" s="85">
        <f>分析係数表!F43</f>
        <v>0.56944785276073617</v>
      </c>
      <c r="U40" s="86">
        <f>S40*T40</f>
        <v>0.84102563976509592</v>
      </c>
      <c r="V40" s="87">
        <f>分析係数表!D43</f>
        <v>0.1860122699386503</v>
      </c>
      <c r="W40" s="167">
        <f>ROUND(S40*V40,0)</f>
        <v>0</v>
      </c>
      <c r="X40" s="76">
        <f>分析係数表!E43</f>
        <v>0.14098159509202454</v>
      </c>
      <c r="Y40" s="166">
        <f>ROUND(S40*X40,0)</f>
        <v>0</v>
      </c>
    </row>
    <row r="41" spans="1:25" x14ac:dyDescent="0.2">
      <c r="A41" s="6" t="s">
        <v>341</v>
      </c>
      <c r="B41" s="5" t="s">
        <v>42</v>
      </c>
      <c r="C41" s="90"/>
      <c r="D41" s="76">
        <f>投入係数表!Q41</f>
        <v>0</v>
      </c>
      <c r="E41" s="77">
        <f>$C$19*D41</f>
        <v>0</v>
      </c>
      <c r="F41" s="76">
        <f>分析係数表!C44</f>
        <v>0.42300160227879646</v>
      </c>
      <c r="G41" s="77">
        <f>E41*F41</f>
        <v>0</v>
      </c>
      <c r="H41" s="77">
        <v>2.5110488433239559E-3</v>
      </c>
      <c r="I41" s="77">
        <f>C41+H41</f>
        <v>2.5110488433239559E-3</v>
      </c>
      <c r="J41" s="76">
        <f>分析係数表!G44</f>
        <v>0.26136898597118913</v>
      </c>
      <c r="K41" s="78">
        <f>I41*J41</f>
        <v>6.5631028990370966E-4</v>
      </c>
      <c r="L41" s="79"/>
      <c r="M41" s="80"/>
      <c r="N41" s="81">
        <f>分析係数表!H44</f>
        <v>0.11478495406079305</v>
      </c>
      <c r="O41" s="82">
        <f t="shared" si="4"/>
        <v>1.5688857052404224</v>
      </c>
      <c r="P41" s="76">
        <f>分析係数表!C44</f>
        <v>0.42300160227879646</v>
      </c>
      <c r="Q41" s="82">
        <f>O41*P41</f>
        <v>0.66364116710899823</v>
      </c>
      <c r="R41" s="83">
        <v>0.67514300111550296</v>
      </c>
      <c r="S41" s="84">
        <f>I41+R41</f>
        <v>0.67765404995882694</v>
      </c>
      <c r="T41" s="85">
        <f>分析係数表!F44</f>
        <v>0.45226438188494494</v>
      </c>
      <c r="U41" s="86">
        <f>S41*T41</f>
        <v>0.30647879003645845</v>
      </c>
      <c r="V41" s="87">
        <f>分析係数表!D44</f>
        <v>0.17696073816024857</v>
      </c>
      <c r="W41" s="167">
        <f>ROUND(S41*V41,0)</f>
        <v>0</v>
      </c>
      <c r="X41" s="76">
        <f>分析係数表!E44</f>
        <v>0.12357593446944733</v>
      </c>
      <c r="Y41" s="166">
        <f>ROUND(S41*X41,0)</f>
        <v>0</v>
      </c>
    </row>
    <row r="42" spans="1:25" x14ac:dyDescent="0.2">
      <c r="A42" s="6" t="s">
        <v>342</v>
      </c>
      <c r="B42" s="5" t="s">
        <v>279</v>
      </c>
      <c r="C42" s="90"/>
      <c r="D42" s="76">
        <f>投入係数表!Q42</f>
        <v>2.3679848448969926E-4</v>
      </c>
      <c r="E42" s="77">
        <f>$C$19*D42</f>
        <v>2.3679848448969927E-2</v>
      </c>
      <c r="F42" s="76">
        <f>分析係数表!C45</f>
        <v>1</v>
      </c>
      <c r="G42" s="77">
        <f>E42*F42</f>
        <v>2.3679848448969927E-2</v>
      </c>
      <c r="H42" s="77">
        <v>2.9634804004213772E-2</v>
      </c>
      <c r="I42" s="77">
        <f>C42+H42</f>
        <v>2.9634804004213772E-2</v>
      </c>
      <c r="J42" s="76">
        <f>分析係数表!G45</f>
        <v>0</v>
      </c>
      <c r="K42" s="78">
        <f>I42*J42</f>
        <v>0</v>
      </c>
      <c r="L42" s="79"/>
      <c r="M42" s="80"/>
      <c r="N42" s="81">
        <f>分析係数表!H45</f>
        <v>0</v>
      </c>
      <c r="O42" s="82">
        <f t="shared" si="4"/>
        <v>0</v>
      </c>
      <c r="P42" s="76">
        <f>分析係数表!C45</f>
        <v>1</v>
      </c>
      <c r="Q42" s="82">
        <f>O42*P42</f>
        <v>0</v>
      </c>
      <c r="R42" s="83">
        <v>5.2448338690925331E-3</v>
      </c>
      <c r="S42" s="84">
        <f>I42+R42</f>
        <v>3.4879637873306307E-2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投入係数表!Q43</f>
        <v>8.5247454416291727E-3</v>
      </c>
      <c r="E43" s="77">
        <f>$C$19*D43</f>
        <v>0.85247454416291724</v>
      </c>
      <c r="F43" s="76">
        <f>分析係数表!C46</f>
        <v>0.14201585503963765</v>
      </c>
      <c r="G43" s="77">
        <f>E43*F43</f>
        <v>0.12106490128882204</v>
      </c>
      <c r="H43" s="77">
        <v>0.12836249531374871</v>
      </c>
      <c r="I43" s="77">
        <f>C43+H43</f>
        <v>0.12836249531374871</v>
      </c>
      <c r="J43" s="76">
        <f>分析係数表!G46</f>
        <v>9.5541401273885346E-3</v>
      </c>
      <c r="K43" s="78">
        <f>I43*J43</f>
        <v>1.2263932673288094E-3</v>
      </c>
      <c r="L43" s="79"/>
      <c r="M43" s="80"/>
      <c r="N43" s="81">
        <f>分析係数表!H46</f>
        <v>2.2838625801631884E-2</v>
      </c>
      <c r="O43" s="82">
        <f t="shared" si="4"/>
        <v>0.31215932297658305</v>
      </c>
      <c r="P43" s="76">
        <f>分析係数表!C46</f>
        <v>0.14201585503963765</v>
      </c>
      <c r="Q43" s="82">
        <f>O43*P43</f>
        <v>4.4331573161113851E-2</v>
      </c>
      <c r="R43" s="83">
        <v>4.9149502602634593E-2</v>
      </c>
      <c r="S43" s="84">
        <f>I43+R43</f>
        <v>0.17751199791638331</v>
      </c>
      <c r="T43" s="85">
        <f>分析係数表!F46</f>
        <v>0.31369426751592355</v>
      </c>
      <c r="U43" s="86">
        <f>S43*T43</f>
        <v>5.5684496161668012E-2</v>
      </c>
      <c r="V43" s="87">
        <f>分析係数表!D46</f>
        <v>3.1847133757961785E-3</v>
      </c>
      <c r="W43" s="167">
        <f>ROUND(S43*V43,0)</f>
        <v>0</v>
      </c>
      <c r="X43" s="76">
        <f>分析係数表!E46</f>
        <v>1.1146496815286623E-2</v>
      </c>
      <c r="Y43" s="166">
        <f>ROUND(S43*X43,0)</f>
        <v>0</v>
      </c>
    </row>
    <row r="44" spans="1:25" x14ac:dyDescent="0.2">
      <c r="A44" s="192">
        <v>40</v>
      </c>
      <c r="B44" s="14" t="s">
        <v>151</v>
      </c>
      <c r="C44" s="197">
        <f>SUM(C5:C43)</f>
        <v>100</v>
      </c>
      <c r="D44" s="92">
        <f>投入係数表!Q44</f>
        <v>0.57092114610466493</v>
      </c>
      <c r="E44" s="91">
        <f>SUM(E5:E43)</f>
        <v>57.09211461046651</v>
      </c>
      <c r="F44" s="92">
        <f>分析係数表!C47</f>
        <v>0.37838028773130272</v>
      </c>
      <c r="G44" s="91">
        <f>SUM(G5:G43)</f>
        <v>7.7390989885454315</v>
      </c>
      <c r="H44" s="91">
        <f>SUM(H5:H43)</f>
        <v>8.7580049088251197</v>
      </c>
      <c r="I44" s="91">
        <f>SUM(I5:I43)</f>
        <v>108.75800490882513</v>
      </c>
      <c r="J44" s="92">
        <f>分析係数表!G47</f>
        <v>0.24341071531224251</v>
      </c>
      <c r="K44" s="93">
        <f>SUM(K5:K43)</f>
        <v>21.787528934302742</v>
      </c>
      <c r="L44" s="94">
        <f>最終需要_まとめ!$L$33</f>
        <v>0.62733333333333341</v>
      </c>
      <c r="M44" s="91">
        <f>K44*L44</f>
        <v>13.668043151452588</v>
      </c>
      <c r="N44" s="95">
        <f>分析係数表!H47</f>
        <v>1</v>
      </c>
      <c r="O44" s="96">
        <f>SUM(O5:O43)</f>
        <v>13.66804315145259</v>
      </c>
      <c r="P44" s="92">
        <f>分析係数表!C47</f>
        <v>0.37838028773130272</v>
      </c>
      <c r="Q44" s="96">
        <f>SUM(Q5:Q43)</f>
        <v>5.7196354179694575</v>
      </c>
      <c r="R44" s="91">
        <f>SUM(R5:R43)</f>
        <v>6.3721932468345619</v>
      </c>
      <c r="S44" s="97">
        <f>SUM(S5:S43)</f>
        <v>115.1301981556597</v>
      </c>
      <c r="T44" s="98">
        <f>分析係数表!F47</f>
        <v>0.4410006323413877</v>
      </c>
      <c r="U44" s="99">
        <f>SUM(U5:U43)</f>
        <v>49.696689546859794</v>
      </c>
      <c r="V44" s="100">
        <f>分析係数表!D47</f>
        <v>6.076465403261349E-2</v>
      </c>
      <c r="W44" s="164">
        <f>SUM(W5:W43)</f>
        <v>4</v>
      </c>
      <c r="X44" s="92">
        <f>分析係数表!E47</f>
        <v>4.5269894801387316E-2</v>
      </c>
      <c r="Y44" s="165">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298</v>
      </c>
      <c r="S2" s="3" t="s">
        <v>153</v>
      </c>
      <c r="U2" s="64" t="s">
        <v>210</v>
      </c>
      <c r="W2" s="3" t="s">
        <v>130</v>
      </c>
      <c r="Y2" s="3" t="s">
        <v>154</v>
      </c>
    </row>
    <row r="3" spans="1:25" ht="44" x14ac:dyDescent="0.2">
      <c r="B3" s="65"/>
      <c r="C3" s="66" t="s">
        <v>228</v>
      </c>
      <c r="D3" s="66" t="s">
        <v>312</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投入係数表!R5</f>
        <v>0</v>
      </c>
      <c r="E5" s="77">
        <f t="shared" ref="E5:E38" si="0">$C$20*D5</f>
        <v>0</v>
      </c>
      <c r="F5" s="76">
        <f>分析係数表!C8</f>
        <v>1</v>
      </c>
      <c r="G5" s="77">
        <f t="shared" ref="G5:G38" si="1">E5*F5</f>
        <v>0</v>
      </c>
      <c r="H5" s="77">
        <f t="array" ref="H5:H43">MMULT(逆行列係数!C5:AO43,'16'!G5:G43)</f>
        <v>1.1710099189631883E-3</v>
      </c>
      <c r="I5" s="77">
        <f t="shared" ref="I5:I38" si="2">C5+H5</f>
        <v>1.1710099189631883E-3</v>
      </c>
      <c r="J5" s="76">
        <f>分析係数表!G8</f>
        <v>0.11966752230778634</v>
      </c>
      <c r="K5" s="78">
        <f t="shared" ref="K5:K38" si="3">I5*J5</f>
        <v>1.4013185560016642E-4</v>
      </c>
      <c r="L5" s="79" t="s">
        <v>184</v>
      </c>
      <c r="M5" s="80" t="s">
        <v>184</v>
      </c>
      <c r="N5" s="81">
        <f>分析係数表!H8</f>
        <v>1.1982031803320041E-2</v>
      </c>
      <c r="O5" s="82">
        <f t="shared" ref="O5:O43" si="4">$M$44*N5</f>
        <v>0.17800754973103913</v>
      </c>
      <c r="P5" s="76">
        <f>分析係数表!C8</f>
        <v>1</v>
      </c>
      <c r="Q5" s="82">
        <f t="shared" ref="Q5:Q38" si="5">O5*P5</f>
        <v>0.17800754973103913</v>
      </c>
      <c r="R5" s="83">
        <f t="array" ref="R5:R43">MMULT(逆行列係数!C5:AO43,'16'!Q5:Q43)</f>
        <v>0.23516175556981564</v>
      </c>
      <c r="S5" s="84">
        <f t="shared" ref="S5:S38" si="6">I5+R5</f>
        <v>0.23633276548877882</v>
      </c>
      <c r="T5" s="85">
        <f>分析係数表!F8</f>
        <v>0.45202298007578534</v>
      </c>
      <c r="U5" s="86">
        <f t="shared" ref="U5:U38" si="7">S5*T5</f>
        <v>0.10682784094578952</v>
      </c>
      <c r="V5" s="87">
        <f>分析係数表!D8</f>
        <v>0.29959662632929962</v>
      </c>
      <c r="W5" s="167">
        <f t="shared" ref="W5:W38" si="8">ROUND(S5*V5,0)</f>
        <v>0</v>
      </c>
      <c r="X5" s="76">
        <f>分析係数表!E8</f>
        <v>0.10695513995844029</v>
      </c>
      <c r="Y5" s="166">
        <f t="shared" ref="Y5:Y38" si="9">ROUND(S5*X5,0)</f>
        <v>0</v>
      </c>
    </row>
    <row r="6" spans="1:25" x14ac:dyDescent="0.2">
      <c r="A6" s="6" t="s">
        <v>220</v>
      </c>
      <c r="B6" s="5" t="s">
        <v>266</v>
      </c>
      <c r="C6" s="90"/>
      <c r="D6" s="76">
        <f>投入係数表!R6</f>
        <v>0</v>
      </c>
      <c r="E6" s="77">
        <f t="shared" si="0"/>
        <v>0</v>
      </c>
      <c r="F6" s="76">
        <f>分析係数表!C9</f>
        <v>0.44525547445255476</v>
      </c>
      <c r="G6" s="77">
        <f t="shared" si="1"/>
        <v>0</v>
      </c>
      <c r="H6" s="77">
        <v>3.9297541437478816E-5</v>
      </c>
      <c r="I6" s="77">
        <f t="shared" si="2"/>
        <v>3.9297541437478816E-5</v>
      </c>
      <c r="J6" s="76">
        <f>分析係数表!G9</f>
        <v>0.25757575757575757</v>
      </c>
      <c r="K6" s="78">
        <f t="shared" si="3"/>
        <v>1.0122094006623331E-5</v>
      </c>
      <c r="L6" s="79"/>
      <c r="M6" s="80"/>
      <c r="N6" s="81">
        <f>分析係数表!H9</f>
        <v>6.2093120276314386E-4</v>
      </c>
      <c r="O6" s="82">
        <f t="shared" si="4"/>
        <v>9.2246827390983846E-3</v>
      </c>
      <c r="P6" s="76">
        <f>分析係数表!C9</f>
        <v>0.44525547445255476</v>
      </c>
      <c r="Q6" s="82">
        <f t="shared" si="5"/>
        <v>4.1073404896715439E-3</v>
      </c>
      <c r="R6" s="83">
        <v>4.894528329587736E-3</v>
      </c>
      <c r="S6" s="84">
        <f t="shared" si="6"/>
        <v>4.9338258710252148E-3</v>
      </c>
      <c r="T6" s="85">
        <f>分析係数表!F9</f>
        <v>0.71212121212121215</v>
      </c>
      <c r="U6" s="86">
        <f t="shared" si="7"/>
        <v>3.5134820596694713E-3</v>
      </c>
      <c r="V6" s="87">
        <f>分析係数表!D9</f>
        <v>0.22727272727272727</v>
      </c>
      <c r="W6" s="167">
        <f t="shared" si="8"/>
        <v>0</v>
      </c>
      <c r="X6" s="76">
        <f>分析係数表!E9</f>
        <v>0</v>
      </c>
      <c r="Y6" s="166">
        <f t="shared" si="9"/>
        <v>0</v>
      </c>
    </row>
    <row r="7" spans="1:25" x14ac:dyDescent="0.2">
      <c r="A7" s="6" t="s">
        <v>221</v>
      </c>
      <c r="B7" s="5" t="s">
        <v>267</v>
      </c>
      <c r="C7" s="90"/>
      <c r="D7" s="76">
        <f>投入係数表!R7</f>
        <v>0</v>
      </c>
      <c r="E7" s="77">
        <f t="shared" si="0"/>
        <v>0</v>
      </c>
      <c r="F7" s="76">
        <f>分析係数表!C10</f>
        <v>1</v>
      </c>
      <c r="G7" s="77">
        <f t="shared" si="1"/>
        <v>0</v>
      </c>
      <c r="H7" s="77">
        <v>5.6625594164775792E-4</v>
      </c>
      <c r="I7" s="77">
        <f t="shared" si="2"/>
        <v>5.6625594164775792E-4</v>
      </c>
      <c r="J7" s="76">
        <f>分析係数表!G10</f>
        <v>0.17925311203319502</v>
      </c>
      <c r="K7" s="78">
        <f t="shared" si="3"/>
        <v>1.015031397476479E-4</v>
      </c>
      <c r="L7" s="79"/>
      <c r="M7" s="80"/>
      <c r="N7" s="81">
        <f>分析係数表!H10</f>
        <v>1.2030542053535912E-3</v>
      </c>
      <c r="O7" s="82">
        <f t="shared" si="4"/>
        <v>1.7872822807003121E-2</v>
      </c>
      <c r="P7" s="76">
        <f>分析係数表!C10</f>
        <v>1</v>
      </c>
      <c r="Q7" s="82">
        <f t="shared" si="5"/>
        <v>1.7872822807003121E-2</v>
      </c>
      <c r="R7" s="83">
        <v>2.4333502168999769E-2</v>
      </c>
      <c r="S7" s="84">
        <f t="shared" si="6"/>
        <v>2.4899758110647527E-2</v>
      </c>
      <c r="T7" s="85">
        <f>分析係数表!F10</f>
        <v>0.51950207468879672</v>
      </c>
      <c r="U7" s="86">
        <f t="shared" si="7"/>
        <v>1.2935475997730584E-2</v>
      </c>
      <c r="V7" s="87">
        <f>分析係数表!D10</f>
        <v>0.10539419087136929</v>
      </c>
      <c r="W7" s="167">
        <f t="shared" si="8"/>
        <v>0</v>
      </c>
      <c r="X7" s="76">
        <f>分析係数表!E10</f>
        <v>0</v>
      </c>
      <c r="Y7" s="166">
        <f t="shared" si="9"/>
        <v>0</v>
      </c>
    </row>
    <row r="8" spans="1:25" x14ac:dyDescent="0.2">
      <c r="A8" s="6" t="s">
        <v>222</v>
      </c>
      <c r="B8" s="5" t="s">
        <v>27</v>
      </c>
      <c r="C8" s="90"/>
      <c r="D8" s="76">
        <f>投入係数表!R8</f>
        <v>6.4238453138048437E-5</v>
      </c>
      <c r="E8" s="77">
        <f t="shared" si="0"/>
        <v>6.4238453138048433E-3</v>
      </c>
      <c r="F8" s="76">
        <f>分析係数表!C11</f>
        <v>1.8423746161719823E-3</v>
      </c>
      <c r="G8" s="77">
        <f t="shared" si="1"/>
        <v>1.1835129544369385E-5</v>
      </c>
      <c r="H8" s="77">
        <v>2.8111560780880293E-4</v>
      </c>
      <c r="I8" s="77">
        <f t="shared" si="2"/>
        <v>2.8111560780880293E-4</v>
      </c>
      <c r="J8" s="76">
        <f>分析係数表!G11</f>
        <v>0.46666666666666667</v>
      </c>
      <c r="K8" s="78">
        <f t="shared" si="3"/>
        <v>1.3118728364410804E-4</v>
      </c>
      <c r="L8" s="79"/>
      <c r="M8" s="80"/>
      <c r="N8" s="81">
        <f>分析係数表!H11</f>
        <v>-1.9404100086348246E-5</v>
      </c>
      <c r="O8" s="82">
        <f t="shared" si="4"/>
        <v>-2.8827133559682452E-4</v>
      </c>
      <c r="P8" s="76">
        <f>分析係数表!C11</f>
        <v>1.8423746161719823E-3</v>
      </c>
      <c r="Q8" s="82">
        <f t="shared" si="5"/>
        <v>-5.3110379127358431E-7</v>
      </c>
      <c r="R8" s="83">
        <v>8.9343388775245709E-5</v>
      </c>
      <c r="S8" s="84">
        <f t="shared" si="6"/>
        <v>3.7045899658404863E-4</v>
      </c>
      <c r="T8" s="85">
        <f>分析係数表!F11</f>
        <v>0.8</v>
      </c>
      <c r="U8" s="86">
        <f t="shared" si="7"/>
        <v>2.9636719726723891E-4</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投入係数表!R9</f>
        <v>0</v>
      </c>
      <c r="E9" s="77">
        <f t="shared" si="0"/>
        <v>0</v>
      </c>
      <c r="F9" s="76">
        <f>分析係数表!C12</f>
        <v>2.0316759704011478E-2</v>
      </c>
      <c r="G9" s="77">
        <f t="shared" si="1"/>
        <v>0</v>
      </c>
      <c r="H9" s="77">
        <v>4.6260617198264943E-5</v>
      </c>
      <c r="I9" s="77">
        <f t="shared" si="2"/>
        <v>4.6260617198264943E-5</v>
      </c>
      <c r="J9" s="76">
        <f>分析係数表!G12</f>
        <v>0.1442736737729301</v>
      </c>
      <c r="K9" s="78">
        <f t="shared" si="3"/>
        <v>6.6741891941968758E-6</v>
      </c>
      <c r="L9" s="79"/>
      <c r="M9" s="80"/>
      <c r="N9" s="81">
        <f>分析係数表!H12</f>
        <v>9.3974056718184554E-2</v>
      </c>
      <c r="O9" s="82">
        <f t="shared" si="4"/>
        <v>1.3960980782954211</v>
      </c>
      <c r="P9" s="76">
        <f>分析係数表!C12</f>
        <v>2.0316759704011478E-2</v>
      </c>
      <c r="Q9" s="82">
        <f t="shared" si="5"/>
        <v>2.8364189179960274E-2</v>
      </c>
      <c r="R9" s="83">
        <v>3.1573163613170509E-2</v>
      </c>
      <c r="S9" s="84">
        <f t="shared" si="6"/>
        <v>3.1619424230368773E-2</v>
      </c>
      <c r="T9" s="85">
        <f>分析係数表!F12</f>
        <v>0.28705999008428357</v>
      </c>
      <c r="U9" s="86">
        <f t="shared" si="7"/>
        <v>9.0766716060404155E-3</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投入係数表!R10</f>
        <v>1.4132459690370657E-3</v>
      </c>
      <c r="E10" s="77">
        <f t="shared" si="0"/>
        <v>0.14132459690370658</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0.21159116032806921</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投入係数表!R11</f>
        <v>1.2205306096229203E-3</v>
      </c>
      <c r="E11" s="77">
        <f t="shared" si="0"/>
        <v>0.12205306096229203</v>
      </c>
      <c r="F11" s="76">
        <f>分析係数表!C14</f>
        <v>5.3118908382066232E-2</v>
      </c>
      <c r="G11" s="77">
        <f t="shared" si="1"/>
        <v>6.4833253630067348E-3</v>
      </c>
      <c r="H11" s="77">
        <v>1.1511137555834921E-2</v>
      </c>
      <c r="I11" s="77">
        <f t="shared" si="2"/>
        <v>1.1511137555834921E-2</v>
      </c>
      <c r="J11" s="76">
        <f>分析係数表!G14</f>
        <v>0.16545012165450121</v>
      </c>
      <c r="K11" s="78">
        <f t="shared" si="3"/>
        <v>1.9045191089945854E-3</v>
      </c>
      <c r="L11" s="79"/>
      <c r="M11" s="80"/>
      <c r="N11" s="81">
        <f>分析係数表!H14</f>
        <v>1.1739480552240688E-3</v>
      </c>
      <c r="O11" s="82">
        <f t="shared" si="4"/>
        <v>1.7440415803607882E-2</v>
      </c>
      <c r="P11" s="76">
        <f>分析係数表!C14</f>
        <v>5.3118908382066232E-2</v>
      </c>
      <c r="Q11" s="82">
        <f t="shared" si="5"/>
        <v>9.2641584921698708E-4</v>
      </c>
      <c r="R11" s="83">
        <v>3.447768402529426E-3</v>
      </c>
      <c r="S11" s="84">
        <f t="shared" si="6"/>
        <v>1.4958905958364348E-2</v>
      </c>
      <c r="T11" s="85">
        <f>分析係数表!F14</f>
        <v>0.30008110300081103</v>
      </c>
      <c r="U11" s="86">
        <f t="shared" si="7"/>
        <v>4.4888849996713781E-3</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投入係数表!R12</f>
        <v>4.1112610008351E-3</v>
      </c>
      <c r="E12" s="77">
        <f t="shared" si="0"/>
        <v>0.41112610008350997</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0.12885728701178056</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投入係数表!R13</f>
        <v>1.0920537033468234E-3</v>
      </c>
      <c r="E13" s="77">
        <f t="shared" si="0"/>
        <v>0.10920537033468235</v>
      </c>
      <c r="F13" s="76">
        <f>分析係数表!C16</f>
        <v>2.7114967462038564E-3</v>
      </c>
      <c r="G13" s="77">
        <f t="shared" si="1"/>
        <v>2.9611000633047833E-4</v>
      </c>
      <c r="H13" s="77">
        <v>4.2588768900366349E-4</v>
      </c>
      <c r="I13" s="77">
        <f t="shared" si="2"/>
        <v>4.2588768900366349E-4</v>
      </c>
      <c r="J13" s="76">
        <f>分析係数表!G16</f>
        <v>4.3478260869565216E-2</v>
      </c>
      <c r="K13" s="78">
        <f t="shared" si="3"/>
        <v>1.8516856043637543E-5</v>
      </c>
      <c r="L13" s="79"/>
      <c r="M13" s="80"/>
      <c r="N13" s="81">
        <f>分析係数表!H16</f>
        <v>1.6842758874950278E-2</v>
      </c>
      <c r="O13" s="82">
        <f t="shared" si="4"/>
        <v>0.2502195192980437</v>
      </c>
      <c r="P13" s="76">
        <f>分析係数表!C16</f>
        <v>2.7114967462038564E-3</v>
      </c>
      <c r="Q13" s="82">
        <f t="shared" si="5"/>
        <v>6.7846941241333852E-4</v>
      </c>
      <c r="R13" s="83">
        <v>7.5844062539896914E-4</v>
      </c>
      <c r="S13" s="84">
        <f t="shared" si="6"/>
        <v>1.1843283144026325E-3</v>
      </c>
      <c r="T13" s="85">
        <f>分析係数表!F16</f>
        <v>0.30434782608695654</v>
      </c>
      <c r="U13" s="86">
        <f t="shared" si="7"/>
        <v>3.6044774786167077E-4</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投入係数表!R14</f>
        <v>2.1262927988694034E-2</v>
      </c>
      <c r="E14" s="77">
        <f t="shared" si="0"/>
        <v>2.1262927988694034</v>
      </c>
      <c r="F14" s="76">
        <f>分析係数表!C17</f>
        <v>8.0363051905076865E-3</v>
      </c>
      <c r="G14" s="77">
        <f t="shared" si="1"/>
        <v>1.7087537856093304E-2</v>
      </c>
      <c r="H14" s="77">
        <v>1.8439478018652911E-2</v>
      </c>
      <c r="I14" s="77">
        <f t="shared" si="2"/>
        <v>1.8439478018652911E-2</v>
      </c>
      <c r="J14" s="76">
        <f>分析係数表!G17</f>
        <v>0.21314741035856574</v>
      </c>
      <c r="K14" s="78">
        <f t="shared" si="3"/>
        <v>3.9303269880395647E-3</v>
      </c>
      <c r="L14" s="79"/>
      <c r="M14" s="80"/>
      <c r="N14" s="81">
        <f>分析係数表!H17</f>
        <v>2.8815088628227144E-3</v>
      </c>
      <c r="O14" s="82">
        <f t="shared" si="4"/>
        <v>4.2808293336128442E-2</v>
      </c>
      <c r="P14" s="76">
        <f>分析係数表!C17</f>
        <v>8.0363051905076865E-3</v>
      </c>
      <c r="Q14" s="82">
        <f t="shared" si="5"/>
        <v>3.4402050993390462E-4</v>
      </c>
      <c r="R14" s="83">
        <v>6.589360603869417E-4</v>
      </c>
      <c r="S14" s="84">
        <f t="shared" si="6"/>
        <v>1.9098414079039852E-2</v>
      </c>
      <c r="T14" s="85">
        <f>分析係数表!F17</f>
        <v>0.32270916334661354</v>
      </c>
      <c r="U14" s="86">
        <f t="shared" si="7"/>
        <v>6.1632332286941354E-3</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投入係数表!R15</f>
        <v>4.4966917196633902E-3</v>
      </c>
      <c r="E15" s="77">
        <f t="shared" si="0"/>
        <v>0.44966917196633904</v>
      </c>
      <c r="F15" s="76">
        <f>分析係数表!C18</f>
        <v>6.0036945812807829E-2</v>
      </c>
      <c r="G15" s="77">
        <f t="shared" si="1"/>
        <v>2.6996763711033264E-2</v>
      </c>
      <c r="H15" s="77">
        <v>2.9975130228279325E-2</v>
      </c>
      <c r="I15" s="77">
        <f t="shared" si="2"/>
        <v>2.9975130228279325E-2</v>
      </c>
      <c r="J15" s="76">
        <f>分析係数表!G18</f>
        <v>0.21452702702702703</v>
      </c>
      <c r="K15" s="78">
        <f t="shared" si="3"/>
        <v>6.4304755726207335E-3</v>
      </c>
      <c r="L15" s="79"/>
      <c r="M15" s="80"/>
      <c r="N15" s="81">
        <f>分析係数表!H18</f>
        <v>4.5599635202918376E-4</v>
      </c>
      <c r="O15" s="82">
        <f t="shared" si="4"/>
        <v>6.7743763865253763E-3</v>
      </c>
      <c r="P15" s="76">
        <f>分析係数表!C18</f>
        <v>6.0036945812807829E-2</v>
      </c>
      <c r="Q15" s="82">
        <f t="shared" si="5"/>
        <v>4.0671286803338892E-4</v>
      </c>
      <c r="R15" s="83">
        <v>9.5378322307471824E-4</v>
      </c>
      <c r="S15" s="84">
        <f t="shared" si="6"/>
        <v>3.0928913451354043E-2</v>
      </c>
      <c r="T15" s="85">
        <f>分析係数表!F18</f>
        <v>0.45777027027027029</v>
      </c>
      <c r="U15" s="86">
        <f t="shared" si="7"/>
        <v>1.4158337069792139E-2</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投入係数表!R16</f>
        <v>9.5586818269416077E-2</v>
      </c>
      <c r="E16" s="77">
        <f t="shared" si="0"/>
        <v>9.5586818269416085</v>
      </c>
      <c r="F16" s="76">
        <f>分析係数表!C19</f>
        <v>2.1817907292767669E-2</v>
      </c>
      <c r="G16" s="77">
        <f t="shared" si="1"/>
        <v>0.20855043394127509</v>
      </c>
      <c r="H16" s="77">
        <v>0.21507148315229491</v>
      </c>
      <c r="I16" s="77">
        <f t="shared" si="2"/>
        <v>0.21507148315229491</v>
      </c>
      <c r="J16" s="76">
        <f>分析係数表!G19</f>
        <v>5.7812500000000003E-2</v>
      </c>
      <c r="K16" s="78">
        <f t="shared" si="3"/>
        <v>1.243382011974205E-2</v>
      </c>
      <c r="L16" s="79"/>
      <c r="M16" s="80"/>
      <c r="N16" s="81">
        <f>分析係数表!H19</f>
        <v>-1.1642460051808947E-4</v>
      </c>
      <c r="O16" s="82">
        <f t="shared" si="4"/>
        <v>-1.7296280135809471E-3</v>
      </c>
      <c r="P16" s="76">
        <f>分析係数表!C19</f>
        <v>2.1817907292767669E-2</v>
      </c>
      <c r="Q16" s="82">
        <f t="shared" si="5"/>
        <v>-3.7736863651283003E-5</v>
      </c>
      <c r="R16" s="83">
        <v>2.3777931974075726E-4</v>
      </c>
      <c r="S16" s="84">
        <f t="shared" si="6"/>
        <v>0.21530926247203566</v>
      </c>
      <c r="T16" s="85">
        <f>分析係数表!F19</f>
        <v>0.24062500000000001</v>
      </c>
      <c r="U16" s="86">
        <f t="shared" si="7"/>
        <v>5.180879128233358E-2</v>
      </c>
      <c r="V16" s="87">
        <f>分析係数表!D19</f>
        <v>1.171875E-2</v>
      </c>
      <c r="W16" s="167">
        <f t="shared" si="8"/>
        <v>0</v>
      </c>
      <c r="X16" s="76">
        <f>分析係数表!E19</f>
        <v>1.015625E-2</v>
      </c>
      <c r="Y16" s="166">
        <f t="shared" si="9"/>
        <v>0</v>
      </c>
    </row>
    <row r="17" spans="1:25" x14ac:dyDescent="0.2">
      <c r="A17" s="6" t="s">
        <v>5</v>
      </c>
      <c r="B17" s="5" t="s">
        <v>33</v>
      </c>
      <c r="C17" s="90"/>
      <c r="D17" s="76">
        <f>投入係数表!R17</f>
        <v>2.0170874285347209E-2</v>
      </c>
      <c r="E17" s="77">
        <f t="shared" si="0"/>
        <v>2.0170874285347211</v>
      </c>
      <c r="F17" s="76">
        <f>分析係数表!C20</f>
        <v>5.6386047731444844E-3</v>
      </c>
      <c r="G17" s="77">
        <f t="shared" si="1"/>
        <v>1.1373558802385612E-2</v>
      </c>
      <c r="H17" s="77">
        <v>1.2595825141123781E-2</v>
      </c>
      <c r="I17" s="77">
        <f t="shared" si="2"/>
        <v>1.2595825141123781E-2</v>
      </c>
      <c r="J17" s="76">
        <f>分析係数表!G20</f>
        <v>9.9078341013824886E-2</v>
      </c>
      <c r="K17" s="78">
        <f t="shared" si="3"/>
        <v>1.2479734586827709E-3</v>
      </c>
      <c r="L17" s="79"/>
      <c r="M17" s="80"/>
      <c r="N17" s="81">
        <f>分析係数表!H20</f>
        <v>5.6271890250409915E-4</v>
      </c>
      <c r="O17" s="82">
        <f t="shared" si="4"/>
        <v>8.3598687323079117E-3</v>
      </c>
      <c r="P17" s="76">
        <f>分析係数表!C20</f>
        <v>5.6386047731444844E-3</v>
      </c>
      <c r="Q17" s="82">
        <f t="shared" si="5"/>
        <v>4.7137995736852719E-5</v>
      </c>
      <c r="R17" s="83">
        <v>1.5036268981888145E-4</v>
      </c>
      <c r="S17" s="84">
        <f t="shared" si="6"/>
        <v>1.2746187830942663E-2</v>
      </c>
      <c r="T17" s="85">
        <f>分析係数表!F20</f>
        <v>0.22119815668202766</v>
      </c>
      <c r="U17" s="86">
        <f t="shared" si="7"/>
        <v>2.8194332529274096E-3</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投入係数表!R18</f>
        <v>3.3725187897475431E-2</v>
      </c>
      <c r="E18" s="77">
        <f t="shared" si="0"/>
        <v>3.3725187897475433</v>
      </c>
      <c r="F18" s="76">
        <f>分析係数表!C21</f>
        <v>3.6921656859351559E-2</v>
      </c>
      <c r="G18" s="77">
        <f t="shared" si="1"/>
        <v>0.1245189815067744</v>
      </c>
      <c r="H18" s="77">
        <v>0.12930739421159898</v>
      </c>
      <c r="I18" s="77">
        <f t="shared" si="2"/>
        <v>0.12930739421159898</v>
      </c>
      <c r="J18" s="76">
        <f>分析係数表!G21</f>
        <v>0.2849280270956816</v>
      </c>
      <c r="K18" s="78">
        <f t="shared" si="3"/>
        <v>3.6843300721594453E-2</v>
      </c>
      <c r="L18" s="79"/>
      <c r="M18" s="80"/>
      <c r="N18" s="81">
        <f>分析係数表!H21</f>
        <v>9.3139680414471579E-4</v>
      </c>
      <c r="O18" s="82">
        <f t="shared" si="4"/>
        <v>1.3837024108647577E-2</v>
      </c>
      <c r="P18" s="76">
        <f>分析係数表!C21</f>
        <v>3.6921656859351559E-2</v>
      </c>
      <c r="Q18" s="82">
        <f t="shared" si="5"/>
        <v>5.1088585609406075E-4</v>
      </c>
      <c r="R18" s="83">
        <v>1.1895938341731226E-3</v>
      </c>
      <c r="S18" s="84">
        <f t="shared" si="6"/>
        <v>0.13049698804577212</v>
      </c>
      <c r="T18" s="85">
        <f>分析係数表!F21</f>
        <v>0.42591024555461471</v>
      </c>
      <c r="U18" s="86">
        <f t="shared" si="7"/>
        <v>5.558000422271242E-2</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投入係数表!R19</f>
        <v>4.1048371555212952E-2</v>
      </c>
      <c r="E19" s="77">
        <f t="shared" si="0"/>
        <v>4.1048371555212952</v>
      </c>
      <c r="F19" s="76">
        <f>分析係数表!C22</f>
        <v>3.1736872475476074E-2</v>
      </c>
      <c r="G19" s="77">
        <f t="shared" si="1"/>
        <v>0.13027469333737529</v>
      </c>
      <c r="H19" s="77">
        <v>0.13286918788392854</v>
      </c>
      <c r="I19" s="77">
        <f t="shared" si="2"/>
        <v>0.13286918788392854</v>
      </c>
      <c r="J19" s="76">
        <f>分析係数表!G22</f>
        <v>0.19464835425053278</v>
      </c>
      <c r="K19" s="78">
        <f t="shared" si="3"/>
        <v>2.586276875221152E-2</v>
      </c>
      <c r="L19" s="79"/>
      <c r="M19" s="80"/>
      <c r="N19" s="81">
        <f>分析係数表!H22</f>
        <v>4.8510250215870614E-5</v>
      </c>
      <c r="O19" s="82">
        <f t="shared" si="4"/>
        <v>7.206783389920613E-4</v>
      </c>
      <c r="P19" s="76">
        <f>分析係数表!C22</f>
        <v>3.1736872475476074E-2</v>
      </c>
      <c r="Q19" s="82">
        <f t="shared" si="5"/>
        <v>2.2872076540428967E-5</v>
      </c>
      <c r="R19" s="83">
        <v>2.8754218537403807E-4</v>
      </c>
      <c r="S19" s="84">
        <f t="shared" si="6"/>
        <v>0.13315673006930259</v>
      </c>
      <c r="T19" s="85">
        <f>分析係数表!F22</f>
        <v>0.41345015391901491</v>
      </c>
      <c r="U19" s="86">
        <f t="shared" si="7"/>
        <v>5.5053670542505879E-2</v>
      </c>
      <c r="V19" s="87">
        <f>分析係数表!D22</f>
        <v>4.1913331754676771E-2</v>
      </c>
      <c r="W19" s="167">
        <f t="shared" si="8"/>
        <v>0</v>
      </c>
      <c r="X19" s="76">
        <f>分析係数表!E22</f>
        <v>4.0966137816717971E-2</v>
      </c>
      <c r="Y19" s="166">
        <f t="shared" si="9"/>
        <v>0</v>
      </c>
    </row>
    <row r="20" spans="1:25" x14ac:dyDescent="0.2">
      <c r="A20" s="6" t="s">
        <v>8</v>
      </c>
      <c r="B20" s="5" t="s">
        <v>270</v>
      </c>
      <c r="C20" s="75">
        <f>最終需要_まとめ!C21</f>
        <v>100</v>
      </c>
      <c r="D20" s="76">
        <f>投入係数表!R20</f>
        <v>0.15256632620286503</v>
      </c>
      <c r="E20" s="77">
        <f t="shared" si="0"/>
        <v>15.256632620286503</v>
      </c>
      <c r="F20" s="76">
        <f>分析係数表!C23</f>
        <v>0</v>
      </c>
      <c r="G20" s="77">
        <f t="shared" si="1"/>
        <v>0</v>
      </c>
      <c r="H20" s="77">
        <v>0</v>
      </c>
      <c r="I20" s="77">
        <f t="shared" si="2"/>
        <v>100</v>
      </c>
      <c r="J20" s="76">
        <f>分析係数表!G23</f>
        <v>0.21584120254384273</v>
      </c>
      <c r="K20" s="78">
        <f t="shared" si="3"/>
        <v>21.584120254384274</v>
      </c>
      <c r="L20" s="79"/>
      <c r="M20" s="80"/>
      <c r="N20" s="81">
        <f>分析係数表!H23</f>
        <v>2.9106150129522369E-5</v>
      </c>
      <c r="O20" s="82">
        <f t="shared" si="4"/>
        <v>4.3240700339523678E-4</v>
      </c>
      <c r="P20" s="76">
        <f>分析係数表!C23</f>
        <v>0</v>
      </c>
      <c r="Q20" s="82">
        <f t="shared" si="5"/>
        <v>0</v>
      </c>
      <c r="R20" s="83">
        <v>0</v>
      </c>
      <c r="S20" s="84">
        <f t="shared" si="6"/>
        <v>100</v>
      </c>
      <c r="T20" s="85">
        <f>分析係数表!F23</f>
        <v>0.44144664996466887</v>
      </c>
      <c r="U20" s="86">
        <f t="shared" si="7"/>
        <v>44.144664996466886</v>
      </c>
      <c r="V20" s="87">
        <f>分析係数表!D23</f>
        <v>3.8478833429691016E-2</v>
      </c>
      <c r="W20" s="167">
        <f t="shared" si="8"/>
        <v>4</v>
      </c>
      <c r="X20" s="76">
        <f>分析係数表!E23</f>
        <v>4.0213271664418321E-2</v>
      </c>
      <c r="Y20" s="166">
        <f t="shared" si="9"/>
        <v>4</v>
      </c>
    </row>
    <row r="21" spans="1:25" x14ac:dyDescent="0.2">
      <c r="A21" s="6" t="s">
        <v>9</v>
      </c>
      <c r="B21" s="5" t="s">
        <v>271</v>
      </c>
      <c r="C21" s="90"/>
      <c r="D21" s="76">
        <f>投入係数表!R21</f>
        <v>5.7814607824243592E-3</v>
      </c>
      <c r="E21" s="77">
        <f t="shared" si="0"/>
        <v>0.57814607824243591</v>
      </c>
      <c r="F21" s="76">
        <f>分析係数表!C24</f>
        <v>0.35760598503740648</v>
      </c>
      <c r="G21" s="77">
        <f t="shared" si="1"/>
        <v>0.20674849780539978</v>
      </c>
      <c r="H21" s="77">
        <v>0.21911591348015427</v>
      </c>
      <c r="I21" s="77">
        <f t="shared" si="2"/>
        <v>0.21911591348015427</v>
      </c>
      <c r="J21" s="76">
        <f>分析係数表!G24</f>
        <v>0.20759493670886076</v>
      </c>
      <c r="K21" s="78">
        <f t="shared" si="3"/>
        <v>4.5487354190816835E-2</v>
      </c>
      <c r="L21" s="79"/>
      <c r="M21" s="80"/>
      <c r="N21" s="81">
        <f>分析係数表!H24</f>
        <v>3.6867790164061664E-4</v>
      </c>
      <c r="O21" s="82">
        <f t="shared" si="4"/>
        <v>5.4771553763396652E-3</v>
      </c>
      <c r="P21" s="76">
        <f>分析係数表!C24</f>
        <v>0.35760598503740648</v>
      </c>
      <c r="Q21" s="82">
        <f t="shared" si="5"/>
        <v>1.9586635435588726E-3</v>
      </c>
      <c r="R21" s="83">
        <v>6.8462337103512797E-3</v>
      </c>
      <c r="S21" s="84">
        <f t="shared" si="6"/>
        <v>0.22596214719050556</v>
      </c>
      <c r="T21" s="85">
        <f>分析係数表!F24</f>
        <v>0.39156118143459917</v>
      </c>
      <c r="U21" s="86">
        <f t="shared" si="7"/>
        <v>8.8478005313413155E-2</v>
      </c>
      <c r="V21" s="87">
        <f>分析係数表!D24</f>
        <v>0</v>
      </c>
      <c r="W21" s="167">
        <f t="shared" si="8"/>
        <v>0</v>
      </c>
      <c r="X21" s="76">
        <f>分析係数表!E24</f>
        <v>0</v>
      </c>
      <c r="Y21" s="166">
        <f t="shared" si="9"/>
        <v>0</v>
      </c>
    </row>
    <row r="22" spans="1:25" x14ac:dyDescent="0.2">
      <c r="A22" s="6" t="s">
        <v>10</v>
      </c>
      <c r="B22" s="5" t="s">
        <v>272</v>
      </c>
      <c r="C22" s="90"/>
      <c r="D22" s="76">
        <f>投入係数表!R22</f>
        <v>9.8927217832594592E-3</v>
      </c>
      <c r="E22" s="77">
        <f t="shared" si="0"/>
        <v>0.98927217832594594</v>
      </c>
      <c r="F22" s="76">
        <f>分析係数表!C25</f>
        <v>9.5215065139195865E-3</v>
      </c>
      <c r="G22" s="77">
        <f t="shared" si="1"/>
        <v>9.419361489969913E-3</v>
      </c>
      <c r="H22" s="77">
        <v>1.3999174098695884E-2</v>
      </c>
      <c r="I22" s="77">
        <f t="shared" si="2"/>
        <v>1.3999174098695884E-2</v>
      </c>
      <c r="J22" s="76">
        <f>分析係数表!G25</f>
        <v>0.19654913728432108</v>
      </c>
      <c r="K22" s="78">
        <f t="shared" si="3"/>
        <v>2.7515255917916893E-3</v>
      </c>
      <c r="L22" s="79"/>
      <c r="M22" s="80"/>
      <c r="N22" s="81">
        <f>分析係数表!H25</f>
        <v>5.2391070233140261E-4</v>
      </c>
      <c r="O22" s="82">
        <f t="shared" si="4"/>
        <v>7.7833260611142622E-3</v>
      </c>
      <c r="P22" s="76">
        <f>分析係数表!C25</f>
        <v>9.5215065139195865E-3</v>
      </c>
      <c r="Q22" s="82">
        <f t="shared" si="5"/>
        <v>7.4108989790859519E-5</v>
      </c>
      <c r="R22" s="83">
        <v>5.5302109755126199E-4</v>
      </c>
      <c r="S22" s="84">
        <f t="shared" si="6"/>
        <v>1.4552195196247146E-2</v>
      </c>
      <c r="T22" s="85">
        <f>分析係数表!F25</f>
        <v>0.35083770942735681</v>
      </c>
      <c r="U22" s="86">
        <f t="shared" si="7"/>
        <v>5.1054588297911336E-3</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投入係数表!R23</f>
        <v>2.3703989207939872E-2</v>
      </c>
      <c r="E23" s="77">
        <f t="shared" si="0"/>
        <v>2.3703989207939871</v>
      </c>
      <c r="F23" s="76">
        <f>分析係数表!C26</f>
        <v>1</v>
      </c>
      <c r="G23" s="77">
        <f t="shared" si="1"/>
        <v>2.3703989207939871</v>
      </c>
      <c r="H23" s="77">
        <v>2.7200950514447708</v>
      </c>
      <c r="I23" s="77">
        <f t="shared" si="2"/>
        <v>2.7200950514447708</v>
      </c>
      <c r="J23" s="76">
        <f>分析係数表!G26</f>
        <v>0.19643428283435263</v>
      </c>
      <c r="K23" s="78">
        <f t="shared" si="3"/>
        <v>0.5343199206718251</v>
      </c>
      <c r="L23" s="79"/>
      <c r="M23" s="80"/>
      <c r="N23" s="81">
        <f>分析係数表!H26</f>
        <v>1.1070039099261674E-2</v>
      </c>
      <c r="O23" s="82">
        <f t="shared" si="4"/>
        <v>0.1644587969579884</v>
      </c>
      <c r="P23" s="76">
        <f>分析係数表!C26</f>
        <v>1</v>
      </c>
      <c r="Q23" s="82">
        <f t="shared" si="5"/>
        <v>0.1644587969579884</v>
      </c>
      <c r="R23" s="83">
        <v>0.19427664348919427</v>
      </c>
      <c r="S23" s="84">
        <f t="shared" si="6"/>
        <v>2.9143716949339651</v>
      </c>
      <c r="T23" s="85">
        <f>分析係数表!F26</f>
        <v>0.33543328454985122</v>
      </c>
      <c r="U23" s="86">
        <f t="shared" si="7"/>
        <v>0.97757727003081685</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投入係数表!R24</f>
        <v>1.927153594141453E-4</v>
      </c>
      <c r="E24" s="77">
        <f t="shared" si="0"/>
        <v>1.9271535941414529E-2</v>
      </c>
      <c r="F24" s="76">
        <f>分析係数表!C27</f>
        <v>0.19201995012468831</v>
      </c>
      <c r="G24" s="77">
        <f t="shared" si="1"/>
        <v>3.7005193702965562E-3</v>
      </c>
      <c r="H24" s="77">
        <v>4.2803307246014957E-3</v>
      </c>
      <c r="I24" s="77">
        <f t="shared" si="2"/>
        <v>4.2803307246014957E-3</v>
      </c>
      <c r="J24" s="76">
        <f>分析係数表!G27</f>
        <v>0.16888519134775373</v>
      </c>
      <c r="K24" s="78">
        <f t="shared" si="3"/>
        <v>7.2288447345599297E-4</v>
      </c>
      <c r="L24" s="79"/>
      <c r="M24" s="80"/>
      <c r="N24" s="81">
        <f>分析係数表!H27</f>
        <v>1.1060337049218499E-2</v>
      </c>
      <c r="O24" s="82">
        <f t="shared" si="4"/>
        <v>0.16431466129018996</v>
      </c>
      <c r="P24" s="76">
        <f>分析係数表!C27</f>
        <v>0.19201995012468831</v>
      </c>
      <c r="Q24" s="82">
        <f t="shared" si="5"/>
        <v>3.1551693065697328E-2</v>
      </c>
      <c r="R24" s="83">
        <v>3.1953926608092827E-2</v>
      </c>
      <c r="S24" s="84">
        <f t="shared" si="6"/>
        <v>3.6234257332694322E-2</v>
      </c>
      <c r="T24" s="85">
        <f>分析係数表!F27</f>
        <v>0.32029950083194675</v>
      </c>
      <c r="U24" s="86">
        <f t="shared" si="7"/>
        <v>1.1605814536678298E-2</v>
      </c>
      <c r="V24" s="87">
        <f>分析係数表!D27</f>
        <v>0</v>
      </c>
      <c r="W24" s="167">
        <f t="shared" si="8"/>
        <v>0</v>
      </c>
      <c r="X24" s="76">
        <f>分析係数表!E27</f>
        <v>0</v>
      </c>
      <c r="Y24" s="166">
        <f t="shared" si="9"/>
        <v>0</v>
      </c>
    </row>
    <row r="25" spans="1:25" x14ac:dyDescent="0.2">
      <c r="A25" s="6" t="s">
        <v>13</v>
      </c>
      <c r="B25" s="5" t="s">
        <v>192</v>
      </c>
      <c r="C25" s="90"/>
      <c r="D25" s="76">
        <f>投入係数表!R25</f>
        <v>5.1390762510438749E-4</v>
      </c>
      <c r="E25" s="77">
        <f t="shared" si="0"/>
        <v>5.1390762510438746E-2</v>
      </c>
      <c r="F25" s="76">
        <f>分析係数表!C28</f>
        <v>7.8754250939681358E-2</v>
      </c>
      <c r="G25" s="77">
        <f t="shared" si="1"/>
        <v>4.0472410067286619E-3</v>
      </c>
      <c r="H25" s="77">
        <v>9.5313679287674039E-3</v>
      </c>
      <c r="I25" s="77">
        <f t="shared" si="2"/>
        <v>9.5313679287674039E-3</v>
      </c>
      <c r="J25" s="76">
        <f>分析係数表!G28</f>
        <v>0.12491909385113269</v>
      </c>
      <c r="K25" s="78">
        <f t="shared" si="3"/>
        <v>1.1906498448233714E-3</v>
      </c>
      <c r="L25" s="79"/>
      <c r="M25" s="80"/>
      <c r="N25" s="81">
        <f>分析係数表!H28</f>
        <v>1.995711693880917E-2</v>
      </c>
      <c r="O25" s="82">
        <f t="shared" si="4"/>
        <v>0.29648706866133401</v>
      </c>
      <c r="P25" s="76">
        <f>分析係数表!C28</f>
        <v>7.8754250939681358E-2</v>
      </c>
      <c r="Q25" s="82">
        <f t="shared" si="5"/>
        <v>2.3349617005725236E-2</v>
      </c>
      <c r="R25" s="83">
        <v>2.576702327709084E-2</v>
      </c>
      <c r="S25" s="84">
        <f t="shared" si="6"/>
        <v>3.5298391205858246E-2</v>
      </c>
      <c r="T25" s="85">
        <f>分析係数表!F28</f>
        <v>0.21391585760517801</v>
      </c>
      <c r="U25" s="86">
        <f t="shared" si="7"/>
        <v>7.5508856268842401E-3</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投入係数表!R26</f>
        <v>3.0834457506263247E-3</v>
      </c>
      <c r="E26" s="77">
        <f t="shared" si="0"/>
        <v>0.30834457506263246</v>
      </c>
      <c r="F26" s="76">
        <f>分析係数表!C29</f>
        <v>0.17273701124799146</v>
      </c>
      <c r="G26" s="77">
        <f t="shared" si="1"/>
        <v>5.326252033085109E-2</v>
      </c>
      <c r="H26" s="77">
        <v>6.4131496115823555E-2</v>
      </c>
      <c r="I26" s="77">
        <f t="shared" si="2"/>
        <v>6.4131496115823555E-2</v>
      </c>
      <c r="J26" s="76">
        <f>分析係数表!G29</f>
        <v>0.26179367547952309</v>
      </c>
      <c r="K26" s="78">
        <f t="shared" si="3"/>
        <v>1.6789220082162208E-2</v>
      </c>
      <c r="L26" s="79"/>
      <c r="M26" s="80"/>
      <c r="N26" s="81">
        <f>分析係数表!H29</f>
        <v>9.8960910440376044E-3</v>
      </c>
      <c r="O26" s="82">
        <f t="shared" si="4"/>
        <v>0.14701838115438048</v>
      </c>
      <c r="P26" s="76">
        <f>分析係数表!C29</f>
        <v>0.17273701124799146</v>
      </c>
      <c r="Q26" s="82">
        <f t="shared" si="5"/>
        <v>2.5395515759125718E-2</v>
      </c>
      <c r="R26" s="83">
        <v>3.4280460271255399E-2</v>
      </c>
      <c r="S26" s="84">
        <f t="shared" si="6"/>
        <v>9.8411956387078947E-2</v>
      </c>
      <c r="T26" s="85">
        <f>分析係数表!F29</f>
        <v>0.41420425090720581</v>
      </c>
      <c r="U26" s="86">
        <f t="shared" si="7"/>
        <v>4.0762650675622646E-2</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投入係数表!R27</f>
        <v>1.6701997815892593E-3</v>
      </c>
      <c r="E27" s="77">
        <f t="shared" si="0"/>
        <v>0.16701997815892594</v>
      </c>
      <c r="F27" s="76">
        <f>分析係数表!C30</f>
        <v>1</v>
      </c>
      <c r="G27" s="77">
        <f t="shared" si="1"/>
        <v>0.16701997815892594</v>
      </c>
      <c r="H27" s="77">
        <v>0.19266859978878476</v>
      </c>
      <c r="I27" s="77">
        <f t="shared" si="2"/>
        <v>0.19266859978878476</v>
      </c>
      <c r="J27" s="76">
        <f>分析係数表!G30</f>
        <v>0.34449467473756801</v>
      </c>
      <c r="K27" s="78">
        <f t="shared" si="3"/>
        <v>6.6373306616380065E-2</v>
      </c>
      <c r="L27" s="79"/>
      <c r="M27" s="80"/>
      <c r="N27" s="81">
        <f>分析係数表!H30</f>
        <v>0</v>
      </c>
      <c r="O27" s="82">
        <f t="shared" si="4"/>
        <v>0</v>
      </c>
      <c r="P27" s="76">
        <f>分析係数表!C30</f>
        <v>1</v>
      </c>
      <c r="Q27" s="82">
        <f t="shared" si="5"/>
        <v>0</v>
      </c>
      <c r="R27" s="83">
        <v>3.5908207485778082E-2</v>
      </c>
      <c r="S27" s="84">
        <f t="shared" si="6"/>
        <v>0.22857680727456284</v>
      </c>
      <c r="T27" s="85">
        <f>分析係数表!F30</f>
        <v>0.44103900084284731</v>
      </c>
      <c r="U27" s="86">
        <f t="shared" si="7"/>
        <v>0.10081128669622126</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投入係数表!R28</f>
        <v>1.0920537033468234E-2</v>
      </c>
      <c r="E28" s="77">
        <f t="shared" si="0"/>
        <v>1.0920537033468234</v>
      </c>
      <c r="F28" s="76">
        <f>分析係数表!C31</f>
        <v>0.22703792364873376</v>
      </c>
      <c r="G28" s="77">
        <f t="shared" si="1"/>
        <v>0.24793760532077305</v>
      </c>
      <c r="H28" s="77">
        <v>0.27020780628597452</v>
      </c>
      <c r="I28" s="77">
        <f t="shared" si="2"/>
        <v>0.27020780628597452</v>
      </c>
      <c r="J28" s="76">
        <f>分析係数表!G31</f>
        <v>7.0061014096360189E-2</v>
      </c>
      <c r="K28" s="78">
        <f t="shared" si="3"/>
        <v>1.8931032925148222E-2</v>
      </c>
      <c r="L28" s="79"/>
      <c r="M28" s="80"/>
      <c r="N28" s="81">
        <f>分析係数表!H31</f>
        <v>2.3692406205431206E-2</v>
      </c>
      <c r="O28" s="82">
        <f t="shared" si="4"/>
        <v>0.35197930076372269</v>
      </c>
      <c r="P28" s="76">
        <f>分析係数表!C31</f>
        <v>0.22703792364873376</v>
      </c>
      <c r="Q28" s="82">
        <f t="shared" si="5"/>
        <v>7.9912649612728773E-2</v>
      </c>
      <c r="R28" s="83">
        <v>0.10007464815335403</v>
      </c>
      <c r="S28" s="84">
        <f t="shared" si="6"/>
        <v>0.37028245443932856</v>
      </c>
      <c r="T28" s="85">
        <f>分析係数表!F31</f>
        <v>0.2422680412371134</v>
      </c>
      <c r="U28" s="86">
        <f t="shared" si="7"/>
        <v>8.9707604941486815E-2</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投入係数表!R29</f>
        <v>5.1390762510438749E-4</v>
      </c>
      <c r="E29" s="77">
        <f t="shared" si="0"/>
        <v>5.1390762510438746E-2</v>
      </c>
      <c r="F29" s="76">
        <f>分析係数表!C32</f>
        <v>0.29590488771466317</v>
      </c>
      <c r="G29" s="77">
        <f t="shared" si="1"/>
        <v>1.5206777810222298E-2</v>
      </c>
      <c r="H29" s="77">
        <v>1.8247744327664066E-2</v>
      </c>
      <c r="I29" s="77">
        <f t="shared" si="2"/>
        <v>1.8247744327664066E-2</v>
      </c>
      <c r="J29" s="76">
        <f>分析係数表!G32</f>
        <v>0.13968957871396895</v>
      </c>
      <c r="K29" s="78">
        <f t="shared" si="3"/>
        <v>2.5490197176116099E-3</v>
      </c>
      <c r="L29" s="79"/>
      <c r="M29" s="80"/>
      <c r="N29" s="81">
        <f>分析係数表!H32</f>
        <v>6.5682878792288815E-3</v>
      </c>
      <c r="O29" s="82">
        <f t="shared" si="4"/>
        <v>9.7579847099525108E-2</v>
      </c>
      <c r="P29" s="76">
        <f>分析係数表!C32</f>
        <v>0.29590488771466317</v>
      </c>
      <c r="Q29" s="82">
        <f t="shared" si="5"/>
        <v>2.8874353699198978E-2</v>
      </c>
      <c r="R29" s="83">
        <v>3.5603767596417035E-2</v>
      </c>
      <c r="S29" s="84">
        <f t="shared" si="6"/>
        <v>5.3851511924081101E-2</v>
      </c>
      <c r="T29" s="85">
        <f>分析係数表!F32</f>
        <v>0.48337028824833705</v>
      </c>
      <c r="U29" s="86">
        <f t="shared" si="7"/>
        <v>2.6030220841351842E-2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投入係数表!R30</f>
        <v>0</v>
      </c>
      <c r="E30" s="77">
        <f t="shared" si="0"/>
        <v>0</v>
      </c>
      <c r="F30" s="76">
        <f>分析係数表!C33</f>
        <v>0.50593824228028506</v>
      </c>
      <c r="G30" s="77">
        <f t="shared" si="1"/>
        <v>0</v>
      </c>
      <c r="H30" s="77">
        <v>4.6974116276226703E-3</v>
      </c>
      <c r="I30" s="77">
        <f t="shared" si="2"/>
        <v>4.6974116276226703E-3</v>
      </c>
      <c r="J30" s="76">
        <f>分析係数表!G33</f>
        <v>0.50351288056206089</v>
      </c>
      <c r="K30" s="78">
        <f t="shared" si="3"/>
        <v>2.3652072598100097E-3</v>
      </c>
      <c r="L30" s="79"/>
      <c r="M30" s="80"/>
      <c r="N30" s="81">
        <f>分析係数表!H33</f>
        <v>9.7990705436058648E-4</v>
      </c>
      <c r="O30" s="82">
        <f t="shared" si="4"/>
        <v>1.4557702447639639E-2</v>
      </c>
      <c r="P30" s="76">
        <f>分析係数表!C33</f>
        <v>0.50593824228028506</v>
      </c>
      <c r="Q30" s="82">
        <f t="shared" si="5"/>
        <v>7.3652983879982023E-3</v>
      </c>
      <c r="R30" s="83">
        <v>2.4783043399145808E-2</v>
      </c>
      <c r="S30" s="84">
        <f t="shared" si="6"/>
        <v>2.9480455026768479E-2</v>
      </c>
      <c r="T30" s="85">
        <f>分析係数表!F33</f>
        <v>0.6428571428571429</v>
      </c>
      <c r="U30" s="86">
        <f t="shared" si="7"/>
        <v>1.895172108863688E-2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投入係数表!R31</f>
        <v>4.1498040727179289E-2</v>
      </c>
      <c r="E31" s="77">
        <f t="shared" si="0"/>
        <v>4.1498040727179291</v>
      </c>
      <c r="F31" s="76">
        <f>分析係数表!C34</f>
        <v>0.26077975054258296</v>
      </c>
      <c r="G31" s="77">
        <f t="shared" si="1"/>
        <v>1.0821848708839763</v>
      </c>
      <c r="H31" s="77">
        <v>1.1555881703821353</v>
      </c>
      <c r="I31" s="77">
        <f t="shared" si="2"/>
        <v>1.1555881703821353</v>
      </c>
      <c r="J31" s="76">
        <f>分析係数表!G34</f>
        <v>0.42483061710309467</v>
      </c>
      <c r="K31" s="78">
        <f t="shared" si="3"/>
        <v>0.49092923554047868</v>
      </c>
      <c r="L31" s="79"/>
      <c r="M31" s="80"/>
      <c r="N31" s="81">
        <f>分析係数表!H34</f>
        <v>0.16366388217830427</v>
      </c>
      <c r="O31" s="82">
        <f t="shared" si="4"/>
        <v>2.4314245800914165</v>
      </c>
      <c r="P31" s="76">
        <f>分析係数表!C34</f>
        <v>0.26077975054258296</v>
      </c>
      <c r="Q31" s="82">
        <f t="shared" si="5"/>
        <v>0.63406629545934412</v>
      </c>
      <c r="R31" s="83">
        <v>0.68486325205638199</v>
      </c>
      <c r="S31" s="84">
        <f t="shared" si="6"/>
        <v>1.8404514224385173</v>
      </c>
      <c r="T31" s="85">
        <f>分析係数表!F34</f>
        <v>0.70072636269303545</v>
      </c>
      <c r="U31" s="86">
        <f t="shared" si="7"/>
        <v>1.2896528309585655</v>
      </c>
      <c r="V31" s="87">
        <f>分析係数表!D34</f>
        <v>0.25868278093145336</v>
      </c>
      <c r="W31" s="167">
        <f t="shared" si="8"/>
        <v>0</v>
      </c>
      <c r="X31" s="76">
        <f>分析係数表!E34</f>
        <v>0.16968809131416712</v>
      </c>
      <c r="Y31" s="166">
        <f t="shared" si="9"/>
        <v>0</v>
      </c>
    </row>
    <row r="32" spans="1:25" x14ac:dyDescent="0.2">
      <c r="A32" s="6" t="s">
        <v>20</v>
      </c>
      <c r="B32" s="5" t="s">
        <v>37</v>
      </c>
      <c r="C32" s="90"/>
      <c r="D32" s="76">
        <f>投入係数表!R32</f>
        <v>6.4238453138048433E-3</v>
      </c>
      <c r="E32" s="77">
        <f t="shared" si="0"/>
        <v>0.64238453138048435</v>
      </c>
      <c r="F32" s="76">
        <f>分析係数表!C35</f>
        <v>0.71993786549707606</v>
      </c>
      <c r="G32" s="77">
        <f t="shared" si="1"/>
        <v>0.46247694835040537</v>
      </c>
      <c r="H32" s="77">
        <v>0.53831814751268592</v>
      </c>
      <c r="I32" s="77">
        <f t="shared" si="2"/>
        <v>0.53831814751268592</v>
      </c>
      <c r="J32" s="76">
        <f>分析係数表!G35</f>
        <v>0.31397977394408089</v>
      </c>
      <c r="K32" s="78">
        <f t="shared" si="3"/>
        <v>0.1690210102660295</v>
      </c>
      <c r="L32" s="79"/>
      <c r="M32" s="80"/>
      <c r="N32" s="81">
        <f>分析係数表!H35</f>
        <v>6.1132617322040145E-2</v>
      </c>
      <c r="O32" s="82">
        <f t="shared" si="4"/>
        <v>0.90819884279779561</v>
      </c>
      <c r="P32" s="76">
        <f>分析係数表!C35</f>
        <v>0.71993786549707606</v>
      </c>
      <c r="Q32" s="82">
        <f t="shared" si="5"/>
        <v>0.65384673633075951</v>
      </c>
      <c r="R32" s="83">
        <v>0.82015684600603833</v>
      </c>
      <c r="S32" s="84">
        <f t="shared" si="6"/>
        <v>1.3584749935187244</v>
      </c>
      <c r="T32" s="85">
        <f>分析係数表!F35</f>
        <v>0.64640095181439616</v>
      </c>
      <c r="U32" s="86">
        <f t="shared" si="7"/>
        <v>0.87811952882655908</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投入係数表!R33</f>
        <v>1.6701997815892593E-3</v>
      </c>
      <c r="E33" s="77">
        <f t="shared" si="0"/>
        <v>0.16701997815892594</v>
      </c>
      <c r="F33" s="76">
        <f>分析係数表!C36</f>
        <v>0.73814422888496956</v>
      </c>
      <c r="G33" s="77">
        <f t="shared" si="1"/>
        <v>0.12328483298650485</v>
      </c>
      <c r="H33" s="77">
        <v>0.17635594832764195</v>
      </c>
      <c r="I33" s="77">
        <f t="shared" si="2"/>
        <v>0.17635594832764195</v>
      </c>
      <c r="J33" s="76">
        <f>分析係数表!G36</f>
        <v>1.8281777836656288E-2</v>
      </c>
      <c r="K33" s="78">
        <f t="shared" si="3"/>
        <v>3.2241002674987863E-3</v>
      </c>
      <c r="L33" s="79"/>
      <c r="M33" s="80"/>
      <c r="N33" s="81">
        <f>分析係数表!H36</f>
        <v>0.17079488896003725</v>
      </c>
      <c r="O33" s="82">
        <f t="shared" si="4"/>
        <v>2.5373642959232492</v>
      </c>
      <c r="P33" s="76">
        <f>分析係数表!C36</f>
        <v>0.73814422888496956</v>
      </c>
      <c r="Q33" s="82">
        <f t="shared" si="5"/>
        <v>1.8729408116145205</v>
      </c>
      <c r="R33" s="83">
        <v>1.9444349647377164</v>
      </c>
      <c r="S33" s="84">
        <f t="shared" si="6"/>
        <v>2.1207909130653584</v>
      </c>
      <c r="T33" s="85">
        <f>分析係数表!F36</f>
        <v>0.88368550043054916</v>
      </c>
      <c r="U33" s="86">
        <f t="shared" si="7"/>
        <v>1.8741121793207225</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投入係数表!R34</f>
        <v>1.3747028971542365E-2</v>
      </c>
      <c r="E34" s="77">
        <f t="shared" si="0"/>
        <v>1.3747028971542365</v>
      </c>
      <c r="F34" s="76">
        <f>分析係数表!C37</f>
        <v>0.25348602222970695</v>
      </c>
      <c r="G34" s="77">
        <f t="shared" si="1"/>
        <v>0.34846796914728134</v>
      </c>
      <c r="H34" s="77">
        <v>0.40015295302848569</v>
      </c>
      <c r="I34" s="77">
        <f t="shared" si="2"/>
        <v>0.40015295302848569</v>
      </c>
      <c r="J34" s="76">
        <f>分析係数表!G37</f>
        <v>0.47075358051131039</v>
      </c>
      <c r="K34" s="78">
        <f t="shared" si="3"/>
        <v>0.18837343539033385</v>
      </c>
      <c r="L34" s="79"/>
      <c r="M34" s="80"/>
      <c r="N34" s="81">
        <f>分析係数表!H37</f>
        <v>4.9005054768072494E-2</v>
      </c>
      <c r="O34" s="82">
        <f t="shared" si="4"/>
        <v>0.72802925804978036</v>
      </c>
      <c r="P34" s="76">
        <f>分析係数表!C37</f>
        <v>0.25348602222970695</v>
      </c>
      <c r="Q34" s="82">
        <f t="shared" si="5"/>
        <v>0.18454524068988368</v>
      </c>
      <c r="R34" s="83">
        <v>0.22309419821142815</v>
      </c>
      <c r="S34" s="84">
        <f t="shared" si="6"/>
        <v>0.62324715123991381</v>
      </c>
      <c r="T34" s="85">
        <f>分析係数表!F37</f>
        <v>0.68036407442109492</v>
      </c>
      <c r="U34" s="86">
        <f t="shared" si="7"/>
        <v>0.42403497118892813</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投入係数表!R35</f>
        <v>9.7000064238453136E-3</v>
      </c>
      <c r="E35" s="77">
        <f t="shared" si="0"/>
        <v>0.97000064238453132</v>
      </c>
      <c r="F35" s="76">
        <f>分析係数表!C38</f>
        <v>0.13763637750820168</v>
      </c>
      <c r="G35" s="77">
        <f t="shared" si="1"/>
        <v>0.13350737459843548</v>
      </c>
      <c r="H35" s="77">
        <v>0.16279468318864923</v>
      </c>
      <c r="I35" s="77">
        <f t="shared" si="2"/>
        <v>0.16279468318864923</v>
      </c>
      <c r="J35" s="76">
        <f>分析係数表!G38</f>
        <v>0.19868482855800845</v>
      </c>
      <c r="K35" s="78">
        <f t="shared" si="3"/>
        <v>3.2344833719492073E-2</v>
      </c>
      <c r="L35" s="79"/>
      <c r="M35" s="80"/>
      <c r="N35" s="81">
        <f>分析係数表!H38</f>
        <v>4.3455482143376897E-2</v>
      </c>
      <c r="O35" s="82">
        <f t="shared" si="4"/>
        <v>0.64558365606908852</v>
      </c>
      <c r="P35" s="76">
        <f>分析係数表!C38</f>
        <v>0.13763637750820168</v>
      </c>
      <c r="Q35" s="82">
        <f t="shared" si="5"/>
        <v>8.8855795799850104E-2</v>
      </c>
      <c r="R35" s="83">
        <v>0.11334300367537296</v>
      </c>
      <c r="S35" s="84">
        <f t="shared" si="6"/>
        <v>0.27613768686402218</v>
      </c>
      <c r="T35" s="85">
        <f>分析係数表!F38</f>
        <v>0.41427900422733677</v>
      </c>
      <c r="U35" s="86">
        <f t="shared" si="7"/>
        <v>0.11439804594366725</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投入係数表!R36</f>
        <v>0</v>
      </c>
      <c r="E36" s="77">
        <f t="shared" si="0"/>
        <v>0</v>
      </c>
      <c r="F36" s="76">
        <f>分析係数表!C39</f>
        <v>1</v>
      </c>
      <c r="G36" s="77">
        <f t="shared" si="1"/>
        <v>0</v>
      </c>
      <c r="H36" s="77">
        <v>1.9699786012938189E-2</v>
      </c>
      <c r="I36" s="77">
        <f t="shared" si="2"/>
        <v>1.9699786012938189E-2</v>
      </c>
      <c r="J36" s="76">
        <f>分析係数表!G39</f>
        <v>0.35440246949875054</v>
      </c>
      <c r="K36" s="78">
        <f t="shared" si="3"/>
        <v>6.9816528115822394E-3</v>
      </c>
      <c r="L36" s="79"/>
      <c r="M36" s="80"/>
      <c r="N36" s="81">
        <f>分析係数表!H39</f>
        <v>3.9099261673991711E-3</v>
      </c>
      <c r="O36" s="82">
        <f t="shared" si="4"/>
        <v>5.8086674122760133E-2</v>
      </c>
      <c r="P36" s="76">
        <f>分析係数表!C39</f>
        <v>1</v>
      </c>
      <c r="Q36" s="82">
        <f t="shared" si="5"/>
        <v>5.8086674122760133E-2</v>
      </c>
      <c r="R36" s="83">
        <v>6.8209646637980514E-2</v>
      </c>
      <c r="S36" s="84">
        <f t="shared" si="6"/>
        <v>8.7909432650918704E-2</v>
      </c>
      <c r="T36" s="85">
        <f>分析係数表!F39</f>
        <v>0.70505659267970011</v>
      </c>
      <c r="U36" s="86">
        <f t="shared" si="7"/>
        <v>6.1981125049262314E-2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投入係数表!R37</f>
        <v>6.4238453138048437E-5</v>
      </c>
      <c r="E37" s="77">
        <f t="shared" si="0"/>
        <v>6.4238453138048433E-3</v>
      </c>
      <c r="F37" s="76">
        <f>分析係数表!C40</f>
        <v>0.97865804365400166</v>
      </c>
      <c r="G37" s="77">
        <f t="shared" si="1"/>
        <v>6.2867478875441741E-3</v>
      </c>
      <c r="H37" s="77">
        <v>9.5687440675965314E-3</v>
      </c>
      <c r="I37" s="77">
        <f t="shared" si="2"/>
        <v>9.5687440675965314E-3</v>
      </c>
      <c r="J37" s="76">
        <f>分析係数表!G40</f>
        <v>0.50171175404443846</v>
      </c>
      <c r="K37" s="78">
        <f t="shared" si="3"/>
        <v>4.8007513701561703E-3</v>
      </c>
      <c r="L37" s="79"/>
      <c r="M37" s="80"/>
      <c r="N37" s="81">
        <f>分析係数表!H40</f>
        <v>2.8630749677406836E-2</v>
      </c>
      <c r="O37" s="82">
        <f t="shared" si="4"/>
        <v>0.42534435567311457</v>
      </c>
      <c r="P37" s="76">
        <f>分析係数表!C40</f>
        <v>0.97865804365400166</v>
      </c>
      <c r="Q37" s="82">
        <f t="shared" si="5"/>
        <v>0.41626667500232217</v>
      </c>
      <c r="R37" s="83">
        <v>0.41724377514275274</v>
      </c>
      <c r="S37" s="84">
        <f t="shared" si="6"/>
        <v>0.42681251921034929</v>
      </c>
      <c r="T37" s="85">
        <f>分析係数表!F40</f>
        <v>0.70027522319930191</v>
      </c>
      <c r="U37" s="86">
        <f t="shared" si="7"/>
        <v>0.29888623215428367</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投入係数表!R38</f>
        <v>0</v>
      </c>
      <c r="E38" s="77">
        <f t="shared" si="0"/>
        <v>0</v>
      </c>
      <c r="F38" s="76">
        <f>分析係数表!C41</f>
        <v>0.80396305278910163</v>
      </c>
      <c r="G38" s="77">
        <f t="shared" si="1"/>
        <v>0</v>
      </c>
      <c r="H38" s="77">
        <v>2.3232629653210064E-4</v>
      </c>
      <c r="I38" s="77">
        <f t="shared" si="2"/>
        <v>2.3232629653210064E-4</v>
      </c>
      <c r="J38" s="76">
        <f>分析係数表!G41</f>
        <v>0.44128144119646501</v>
      </c>
      <c r="K38" s="78">
        <f t="shared" si="3"/>
        <v>1.0252128296152267E-4</v>
      </c>
      <c r="L38" s="79"/>
      <c r="M38" s="80"/>
      <c r="N38" s="81">
        <f>分析係数表!H41</f>
        <v>5.1799245180506638E-2</v>
      </c>
      <c r="O38" s="82">
        <f t="shared" si="4"/>
        <v>0.769540330375723</v>
      </c>
      <c r="P38" s="76">
        <f>分析係数表!C41</f>
        <v>0.80396305278910163</v>
      </c>
      <c r="Q38" s="82">
        <f t="shared" si="5"/>
        <v>0.61868199325320006</v>
      </c>
      <c r="R38" s="83">
        <v>0.62957530500732239</v>
      </c>
      <c r="S38" s="84">
        <f t="shared" si="6"/>
        <v>0.62980763130385453</v>
      </c>
      <c r="T38" s="85">
        <f>分析係数表!F41</f>
        <v>0.54716179469748472</v>
      </c>
      <c r="U38" s="86">
        <f t="shared" si="7"/>
        <v>0.34460667385838878</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投入係数表!R39</f>
        <v>1.6701997815892593E-3</v>
      </c>
      <c r="E39" s="77">
        <f>$C$20*D39</f>
        <v>0.16701997815892594</v>
      </c>
      <c r="F39" s="76">
        <f>分析係数表!C42</f>
        <v>0.7641968631692807</v>
      </c>
      <c r="G39" s="77">
        <f>E39*F39</f>
        <v>0.12763614339565299</v>
      </c>
      <c r="H39" s="77">
        <v>0.13400082049790502</v>
      </c>
      <c r="I39" s="77">
        <f>C39+H39</f>
        <v>0.13400082049790502</v>
      </c>
      <c r="J39" s="76">
        <f>分析係数表!G42</f>
        <v>0.4859550561797753</v>
      </c>
      <c r="K39" s="78">
        <f>I39*J39</f>
        <v>6.5118376253195415E-2</v>
      </c>
      <c r="L39" s="79"/>
      <c r="M39" s="80"/>
      <c r="N39" s="81">
        <f>分析係数表!H42</f>
        <v>1.4232907413336437E-2</v>
      </c>
      <c r="O39" s="82">
        <f t="shared" si="4"/>
        <v>0.21144702466027079</v>
      </c>
      <c r="P39" s="76">
        <f>分析係数表!C42</f>
        <v>0.7641968631692807</v>
      </c>
      <c r="Q39" s="82">
        <f>O39*P39</f>
        <v>0.1615871529718565</v>
      </c>
      <c r="R39" s="83">
        <v>0.16733351616496225</v>
      </c>
      <c r="S39" s="84">
        <f>I39+R39</f>
        <v>0.30133433666286724</v>
      </c>
      <c r="T39" s="85">
        <f>分析係数表!F42</f>
        <v>0.5610955056179775</v>
      </c>
      <c r="U39" s="86">
        <f>S39*T39</f>
        <v>0.16907734198990934</v>
      </c>
      <c r="V39" s="87">
        <f>分析係数表!D42</f>
        <v>0.23876404494382023</v>
      </c>
      <c r="W39" s="167">
        <f>ROUND(S39*V39,0)</f>
        <v>0</v>
      </c>
      <c r="X39" s="76">
        <f>分析係数表!E42</f>
        <v>0.20084269662921347</v>
      </c>
      <c r="Y39" s="166">
        <f>ROUND(S39*X39,0)</f>
        <v>0</v>
      </c>
    </row>
    <row r="40" spans="1:25" x14ac:dyDescent="0.2">
      <c r="A40" s="6" t="s">
        <v>195</v>
      </c>
      <c r="B40" s="5" t="s">
        <v>41</v>
      </c>
      <c r="C40" s="90"/>
      <c r="D40" s="76">
        <f>投入係数表!R40</f>
        <v>3.1027172865677393E-2</v>
      </c>
      <c r="E40" s="77">
        <f>$C$20*D40</f>
        <v>3.1027172865677395</v>
      </c>
      <c r="F40" s="76">
        <f>分析係数表!C43</f>
        <v>0.28983015307192284</v>
      </c>
      <c r="G40" s="77">
        <f>E40*F40</f>
        <v>0.89926102610482905</v>
      </c>
      <c r="H40" s="77">
        <v>1.0483403599258956</v>
      </c>
      <c r="I40" s="77">
        <f>C40+H40</f>
        <v>1.0483403599258956</v>
      </c>
      <c r="J40" s="76">
        <f>分析係数表!G43</f>
        <v>0.33656441717791413</v>
      </c>
      <c r="K40" s="78">
        <f>I40*J40</f>
        <v>0.35283406224254377</v>
      </c>
      <c r="L40" s="79"/>
      <c r="M40" s="80"/>
      <c r="N40" s="81">
        <f>分析係数表!H43</f>
        <v>3.8148460769760653E-2</v>
      </c>
      <c r="O40" s="82">
        <f t="shared" si="4"/>
        <v>0.56674144578335706</v>
      </c>
      <c r="P40" s="76">
        <f>分析係数表!C43</f>
        <v>0.28983015307192284</v>
      </c>
      <c r="Q40" s="82">
        <f>O40*P40</f>
        <v>0.16425875998359324</v>
      </c>
      <c r="R40" s="83">
        <v>0.27113453085624301</v>
      </c>
      <c r="S40" s="84">
        <f>I40+R40</f>
        <v>1.3194748907821385</v>
      </c>
      <c r="T40" s="85">
        <f>分析係数表!F43</f>
        <v>0.56944785276073617</v>
      </c>
      <c r="U40" s="86">
        <f>S40*T40</f>
        <v>0.75137214332759572</v>
      </c>
      <c r="V40" s="87">
        <f>分析係数表!D43</f>
        <v>0.1860122699386503</v>
      </c>
      <c r="W40" s="167">
        <f>ROUND(S40*V40,0)</f>
        <v>0</v>
      </c>
      <c r="X40" s="76">
        <f>分析係数表!E43</f>
        <v>0.14098159509202454</v>
      </c>
      <c r="Y40" s="166">
        <f>ROUND(S40*X40,0)</f>
        <v>0</v>
      </c>
    </row>
    <row r="41" spans="1:25" x14ac:dyDescent="0.2">
      <c r="A41" s="6" t="s">
        <v>341</v>
      </c>
      <c r="B41" s="5" t="s">
        <v>42</v>
      </c>
      <c r="C41" s="90"/>
      <c r="D41" s="76">
        <f>投入係数表!R41</f>
        <v>1.2847690627609687E-4</v>
      </c>
      <c r="E41" s="77">
        <f>$C$20*D41</f>
        <v>1.2847690627609687E-2</v>
      </c>
      <c r="F41" s="76">
        <f>分析係数表!C44</f>
        <v>0.42300160227879646</v>
      </c>
      <c r="G41" s="77">
        <f>E41*F41</f>
        <v>5.4345937210611732E-3</v>
      </c>
      <c r="H41" s="77">
        <v>8.1720188813977808E-3</v>
      </c>
      <c r="I41" s="77">
        <f>C41+H41</f>
        <v>8.1720188813977808E-3</v>
      </c>
      <c r="J41" s="76">
        <f>分析係数表!G44</f>
        <v>0.26136898597118913</v>
      </c>
      <c r="K41" s="78">
        <f>I41*J41</f>
        <v>2.1359122883683494E-3</v>
      </c>
      <c r="L41" s="79"/>
      <c r="M41" s="80"/>
      <c r="N41" s="81">
        <f>分析係数表!H44</f>
        <v>0.11478495406079305</v>
      </c>
      <c r="O41" s="82">
        <f t="shared" si="4"/>
        <v>1.7052690857230155</v>
      </c>
      <c r="P41" s="76">
        <f>分析係数表!C44</f>
        <v>0.42300160227879646</v>
      </c>
      <c r="Q41" s="82">
        <f>O41*P41</f>
        <v>0.72133155557733386</v>
      </c>
      <c r="R41" s="83">
        <v>0.73383324508530512</v>
      </c>
      <c r="S41" s="84">
        <f>I41+R41</f>
        <v>0.74200526396670285</v>
      </c>
      <c r="T41" s="85">
        <f>分析係数表!F44</f>
        <v>0.45226438188494494</v>
      </c>
      <c r="U41" s="86">
        <f>S41*T41</f>
        <v>0.33558255206327625</v>
      </c>
      <c r="V41" s="87">
        <f>分析係数表!D44</f>
        <v>0.17696073816024857</v>
      </c>
      <c r="W41" s="167">
        <f>ROUND(S41*V41,0)</f>
        <v>0</v>
      </c>
      <c r="X41" s="76">
        <f>分析係数表!E44</f>
        <v>0.12357593446944733</v>
      </c>
      <c r="Y41" s="166">
        <f>ROUND(S41*X41,0)</f>
        <v>0</v>
      </c>
    </row>
    <row r="42" spans="1:25" x14ac:dyDescent="0.2">
      <c r="A42" s="6" t="s">
        <v>342</v>
      </c>
      <c r="B42" s="5" t="s">
        <v>279</v>
      </c>
      <c r="C42" s="90"/>
      <c r="D42" s="76">
        <f>投入係数表!R42</f>
        <v>5.1390762510438749E-4</v>
      </c>
      <c r="E42" s="77">
        <f>$C$20*D42</f>
        <v>5.1390762510438746E-2</v>
      </c>
      <c r="F42" s="76">
        <f>分析係数表!C45</f>
        <v>1</v>
      </c>
      <c r="G42" s="77">
        <f>E42*F42</f>
        <v>5.1390762510438746E-2</v>
      </c>
      <c r="H42" s="77">
        <v>5.6939574545093255E-2</v>
      </c>
      <c r="I42" s="77">
        <f>C42+H42</f>
        <v>5.6939574545093255E-2</v>
      </c>
      <c r="J42" s="76">
        <f>分析係数表!G45</f>
        <v>0</v>
      </c>
      <c r="K42" s="78">
        <f>I42*J42</f>
        <v>0</v>
      </c>
      <c r="L42" s="79"/>
      <c r="M42" s="80"/>
      <c r="N42" s="81">
        <f>分析係数表!H45</f>
        <v>0</v>
      </c>
      <c r="O42" s="82">
        <f t="shared" si="4"/>
        <v>0</v>
      </c>
      <c r="P42" s="76">
        <f>分析係数表!C45</f>
        <v>1</v>
      </c>
      <c r="Q42" s="82">
        <f>O42*P42</f>
        <v>0</v>
      </c>
      <c r="R42" s="83">
        <v>5.7007677658366691E-3</v>
      </c>
      <c r="S42" s="84">
        <f>I42+R42</f>
        <v>6.2640342310929922E-2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投入係数表!R43</f>
        <v>6.8735144857711827E-3</v>
      </c>
      <c r="E43" s="77">
        <f>$C$20*D43</f>
        <v>0.68735144857711827</v>
      </c>
      <c r="F43" s="76">
        <f>分析係数表!C46</f>
        <v>0.14201585503963765</v>
      </c>
      <c r="G43" s="77">
        <f>E43*F43</f>
        <v>9.7614803682412987E-2</v>
      </c>
      <c r="H43" s="77">
        <v>0.10396189593382507</v>
      </c>
      <c r="I43" s="77">
        <f>C43+H43</f>
        <v>0.10396189593382507</v>
      </c>
      <c r="J43" s="76">
        <f>分析係数表!G46</f>
        <v>9.5541401273885346E-3</v>
      </c>
      <c r="K43" s="78">
        <f>I43*J43</f>
        <v>9.9326652166074913E-4</v>
      </c>
      <c r="L43" s="79"/>
      <c r="M43" s="80"/>
      <c r="N43" s="81">
        <f>分析係数表!H46</f>
        <v>2.2838625801631884E-2</v>
      </c>
      <c r="O43" s="82">
        <f t="shared" si="4"/>
        <v>0.33929536199746246</v>
      </c>
      <c r="P43" s="76">
        <f>分析係数表!C46</f>
        <v>0.14201585503963765</v>
      </c>
      <c r="Q43" s="82">
        <f>O43*P43</f>
        <v>4.8185320945053012E-2</v>
      </c>
      <c r="R43" s="83">
        <v>5.3422073441667189E-2</v>
      </c>
      <c r="S43" s="84">
        <f>I43+R43</f>
        <v>0.15738396937549226</v>
      </c>
      <c r="T43" s="85">
        <f>分析係数表!F46</f>
        <v>0.31369426751592355</v>
      </c>
      <c r="U43" s="86">
        <f>S43*T43</f>
        <v>4.9370448991993589E-2</v>
      </c>
      <c r="V43" s="87">
        <f>分析係数表!D46</f>
        <v>3.1847133757961785E-3</v>
      </c>
      <c r="W43" s="167">
        <f>ROUND(S43*V43,0)</f>
        <v>0</v>
      </c>
      <c r="X43" s="76">
        <f>分析係数表!E46</f>
        <v>1.1146496815286623E-2</v>
      </c>
      <c r="Y43" s="166">
        <f>ROUND(S43*X43,0)</f>
        <v>0</v>
      </c>
    </row>
    <row r="44" spans="1:25" x14ac:dyDescent="0.2">
      <c r="A44" s="192">
        <v>40</v>
      </c>
      <c r="B44" s="14" t="s">
        <v>151</v>
      </c>
      <c r="C44" s="197">
        <f>SUM(C5:C43)</f>
        <v>100</v>
      </c>
      <c r="D44" s="92">
        <f>投入係数表!R44</f>
        <v>0.54634804393910197</v>
      </c>
      <c r="E44" s="91">
        <f>SUM(E5:E43)</f>
        <v>54.634804393910187</v>
      </c>
      <c r="F44" s="92">
        <f>分析係数表!C47</f>
        <v>0.37838028773130272</v>
      </c>
      <c r="G44" s="91">
        <f>SUM(G5:G43)</f>
        <v>6.9408807350095145</v>
      </c>
      <c r="H44" s="91">
        <f>SUM(H5:H43)</f>
        <v>7.883399787931415</v>
      </c>
      <c r="I44" s="91">
        <f>SUM(I6:I43)</f>
        <v>107.88222877801243</v>
      </c>
      <c r="J44" s="92">
        <f>分析係数表!G47</f>
        <v>0.24341071531224251</v>
      </c>
      <c r="K44" s="93">
        <f>SUM(K5:K43)</f>
        <v>23.681520853852522</v>
      </c>
      <c r="L44" s="94">
        <f>最終需要_まとめ!$L$33</f>
        <v>0.62733333333333341</v>
      </c>
      <c r="M44" s="91">
        <f>K44*L44</f>
        <v>14.85620741565015</v>
      </c>
      <c r="N44" s="95">
        <f>分析係数表!H47</f>
        <v>1</v>
      </c>
      <c r="O44" s="96">
        <f>SUM(O5:O43)</f>
        <v>14.85620741565015</v>
      </c>
      <c r="P44" s="92">
        <f>分析係数表!C47</f>
        <v>0.37838028773130272</v>
      </c>
      <c r="Q44" s="96">
        <f>SUM(Q5:Q43)</f>
        <v>6.2168438575804892</v>
      </c>
      <c r="R44" s="91">
        <f>SUM(R5:R43)</f>
        <v>6.9261285992880861</v>
      </c>
      <c r="S44" s="97">
        <f>SUM(S5:S43)</f>
        <v>114.80952838721947</v>
      </c>
      <c r="T44" s="98">
        <f>分析係数表!F47</f>
        <v>0.4410006323413877</v>
      </c>
      <c r="U44" s="99">
        <f>SUM(U5:U43)</f>
        <v>52.425522628873935</v>
      </c>
      <c r="V44" s="100">
        <f>分析係数表!D47</f>
        <v>6.076465403261349E-2</v>
      </c>
      <c r="W44" s="164">
        <f>SUM(W5:W43)</f>
        <v>4</v>
      </c>
      <c r="X44" s="92">
        <f>分析係数表!E47</f>
        <v>4.5269894801387316E-2</v>
      </c>
      <c r="Y44" s="165">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297</v>
      </c>
      <c r="S2" s="3" t="s">
        <v>153</v>
      </c>
      <c r="U2" s="64" t="s">
        <v>210</v>
      </c>
      <c r="W2" s="3" t="s">
        <v>130</v>
      </c>
      <c r="Y2" s="3" t="s">
        <v>154</v>
      </c>
    </row>
    <row r="3" spans="1:25" ht="44" x14ac:dyDescent="0.2">
      <c r="B3" s="65"/>
      <c r="C3" s="66" t="s">
        <v>228</v>
      </c>
      <c r="D3" s="66" t="s">
        <v>313</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投入係数表!S5</f>
        <v>0</v>
      </c>
      <c r="E5" s="77">
        <f t="shared" ref="E5:E38" si="0">$C$21*D5</f>
        <v>0</v>
      </c>
      <c r="F5" s="76">
        <f>分析係数表!C8</f>
        <v>1</v>
      </c>
      <c r="G5" s="77">
        <f t="shared" ref="G5:G38" si="1">E5*F5</f>
        <v>0</v>
      </c>
      <c r="H5" s="77">
        <f t="array" ref="H5:H43">MMULT(逆行列係数!C5:AO43,'17'!G5:G43)</f>
        <v>1.3425384910292291E-3</v>
      </c>
      <c r="I5" s="77">
        <f t="shared" ref="I5:I38" si="2">C5+H5</f>
        <v>1.3425384910292291E-3</v>
      </c>
      <c r="J5" s="76">
        <f>分析係数表!G8</f>
        <v>0.11966752230778634</v>
      </c>
      <c r="K5" s="78">
        <f t="shared" ref="K5:K38" si="3">I5*J5</f>
        <v>1.6065825482430209E-4</v>
      </c>
      <c r="L5" s="79" t="s">
        <v>184</v>
      </c>
      <c r="M5" s="80" t="s">
        <v>184</v>
      </c>
      <c r="N5" s="81">
        <f>分析係数表!H8</f>
        <v>1.1982031803320041E-2</v>
      </c>
      <c r="O5" s="82">
        <f t="shared" ref="O5:O43" si="4">$M$44*N5</f>
        <v>0.17849532532623816</v>
      </c>
      <c r="P5" s="76">
        <f>分析係数表!C8</f>
        <v>1</v>
      </c>
      <c r="Q5" s="82">
        <f t="shared" ref="Q5:Q38" si="5">O5*P5</f>
        <v>0.17849532532623816</v>
      </c>
      <c r="R5" s="83">
        <f t="array" ref="R5:R43">MMULT(逆行列係数!C5:AO43,'17'!Q5:Q43)</f>
        <v>0.23580614489748419</v>
      </c>
      <c r="S5" s="84">
        <f t="shared" ref="S5:S38" si="6">I5+R5</f>
        <v>0.23714868338851341</v>
      </c>
      <c r="T5" s="85">
        <f>分析係数表!F8</f>
        <v>0.45202298007578534</v>
      </c>
      <c r="U5" s="86">
        <f t="shared" ref="U5:U38" si="7">S5*T5</f>
        <v>0.10719665458632473</v>
      </c>
      <c r="V5" s="87">
        <f>分析係数表!D8</f>
        <v>0.29959662632929962</v>
      </c>
      <c r="W5" s="88">
        <f t="shared" ref="W5:W38" si="8">ROUND(S5*V5,0)</f>
        <v>0</v>
      </c>
      <c r="X5" s="76">
        <f>分析係数表!E8</f>
        <v>0.10695513995844029</v>
      </c>
      <c r="Y5" s="89">
        <f t="shared" ref="Y5:Y38" si="9">ROUND(S5*X5,0)</f>
        <v>0</v>
      </c>
    </row>
    <row r="6" spans="1:25" x14ac:dyDescent="0.2">
      <c r="A6" s="6" t="s">
        <v>220</v>
      </c>
      <c r="B6" s="5" t="s">
        <v>266</v>
      </c>
      <c r="C6" s="90"/>
      <c r="D6" s="76">
        <f>投入係数表!S6</f>
        <v>0</v>
      </c>
      <c r="E6" s="77">
        <f t="shared" si="0"/>
        <v>0</v>
      </c>
      <c r="F6" s="76">
        <f>分析係数表!C9</f>
        <v>0.44525547445255476</v>
      </c>
      <c r="G6" s="77">
        <f t="shared" si="1"/>
        <v>0</v>
      </c>
      <c r="H6" s="77">
        <v>9.907178002109577E-5</v>
      </c>
      <c r="I6" s="77">
        <f t="shared" si="2"/>
        <v>9.907178002109577E-5</v>
      </c>
      <c r="J6" s="76">
        <f>分析係数表!G9</f>
        <v>0.25757575757575757</v>
      </c>
      <c r="K6" s="78">
        <f t="shared" si="3"/>
        <v>2.5518488793312546E-5</v>
      </c>
      <c r="L6" s="79"/>
      <c r="M6" s="80"/>
      <c r="N6" s="81">
        <f>分析係数表!H9</f>
        <v>6.2093120276314386E-4</v>
      </c>
      <c r="O6" s="82">
        <f t="shared" si="4"/>
        <v>9.2499601788495894E-3</v>
      </c>
      <c r="P6" s="76">
        <f>分析係数表!C9</f>
        <v>0.44525547445255476</v>
      </c>
      <c r="Q6" s="82">
        <f t="shared" si="5"/>
        <v>4.1185954081009125E-3</v>
      </c>
      <c r="R6" s="83">
        <v>4.9079402970733316E-3</v>
      </c>
      <c r="S6" s="84">
        <f t="shared" si="6"/>
        <v>5.0070120770944271E-3</v>
      </c>
      <c r="T6" s="85">
        <f>分析係数表!F9</f>
        <v>0.71212121212121215</v>
      </c>
      <c r="U6" s="86">
        <f t="shared" si="7"/>
        <v>3.5655995094460314E-3</v>
      </c>
      <c r="V6" s="87">
        <f>分析係数表!D9</f>
        <v>0.22727272727272727</v>
      </c>
      <c r="W6" s="88">
        <f t="shared" si="8"/>
        <v>0</v>
      </c>
      <c r="X6" s="76">
        <f>分析係数表!E9</f>
        <v>0</v>
      </c>
      <c r="Y6" s="89">
        <f t="shared" si="9"/>
        <v>0</v>
      </c>
    </row>
    <row r="7" spans="1:25" x14ac:dyDescent="0.2">
      <c r="A7" s="6" t="s">
        <v>221</v>
      </c>
      <c r="B7" s="5" t="s">
        <v>267</v>
      </c>
      <c r="C7" s="90"/>
      <c r="D7" s="76">
        <f>投入係数表!S7</f>
        <v>0</v>
      </c>
      <c r="E7" s="77">
        <f t="shared" si="0"/>
        <v>0</v>
      </c>
      <c r="F7" s="76">
        <f>分析係数表!C10</f>
        <v>1</v>
      </c>
      <c r="G7" s="77">
        <f t="shared" si="1"/>
        <v>0</v>
      </c>
      <c r="H7" s="77">
        <v>1.2181764315205219E-3</v>
      </c>
      <c r="I7" s="77">
        <f t="shared" si="2"/>
        <v>1.2181764315205219E-3</v>
      </c>
      <c r="J7" s="76">
        <f>分析係数表!G10</f>
        <v>0.17925311203319502</v>
      </c>
      <c r="K7" s="78">
        <f t="shared" si="3"/>
        <v>2.1836191635554584E-4</v>
      </c>
      <c r="L7" s="79"/>
      <c r="M7" s="80"/>
      <c r="N7" s="81">
        <f>分析係数表!H10</f>
        <v>1.2030542053535912E-3</v>
      </c>
      <c r="O7" s="82">
        <f t="shared" si="4"/>
        <v>1.7921797846521079E-2</v>
      </c>
      <c r="P7" s="76">
        <f>分析係数表!C10</f>
        <v>1</v>
      </c>
      <c r="Q7" s="82">
        <f t="shared" si="5"/>
        <v>1.7921797846521079E-2</v>
      </c>
      <c r="R7" s="83">
        <v>2.44001807369689E-2</v>
      </c>
      <c r="S7" s="84">
        <f t="shared" si="6"/>
        <v>2.5618357168489422E-2</v>
      </c>
      <c r="T7" s="85">
        <f>分析係数表!F10</f>
        <v>0.51950207468879672</v>
      </c>
      <c r="U7" s="86">
        <f t="shared" si="7"/>
        <v>1.3308789699148862E-2</v>
      </c>
      <c r="V7" s="87">
        <f>分析係数表!D10</f>
        <v>0.10539419087136929</v>
      </c>
      <c r="W7" s="88">
        <f t="shared" si="8"/>
        <v>0</v>
      </c>
      <c r="X7" s="76">
        <f>分析係数表!E10</f>
        <v>0</v>
      </c>
      <c r="Y7" s="89">
        <f t="shared" si="9"/>
        <v>0</v>
      </c>
    </row>
    <row r="8" spans="1:25" x14ac:dyDescent="0.2">
      <c r="A8" s="6" t="s">
        <v>222</v>
      </c>
      <c r="B8" s="5" t="s">
        <v>27</v>
      </c>
      <c r="C8" s="90"/>
      <c r="D8" s="76">
        <f>投入係数表!S8</f>
        <v>0</v>
      </c>
      <c r="E8" s="77">
        <f t="shared" si="0"/>
        <v>0</v>
      </c>
      <c r="F8" s="76">
        <f>分析係数表!C11</f>
        <v>1.8423746161719823E-3</v>
      </c>
      <c r="G8" s="77">
        <f t="shared" si="1"/>
        <v>0</v>
      </c>
      <c r="H8" s="77">
        <v>2.6247553039790384E-4</v>
      </c>
      <c r="I8" s="77">
        <f t="shared" si="2"/>
        <v>2.6247553039790384E-4</v>
      </c>
      <c r="J8" s="76">
        <f>分析係数表!G11</f>
        <v>0.46666666666666667</v>
      </c>
      <c r="K8" s="78">
        <f t="shared" si="3"/>
        <v>1.2248858085235512E-4</v>
      </c>
      <c r="L8" s="79"/>
      <c r="M8" s="80"/>
      <c r="N8" s="81">
        <f>分析係数表!H11</f>
        <v>-1.9404100086348246E-5</v>
      </c>
      <c r="O8" s="82">
        <f t="shared" si="4"/>
        <v>-2.8906125558904967E-4</v>
      </c>
      <c r="P8" s="76">
        <f>分析係数表!C11</f>
        <v>1.8423746161719823E-3</v>
      </c>
      <c r="Q8" s="82">
        <f t="shared" si="5"/>
        <v>-5.3255911981606662E-7</v>
      </c>
      <c r="R8" s="83">
        <v>8.958820718155934E-5</v>
      </c>
      <c r="S8" s="84">
        <f t="shared" si="6"/>
        <v>3.5206373757946317E-4</v>
      </c>
      <c r="T8" s="85">
        <f>分析係数表!F11</f>
        <v>0.8</v>
      </c>
      <c r="U8" s="86">
        <f t="shared" si="7"/>
        <v>2.8165099006357056E-4</v>
      </c>
      <c r="V8" s="87">
        <f>分析係数表!D11</f>
        <v>0.8666666666666667</v>
      </c>
      <c r="W8" s="88">
        <f t="shared" si="8"/>
        <v>0</v>
      </c>
      <c r="X8" s="76">
        <f>分析係数表!E11</f>
        <v>0.13333333333333333</v>
      </c>
      <c r="Y8" s="89">
        <f t="shared" si="9"/>
        <v>0</v>
      </c>
    </row>
    <row r="9" spans="1:25" x14ac:dyDescent="0.2">
      <c r="A9" s="6" t="s">
        <v>223</v>
      </c>
      <c r="B9" s="5" t="s">
        <v>191</v>
      </c>
      <c r="C9" s="90"/>
      <c r="D9" s="76">
        <f>投入係数表!S9</f>
        <v>0</v>
      </c>
      <c r="E9" s="77">
        <f t="shared" si="0"/>
        <v>0</v>
      </c>
      <c r="F9" s="76">
        <f>分析係数表!C12</f>
        <v>2.0316759704011478E-2</v>
      </c>
      <c r="G9" s="77">
        <f t="shared" si="1"/>
        <v>0</v>
      </c>
      <c r="H9" s="77">
        <v>3.500624222443405E-5</v>
      </c>
      <c r="I9" s="77">
        <f t="shared" si="2"/>
        <v>3.500624222443405E-5</v>
      </c>
      <c r="J9" s="76">
        <f>分析係数表!G12</f>
        <v>0.1442736737729301</v>
      </c>
      <c r="K9" s="78">
        <f t="shared" si="3"/>
        <v>5.0504791707041688E-6</v>
      </c>
      <c r="L9" s="79"/>
      <c r="M9" s="80"/>
      <c r="N9" s="81">
        <f>分析係数表!H12</f>
        <v>9.3974056718184554E-2</v>
      </c>
      <c r="O9" s="82">
        <f t="shared" si="4"/>
        <v>1.3999236608177674</v>
      </c>
      <c r="P9" s="76">
        <f>分析係数表!C12</f>
        <v>2.0316759704011478E-2</v>
      </c>
      <c r="Q9" s="82">
        <f t="shared" si="5"/>
        <v>2.8441912620794648E-2</v>
      </c>
      <c r="R9" s="83">
        <v>3.165968027326161E-2</v>
      </c>
      <c r="S9" s="84">
        <f t="shared" si="6"/>
        <v>3.1694686515486042E-2</v>
      </c>
      <c r="T9" s="85">
        <f>分析係数表!F12</f>
        <v>0.28705999008428357</v>
      </c>
      <c r="U9" s="86">
        <f t="shared" si="7"/>
        <v>9.0982763968598997E-3</v>
      </c>
      <c r="V9" s="87">
        <f>分析係数表!D12</f>
        <v>9.4695091720376795E-2</v>
      </c>
      <c r="W9" s="88">
        <f t="shared" si="8"/>
        <v>0</v>
      </c>
      <c r="X9" s="76">
        <f>分析係数表!E12</f>
        <v>6.8914229053049086E-2</v>
      </c>
      <c r="Y9" s="89">
        <f t="shared" si="9"/>
        <v>0</v>
      </c>
    </row>
    <row r="10" spans="1:25" x14ac:dyDescent="0.2">
      <c r="A10" s="6" t="s">
        <v>224</v>
      </c>
      <c r="B10" s="5" t="s">
        <v>28</v>
      </c>
      <c r="C10" s="90"/>
      <c r="D10" s="76">
        <f>投入係数表!S10</f>
        <v>8.438818565400844E-4</v>
      </c>
      <c r="E10" s="77">
        <f t="shared" si="0"/>
        <v>8.4388185654008435E-2</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0.21217096160236246</v>
      </c>
      <c r="P10" s="76">
        <f>分析係数表!C13</f>
        <v>0</v>
      </c>
      <c r="Q10" s="82">
        <f t="shared" si="5"/>
        <v>0</v>
      </c>
      <c r="R10" s="83">
        <v>0</v>
      </c>
      <c r="S10" s="84">
        <f t="shared" si="6"/>
        <v>0</v>
      </c>
      <c r="T10" s="85">
        <f>分析係数表!F13</f>
        <v>0.38446411012782694</v>
      </c>
      <c r="U10" s="86">
        <f t="shared" si="7"/>
        <v>0</v>
      </c>
      <c r="V10" s="87">
        <f>分析係数表!D13</f>
        <v>0.19469026548672566</v>
      </c>
      <c r="W10" s="88">
        <f t="shared" si="8"/>
        <v>0</v>
      </c>
      <c r="X10" s="76">
        <f>分析係数表!E13</f>
        <v>0.18584070796460178</v>
      </c>
      <c r="Y10" s="89">
        <f t="shared" si="9"/>
        <v>0</v>
      </c>
    </row>
    <row r="11" spans="1:25" x14ac:dyDescent="0.2">
      <c r="A11" s="6" t="s">
        <v>225</v>
      </c>
      <c r="B11" s="5" t="s">
        <v>268</v>
      </c>
      <c r="C11" s="90"/>
      <c r="D11" s="76">
        <f>投入係数表!S11</f>
        <v>5.9071729957805904E-3</v>
      </c>
      <c r="E11" s="77">
        <f t="shared" si="0"/>
        <v>0.59071729957805907</v>
      </c>
      <c r="F11" s="76">
        <f>分析係数表!C14</f>
        <v>5.3118908382066232E-2</v>
      </c>
      <c r="G11" s="77">
        <f t="shared" si="1"/>
        <v>3.1378258115988489E-2</v>
      </c>
      <c r="H11" s="77">
        <v>3.8936004759869483E-2</v>
      </c>
      <c r="I11" s="77">
        <f t="shared" si="2"/>
        <v>3.8936004759869483E-2</v>
      </c>
      <c r="J11" s="76">
        <f>分析係数表!G14</f>
        <v>0.16545012165450121</v>
      </c>
      <c r="K11" s="78">
        <f t="shared" si="3"/>
        <v>6.441966724260644E-3</v>
      </c>
      <c r="L11" s="79"/>
      <c r="M11" s="80"/>
      <c r="N11" s="81">
        <f>分析係数表!H14</f>
        <v>1.1739480552240688E-3</v>
      </c>
      <c r="O11" s="82">
        <f t="shared" si="4"/>
        <v>1.7488205963137504E-2</v>
      </c>
      <c r="P11" s="76">
        <f>分析係数表!C14</f>
        <v>5.3118908382066232E-2</v>
      </c>
      <c r="Q11" s="82">
        <f t="shared" si="5"/>
        <v>9.2895441032260538E-4</v>
      </c>
      <c r="R11" s="83">
        <v>3.4572159640918034E-3</v>
      </c>
      <c r="S11" s="84">
        <f t="shared" si="6"/>
        <v>4.2393220723961289E-2</v>
      </c>
      <c r="T11" s="85">
        <f>分析係数表!F14</f>
        <v>0.30008110300081103</v>
      </c>
      <c r="U11" s="86">
        <f t="shared" si="7"/>
        <v>1.2721404434603144E-2</v>
      </c>
      <c r="V11" s="87">
        <f>分析係数表!D14</f>
        <v>6.4882400648824001E-2</v>
      </c>
      <c r="W11" s="88">
        <f t="shared" si="8"/>
        <v>0</v>
      </c>
      <c r="X11" s="76">
        <f>分析係数表!E14</f>
        <v>5.0283860502838604E-2</v>
      </c>
      <c r="Y11" s="89">
        <f t="shared" si="9"/>
        <v>0</v>
      </c>
    </row>
    <row r="12" spans="1:25" x14ac:dyDescent="0.2">
      <c r="A12" s="6" t="s">
        <v>226</v>
      </c>
      <c r="B12" s="5" t="s">
        <v>29</v>
      </c>
      <c r="C12" s="90"/>
      <c r="D12" s="76">
        <f>投入係数表!S12</f>
        <v>1.6877637130801686E-2</v>
      </c>
      <c r="E12" s="77">
        <f t="shared" si="0"/>
        <v>1.6877637130801686</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0.1292103812483052</v>
      </c>
      <c r="P12" s="76">
        <f>分析係数表!C15</f>
        <v>0</v>
      </c>
      <c r="Q12" s="82">
        <f t="shared" si="5"/>
        <v>0</v>
      </c>
      <c r="R12" s="83">
        <v>0</v>
      </c>
      <c r="S12" s="84">
        <f t="shared" si="6"/>
        <v>0</v>
      </c>
      <c r="T12" s="85">
        <f>分析係数表!F15</f>
        <v>0.30534351145038169</v>
      </c>
      <c r="U12" s="86">
        <f t="shared" si="7"/>
        <v>0</v>
      </c>
      <c r="V12" s="87">
        <f>分析係数表!D15</f>
        <v>7.4154852780806982E-2</v>
      </c>
      <c r="W12" s="88">
        <f t="shared" si="8"/>
        <v>0</v>
      </c>
      <c r="X12" s="76">
        <f>分析係数表!E15</f>
        <v>5.9978189749182113E-2</v>
      </c>
      <c r="Y12" s="89">
        <f t="shared" si="9"/>
        <v>0</v>
      </c>
    </row>
    <row r="13" spans="1:25" x14ac:dyDescent="0.2">
      <c r="A13" s="6" t="s">
        <v>227</v>
      </c>
      <c r="B13" s="5" t="s">
        <v>30</v>
      </c>
      <c r="C13" s="90"/>
      <c r="D13" s="76">
        <f>投入係数表!S13</f>
        <v>8.438818565400844E-4</v>
      </c>
      <c r="E13" s="77">
        <f t="shared" si="0"/>
        <v>8.4388185654008435E-2</v>
      </c>
      <c r="F13" s="76">
        <f>分析係数表!C16</f>
        <v>2.7114967462038564E-3</v>
      </c>
      <c r="G13" s="77">
        <f t="shared" si="1"/>
        <v>2.2881829081889082E-4</v>
      </c>
      <c r="H13" s="77">
        <v>3.7265418150562031E-4</v>
      </c>
      <c r="I13" s="77">
        <f t="shared" si="2"/>
        <v>3.7265418150562031E-4</v>
      </c>
      <c r="J13" s="76">
        <f>分析係数表!G16</f>
        <v>4.3478260869565216E-2</v>
      </c>
      <c r="K13" s="78">
        <f t="shared" si="3"/>
        <v>1.6202355717635664E-5</v>
      </c>
      <c r="L13" s="79"/>
      <c r="M13" s="80"/>
      <c r="N13" s="81">
        <f>分析係数表!H16</f>
        <v>1.6842758874950278E-2</v>
      </c>
      <c r="O13" s="82">
        <f t="shared" si="4"/>
        <v>0.25090516985129513</v>
      </c>
      <c r="P13" s="76">
        <f>分析係数表!C16</f>
        <v>2.7114967462038564E-3</v>
      </c>
      <c r="Q13" s="82">
        <f t="shared" si="5"/>
        <v>6.8032855165751265E-4</v>
      </c>
      <c r="R13" s="83">
        <v>7.6051890144982219E-4</v>
      </c>
      <c r="S13" s="84">
        <f t="shared" si="6"/>
        <v>1.1331730829554426E-3</v>
      </c>
      <c r="T13" s="85">
        <f>分析係数表!F16</f>
        <v>0.30434782608695654</v>
      </c>
      <c r="U13" s="86">
        <f t="shared" si="7"/>
        <v>3.4487876437774341E-4</v>
      </c>
      <c r="V13" s="87">
        <f>分析係数表!D16</f>
        <v>0.13043478260869565</v>
      </c>
      <c r="W13" s="88">
        <f t="shared" si="8"/>
        <v>0</v>
      </c>
      <c r="X13" s="76">
        <f>分析係数表!E16</f>
        <v>8.6956521739130432E-2</v>
      </c>
      <c r="Y13" s="89">
        <f t="shared" si="9"/>
        <v>0</v>
      </c>
    </row>
    <row r="14" spans="1:25" x14ac:dyDescent="0.2">
      <c r="A14" s="6" t="s">
        <v>2</v>
      </c>
      <c r="B14" s="5" t="s">
        <v>364</v>
      </c>
      <c r="C14" s="90"/>
      <c r="D14" s="76">
        <f>投入係数表!S14</f>
        <v>4.0506329113924051E-2</v>
      </c>
      <c r="E14" s="77">
        <f t="shared" si="0"/>
        <v>4.0506329113924053</v>
      </c>
      <c r="F14" s="76">
        <f>分析係数表!C17</f>
        <v>8.0363051905076865E-3</v>
      </c>
      <c r="G14" s="77">
        <f t="shared" si="1"/>
        <v>3.2552122290664051E-2</v>
      </c>
      <c r="H14" s="77">
        <v>3.4916220876188182E-2</v>
      </c>
      <c r="I14" s="77">
        <f t="shared" si="2"/>
        <v>3.4916220876188182E-2</v>
      </c>
      <c r="J14" s="76">
        <f>分析係数表!G17</f>
        <v>0.21314741035856574</v>
      </c>
      <c r="K14" s="78">
        <f t="shared" si="3"/>
        <v>7.4423020592672027E-3</v>
      </c>
      <c r="L14" s="79"/>
      <c r="M14" s="80"/>
      <c r="N14" s="81">
        <f>分析係数表!H17</f>
        <v>2.8815088628227144E-3</v>
      </c>
      <c r="O14" s="82">
        <f t="shared" si="4"/>
        <v>4.2925596454973874E-2</v>
      </c>
      <c r="P14" s="76">
        <f>分析係数表!C17</f>
        <v>8.0363051905076865E-3</v>
      </c>
      <c r="Q14" s="82">
        <f t="shared" si="5"/>
        <v>3.4496319359674491E-4</v>
      </c>
      <c r="R14" s="83">
        <v>6.6074167441589179E-4</v>
      </c>
      <c r="S14" s="84">
        <f t="shared" si="6"/>
        <v>3.5576962550604073E-2</v>
      </c>
      <c r="T14" s="85">
        <f>分析係数表!F17</f>
        <v>0.32270916334661354</v>
      </c>
      <c r="U14" s="86">
        <f t="shared" si="7"/>
        <v>1.1481011819119242E-2</v>
      </c>
      <c r="V14" s="87">
        <f>分析係数表!D17</f>
        <v>4.9800796812749001E-2</v>
      </c>
      <c r="W14" s="88">
        <f t="shared" si="8"/>
        <v>0</v>
      </c>
      <c r="X14" s="76">
        <f>分析係数表!E17</f>
        <v>4.7808764940239043E-2</v>
      </c>
      <c r="Y14" s="89">
        <f t="shared" si="9"/>
        <v>0</v>
      </c>
    </row>
    <row r="15" spans="1:25" x14ac:dyDescent="0.2">
      <c r="A15" s="6" t="s">
        <v>3</v>
      </c>
      <c r="B15" s="5" t="s">
        <v>31</v>
      </c>
      <c r="C15" s="90"/>
      <c r="D15" s="76">
        <f>投入係数表!S15</f>
        <v>1.9409282700421943E-2</v>
      </c>
      <c r="E15" s="77">
        <f t="shared" si="0"/>
        <v>1.9409282700421944</v>
      </c>
      <c r="F15" s="76">
        <f>分析係数表!C18</f>
        <v>6.0036945812807829E-2</v>
      </c>
      <c r="G15" s="77">
        <f t="shared" si="1"/>
        <v>0.11652740537507006</v>
      </c>
      <c r="H15" s="77">
        <v>0.12365626256995461</v>
      </c>
      <c r="I15" s="77">
        <f t="shared" si="2"/>
        <v>0.12365626256995461</v>
      </c>
      <c r="J15" s="76">
        <f>分析係数表!G18</f>
        <v>0.21452702702702703</v>
      </c>
      <c r="K15" s="78">
        <f t="shared" si="3"/>
        <v>2.6527610382405805E-2</v>
      </c>
      <c r="L15" s="79"/>
      <c r="M15" s="80"/>
      <c r="N15" s="81">
        <f>分析係数表!H18</f>
        <v>4.5599635202918376E-4</v>
      </c>
      <c r="O15" s="82">
        <f t="shared" si="4"/>
        <v>6.792939506342667E-3</v>
      </c>
      <c r="P15" s="76">
        <f>分析係数表!C18</f>
        <v>6.0036945812807829E-2</v>
      </c>
      <c r="Q15" s="82">
        <f t="shared" si="5"/>
        <v>4.0782734105197625E-4</v>
      </c>
      <c r="R15" s="83">
        <v>9.5639677615170311E-4</v>
      </c>
      <c r="S15" s="84">
        <f t="shared" si="6"/>
        <v>0.12461265934610631</v>
      </c>
      <c r="T15" s="85">
        <f>分析係数表!F18</f>
        <v>0.45777027027027029</v>
      </c>
      <c r="U15" s="86">
        <f t="shared" si="7"/>
        <v>5.7043970747964211E-2</v>
      </c>
      <c r="V15" s="87">
        <f>分析係数表!D18</f>
        <v>1.4358108108108109E-2</v>
      </c>
      <c r="W15" s="88">
        <f t="shared" si="8"/>
        <v>0</v>
      </c>
      <c r="X15" s="76">
        <f>分析係数表!E18</f>
        <v>5.0675675675675678E-3</v>
      </c>
      <c r="Y15" s="89">
        <f t="shared" si="9"/>
        <v>0</v>
      </c>
    </row>
    <row r="16" spans="1:25" x14ac:dyDescent="0.2">
      <c r="A16" s="6" t="s">
        <v>4</v>
      </c>
      <c r="B16" s="5" t="s">
        <v>32</v>
      </c>
      <c r="C16" s="90"/>
      <c r="D16" s="76">
        <f>投入係数表!S16</f>
        <v>2.3628691983122362E-2</v>
      </c>
      <c r="E16" s="77">
        <f t="shared" si="0"/>
        <v>2.3628691983122363</v>
      </c>
      <c r="F16" s="76">
        <f>分析係数表!C19</f>
        <v>2.1817907292767669E-2</v>
      </c>
      <c r="G16" s="77">
        <f t="shared" si="1"/>
        <v>5.1552861113712635E-2</v>
      </c>
      <c r="H16" s="77">
        <v>5.7465211074343249E-2</v>
      </c>
      <c r="I16" s="77">
        <f t="shared" si="2"/>
        <v>5.7465211074343249E-2</v>
      </c>
      <c r="J16" s="76">
        <f>分析係数表!G19</f>
        <v>5.7812500000000003E-2</v>
      </c>
      <c r="K16" s="78">
        <f t="shared" si="3"/>
        <v>3.3222075152354691E-3</v>
      </c>
      <c r="L16" s="79"/>
      <c r="M16" s="80"/>
      <c r="N16" s="81">
        <f>分析係数表!H19</f>
        <v>-1.1642460051808947E-4</v>
      </c>
      <c r="O16" s="82">
        <f t="shared" si="4"/>
        <v>-1.734367533534298E-3</v>
      </c>
      <c r="P16" s="76">
        <f>分析係数表!C19</f>
        <v>2.1817907292767669E-2</v>
      </c>
      <c r="Q16" s="82">
        <f t="shared" si="5"/>
        <v>-3.7840270058237434E-5</v>
      </c>
      <c r="R16" s="83">
        <v>2.3843088170758285E-4</v>
      </c>
      <c r="S16" s="84">
        <f t="shared" si="6"/>
        <v>5.7703641956050829E-2</v>
      </c>
      <c r="T16" s="85">
        <f>分析係数表!F19</f>
        <v>0.24062500000000001</v>
      </c>
      <c r="U16" s="86">
        <f t="shared" si="7"/>
        <v>1.3884938845674731E-2</v>
      </c>
      <c r="V16" s="87">
        <f>分析係数表!D19</f>
        <v>1.171875E-2</v>
      </c>
      <c r="W16" s="88">
        <f t="shared" si="8"/>
        <v>0</v>
      </c>
      <c r="X16" s="76">
        <f>分析係数表!E19</f>
        <v>1.015625E-2</v>
      </c>
      <c r="Y16" s="89">
        <f t="shared" si="9"/>
        <v>0</v>
      </c>
    </row>
    <row r="17" spans="1:25" x14ac:dyDescent="0.2">
      <c r="A17" s="6" t="s">
        <v>5</v>
      </c>
      <c r="B17" s="5" t="s">
        <v>33</v>
      </c>
      <c r="C17" s="90"/>
      <c r="D17" s="76">
        <f>投入係数表!S17</f>
        <v>3.7974683544303799E-2</v>
      </c>
      <c r="E17" s="77">
        <f t="shared" si="0"/>
        <v>3.79746835443038</v>
      </c>
      <c r="F17" s="76">
        <f>分析係数表!C20</f>
        <v>5.6386047731444844E-3</v>
      </c>
      <c r="G17" s="77">
        <f t="shared" si="1"/>
        <v>2.141242318915627E-2</v>
      </c>
      <c r="H17" s="77">
        <v>2.3227299667727568E-2</v>
      </c>
      <c r="I17" s="77">
        <f t="shared" si="2"/>
        <v>2.3227299667727568E-2</v>
      </c>
      <c r="J17" s="76">
        <f>分析係数表!G20</f>
        <v>9.9078341013824886E-2</v>
      </c>
      <c r="K17" s="78">
        <f t="shared" si="3"/>
        <v>2.3013223173094133E-3</v>
      </c>
      <c r="L17" s="79"/>
      <c r="M17" s="80"/>
      <c r="N17" s="81">
        <f>分析係数表!H20</f>
        <v>5.6271890250409915E-4</v>
      </c>
      <c r="O17" s="82">
        <f t="shared" si="4"/>
        <v>8.3827764120824409E-3</v>
      </c>
      <c r="P17" s="76">
        <f>分析係数表!C20</f>
        <v>5.6386047731444844E-3</v>
      </c>
      <c r="Q17" s="82">
        <f t="shared" si="5"/>
        <v>4.7267163089371048E-5</v>
      </c>
      <c r="R17" s="83">
        <v>1.5077471307650708E-4</v>
      </c>
      <c r="S17" s="84">
        <f t="shared" si="6"/>
        <v>2.3378074380804074E-2</v>
      </c>
      <c r="T17" s="85">
        <f>分析係数表!F20</f>
        <v>0.22119815668202766</v>
      </c>
      <c r="U17" s="86">
        <f t="shared" si="7"/>
        <v>5.1711869598091969E-3</v>
      </c>
      <c r="V17" s="87">
        <f>分析係数表!D20</f>
        <v>9.2165898617511521E-3</v>
      </c>
      <c r="W17" s="88">
        <f t="shared" si="8"/>
        <v>0</v>
      </c>
      <c r="X17" s="76">
        <f>分析係数表!E20</f>
        <v>6.9124423963133645E-3</v>
      </c>
      <c r="Y17" s="89">
        <f t="shared" si="9"/>
        <v>0</v>
      </c>
    </row>
    <row r="18" spans="1:25" x14ac:dyDescent="0.2">
      <c r="A18" s="6" t="s">
        <v>6</v>
      </c>
      <c r="B18" s="5" t="s">
        <v>34</v>
      </c>
      <c r="C18" s="90"/>
      <c r="D18" s="76">
        <f>投入係数表!S18</f>
        <v>4.0506329113924051E-2</v>
      </c>
      <c r="E18" s="77">
        <f t="shared" si="0"/>
        <v>4.0506329113924053</v>
      </c>
      <c r="F18" s="76">
        <f>分析係数表!C21</f>
        <v>3.6921656859351559E-2</v>
      </c>
      <c r="G18" s="77">
        <f t="shared" si="1"/>
        <v>0.14955607841762658</v>
      </c>
      <c r="H18" s="77">
        <v>0.15880051605614856</v>
      </c>
      <c r="I18" s="77">
        <f t="shared" si="2"/>
        <v>0.15880051605614856</v>
      </c>
      <c r="J18" s="76">
        <f>分析係数表!G21</f>
        <v>0.2849280270956816</v>
      </c>
      <c r="K18" s="78">
        <f t="shared" si="3"/>
        <v>4.5246717741654521E-2</v>
      </c>
      <c r="L18" s="79"/>
      <c r="M18" s="80"/>
      <c r="N18" s="81">
        <f>分析係数表!H21</f>
        <v>9.3139680414471579E-4</v>
      </c>
      <c r="O18" s="82">
        <f t="shared" si="4"/>
        <v>1.3874940268274384E-2</v>
      </c>
      <c r="P18" s="76">
        <f>分析係数表!C21</f>
        <v>3.6921656859351559E-2</v>
      </c>
      <c r="Q18" s="82">
        <f t="shared" si="5"/>
        <v>5.1228578352922611E-4</v>
      </c>
      <c r="R18" s="83">
        <v>1.1928535545691712E-3</v>
      </c>
      <c r="S18" s="84">
        <f t="shared" si="6"/>
        <v>0.15999336961071772</v>
      </c>
      <c r="T18" s="85">
        <f>分析係数表!F21</f>
        <v>0.42591024555461471</v>
      </c>
      <c r="U18" s="86">
        <f t="shared" si="7"/>
        <v>6.8142815338011017E-2</v>
      </c>
      <c r="V18" s="87">
        <f>分析係数表!D21</f>
        <v>7.1549534292972061E-2</v>
      </c>
      <c r="W18" s="88">
        <f t="shared" si="8"/>
        <v>0</v>
      </c>
      <c r="X18" s="76">
        <f>分析係数表!E21</f>
        <v>6.2235393734123623E-2</v>
      </c>
      <c r="Y18" s="89">
        <f t="shared" si="9"/>
        <v>0</v>
      </c>
    </row>
    <row r="19" spans="1:25" x14ac:dyDescent="0.2">
      <c r="A19" s="6" t="s">
        <v>7</v>
      </c>
      <c r="B19" s="5" t="s">
        <v>269</v>
      </c>
      <c r="C19" s="90"/>
      <c r="D19" s="76">
        <f>投入係数表!S19</f>
        <v>1.5189873417721518E-2</v>
      </c>
      <c r="E19" s="77">
        <f t="shared" si="0"/>
        <v>1.5189873417721518</v>
      </c>
      <c r="F19" s="76">
        <f>分析係数表!C22</f>
        <v>3.1736872475476074E-2</v>
      </c>
      <c r="G19" s="77">
        <f t="shared" si="1"/>
        <v>4.820790755768517E-2</v>
      </c>
      <c r="H19" s="77">
        <v>5.1727653457204203E-2</v>
      </c>
      <c r="I19" s="77">
        <f t="shared" si="2"/>
        <v>5.1727653457204203E-2</v>
      </c>
      <c r="J19" s="76">
        <f>分析係数表!G22</f>
        <v>0.19464835425053278</v>
      </c>
      <c r="K19" s="78">
        <f t="shared" si="3"/>
        <v>1.0068702614686681E-2</v>
      </c>
      <c r="L19" s="79"/>
      <c r="M19" s="80"/>
      <c r="N19" s="81">
        <f>分析係数表!H22</f>
        <v>4.8510250215870614E-5</v>
      </c>
      <c r="O19" s="82">
        <f t="shared" si="4"/>
        <v>7.2265313897262417E-4</v>
      </c>
      <c r="P19" s="76">
        <f>分析係数表!C22</f>
        <v>3.1736872475476074E-2</v>
      </c>
      <c r="Q19" s="82">
        <f t="shared" si="5"/>
        <v>2.2934750515576662E-5</v>
      </c>
      <c r="R19" s="83">
        <v>2.8833010735165962E-4</v>
      </c>
      <c r="S19" s="84">
        <f t="shared" si="6"/>
        <v>5.2015983564555862E-2</v>
      </c>
      <c r="T19" s="85">
        <f>分析係数表!F22</f>
        <v>0.41345015391901491</v>
      </c>
      <c r="U19" s="86">
        <f t="shared" si="7"/>
        <v>2.1506016411014572E-2</v>
      </c>
      <c r="V19" s="87">
        <f>分析係数表!D22</f>
        <v>4.1913331754676771E-2</v>
      </c>
      <c r="W19" s="88">
        <f t="shared" si="8"/>
        <v>0</v>
      </c>
      <c r="X19" s="76">
        <f>分析係数表!E22</f>
        <v>4.0966137816717971E-2</v>
      </c>
      <c r="Y19" s="89">
        <f t="shared" si="9"/>
        <v>0</v>
      </c>
    </row>
    <row r="20" spans="1:25" x14ac:dyDescent="0.2">
      <c r="A20" s="6" t="s">
        <v>8</v>
      </c>
      <c r="B20" s="5" t="s">
        <v>270</v>
      </c>
      <c r="C20" s="90"/>
      <c r="D20" s="76">
        <f>投入係数表!S20</f>
        <v>1.6877637130801688E-3</v>
      </c>
      <c r="E20" s="77">
        <f t="shared" si="0"/>
        <v>0.16877637130801687</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4.335918833835745E-4</v>
      </c>
      <c r="P20" s="76">
        <f>分析係数表!C23</f>
        <v>0</v>
      </c>
      <c r="Q20" s="82">
        <f t="shared" si="5"/>
        <v>0</v>
      </c>
      <c r="R20" s="83">
        <v>0</v>
      </c>
      <c r="S20" s="84">
        <f t="shared" si="6"/>
        <v>0</v>
      </c>
      <c r="T20" s="85">
        <f>分析係数表!F23</f>
        <v>0.44144664996466887</v>
      </c>
      <c r="U20" s="86">
        <f t="shared" si="7"/>
        <v>0</v>
      </c>
      <c r="V20" s="87">
        <f>分析係数表!D23</f>
        <v>3.8478833429691016E-2</v>
      </c>
      <c r="W20" s="88">
        <f t="shared" si="8"/>
        <v>0</v>
      </c>
      <c r="X20" s="76">
        <f>分析係数表!E23</f>
        <v>4.0213271664418321E-2</v>
      </c>
      <c r="Y20" s="89">
        <f t="shared" si="9"/>
        <v>0</v>
      </c>
    </row>
    <row r="21" spans="1:25" x14ac:dyDescent="0.2">
      <c r="A21" s="6" t="s">
        <v>9</v>
      </c>
      <c r="B21" s="5" t="s">
        <v>271</v>
      </c>
      <c r="C21" s="75">
        <f>最終需要_まとめ!C22</f>
        <v>100</v>
      </c>
      <c r="D21" s="76">
        <f>投入係数表!S21</f>
        <v>8.8607594936708861E-2</v>
      </c>
      <c r="E21" s="77">
        <f t="shared" si="0"/>
        <v>8.8607594936708853</v>
      </c>
      <c r="F21" s="76">
        <f>分析係数表!C24</f>
        <v>0.35760598503740648</v>
      </c>
      <c r="G21" s="77">
        <f t="shared" si="1"/>
        <v>3.1686606269137281</v>
      </c>
      <c r="H21" s="77">
        <v>3.2780418434865357</v>
      </c>
      <c r="I21" s="77">
        <f t="shared" si="2"/>
        <v>103.27804184348653</v>
      </c>
      <c r="J21" s="76">
        <f>分析係数表!G24</f>
        <v>0.20759493670886076</v>
      </c>
      <c r="K21" s="78">
        <f t="shared" si="3"/>
        <v>21.439998559913661</v>
      </c>
      <c r="L21" s="79"/>
      <c r="M21" s="80"/>
      <c r="N21" s="81">
        <f>分析係数表!H24</f>
        <v>3.6867790164061664E-4</v>
      </c>
      <c r="O21" s="82">
        <f t="shared" si="4"/>
        <v>5.4921638561919433E-3</v>
      </c>
      <c r="P21" s="76">
        <f>分析係数表!C24</f>
        <v>0.35760598503740648</v>
      </c>
      <c r="Q21" s="82">
        <f t="shared" si="5"/>
        <v>1.9640306657803608E-3</v>
      </c>
      <c r="R21" s="83">
        <v>6.8649937333277421E-3</v>
      </c>
      <c r="S21" s="84">
        <f t="shared" si="6"/>
        <v>103.28490683721986</v>
      </c>
      <c r="T21" s="85">
        <f>分析係数表!F24</f>
        <v>0.39156118143459917</v>
      </c>
      <c r="U21" s="86">
        <f t="shared" si="7"/>
        <v>40.44236014554432</v>
      </c>
      <c r="V21" s="87">
        <f>分析係数表!D24</f>
        <v>0</v>
      </c>
      <c r="W21" s="88">
        <f t="shared" si="8"/>
        <v>0</v>
      </c>
      <c r="X21" s="76">
        <f>分析係数表!E24</f>
        <v>0</v>
      </c>
      <c r="Y21" s="89">
        <f t="shared" si="9"/>
        <v>0</v>
      </c>
    </row>
    <row r="22" spans="1:25" x14ac:dyDescent="0.2">
      <c r="A22" s="6" t="s">
        <v>10</v>
      </c>
      <c r="B22" s="5" t="s">
        <v>272</v>
      </c>
      <c r="C22" s="90"/>
      <c r="D22" s="76">
        <f>投入係数表!S22</f>
        <v>0.140084388185654</v>
      </c>
      <c r="E22" s="77">
        <f t="shared" si="0"/>
        <v>14.0084388185654</v>
      </c>
      <c r="F22" s="76">
        <f>分析係数表!C25</f>
        <v>9.5215065139195865E-3</v>
      </c>
      <c r="G22" s="77">
        <f t="shared" si="1"/>
        <v>0.13338144146081446</v>
      </c>
      <c r="H22" s="77">
        <v>0.14195298553596322</v>
      </c>
      <c r="I22" s="77">
        <f t="shared" si="2"/>
        <v>0.14195298553596322</v>
      </c>
      <c r="J22" s="76">
        <f>分析係数表!G25</f>
        <v>0.19654913728432108</v>
      </c>
      <c r="K22" s="78">
        <f t="shared" si="3"/>
        <v>2.790073684202728E-2</v>
      </c>
      <c r="L22" s="79"/>
      <c r="M22" s="80"/>
      <c r="N22" s="81">
        <f>分析係数表!H25</f>
        <v>5.2391070233140261E-4</v>
      </c>
      <c r="O22" s="82">
        <f t="shared" si="4"/>
        <v>7.8046539009043406E-3</v>
      </c>
      <c r="P22" s="76">
        <f>分析係数表!C25</f>
        <v>9.5215065139195865E-3</v>
      </c>
      <c r="Q22" s="82">
        <f t="shared" si="5"/>
        <v>7.4312062956348592E-5</v>
      </c>
      <c r="R22" s="83">
        <v>5.5453648381113276E-4</v>
      </c>
      <c r="S22" s="84">
        <f t="shared" si="6"/>
        <v>0.14250752201977435</v>
      </c>
      <c r="T22" s="85">
        <f>分析係数表!F25</f>
        <v>0.35083770942735681</v>
      </c>
      <c r="U22" s="86">
        <f t="shared" si="7"/>
        <v>4.9997012601586246E-2</v>
      </c>
      <c r="V22" s="87">
        <f>分析係数表!D25</f>
        <v>3.500875218804701E-3</v>
      </c>
      <c r="W22" s="88">
        <f t="shared" si="8"/>
        <v>0</v>
      </c>
      <c r="X22" s="76">
        <f>分析係数表!E25</f>
        <v>3.0007501875468868E-3</v>
      </c>
      <c r="Y22" s="89">
        <f t="shared" si="9"/>
        <v>0</v>
      </c>
    </row>
    <row r="23" spans="1:25" x14ac:dyDescent="0.2">
      <c r="A23" s="6" t="s">
        <v>11</v>
      </c>
      <c r="B23" s="5" t="s">
        <v>35</v>
      </c>
      <c r="C23" s="90"/>
      <c r="D23" s="76">
        <f>投入係数表!S23</f>
        <v>2.0253164556962026E-2</v>
      </c>
      <c r="E23" s="77">
        <f t="shared" si="0"/>
        <v>2.0253164556962027</v>
      </c>
      <c r="F23" s="76">
        <f>分析係数表!C26</f>
        <v>1</v>
      </c>
      <c r="G23" s="77">
        <f t="shared" si="1"/>
        <v>2.0253164556962027</v>
      </c>
      <c r="H23" s="77">
        <v>2.3991547664006427</v>
      </c>
      <c r="I23" s="77">
        <f t="shared" si="2"/>
        <v>2.3991547664006427</v>
      </c>
      <c r="J23" s="76">
        <f>分析係数表!G26</f>
        <v>0.19643428283435263</v>
      </c>
      <c r="K23" s="78">
        <f t="shared" si="3"/>
        <v>0.47127624594652906</v>
      </c>
      <c r="L23" s="79"/>
      <c r="M23" s="80"/>
      <c r="N23" s="81">
        <f>分析係数表!H26</f>
        <v>1.1070039099261674E-2</v>
      </c>
      <c r="O23" s="82">
        <f t="shared" si="4"/>
        <v>0.16490944631355284</v>
      </c>
      <c r="P23" s="76">
        <f>分析係数表!C26</f>
        <v>1</v>
      </c>
      <c r="Q23" s="82">
        <f t="shared" si="5"/>
        <v>0.16490944631355284</v>
      </c>
      <c r="R23" s="83">
        <v>0.19480899959181122</v>
      </c>
      <c r="S23" s="84">
        <f t="shared" si="6"/>
        <v>2.5939637659924539</v>
      </c>
      <c r="T23" s="85">
        <f>分析係数表!F26</f>
        <v>0.33543328454985122</v>
      </c>
      <c r="U23" s="86">
        <f t="shared" si="7"/>
        <v>0.87010178603015043</v>
      </c>
      <c r="V23" s="87">
        <f>分析係数表!D26</f>
        <v>6.5760780018802641E-3</v>
      </c>
      <c r="W23" s="88">
        <f t="shared" si="8"/>
        <v>0</v>
      </c>
      <c r="X23" s="76">
        <f>分析係数表!E26</f>
        <v>6.992837551004584E-3</v>
      </c>
      <c r="Y23" s="89">
        <f t="shared" si="9"/>
        <v>0</v>
      </c>
    </row>
    <row r="24" spans="1:25" x14ac:dyDescent="0.2">
      <c r="A24" s="6" t="s">
        <v>12</v>
      </c>
      <c r="B24" s="5" t="s">
        <v>365</v>
      </c>
      <c r="C24" s="90"/>
      <c r="D24" s="76">
        <f>投入係数表!S24</f>
        <v>0</v>
      </c>
      <c r="E24" s="77">
        <f t="shared" si="0"/>
        <v>0</v>
      </c>
      <c r="F24" s="76">
        <f>分析係数表!C27</f>
        <v>0.19201995012468831</v>
      </c>
      <c r="G24" s="77">
        <f t="shared" si="1"/>
        <v>0</v>
      </c>
      <c r="H24" s="77">
        <v>5.5744164758830014E-4</v>
      </c>
      <c r="I24" s="77">
        <f t="shared" si="2"/>
        <v>5.5744164758830014E-4</v>
      </c>
      <c r="J24" s="76">
        <f>分析係数表!G27</f>
        <v>0.16888519134775373</v>
      </c>
      <c r="K24" s="78">
        <f t="shared" si="3"/>
        <v>9.4143639318157167E-5</v>
      </c>
      <c r="L24" s="79"/>
      <c r="M24" s="80"/>
      <c r="N24" s="81">
        <f>分析係数表!H27</f>
        <v>1.1060337049218499E-2</v>
      </c>
      <c r="O24" s="82">
        <f t="shared" si="4"/>
        <v>0.1647649156857583</v>
      </c>
      <c r="P24" s="76">
        <f>分析係数表!C27</f>
        <v>0.19201995012468831</v>
      </c>
      <c r="Q24" s="82">
        <f t="shared" si="5"/>
        <v>3.1638150892277783E-2</v>
      </c>
      <c r="R24" s="83">
        <v>3.2041486633461187E-2</v>
      </c>
      <c r="S24" s="84">
        <f t="shared" si="6"/>
        <v>3.2598928281049488E-2</v>
      </c>
      <c r="T24" s="85">
        <f>分析係数表!F27</f>
        <v>0.32029950083194675</v>
      </c>
      <c r="U24" s="86">
        <f t="shared" si="7"/>
        <v>1.0441420456076583E-2</v>
      </c>
      <c r="V24" s="87">
        <f>分析係数表!D27</f>
        <v>0</v>
      </c>
      <c r="W24" s="88">
        <f t="shared" si="8"/>
        <v>0</v>
      </c>
      <c r="X24" s="76">
        <f>分析係数表!E27</f>
        <v>0</v>
      </c>
      <c r="Y24" s="89">
        <f t="shared" si="9"/>
        <v>0</v>
      </c>
    </row>
    <row r="25" spans="1:25" x14ac:dyDescent="0.2">
      <c r="A25" s="6" t="s">
        <v>13</v>
      </c>
      <c r="B25" s="5" t="s">
        <v>192</v>
      </c>
      <c r="C25" s="90"/>
      <c r="D25" s="76">
        <f>投入係数表!S25</f>
        <v>0</v>
      </c>
      <c r="E25" s="77">
        <f t="shared" si="0"/>
        <v>0</v>
      </c>
      <c r="F25" s="76">
        <f>分析係数表!C28</f>
        <v>7.8754250939681358E-2</v>
      </c>
      <c r="G25" s="77">
        <f t="shared" si="1"/>
        <v>0</v>
      </c>
      <c r="H25" s="77">
        <v>5.2116906769993565E-3</v>
      </c>
      <c r="I25" s="77">
        <f t="shared" si="2"/>
        <v>5.2116906769993565E-3</v>
      </c>
      <c r="J25" s="76">
        <f>分析係数表!G28</f>
        <v>0.12491909385113269</v>
      </c>
      <c r="K25" s="78">
        <f t="shared" si="3"/>
        <v>6.510396768031559E-4</v>
      </c>
      <c r="L25" s="79"/>
      <c r="M25" s="80"/>
      <c r="N25" s="81">
        <f>分析係数表!H28</f>
        <v>1.995711693880917E-2</v>
      </c>
      <c r="O25" s="82">
        <f t="shared" si="4"/>
        <v>0.29729950137333755</v>
      </c>
      <c r="P25" s="76">
        <f>分析係数表!C28</f>
        <v>7.8754250939681358E-2</v>
      </c>
      <c r="Q25" s="82">
        <f t="shared" si="5"/>
        <v>2.3413599535397969E-2</v>
      </c>
      <c r="R25" s="83">
        <v>2.5837629974022971E-2</v>
      </c>
      <c r="S25" s="84">
        <f t="shared" si="6"/>
        <v>3.1049320651022328E-2</v>
      </c>
      <c r="T25" s="85">
        <f>分析係数表!F28</f>
        <v>0.21391585760517801</v>
      </c>
      <c r="U25" s="86">
        <f t="shared" si="7"/>
        <v>6.6419420551216048E-3</v>
      </c>
      <c r="V25" s="87">
        <f>分析係数表!D28</f>
        <v>3.3980582524271843E-2</v>
      </c>
      <c r="W25" s="88">
        <f t="shared" si="8"/>
        <v>0</v>
      </c>
      <c r="X25" s="76">
        <f>分析係数表!E28</f>
        <v>2.9773462783171521E-2</v>
      </c>
      <c r="Y25" s="89">
        <f t="shared" si="9"/>
        <v>0</v>
      </c>
    </row>
    <row r="26" spans="1:25" x14ac:dyDescent="0.2">
      <c r="A26" s="6" t="s">
        <v>14</v>
      </c>
      <c r="B26" s="5" t="s">
        <v>50</v>
      </c>
      <c r="C26" s="90"/>
      <c r="D26" s="76">
        <f>投入係数表!S26</f>
        <v>7.5949367088607592E-3</v>
      </c>
      <c r="E26" s="77">
        <f t="shared" si="0"/>
        <v>0.75949367088607589</v>
      </c>
      <c r="F26" s="76">
        <f>分析係数表!C29</f>
        <v>0.17273701124799146</v>
      </c>
      <c r="G26" s="77">
        <f t="shared" si="1"/>
        <v>0.13119266677062641</v>
      </c>
      <c r="H26" s="77">
        <v>0.1480754197178589</v>
      </c>
      <c r="I26" s="77">
        <f t="shared" si="2"/>
        <v>0.1480754197178589</v>
      </c>
      <c r="J26" s="76">
        <f>分析係数表!G29</f>
        <v>0.26179367547952309</v>
      </c>
      <c r="K26" s="78">
        <f t="shared" si="3"/>
        <v>3.8765208376111325E-2</v>
      </c>
      <c r="L26" s="79"/>
      <c r="M26" s="80"/>
      <c r="N26" s="81">
        <f>分析係数表!H29</f>
        <v>9.8960910440376044E-3</v>
      </c>
      <c r="O26" s="82">
        <f t="shared" si="4"/>
        <v>0.14742124035041532</v>
      </c>
      <c r="P26" s="76">
        <f>分析係数表!C29</f>
        <v>0.17273701124799146</v>
      </c>
      <c r="Q26" s="82">
        <f t="shared" si="5"/>
        <v>2.5465104452602541E-2</v>
      </c>
      <c r="R26" s="83">
        <v>3.4374395455115718E-2</v>
      </c>
      <c r="S26" s="84">
        <f t="shared" si="6"/>
        <v>0.18244981517297462</v>
      </c>
      <c r="T26" s="85">
        <f>分析係数表!F29</f>
        <v>0.41420425090720581</v>
      </c>
      <c r="U26" s="86">
        <f t="shared" si="7"/>
        <v>7.5571489021880101E-2</v>
      </c>
      <c r="V26" s="87">
        <f>分析係数表!D29</f>
        <v>0.15033696215655781</v>
      </c>
      <c r="W26" s="88">
        <f t="shared" si="8"/>
        <v>0</v>
      </c>
      <c r="X26" s="76">
        <f>分析係数表!E29</f>
        <v>7.8797304302747534E-2</v>
      </c>
      <c r="Y26" s="89">
        <f t="shared" si="9"/>
        <v>0</v>
      </c>
    </row>
    <row r="27" spans="1:25" x14ac:dyDescent="0.2">
      <c r="A27" s="6" t="s">
        <v>15</v>
      </c>
      <c r="B27" s="5" t="s">
        <v>36</v>
      </c>
      <c r="C27" s="90"/>
      <c r="D27" s="76">
        <f>投入係数表!S27</f>
        <v>1.6877637130801688E-3</v>
      </c>
      <c r="E27" s="77">
        <f t="shared" si="0"/>
        <v>0.16877637130801687</v>
      </c>
      <c r="F27" s="76">
        <f>分析係数表!C30</f>
        <v>1</v>
      </c>
      <c r="G27" s="77">
        <f t="shared" si="1"/>
        <v>0.16877637130801687</v>
      </c>
      <c r="H27" s="77">
        <v>0.20159005254823822</v>
      </c>
      <c r="I27" s="77">
        <f t="shared" si="2"/>
        <v>0.20159005254823822</v>
      </c>
      <c r="J27" s="76">
        <f>分析係数表!G30</f>
        <v>0.34449467473756801</v>
      </c>
      <c r="K27" s="78">
        <f t="shared" si="3"/>
        <v>6.9446699582934576E-2</v>
      </c>
      <c r="L27" s="79"/>
      <c r="M27" s="80"/>
      <c r="N27" s="81">
        <f>分析係数表!H30</f>
        <v>0</v>
      </c>
      <c r="O27" s="82">
        <f t="shared" si="4"/>
        <v>0</v>
      </c>
      <c r="P27" s="76">
        <f>分析係数表!C30</f>
        <v>1</v>
      </c>
      <c r="Q27" s="82">
        <f t="shared" si="5"/>
        <v>0</v>
      </c>
      <c r="R27" s="83">
        <v>3.6006603016222556E-2</v>
      </c>
      <c r="S27" s="84">
        <f t="shared" si="6"/>
        <v>0.23759665556446077</v>
      </c>
      <c r="T27" s="85">
        <f>分析係数表!F30</f>
        <v>0.44103900084284731</v>
      </c>
      <c r="U27" s="86">
        <f t="shared" si="7"/>
        <v>0.10478939157375192</v>
      </c>
      <c r="V27" s="87">
        <f>分析係数表!D30</f>
        <v>0.13470232166117538</v>
      </c>
      <c r="W27" s="88">
        <f t="shared" si="8"/>
        <v>0</v>
      </c>
      <c r="X27" s="76">
        <f>分析係数表!E30</f>
        <v>9.0644395065512223E-2</v>
      </c>
      <c r="Y27" s="89">
        <f t="shared" si="9"/>
        <v>0</v>
      </c>
    </row>
    <row r="28" spans="1:25" x14ac:dyDescent="0.2">
      <c r="A28" s="6" t="s">
        <v>16</v>
      </c>
      <c r="B28" s="5" t="s">
        <v>193</v>
      </c>
      <c r="C28" s="90"/>
      <c r="D28" s="76">
        <f>投入係数表!S28</f>
        <v>1.0126582278481013E-2</v>
      </c>
      <c r="E28" s="77">
        <f t="shared" si="0"/>
        <v>1.0126582278481013</v>
      </c>
      <c r="F28" s="76">
        <f>分析係数表!C31</f>
        <v>0.22703792364873376</v>
      </c>
      <c r="G28" s="77">
        <f t="shared" si="1"/>
        <v>0.22991182141643926</v>
      </c>
      <c r="H28" s="77">
        <v>0.26217392518617694</v>
      </c>
      <c r="I28" s="77">
        <f t="shared" si="2"/>
        <v>0.26217392518617694</v>
      </c>
      <c r="J28" s="76">
        <f>分析係数表!G31</f>
        <v>7.0061014096360189E-2</v>
      </c>
      <c r="K28" s="78">
        <f t="shared" si="3"/>
        <v>1.8368171068166825E-2</v>
      </c>
      <c r="L28" s="79"/>
      <c r="M28" s="80"/>
      <c r="N28" s="81">
        <f>分析係数表!H31</f>
        <v>2.3692406205431206E-2</v>
      </c>
      <c r="O28" s="82">
        <f t="shared" si="4"/>
        <v>0.35294379307422963</v>
      </c>
      <c r="P28" s="76">
        <f>分析係数表!C31</f>
        <v>0.22703792364873376</v>
      </c>
      <c r="Q28" s="82">
        <f t="shared" si="5"/>
        <v>8.0131625944281429E-2</v>
      </c>
      <c r="R28" s="83">
        <v>0.1003488723148634</v>
      </c>
      <c r="S28" s="84">
        <f t="shared" si="6"/>
        <v>0.36252279750104033</v>
      </c>
      <c r="T28" s="85">
        <f>分析係数表!F31</f>
        <v>0.2422680412371134</v>
      </c>
      <c r="U28" s="86">
        <f t="shared" si="7"/>
        <v>8.7827688054375755E-2</v>
      </c>
      <c r="V28" s="87">
        <f>分析係数表!D31</f>
        <v>2.0934146854618137E-2</v>
      </c>
      <c r="W28" s="88">
        <f t="shared" si="8"/>
        <v>0</v>
      </c>
      <c r="X28" s="76">
        <f>分析係数表!E31</f>
        <v>1.7988638754470862E-2</v>
      </c>
      <c r="Y28" s="89">
        <f t="shared" si="9"/>
        <v>0</v>
      </c>
    </row>
    <row r="29" spans="1:25" x14ac:dyDescent="0.2">
      <c r="A29" s="6" t="s">
        <v>17</v>
      </c>
      <c r="B29" s="5" t="s">
        <v>273</v>
      </c>
      <c r="C29" s="90"/>
      <c r="D29" s="76">
        <f>投入係数表!S29</f>
        <v>8.438818565400844E-4</v>
      </c>
      <c r="E29" s="77">
        <f t="shared" si="0"/>
        <v>8.4388185654008435E-2</v>
      </c>
      <c r="F29" s="76">
        <f>分析係数表!C32</f>
        <v>0.29590488771466317</v>
      </c>
      <c r="G29" s="77">
        <f t="shared" si="1"/>
        <v>2.4970876600393516E-2</v>
      </c>
      <c r="H29" s="77">
        <v>2.949931890349921E-2</v>
      </c>
      <c r="I29" s="77">
        <f t="shared" si="2"/>
        <v>2.949931890349921E-2</v>
      </c>
      <c r="J29" s="76">
        <f>分析係数表!G32</f>
        <v>0.13968957871396895</v>
      </c>
      <c r="K29" s="78">
        <f t="shared" si="3"/>
        <v>4.1207474299788252E-3</v>
      </c>
      <c r="L29" s="79"/>
      <c r="M29" s="80"/>
      <c r="N29" s="81">
        <f>分析係数表!H32</f>
        <v>6.5682878792288815E-3</v>
      </c>
      <c r="O29" s="82">
        <f t="shared" si="4"/>
        <v>9.7847235016893311E-2</v>
      </c>
      <c r="P29" s="76">
        <f>分析係数表!C32</f>
        <v>0.29590488771466317</v>
      </c>
      <c r="Q29" s="82">
        <f t="shared" si="5"/>
        <v>2.8953475090864073E-2</v>
      </c>
      <c r="R29" s="83">
        <v>3.5701328901861146E-2</v>
      </c>
      <c r="S29" s="84">
        <f t="shared" si="6"/>
        <v>6.5200647805360362E-2</v>
      </c>
      <c r="T29" s="85">
        <f>分析係数表!F32</f>
        <v>0.48337028824833705</v>
      </c>
      <c r="U29" s="86">
        <f t="shared" si="7"/>
        <v>3.1516055923655341E-2</v>
      </c>
      <c r="V29" s="87">
        <f>分析係数表!D32</f>
        <v>2.4390243902439025E-2</v>
      </c>
      <c r="W29" s="88">
        <f t="shared" si="8"/>
        <v>0</v>
      </c>
      <c r="X29" s="76">
        <f>分析係数表!E32</f>
        <v>3.7694013303769404E-2</v>
      </c>
      <c r="Y29" s="89">
        <f t="shared" si="9"/>
        <v>0</v>
      </c>
    </row>
    <row r="30" spans="1:25" x14ac:dyDescent="0.2">
      <c r="A30" s="6" t="s">
        <v>18</v>
      </c>
      <c r="B30" s="5" t="s">
        <v>274</v>
      </c>
      <c r="C30" s="90"/>
      <c r="D30" s="76">
        <f>投入係数表!S30</f>
        <v>8.438818565400844E-4</v>
      </c>
      <c r="E30" s="77">
        <f t="shared" si="0"/>
        <v>8.4388185654008435E-2</v>
      </c>
      <c r="F30" s="76">
        <f>分析係数表!C33</f>
        <v>0.50593824228028506</v>
      </c>
      <c r="G30" s="77">
        <f t="shared" si="1"/>
        <v>4.2695210319011398E-2</v>
      </c>
      <c r="H30" s="77">
        <v>4.9188790844612869E-2</v>
      </c>
      <c r="I30" s="77">
        <f t="shared" si="2"/>
        <v>4.9188790844612869E-2</v>
      </c>
      <c r="J30" s="76">
        <f>分析係数表!G33</f>
        <v>0.50351288056206089</v>
      </c>
      <c r="K30" s="78">
        <f t="shared" si="3"/>
        <v>2.4767189769535753E-2</v>
      </c>
      <c r="L30" s="79"/>
      <c r="M30" s="80"/>
      <c r="N30" s="81">
        <f>分析係数表!H33</f>
        <v>9.7990705436058648E-4</v>
      </c>
      <c r="O30" s="82">
        <f t="shared" si="4"/>
        <v>1.4597593407247009E-2</v>
      </c>
      <c r="P30" s="76">
        <f>分析係数表!C33</f>
        <v>0.50593824228028506</v>
      </c>
      <c r="Q30" s="82">
        <f t="shared" si="5"/>
        <v>7.3854807499848293E-3</v>
      </c>
      <c r="R30" s="83">
        <v>2.4850953798244767E-2</v>
      </c>
      <c r="S30" s="84">
        <f t="shared" si="6"/>
        <v>7.4039744642857633E-2</v>
      </c>
      <c r="T30" s="85">
        <f>分析係数表!F33</f>
        <v>0.6428571428571429</v>
      </c>
      <c r="U30" s="86">
        <f t="shared" si="7"/>
        <v>4.7596978698979914E-2</v>
      </c>
      <c r="V30" s="87">
        <f>分析係数表!D33</f>
        <v>0.16744730679156908</v>
      </c>
      <c r="W30" s="88">
        <f t="shared" si="8"/>
        <v>0</v>
      </c>
      <c r="X30" s="76">
        <f>分析係数表!E33</f>
        <v>0.16510538641686182</v>
      </c>
      <c r="Y30" s="89">
        <f t="shared" si="9"/>
        <v>0</v>
      </c>
    </row>
    <row r="31" spans="1:25" x14ac:dyDescent="0.2">
      <c r="A31" s="6" t="s">
        <v>19</v>
      </c>
      <c r="B31" s="5" t="s">
        <v>275</v>
      </c>
      <c r="C31" s="90"/>
      <c r="D31" s="76">
        <f>投入係数表!S31</f>
        <v>4.8945147679324896E-2</v>
      </c>
      <c r="E31" s="77">
        <f t="shared" si="0"/>
        <v>4.8945147679324901</v>
      </c>
      <c r="F31" s="76">
        <f>分析係数表!C34</f>
        <v>0.26077975054258296</v>
      </c>
      <c r="G31" s="77">
        <f t="shared" si="1"/>
        <v>1.2763903402084231</v>
      </c>
      <c r="H31" s="77">
        <v>1.3908168297466923</v>
      </c>
      <c r="I31" s="77">
        <f t="shared" si="2"/>
        <v>1.3908168297466923</v>
      </c>
      <c r="J31" s="76">
        <f>分析係数表!G34</f>
        <v>0.42483061710309467</v>
      </c>
      <c r="K31" s="78">
        <f t="shared" si="3"/>
        <v>0.59086157205865708</v>
      </c>
      <c r="L31" s="79"/>
      <c r="M31" s="80"/>
      <c r="N31" s="81">
        <f>分析係数表!H34</f>
        <v>0.16366388217830427</v>
      </c>
      <c r="O31" s="82">
        <f t="shared" si="4"/>
        <v>2.4380871602658392</v>
      </c>
      <c r="P31" s="76">
        <f>分析係数表!C34</f>
        <v>0.26077975054258296</v>
      </c>
      <c r="Q31" s="82">
        <f t="shared" si="5"/>
        <v>0.63580376145520001</v>
      </c>
      <c r="R31" s="83">
        <v>0.68673991167506954</v>
      </c>
      <c r="S31" s="84">
        <f t="shared" si="6"/>
        <v>2.0775567414217617</v>
      </c>
      <c r="T31" s="85">
        <f>分析係数表!F34</f>
        <v>0.70072636269303545</v>
      </c>
      <c r="U31" s="86">
        <f t="shared" si="7"/>
        <v>1.4557987787048663</v>
      </c>
      <c r="V31" s="87">
        <f>分析係数表!D34</f>
        <v>0.25868278093145336</v>
      </c>
      <c r="W31" s="88">
        <f t="shared" si="8"/>
        <v>1</v>
      </c>
      <c r="X31" s="76">
        <f>分析係数表!E34</f>
        <v>0.16968809131416712</v>
      </c>
      <c r="Y31" s="89">
        <f t="shared" si="9"/>
        <v>0</v>
      </c>
    </row>
    <row r="32" spans="1:25" x14ac:dyDescent="0.2">
      <c r="A32" s="6" t="s">
        <v>20</v>
      </c>
      <c r="B32" s="5" t="s">
        <v>37</v>
      </c>
      <c r="C32" s="90"/>
      <c r="D32" s="76">
        <f>投入係数表!S32</f>
        <v>1.0970464135021098E-2</v>
      </c>
      <c r="E32" s="77">
        <f t="shared" si="0"/>
        <v>1.0970464135021099</v>
      </c>
      <c r="F32" s="76">
        <f>分析係数表!C35</f>
        <v>0.71993786549707606</v>
      </c>
      <c r="G32" s="77">
        <f t="shared" si="1"/>
        <v>0.78980525328793161</v>
      </c>
      <c r="H32" s="77">
        <v>0.90824796986858836</v>
      </c>
      <c r="I32" s="77">
        <f t="shared" si="2"/>
        <v>0.90824796986858836</v>
      </c>
      <c r="J32" s="76">
        <f>分析係数表!G35</f>
        <v>0.31397977394408089</v>
      </c>
      <c r="K32" s="78">
        <f t="shared" si="3"/>
        <v>0.28517149226450977</v>
      </c>
      <c r="L32" s="79"/>
      <c r="M32" s="80"/>
      <c r="N32" s="81">
        <f>分析係数表!H35</f>
        <v>6.1132617322040145E-2</v>
      </c>
      <c r="O32" s="82">
        <f t="shared" si="4"/>
        <v>0.91068748573330094</v>
      </c>
      <c r="P32" s="76">
        <f>分析係数表!C35</f>
        <v>0.71993786549707606</v>
      </c>
      <c r="Q32" s="82">
        <f t="shared" si="5"/>
        <v>0.65563840461373157</v>
      </c>
      <c r="R32" s="83">
        <v>0.8224042366044797</v>
      </c>
      <c r="S32" s="84">
        <f t="shared" si="6"/>
        <v>1.7306522064730681</v>
      </c>
      <c r="T32" s="85">
        <f>分析係数表!F35</f>
        <v>0.64640095181439616</v>
      </c>
      <c r="U32" s="86">
        <f t="shared" si="7"/>
        <v>1.118695233523876</v>
      </c>
      <c r="V32" s="87">
        <f>分析係数表!D35</f>
        <v>8.7804878048780483E-2</v>
      </c>
      <c r="W32" s="88">
        <f t="shared" si="8"/>
        <v>0</v>
      </c>
      <c r="X32" s="76">
        <f>分析係数表!E35</f>
        <v>7.8643664485425341E-2</v>
      </c>
      <c r="Y32" s="89">
        <f t="shared" si="9"/>
        <v>0</v>
      </c>
    </row>
    <row r="33" spans="1:25" x14ac:dyDescent="0.2">
      <c r="A33" s="6" t="s">
        <v>21</v>
      </c>
      <c r="B33" s="5" t="s">
        <v>38</v>
      </c>
      <c r="C33" s="90"/>
      <c r="D33" s="76">
        <f>投入係数表!S33</f>
        <v>1.6877637130801688E-3</v>
      </c>
      <c r="E33" s="77">
        <f t="shared" si="0"/>
        <v>0.16877637130801687</v>
      </c>
      <c r="F33" s="76">
        <f>分析係数表!C36</f>
        <v>0.73814422888496956</v>
      </c>
      <c r="G33" s="77">
        <f t="shared" si="1"/>
        <v>0.12458130445315942</v>
      </c>
      <c r="H33" s="77">
        <v>0.18945319783054404</v>
      </c>
      <c r="I33" s="77">
        <f t="shared" si="2"/>
        <v>0.18945319783054404</v>
      </c>
      <c r="J33" s="76">
        <f>分析係数表!G36</f>
        <v>1.8281777836656288E-2</v>
      </c>
      <c r="K33" s="78">
        <f t="shared" si="3"/>
        <v>3.4635412731820994E-3</v>
      </c>
      <c r="L33" s="79"/>
      <c r="M33" s="80"/>
      <c r="N33" s="81">
        <f>分析係数表!H36</f>
        <v>0.17079488896003725</v>
      </c>
      <c r="O33" s="82">
        <f t="shared" si="4"/>
        <v>2.5443171716948147</v>
      </c>
      <c r="P33" s="76">
        <f>分析係数表!C36</f>
        <v>0.73814422888496956</v>
      </c>
      <c r="Q33" s="82">
        <f t="shared" si="5"/>
        <v>1.8780730367394558</v>
      </c>
      <c r="R33" s="83">
        <v>1.9497630978628773</v>
      </c>
      <c r="S33" s="84">
        <f t="shared" si="6"/>
        <v>2.1392162956934211</v>
      </c>
      <c r="T33" s="85">
        <f>分析係数表!F36</f>
        <v>0.88368550043054916</v>
      </c>
      <c r="U33" s="86">
        <f t="shared" si="7"/>
        <v>1.8903944227890264</v>
      </c>
      <c r="V33" s="87">
        <f>分析係数表!D36</f>
        <v>1.6625819699278004E-2</v>
      </c>
      <c r="W33" s="88">
        <f t="shared" si="8"/>
        <v>0</v>
      </c>
      <c r="X33" s="76">
        <f>分析係数表!E36</f>
        <v>4.8353977611445987E-3</v>
      </c>
      <c r="Y33" s="89">
        <f t="shared" si="9"/>
        <v>0</v>
      </c>
    </row>
    <row r="34" spans="1:25" x14ac:dyDescent="0.2">
      <c r="A34" s="6" t="s">
        <v>22</v>
      </c>
      <c r="B34" s="5" t="s">
        <v>377</v>
      </c>
      <c r="C34" s="90"/>
      <c r="D34" s="76">
        <f>投入係数表!S34</f>
        <v>1.6033755274261603E-2</v>
      </c>
      <c r="E34" s="77">
        <f t="shared" si="0"/>
        <v>1.6033755274261603</v>
      </c>
      <c r="F34" s="76">
        <f>分析係数表!C37</f>
        <v>0.25348602222970695</v>
      </c>
      <c r="G34" s="77">
        <f t="shared" si="1"/>
        <v>0.40643328458771577</v>
      </c>
      <c r="H34" s="77">
        <v>0.47855772820906017</v>
      </c>
      <c r="I34" s="77">
        <f t="shared" si="2"/>
        <v>0.47855772820906017</v>
      </c>
      <c r="J34" s="76">
        <f>分析係数表!G37</f>
        <v>0.47075358051131039</v>
      </c>
      <c r="K34" s="78">
        <f t="shared" si="3"/>
        <v>0.2252827640357736</v>
      </c>
      <c r="L34" s="79"/>
      <c r="M34" s="80"/>
      <c r="N34" s="81">
        <f>分析係数表!H37</f>
        <v>4.9005054768072494E-2</v>
      </c>
      <c r="O34" s="82">
        <f t="shared" si="4"/>
        <v>0.73002420099014487</v>
      </c>
      <c r="P34" s="76">
        <f>分析係数表!C37</f>
        <v>0.25348602222970695</v>
      </c>
      <c r="Q34" s="82">
        <f t="shared" si="5"/>
        <v>0.18505093084041191</v>
      </c>
      <c r="R34" s="83">
        <v>0.22370552006537445</v>
      </c>
      <c r="S34" s="84">
        <f t="shared" si="6"/>
        <v>0.70226324827443465</v>
      </c>
      <c r="T34" s="85">
        <f>分析係数表!F37</f>
        <v>0.68036407442109492</v>
      </c>
      <c r="U34" s="86">
        <f t="shared" si="7"/>
        <v>0.4777946849121873</v>
      </c>
      <c r="V34" s="87">
        <f>分析係数表!D37</f>
        <v>9.1554008834158748E-2</v>
      </c>
      <c r="W34" s="88">
        <f t="shared" si="8"/>
        <v>0</v>
      </c>
      <c r="X34" s="76">
        <f>分析係数表!E37</f>
        <v>8.4593762548520954E-2</v>
      </c>
      <c r="Y34" s="89">
        <f t="shared" si="9"/>
        <v>0</v>
      </c>
    </row>
    <row r="35" spans="1:25" x14ac:dyDescent="0.2">
      <c r="A35" s="6" t="s">
        <v>23</v>
      </c>
      <c r="B35" s="5" t="s">
        <v>194</v>
      </c>
      <c r="C35" s="90"/>
      <c r="D35" s="76">
        <f>投入係数表!S35</f>
        <v>6.7510548523206752E-3</v>
      </c>
      <c r="E35" s="77">
        <f t="shared" si="0"/>
        <v>0.67510548523206748</v>
      </c>
      <c r="F35" s="76">
        <f>分析係数表!C38</f>
        <v>0.13763637750820168</v>
      </c>
      <c r="G35" s="77">
        <f t="shared" si="1"/>
        <v>9.2919073423258516E-2</v>
      </c>
      <c r="H35" s="77">
        <v>0.12733947063852327</v>
      </c>
      <c r="I35" s="77">
        <f t="shared" si="2"/>
        <v>0.12733947063852327</v>
      </c>
      <c r="J35" s="76">
        <f>分析係数表!G38</f>
        <v>0.19868482855800845</v>
      </c>
      <c r="K35" s="78">
        <f t="shared" si="3"/>
        <v>2.5300420892482547E-2</v>
      </c>
      <c r="L35" s="79"/>
      <c r="M35" s="80"/>
      <c r="N35" s="81">
        <f>分析係数表!H38</f>
        <v>4.3455482143376897E-2</v>
      </c>
      <c r="O35" s="82">
        <f t="shared" si="4"/>
        <v>0.64735268189167672</v>
      </c>
      <c r="P35" s="76">
        <f>分析係数表!C38</f>
        <v>0.13763637750820168</v>
      </c>
      <c r="Q35" s="82">
        <f t="shared" si="5"/>
        <v>8.9099278105789603E-2</v>
      </c>
      <c r="R35" s="83">
        <v>0.11365358573306059</v>
      </c>
      <c r="S35" s="84">
        <f t="shared" si="6"/>
        <v>0.24099305637158386</v>
      </c>
      <c r="T35" s="85">
        <f>分析係数表!F38</f>
        <v>0.41427900422733677</v>
      </c>
      <c r="U35" s="86">
        <f t="shared" si="7"/>
        <v>9.9838363419322201E-2</v>
      </c>
      <c r="V35" s="87">
        <f>分析係数表!D38</f>
        <v>5.9182714889619542E-2</v>
      </c>
      <c r="W35" s="88">
        <f t="shared" si="8"/>
        <v>0</v>
      </c>
      <c r="X35" s="76">
        <f>分析係数表!E38</f>
        <v>5.7303898543917334E-2</v>
      </c>
      <c r="Y35" s="89">
        <f t="shared" si="9"/>
        <v>0</v>
      </c>
    </row>
    <row r="36" spans="1:25" x14ac:dyDescent="0.2">
      <c r="A36" s="6" t="s">
        <v>24</v>
      </c>
      <c r="B36" s="5" t="s">
        <v>39</v>
      </c>
      <c r="C36" s="90"/>
      <c r="D36" s="76">
        <f>投入係数表!S36</f>
        <v>0</v>
      </c>
      <c r="E36" s="77">
        <f t="shared" si="0"/>
        <v>0</v>
      </c>
      <c r="F36" s="76">
        <f>分析係数表!C39</f>
        <v>1</v>
      </c>
      <c r="G36" s="77">
        <f t="shared" si="1"/>
        <v>0</v>
      </c>
      <c r="H36" s="77">
        <v>1.0740409595666819E-2</v>
      </c>
      <c r="I36" s="77">
        <f t="shared" si="2"/>
        <v>1.0740409595666819E-2</v>
      </c>
      <c r="J36" s="76">
        <f>分析係数表!G39</f>
        <v>0.35440246949875054</v>
      </c>
      <c r="K36" s="78">
        <f t="shared" si="3"/>
        <v>3.8064276841323972E-3</v>
      </c>
      <c r="L36" s="79"/>
      <c r="M36" s="80"/>
      <c r="N36" s="81">
        <f>分析係数表!H39</f>
        <v>3.9099261673991711E-3</v>
      </c>
      <c r="O36" s="82">
        <f t="shared" si="4"/>
        <v>5.8245843001193502E-2</v>
      </c>
      <c r="P36" s="76">
        <f>分析係数表!C39</f>
        <v>1</v>
      </c>
      <c r="Q36" s="82">
        <f t="shared" si="5"/>
        <v>5.8245843001193502E-2</v>
      </c>
      <c r="R36" s="83">
        <v>6.839655444631465E-2</v>
      </c>
      <c r="S36" s="84">
        <f t="shared" si="6"/>
        <v>7.9136964041981464E-2</v>
      </c>
      <c r="T36" s="85">
        <f>分析係数表!F39</f>
        <v>0.70505659267970011</v>
      </c>
      <c r="U36" s="86">
        <f t="shared" si="7"/>
        <v>5.5796038222455401E-2</v>
      </c>
      <c r="V36" s="87">
        <f>分析係数表!D39</f>
        <v>6.644127590768778E-2</v>
      </c>
      <c r="W36" s="88">
        <f t="shared" si="8"/>
        <v>0</v>
      </c>
      <c r="X36" s="76">
        <f>分析係数表!E39</f>
        <v>8.4080552697339411E-2</v>
      </c>
      <c r="Y36" s="89">
        <f t="shared" si="9"/>
        <v>0</v>
      </c>
    </row>
    <row r="37" spans="1:25" x14ac:dyDescent="0.2">
      <c r="A37" s="6" t="s">
        <v>25</v>
      </c>
      <c r="B37" s="5" t="s">
        <v>40</v>
      </c>
      <c r="C37" s="90"/>
      <c r="D37" s="76">
        <f>投入係数表!S37</f>
        <v>0</v>
      </c>
      <c r="E37" s="77">
        <f t="shared" si="0"/>
        <v>0</v>
      </c>
      <c r="F37" s="76">
        <f>分析係数表!C40</f>
        <v>0.97865804365400166</v>
      </c>
      <c r="G37" s="77">
        <f t="shared" si="1"/>
        <v>0</v>
      </c>
      <c r="H37" s="77">
        <v>3.0941327650683566E-3</v>
      </c>
      <c r="I37" s="77">
        <f t="shared" si="2"/>
        <v>3.0941327650683566E-3</v>
      </c>
      <c r="J37" s="76">
        <f>分析係数表!G40</f>
        <v>0.50171175404443846</v>
      </c>
      <c r="K37" s="78">
        <f t="shared" si="3"/>
        <v>1.5523627768088137E-3</v>
      </c>
      <c r="L37" s="79"/>
      <c r="M37" s="80"/>
      <c r="N37" s="81">
        <f>分析係数表!H40</f>
        <v>2.8630749677406836E-2</v>
      </c>
      <c r="O37" s="82">
        <f t="shared" si="4"/>
        <v>0.42650988262164274</v>
      </c>
      <c r="P37" s="76">
        <f>分析係数表!C40</f>
        <v>0.97865804365400166</v>
      </c>
      <c r="Q37" s="82">
        <f t="shared" si="5"/>
        <v>0.41740732732559477</v>
      </c>
      <c r="R37" s="83">
        <v>0.41838710491202852</v>
      </c>
      <c r="S37" s="84">
        <f t="shared" si="6"/>
        <v>0.42148123767709689</v>
      </c>
      <c r="T37" s="85">
        <f>分析係数表!F40</f>
        <v>0.70027522319930191</v>
      </c>
      <c r="U37" s="86">
        <f t="shared" si="7"/>
        <v>0.29515286778864702</v>
      </c>
      <c r="V37" s="87">
        <f>分析係数表!D40</f>
        <v>7.5250050345707184E-2</v>
      </c>
      <c r="W37" s="88">
        <f t="shared" si="8"/>
        <v>0</v>
      </c>
      <c r="X37" s="76">
        <f>分析係数表!E40</f>
        <v>4.584815734711687E-2</v>
      </c>
      <c r="Y37" s="89">
        <f t="shared" si="9"/>
        <v>0</v>
      </c>
    </row>
    <row r="38" spans="1:25" x14ac:dyDescent="0.2">
      <c r="A38" s="6" t="s">
        <v>26</v>
      </c>
      <c r="B38" s="5" t="s">
        <v>277</v>
      </c>
      <c r="C38" s="90"/>
      <c r="D38" s="76">
        <f>投入係数表!S38</f>
        <v>0</v>
      </c>
      <c r="E38" s="77">
        <f t="shared" si="0"/>
        <v>0</v>
      </c>
      <c r="F38" s="76">
        <f>分析係数表!C41</f>
        <v>0.80396305278910163</v>
      </c>
      <c r="G38" s="77">
        <f t="shared" si="1"/>
        <v>0</v>
      </c>
      <c r="H38" s="77">
        <v>2.1518130679776856E-4</v>
      </c>
      <c r="I38" s="77">
        <f t="shared" si="2"/>
        <v>2.1518130679776856E-4</v>
      </c>
      <c r="J38" s="76">
        <f>分析係数表!G41</f>
        <v>0.44128144119646501</v>
      </c>
      <c r="K38" s="78">
        <f t="shared" si="3"/>
        <v>9.4955517182257999E-5</v>
      </c>
      <c r="L38" s="79"/>
      <c r="M38" s="80"/>
      <c r="N38" s="81">
        <f>分析係数表!H41</f>
        <v>5.1799245180506638E-2</v>
      </c>
      <c r="O38" s="82">
        <f t="shared" si="4"/>
        <v>0.77164902179496797</v>
      </c>
      <c r="P38" s="76">
        <f>分析係数表!C41</f>
        <v>0.80396305278910163</v>
      </c>
      <c r="Q38" s="82">
        <f t="shared" si="5"/>
        <v>0.62037730324400642</v>
      </c>
      <c r="R38" s="83">
        <v>0.63130046480861479</v>
      </c>
      <c r="S38" s="84">
        <f t="shared" si="6"/>
        <v>0.63151564611541255</v>
      </c>
      <c r="T38" s="85">
        <f>分析係数表!F41</f>
        <v>0.54716179469748472</v>
      </c>
      <c r="U38" s="86">
        <f t="shared" si="7"/>
        <v>0.34554123430805078</v>
      </c>
      <c r="V38" s="87">
        <f>分析係数表!D41</f>
        <v>0.14475696804894631</v>
      </c>
      <c r="W38" s="88">
        <f t="shared" si="8"/>
        <v>0</v>
      </c>
      <c r="X38" s="76">
        <f>分析係数表!E41</f>
        <v>0.13642929979605711</v>
      </c>
      <c r="Y38" s="89">
        <f t="shared" si="9"/>
        <v>0</v>
      </c>
    </row>
    <row r="39" spans="1:25" x14ac:dyDescent="0.2">
      <c r="A39" s="6" t="s">
        <v>51</v>
      </c>
      <c r="B39" s="5" t="s">
        <v>367</v>
      </c>
      <c r="C39" s="90"/>
      <c r="D39" s="76">
        <f>投入係数表!S39</f>
        <v>1.6877637130801688E-3</v>
      </c>
      <c r="E39" s="77">
        <f>$C$21*D39</f>
        <v>0.16877637130801687</v>
      </c>
      <c r="F39" s="76">
        <f>分析係数表!C42</f>
        <v>0.7641968631692807</v>
      </c>
      <c r="G39" s="77">
        <f>E39*F39</f>
        <v>0.12897837353068028</v>
      </c>
      <c r="H39" s="77">
        <v>0.1398632182716304</v>
      </c>
      <c r="I39" s="77">
        <f>C39+H39</f>
        <v>0.1398632182716304</v>
      </c>
      <c r="J39" s="76">
        <f>分析係数表!G42</f>
        <v>0.4859550561797753</v>
      </c>
      <c r="K39" s="78">
        <f>I39*J39</f>
        <v>6.7967238092674326E-2</v>
      </c>
      <c r="L39" s="79"/>
      <c r="M39" s="80"/>
      <c r="N39" s="81">
        <f>分析係数表!H42</f>
        <v>1.4232907413336437E-2</v>
      </c>
      <c r="O39" s="82">
        <f t="shared" si="4"/>
        <v>0.21202643097456791</v>
      </c>
      <c r="P39" s="76">
        <f>分析係数表!C42</f>
        <v>0.7641968631692807</v>
      </c>
      <c r="Q39" s="82">
        <f>O39*P39</f>
        <v>0.16202993345974281</v>
      </c>
      <c r="R39" s="83">
        <v>0.16779204281491295</v>
      </c>
      <c r="S39" s="84">
        <f>I39+R39</f>
        <v>0.30765526108654334</v>
      </c>
      <c r="T39" s="85">
        <f>分析係数表!F42</f>
        <v>0.5610955056179775</v>
      </c>
      <c r="U39" s="86">
        <f>S39*T39</f>
        <v>0.17262398427538492</v>
      </c>
      <c r="V39" s="87">
        <f>分析係数表!D42</f>
        <v>0.23876404494382023</v>
      </c>
      <c r="W39" s="88">
        <f>ROUND(S39*V39,0)</f>
        <v>0</v>
      </c>
      <c r="X39" s="76">
        <f>分析係数表!E42</f>
        <v>0.20084269662921347</v>
      </c>
      <c r="Y39" s="89">
        <f>ROUND(S39*X39,0)</f>
        <v>0</v>
      </c>
    </row>
    <row r="40" spans="1:25" x14ac:dyDescent="0.2">
      <c r="A40" s="6" t="s">
        <v>195</v>
      </c>
      <c r="B40" s="5" t="s">
        <v>41</v>
      </c>
      <c r="C40" s="90"/>
      <c r="D40" s="76">
        <f>投入係数表!S40</f>
        <v>2.8691983122362871E-2</v>
      </c>
      <c r="E40" s="77">
        <f>$C$21*D40</f>
        <v>2.869198312236287</v>
      </c>
      <c r="F40" s="76">
        <f>分析係数表!C43</f>
        <v>0.28983015307192284</v>
      </c>
      <c r="G40" s="77">
        <f>E40*F40</f>
        <v>0.83158018602914574</v>
      </c>
      <c r="H40" s="77">
        <v>1.0234018989426144</v>
      </c>
      <c r="I40" s="77">
        <f>C40+H40</f>
        <v>1.0234018989426144</v>
      </c>
      <c r="J40" s="76">
        <f>分析係数表!G43</f>
        <v>0.33656441717791413</v>
      </c>
      <c r="K40" s="78">
        <f>I40*J40</f>
        <v>0.34444066365639159</v>
      </c>
      <c r="L40" s="79"/>
      <c r="M40" s="80"/>
      <c r="N40" s="81">
        <f>分析係数表!H43</f>
        <v>3.8148460769760653E-2</v>
      </c>
      <c r="O40" s="82">
        <f t="shared" si="4"/>
        <v>0.56829442848807166</v>
      </c>
      <c r="P40" s="76">
        <f>分析係数表!C43</f>
        <v>0.28983015307192284</v>
      </c>
      <c r="Q40" s="82">
        <f>O40*P40</f>
        <v>0.16470886119861872</v>
      </c>
      <c r="R40" s="83">
        <v>0.27187749264279215</v>
      </c>
      <c r="S40" s="84">
        <f>I40+R40</f>
        <v>1.2952793915854066</v>
      </c>
      <c r="T40" s="85">
        <f>分析係数表!F43</f>
        <v>0.56944785276073617</v>
      </c>
      <c r="U40" s="86">
        <f>S40*T40</f>
        <v>0.73759406826354257</v>
      </c>
      <c r="V40" s="87">
        <f>分析係数表!D43</f>
        <v>0.1860122699386503</v>
      </c>
      <c r="W40" s="88">
        <f>ROUND(S40*V40,0)</f>
        <v>0</v>
      </c>
      <c r="X40" s="76">
        <f>分析係数表!E43</f>
        <v>0.14098159509202454</v>
      </c>
      <c r="Y40" s="89">
        <f>ROUND(S40*X40,0)</f>
        <v>0</v>
      </c>
    </row>
    <row r="41" spans="1:25" x14ac:dyDescent="0.2">
      <c r="A41" s="6" t="s">
        <v>341</v>
      </c>
      <c r="B41" s="5" t="s">
        <v>42</v>
      </c>
      <c r="C41" s="90"/>
      <c r="D41" s="76">
        <f>投入係数表!S41</f>
        <v>0</v>
      </c>
      <c r="E41" s="77">
        <f>$C$21*D41</f>
        <v>0</v>
      </c>
      <c r="F41" s="76">
        <f>分析係数表!C44</f>
        <v>0.42300160227879646</v>
      </c>
      <c r="G41" s="77">
        <f>E41*F41</f>
        <v>0</v>
      </c>
      <c r="H41" s="77">
        <v>2.4564581442005629E-3</v>
      </c>
      <c r="I41" s="77">
        <f>C41+H41</f>
        <v>2.4564581442005629E-3</v>
      </c>
      <c r="J41" s="76">
        <f>分析係数表!G44</f>
        <v>0.26136898597118913</v>
      </c>
      <c r="K41" s="78">
        <f>I41*J41</f>
        <v>6.4204197423037019E-4</v>
      </c>
      <c r="L41" s="79"/>
      <c r="M41" s="80"/>
      <c r="N41" s="81">
        <f>分析係数表!H44</f>
        <v>0.11478495406079305</v>
      </c>
      <c r="O41" s="82">
        <f t="shared" si="4"/>
        <v>1.7099418574370233</v>
      </c>
      <c r="P41" s="76">
        <f>分析係数表!C44</f>
        <v>0.42300160227879646</v>
      </c>
      <c r="Q41" s="82">
        <f>O41*P41</f>
        <v>0.72330814549944222</v>
      </c>
      <c r="R41" s="83">
        <v>0.73584409208836288</v>
      </c>
      <c r="S41" s="84">
        <f>I41+R41</f>
        <v>0.73830055023256347</v>
      </c>
      <c r="T41" s="85">
        <f>分析係数表!F44</f>
        <v>0.45226438188494494</v>
      </c>
      <c r="U41" s="86">
        <f>S41*T41</f>
        <v>0.33390704199624505</v>
      </c>
      <c r="V41" s="87">
        <f>分析係数表!D44</f>
        <v>0.17696073816024857</v>
      </c>
      <c r="W41" s="88">
        <f>ROUND(S41*V41,0)</f>
        <v>0</v>
      </c>
      <c r="X41" s="76">
        <f>分析係数表!E44</f>
        <v>0.12357593446944733</v>
      </c>
      <c r="Y41" s="89">
        <f>ROUND(S41*X41,0)</f>
        <v>0</v>
      </c>
    </row>
    <row r="42" spans="1:25" x14ac:dyDescent="0.2">
      <c r="A42" s="6" t="s">
        <v>342</v>
      </c>
      <c r="B42" s="5" t="s">
        <v>279</v>
      </c>
      <c r="C42" s="90"/>
      <c r="D42" s="76">
        <f>投入係数表!S42</f>
        <v>8.438818565400844E-4</v>
      </c>
      <c r="E42" s="77">
        <f>$C$21*D42</f>
        <v>8.4388185654008435E-2</v>
      </c>
      <c r="F42" s="76">
        <f>分析係数表!C45</f>
        <v>1</v>
      </c>
      <c r="G42" s="77">
        <f>E42*F42</f>
        <v>8.4388185654008435E-2</v>
      </c>
      <c r="H42" s="77">
        <v>9.3561031012435666E-2</v>
      </c>
      <c r="I42" s="77">
        <f>C42+H42</f>
        <v>9.3561031012435666E-2</v>
      </c>
      <c r="J42" s="76">
        <f>分析係数表!G45</f>
        <v>0</v>
      </c>
      <c r="K42" s="78">
        <f>I42*J42</f>
        <v>0</v>
      </c>
      <c r="L42" s="79"/>
      <c r="M42" s="80"/>
      <c r="N42" s="81">
        <f>分析係数表!H45</f>
        <v>0</v>
      </c>
      <c r="O42" s="82">
        <f t="shared" si="4"/>
        <v>0</v>
      </c>
      <c r="P42" s="76">
        <f>分析係数表!C45</f>
        <v>1</v>
      </c>
      <c r="Q42" s="82">
        <f>O42*P42</f>
        <v>0</v>
      </c>
      <c r="R42" s="83">
        <v>5.7163889874886371E-3</v>
      </c>
      <c r="S42" s="84">
        <f>I42+R42</f>
        <v>9.9277419999924302E-2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投入係数表!S43</f>
        <v>3.3755274261603376E-3</v>
      </c>
      <c r="E43" s="77">
        <f>$C$21*D43</f>
        <v>0.33755274261603374</v>
      </c>
      <c r="F43" s="76">
        <f>分析係数表!C46</f>
        <v>0.14201585503963765</v>
      </c>
      <c r="G43" s="77">
        <f>E43*F43</f>
        <v>4.7937841363590764E-2</v>
      </c>
      <c r="H43" s="77">
        <v>5.6680480891418167E-2</v>
      </c>
      <c r="I43" s="77">
        <f>C43+H43</f>
        <v>5.6680480891418167E-2</v>
      </c>
      <c r="J43" s="76">
        <f>分析係数表!G46</f>
        <v>9.5541401273885346E-3</v>
      </c>
      <c r="K43" s="78">
        <f>I43*J43</f>
        <v>5.4153325692437736E-4</v>
      </c>
      <c r="L43" s="79"/>
      <c r="M43" s="80"/>
      <c r="N43" s="81">
        <f>分析係数表!H46</f>
        <v>2.2838625801631884E-2</v>
      </c>
      <c r="O43" s="82">
        <f t="shared" si="4"/>
        <v>0.34022509782831145</v>
      </c>
      <c r="P43" s="76">
        <f>分析係数表!C46</f>
        <v>0.14201585503963765</v>
      </c>
      <c r="Q43" s="82">
        <f>O43*P43</f>
        <v>4.8317358174032016E-2</v>
      </c>
      <c r="R43" s="83">
        <v>5.3568460399462781E-2</v>
      </c>
      <c r="S43" s="84">
        <f>I43+R43</f>
        <v>0.11024894129088095</v>
      </c>
      <c r="T43" s="85">
        <f>分析係数表!F46</f>
        <v>0.31369426751592355</v>
      </c>
      <c r="U43" s="86">
        <f>S43*T43</f>
        <v>3.4584460882648958E-2</v>
      </c>
      <c r="V43" s="87">
        <f>分析係数表!D46</f>
        <v>3.1847133757961785E-3</v>
      </c>
      <c r="W43" s="88">
        <f>ROUND(S43*V43,0)</f>
        <v>0</v>
      </c>
      <c r="X43" s="76">
        <f>分析係数表!E46</f>
        <v>1.1146496815286623E-2</v>
      </c>
      <c r="Y43" s="89">
        <f>ROUND(S43*X43,0)</f>
        <v>0</v>
      </c>
    </row>
    <row r="44" spans="1:25" x14ac:dyDescent="0.2">
      <c r="A44" s="192">
        <v>40</v>
      </c>
      <c r="B44" s="14" t="s">
        <v>151</v>
      </c>
      <c r="C44" s="197">
        <f>SUM(C5:C43)</f>
        <v>100</v>
      </c>
      <c r="D44" s="92">
        <f>投入係数表!S44</f>
        <v>0.59240506329113929</v>
      </c>
      <c r="E44" s="91">
        <f>SUM(E5:E43)</f>
        <v>59.240506329113934</v>
      </c>
      <c r="F44" s="92">
        <f>分析係数表!C47</f>
        <v>0.37838028773130272</v>
      </c>
      <c r="G44" s="91">
        <f>SUM(G5:G43)</f>
        <v>10.15933518737387</v>
      </c>
      <c r="H44" s="91">
        <f>SUM(H5:H43)</f>
        <v>11.431933333289489</v>
      </c>
      <c r="I44" s="91">
        <f>SUM(I5:I43)</f>
        <v>111.43193333328948</v>
      </c>
      <c r="J44" s="92">
        <f>分析係数表!G47</f>
        <v>0.24341071531224251</v>
      </c>
      <c r="K44" s="93">
        <f>SUM(K5:K43)</f>
        <v>23.746412865158554</v>
      </c>
      <c r="L44" s="94">
        <f>最終需要_まとめ!$L$33</f>
        <v>0.62733333333333341</v>
      </c>
      <c r="M44" s="91">
        <f>K44*L44</f>
        <v>14.896916337409468</v>
      </c>
      <c r="N44" s="95">
        <f>分析係数表!H47</f>
        <v>1</v>
      </c>
      <c r="O44" s="96">
        <f>SUM(O5:O43)</f>
        <v>14.896916337409468</v>
      </c>
      <c r="P44" s="92">
        <f>分析係数表!C47</f>
        <v>0.37838028773130272</v>
      </c>
      <c r="Q44" s="96">
        <f>SUM(Q5:Q43)</f>
        <v>6.2338792289311575</v>
      </c>
      <c r="R44" s="91">
        <f>SUM(R5:R43)</f>
        <v>6.9451075499283652</v>
      </c>
      <c r="S44" s="97">
        <f>SUM(S5:S43)</f>
        <v>118.37704088321783</v>
      </c>
      <c r="T44" s="98">
        <f>分析係数表!F47</f>
        <v>0.4410006323413877</v>
      </c>
      <c r="U44" s="99">
        <f>SUM(U5:U43)</f>
        <v>49.068312283548558</v>
      </c>
      <c r="V44" s="100">
        <f>分析係数表!D47</f>
        <v>6.076465403261349E-2</v>
      </c>
      <c r="W44" s="101">
        <f>SUM(W5:W43)</f>
        <v>1</v>
      </c>
      <c r="X44" s="92">
        <f>分析係数表!E47</f>
        <v>4.5269894801387316E-2</v>
      </c>
      <c r="Y44" s="102">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281</v>
      </c>
      <c r="S2" s="3" t="s">
        <v>153</v>
      </c>
      <c r="U2" s="64" t="s">
        <v>210</v>
      </c>
      <c r="W2" s="3" t="s">
        <v>130</v>
      </c>
      <c r="Y2" s="3" t="s">
        <v>154</v>
      </c>
    </row>
    <row r="3" spans="1:25" ht="44" x14ac:dyDescent="0.2">
      <c r="B3" s="65"/>
      <c r="C3" s="66" t="s">
        <v>228</v>
      </c>
      <c r="D3" s="66" t="s">
        <v>238</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投入係数表!T5</f>
        <v>0</v>
      </c>
      <c r="E5" s="77">
        <f t="shared" ref="E5:E38" si="0">$C$22*D5</f>
        <v>0</v>
      </c>
      <c r="F5" s="76">
        <f>分析係数表!C8</f>
        <v>1</v>
      </c>
      <c r="G5" s="77">
        <f t="shared" ref="G5:G38" si="1">E5*F5</f>
        <v>0</v>
      </c>
      <c r="H5" s="77">
        <f t="array" ref="H5:H43">MMULT(逆行列係数!C5:AO43,'18'!G5:G43)</f>
        <v>1.3901395102832847E-3</v>
      </c>
      <c r="I5" s="77">
        <f t="shared" ref="I5:I38" si="2">C5+H5</f>
        <v>1.3901395102832847E-3</v>
      </c>
      <c r="J5" s="76">
        <f>分析係数表!G8</f>
        <v>0.11966752230778634</v>
      </c>
      <c r="K5" s="78">
        <f t="shared" ref="K5:K38" si="3">I5*J5</f>
        <v>1.6635455085776014E-4</v>
      </c>
      <c r="L5" s="79" t="s">
        <v>184</v>
      </c>
      <c r="M5" s="80" t="s">
        <v>184</v>
      </c>
      <c r="N5" s="81">
        <f>分析係数表!H8</f>
        <v>1.1982031803320041E-2</v>
      </c>
      <c r="O5" s="82">
        <f t="shared" ref="O5:O43" si="4">$M$44*N5</f>
        <v>0.16534763322352572</v>
      </c>
      <c r="P5" s="76">
        <f>分析係数表!C8</f>
        <v>1</v>
      </c>
      <c r="Q5" s="82">
        <f t="shared" ref="Q5:Q38" si="5">O5*P5</f>
        <v>0.16534763322352572</v>
      </c>
      <c r="R5" s="83">
        <f t="array" ref="R5:R43">MMULT(逆行列係数!C5:AO43,'18'!Q5:Q43)</f>
        <v>0.2184370256593571</v>
      </c>
      <c r="S5" s="84">
        <f t="shared" ref="S5:S38" si="6">I5+R5</f>
        <v>0.21982716516964038</v>
      </c>
      <c r="T5" s="85">
        <f>分析係数表!F8</f>
        <v>0.45202298007578534</v>
      </c>
      <c r="U5" s="86">
        <f t="shared" ref="U5:U38" si="7">S5*T5</f>
        <v>9.9366930301592729E-2</v>
      </c>
      <c r="V5" s="87">
        <f>分析係数表!D8</f>
        <v>0.29959662632929962</v>
      </c>
      <c r="W5" s="167">
        <f t="shared" ref="W5:W38" si="8">ROUND(S5*V5,0)</f>
        <v>0</v>
      </c>
      <c r="X5" s="76">
        <f>分析係数表!E8</f>
        <v>0.10695513995844029</v>
      </c>
      <c r="Y5" s="166">
        <f t="shared" ref="Y5:Y38" si="9">ROUND(S5*X5,0)</f>
        <v>0</v>
      </c>
    </row>
    <row r="6" spans="1:25" x14ac:dyDescent="0.2">
      <c r="A6" s="6" t="s">
        <v>220</v>
      </c>
      <c r="B6" s="5" t="s">
        <v>266</v>
      </c>
      <c r="C6" s="90"/>
      <c r="D6" s="76">
        <f>投入係数表!T6</f>
        <v>0</v>
      </c>
      <c r="E6" s="77">
        <f t="shared" si="0"/>
        <v>0</v>
      </c>
      <c r="F6" s="76">
        <f>分析係数表!C9</f>
        <v>0.44525547445255476</v>
      </c>
      <c r="G6" s="77">
        <f t="shared" si="1"/>
        <v>0</v>
      </c>
      <c r="H6" s="77">
        <v>1.0827764948097607E-4</v>
      </c>
      <c r="I6" s="77">
        <f t="shared" si="2"/>
        <v>1.0827764948097607E-4</v>
      </c>
      <c r="J6" s="76">
        <f>分析係数表!G9</f>
        <v>0.25757575757575757</v>
      </c>
      <c r="K6" s="78">
        <f t="shared" si="3"/>
        <v>2.7889697593584745E-5</v>
      </c>
      <c r="L6" s="79"/>
      <c r="M6" s="80"/>
      <c r="N6" s="81">
        <f>分析係数表!H9</f>
        <v>6.2093120276314386E-4</v>
      </c>
      <c r="O6" s="82">
        <f t="shared" si="4"/>
        <v>8.5686222885065968E-3</v>
      </c>
      <c r="P6" s="76">
        <f>分析係数表!C9</f>
        <v>0.44525547445255476</v>
      </c>
      <c r="Q6" s="82">
        <f t="shared" si="5"/>
        <v>3.8152259824737402E-3</v>
      </c>
      <c r="R6" s="83">
        <v>4.5464289366694867E-3</v>
      </c>
      <c r="S6" s="84">
        <f t="shared" si="6"/>
        <v>4.654706586150463E-3</v>
      </c>
      <c r="T6" s="85">
        <f>分析係数表!F9</f>
        <v>0.71212121212121215</v>
      </c>
      <c r="U6" s="86">
        <f t="shared" si="7"/>
        <v>3.3147152961980572E-3</v>
      </c>
      <c r="V6" s="87">
        <f>分析係数表!D9</f>
        <v>0.22727272727272727</v>
      </c>
      <c r="W6" s="167">
        <f t="shared" si="8"/>
        <v>0</v>
      </c>
      <c r="X6" s="76">
        <f>分析係数表!E9</f>
        <v>0</v>
      </c>
      <c r="Y6" s="166">
        <f t="shared" si="9"/>
        <v>0</v>
      </c>
    </row>
    <row r="7" spans="1:25" x14ac:dyDescent="0.2">
      <c r="A7" s="6" t="s">
        <v>221</v>
      </c>
      <c r="B7" s="5" t="s">
        <v>267</v>
      </c>
      <c r="C7" s="90"/>
      <c r="D7" s="76">
        <f>投入係数表!T7</f>
        <v>0</v>
      </c>
      <c r="E7" s="77">
        <f t="shared" si="0"/>
        <v>0</v>
      </c>
      <c r="F7" s="76">
        <f>分析係数表!C10</f>
        <v>1</v>
      </c>
      <c r="G7" s="77">
        <f t="shared" si="1"/>
        <v>0</v>
      </c>
      <c r="H7" s="77">
        <v>8.5279235406187346E-4</v>
      </c>
      <c r="I7" s="77">
        <f t="shared" si="2"/>
        <v>8.5279235406187346E-4</v>
      </c>
      <c r="J7" s="76">
        <f>分析係数表!G10</f>
        <v>0.17925311203319502</v>
      </c>
      <c r="K7" s="78">
        <f t="shared" si="3"/>
        <v>1.5286568338370511E-4</v>
      </c>
      <c r="L7" s="79"/>
      <c r="M7" s="80"/>
      <c r="N7" s="81">
        <f>分析係数表!H10</f>
        <v>1.2030542053535912E-3</v>
      </c>
      <c r="O7" s="82">
        <f t="shared" si="4"/>
        <v>1.6601705683981529E-2</v>
      </c>
      <c r="P7" s="76">
        <f>分析係数表!C10</f>
        <v>1</v>
      </c>
      <c r="Q7" s="82">
        <f t="shared" si="5"/>
        <v>1.6601705683981529E-2</v>
      </c>
      <c r="R7" s="83">
        <v>2.2602900819448025E-2</v>
      </c>
      <c r="S7" s="84">
        <f t="shared" si="6"/>
        <v>2.3455693173509901E-2</v>
      </c>
      <c r="T7" s="85">
        <f>分析係数表!F10</f>
        <v>0.51950207468879672</v>
      </c>
      <c r="U7" s="86">
        <f t="shared" si="7"/>
        <v>1.2185281266902239E-2</v>
      </c>
      <c r="V7" s="87">
        <f>分析係数表!D10</f>
        <v>0.10539419087136929</v>
      </c>
      <c r="W7" s="167">
        <f t="shared" si="8"/>
        <v>0</v>
      </c>
      <c r="X7" s="76">
        <f>分析係数表!E10</f>
        <v>0</v>
      </c>
      <c r="Y7" s="166">
        <f t="shared" si="9"/>
        <v>0</v>
      </c>
    </row>
    <row r="8" spans="1:25" x14ac:dyDescent="0.2">
      <c r="A8" s="6" t="s">
        <v>222</v>
      </c>
      <c r="B8" s="5" t="s">
        <v>27</v>
      </c>
      <c r="C8" s="90"/>
      <c r="D8" s="76">
        <f>投入係数表!T8</f>
        <v>2.5006251562890725E-4</v>
      </c>
      <c r="E8" s="77">
        <f t="shared" si="0"/>
        <v>2.5006251562890724E-2</v>
      </c>
      <c r="F8" s="76">
        <f>分析係数表!C11</f>
        <v>1.8423746161719823E-3</v>
      </c>
      <c r="G8" s="77">
        <f t="shared" si="1"/>
        <v>4.6070883125080827E-5</v>
      </c>
      <c r="H8" s="77">
        <v>6.900401902657431E-4</v>
      </c>
      <c r="I8" s="77">
        <f t="shared" si="2"/>
        <v>6.900401902657431E-4</v>
      </c>
      <c r="J8" s="76">
        <f>分析係数表!G11</f>
        <v>0.46666666666666667</v>
      </c>
      <c r="K8" s="78">
        <f t="shared" si="3"/>
        <v>3.2201875545734678E-4</v>
      </c>
      <c r="L8" s="79"/>
      <c r="M8" s="80"/>
      <c r="N8" s="81">
        <f>分析係数表!H11</f>
        <v>-1.9404100086348246E-5</v>
      </c>
      <c r="O8" s="82">
        <f t="shared" si="4"/>
        <v>-2.6776944651583115E-4</v>
      </c>
      <c r="P8" s="76">
        <f>分析係数表!C11</f>
        <v>1.8423746161719823E-3</v>
      </c>
      <c r="Q8" s="82">
        <f t="shared" si="5"/>
        <v>-4.9333163124718854E-7</v>
      </c>
      <c r="R8" s="83">
        <v>8.2989277142891211E-5</v>
      </c>
      <c r="S8" s="84">
        <f t="shared" si="6"/>
        <v>7.7302946740863431E-4</v>
      </c>
      <c r="T8" s="85">
        <f>分析係数表!F11</f>
        <v>0.8</v>
      </c>
      <c r="U8" s="86">
        <f t="shared" si="7"/>
        <v>6.1842357392690752E-4</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投入係数表!T9</f>
        <v>0</v>
      </c>
      <c r="E9" s="77">
        <f t="shared" si="0"/>
        <v>0</v>
      </c>
      <c r="F9" s="76">
        <f>分析係数表!C12</f>
        <v>2.0316759704011478E-2</v>
      </c>
      <c r="G9" s="77">
        <f t="shared" si="1"/>
        <v>0</v>
      </c>
      <c r="H9" s="77">
        <v>4.2173002691354658E-5</v>
      </c>
      <c r="I9" s="77">
        <f t="shared" si="2"/>
        <v>4.2173002691354658E-5</v>
      </c>
      <c r="J9" s="76">
        <f>分析係数表!G12</f>
        <v>0.1442736737729301</v>
      </c>
      <c r="K9" s="78">
        <f t="shared" si="3"/>
        <v>6.0844540323174053E-6</v>
      </c>
      <c r="L9" s="79"/>
      <c r="M9" s="80"/>
      <c r="N9" s="81">
        <f>分析係数表!H12</f>
        <v>9.3974056718184554E-2</v>
      </c>
      <c r="O9" s="82">
        <f t="shared" si="4"/>
        <v>1.2968074294761702</v>
      </c>
      <c r="P9" s="76">
        <f>分析係数表!C12</f>
        <v>2.0316759704011478E-2</v>
      </c>
      <c r="Q9" s="82">
        <f t="shared" si="5"/>
        <v>2.6346924927044161E-2</v>
      </c>
      <c r="R9" s="83">
        <v>2.9327676745760967E-2</v>
      </c>
      <c r="S9" s="84">
        <f t="shared" si="6"/>
        <v>2.9369849748452321E-2</v>
      </c>
      <c r="T9" s="85">
        <f>分析係数表!F12</f>
        <v>0.28705999008428357</v>
      </c>
      <c r="U9" s="86">
        <f t="shared" si="7"/>
        <v>8.4309087775676222E-3</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投入係数表!T10</f>
        <v>4.001000250062516E-3</v>
      </c>
      <c r="E10" s="77">
        <f t="shared" si="0"/>
        <v>0.40010002500625158</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0.19654277374262005</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投入係数表!T11</f>
        <v>6.2515628907226809E-3</v>
      </c>
      <c r="E11" s="77">
        <f t="shared" si="0"/>
        <v>0.62515628907226806</v>
      </c>
      <c r="F11" s="76">
        <f>分析係数表!C14</f>
        <v>5.3118908382066232E-2</v>
      </c>
      <c r="G11" s="77">
        <f t="shared" si="1"/>
        <v>3.3207619643702321E-2</v>
      </c>
      <c r="H11" s="77">
        <v>3.904847059683323E-2</v>
      </c>
      <c r="I11" s="77">
        <f t="shared" si="2"/>
        <v>3.904847059683323E-2</v>
      </c>
      <c r="J11" s="76">
        <f>分析係数表!G14</f>
        <v>0.16545012165450121</v>
      </c>
      <c r="K11" s="78">
        <f t="shared" si="3"/>
        <v>6.4605742106682712E-3</v>
      </c>
      <c r="L11" s="79"/>
      <c r="M11" s="80"/>
      <c r="N11" s="81">
        <f>分析係数表!H14</f>
        <v>1.1739480552240688E-3</v>
      </c>
      <c r="O11" s="82">
        <f t="shared" si="4"/>
        <v>1.6200051514207784E-2</v>
      </c>
      <c r="P11" s="76">
        <f>分析係数表!C14</f>
        <v>5.3118908382066232E-2</v>
      </c>
      <c r="Q11" s="82">
        <f t="shared" si="5"/>
        <v>8.6052905216795665E-4</v>
      </c>
      <c r="R11" s="83">
        <v>3.2025627346843476E-3</v>
      </c>
      <c r="S11" s="84">
        <f t="shared" si="6"/>
        <v>4.2251033331517578E-2</v>
      </c>
      <c r="T11" s="85">
        <f>分析係数表!F14</f>
        <v>0.30008110300081103</v>
      </c>
      <c r="U11" s="86">
        <f t="shared" si="7"/>
        <v>1.2678736685045827E-2</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投入係数表!T12</f>
        <v>1.8004501125281319E-2</v>
      </c>
      <c r="E12" s="77">
        <f t="shared" si="0"/>
        <v>1.8004501125281318</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0.11969294259257653</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投入係数表!T13</f>
        <v>1.2503125781445361E-3</v>
      </c>
      <c r="E13" s="77">
        <f t="shared" si="0"/>
        <v>0.12503125781445362</v>
      </c>
      <c r="F13" s="76">
        <f>分析係数表!C16</f>
        <v>2.7114967462038564E-3</v>
      </c>
      <c r="G13" s="77">
        <f t="shared" si="1"/>
        <v>3.3902184873766647E-4</v>
      </c>
      <c r="H13" s="77">
        <v>5.2738715343812206E-4</v>
      </c>
      <c r="I13" s="77">
        <f t="shared" si="2"/>
        <v>5.2738715343812206E-4</v>
      </c>
      <c r="J13" s="76">
        <f>分析係数表!G16</f>
        <v>4.3478260869565216E-2</v>
      </c>
      <c r="K13" s="78">
        <f t="shared" si="3"/>
        <v>2.2929876236440089E-5</v>
      </c>
      <c r="L13" s="79"/>
      <c r="M13" s="80"/>
      <c r="N13" s="81">
        <f>分析係数表!H16</f>
        <v>1.6842758874950278E-2</v>
      </c>
      <c r="O13" s="82">
        <f t="shared" si="4"/>
        <v>0.23242387957574145</v>
      </c>
      <c r="P13" s="76">
        <f>分析係数表!C16</f>
        <v>2.7114967462038564E-3</v>
      </c>
      <c r="Q13" s="82">
        <f t="shared" si="5"/>
        <v>6.3021659320969996E-4</v>
      </c>
      <c r="R13" s="83">
        <v>7.0450024473553625E-4</v>
      </c>
      <c r="S13" s="84">
        <f t="shared" si="6"/>
        <v>1.2318873981736582E-3</v>
      </c>
      <c r="T13" s="85">
        <f>分析係数表!F16</f>
        <v>0.30434782608695654</v>
      </c>
      <c r="U13" s="86">
        <f t="shared" si="7"/>
        <v>3.7492225161806988E-4</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投入係数表!T14</f>
        <v>2.0255063765941484E-2</v>
      </c>
      <c r="E14" s="77">
        <f t="shared" si="0"/>
        <v>2.0255063765941483</v>
      </c>
      <c r="F14" s="76">
        <f>分析係数表!C17</f>
        <v>8.0363051905076865E-3</v>
      </c>
      <c r="G14" s="77">
        <f t="shared" si="1"/>
        <v>1.6277587407629971E-2</v>
      </c>
      <c r="H14" s="77">
        <v>1.7623965451807569E-2</v>
      </c>
      <c r="I14" s="77">
        <f t="shared" si="2"/>
        <v>1.7623965451807569E-2</v>
      </c>
      <c r="J14" s="76">
        <f>分析係数表!G17</f>
        <v>0.21314741035856574</v>
      </c>
      <c r="K14" s="78">
        <f t="shared" si="3"/>
        <v>3.7565025963016132E-3</v>
      </c>
      <c r="L14" s="79"/>
      <c r="M14" s="80"/>
      <c r="N14" s="81">
        <f>分析係数表!H17</f>
        <v>2.8815088628227144E-3</v>
      </c>
      <c r="O14" s="82">
        <f t="shared" si="4"/>
        <v>3.9763762807600925E-2</v>
      </c>
      <c r="P14" s="76">
        <f>分析係数表!C17</f>
        <v>8.0363051905076865E-3</v>
      </c>
      <c r="Q14" s="82">
        <f t="shared" si="5"/>
        <v>3.1955373344483984E-4</v>
      </c>
      <c r="R14" s="83">
        <v>6.120724553269714E-4</v>
      </c>
      <c r="S14" s="84">
        <f t="shared" si="6"/>
        <v>1.8236037907134541E-2</v>
      </c>
      <c r="T14" s="85">
        <f>分析係数表!F17</f>
        <v>0.32270916334661354</v>
      </c>
      <c r="U14" s="86">
        <f t="shared" si="7"/>
        <v>5.8849365357685167E-3</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投入係数表!T15</f>
        <v>3.6009002250562638E-2</v>
      </c>
      <c r="E15" s="77">
        <f t="shared" si="0"/>
        <v>3.6009002250562636</v>
      </c>
      <c r="F15" s="76">
        <f>分析係数表!C18</f>
        <v>6.0036945812807829E-2</v>
      </c>
      <c r="G15" s="77">
        <f t="shared" si="1"/>
        <v>0.21618705168903041</v>
      </c>
      <c r="H15" s="77">
        <v>0.22087182117515719</v>
      </c>
      <c r="I15" s="77">
        <f t="shared" si="2"/>
        <v>0.22087182117515719</v>
      </c>
      <c r="J15" s="76">
        <f>分析係数表!G18</f>
        <v>0.21452702702702703</v>
      </c>
      <c r="K15" s="78">
        <f t="shared" si="3"/>
        <v>4.7382975150751627E-2</v>
      </c>
      <c r="L15" s="79"/>
      <c r="M15" s="80"/>
      <c r="N15" s="81">
        <f>分析係数表!H18</f>
        <v>4.5599635202918376E-4</v>
      </c>
      <c r="O15" s="82">
        <f t="shared" si="4"/>
        <v>6.2925819931220319E-3</v>
      </c>
      <c r="P15" s="76">
        <f>分析係数表!C18</f>
        <v>6.0036945812807829E-2</v>
      </c>
      <c r="Q15" s="82">
        <f t="shared" si="5"/>
        <v>3.7778740414371771E-4</v>
      </c>
      <c r="R15" s="83">
        <v>8.8595005538808131E-4</v>
      </c>
      <c r="S15" s="84">
        <f t="shared" si="6"/>
        <v>0.22175777123054527</v>
      </c>
      <c r="T15" s="85">
        <f>分析係数表!F18</f>
        <v>0.45777027027027029</v>
      </c>
      <c r="U15" s="86">
        <f t="shared" si="7"/>
        <v>0.10151411487073948</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投入係数表!T16</f>
        <v>6.0015003750937736E-3</v>
      </c>
      <c r="E16" s="77">
        <f t="shared" si="0"/>
        <v>0.60015003750937734</v>
      </c>
      <c r="F16" s="76">
        <f>分析係数表!C19</f>
        <v>2.1817907292767669E-2</v>
      </c>
      <c r="G16" s="77">
        <f t="shared" si="1"/>
        <v>1.3094017880130635E-2</v>
      </c>
      <c r="H16" s="77">
        <v>1.6520183325186857E-2</v>
      </c>
      <c r="I16" s="77">
        <f t="shared" si="2"/>
        <v>1.6520183325186857E-2</v>
      </c>
      <c r="J16" s="76">
        <f>分析係数表!G19</f>
        <v>5.7812500000000003E-2</v>
      </c>
      <c r="K16" s="78">
        <f t="shared" si="3"/>
        <v>9.5507309848736526E-4</v>
      </c>
      <c r="L16" s="79"/>
      <c r="M16" s="80"/>
      <c r="N16" s="81">
        <f>分析係数表!H19</f>
        <v>-1.1642460051808947E-4</v>
      </c>
      <c r="O16" s="82">
        <f t="shared" si="4"/>
        <v>-1.6066166790949868E-3</v>
      </c>
      <c r="P16" s="76">
        <f>分析係数表!C19</f>
        <v>2.1817907292767669E-2</v>
      </c>
      <c r="Q16" s="82">
        <f t="shared" si="5"/>
        <v>-3.5053013759508687E-5</v>
      </c>
      <c r="R16" s="83">
        <v>2.208684283786792E-4</v>
      </c>
      <c r="S16" s="84">
        <f t="shared" si="6"/>
        <v>1.6741051753565536E-2</v>
      </c>
      <c r="T16" s="85">
        <f>分析係数表!F19</f>
        <v>0.24062500000000001</v>
      </c>
      <c r="U16" s="86">
        <f t="shared" si="7"/>
        <v>4.0283155782017072E-3</v>
      </c>
      <c r="V16" s="87">
        <f>分析係数表!D19</f>
        <v>1.171875E-2</v>
      </c>
      <c r="W16" s="167">
        <f t="shared" si="8"/>
        <v>0</v>
      </c>
      <c r="X16" s="76">
        <f>分析係数表!E19</f>
        <v>1.015625E-2</v>
      </c>
      <c r="Y16" s="166">
        <f t="shared" si="9"/>
        <v>0</v>
      </c>
    </row>
    <row r="17" spans="1:25" x14ac:dyDescent="0.2">
      <c r="A17" s="6" t="s">
        <v>5</v>
      </c>
      <c r="B17" s="5" t="s">
        <v>33</v>
      </c>
      <c r="C17" s="90"/>
      <c r="D17" s="76">
        <f>投入係数表!T17</f>
        <v>4.7761940485121279E-2</v>
      </c>
      <c r="E17" s="77">
        <f t="shared" si="0"/>
        <v>4.7761940485121279</v>
      </c>
      <c r="F17" s="76">
        <f>分析係数表!C20</f>
        <v>5.6386047731444844E-3</v>
      </c>
      <c r="G17" s="77">
        <f t="shared" si="1"/>
        <v>2.6931070559404763E-2</v>
      </c>
      <c r="H17" s="77">
        <v>2.8085451298910522E-2</v>
      </c>
      <c r="I17" s="77">
        <f t="shared" si="2"/>
        <v>2.8085451298910522E-2</v>
      </c>
      <c r="J17" s="76">
        <f>分析係数表!G20</f>
        <v>9.9078341013824886E-2</v>
      </c>
      <c r="K17" s="78">
        <f t="shared" si="3"/>
        <v>2.7826599213206277E-3</v>
      </c>
      <c r="L17" s="79"/>
      <c r="M17" s="80"/>
      <c r="N17" s="81">
        <f>分析係数表!H20</f>
        <v>5.6271890250409915E-4</v>
      </c>
      <c r="O17" s="82">
        <f t="shared" si="4"/>
        <v>7.7653139489591034E-3</v>
      </c>
      <c r="P17" s="76">
        <f>分析係数表!C20</f>
        <v>5.6386047731444844E-3</v>
      </c>
      <c r="Q17" s="82">
        <f t="shared" si="5"/>
        <v>4.3785536297566247E-5</v>
      </c>
      <c r="R17" s="83">
        <v>1.3966887878767297E-4</v>
      </c>
      <c r="S17" s="84">
        <f t="shared" si="6"/>
        <v>2.8225120177698196E-2</v>
      </c>
      <c r="T17" s="85">
        <f>分析係数表!F20</f>
        <v>0.22119815668202766</v>
      </c>
      <c r="U17" s="86">
        <f t="shared" si="7"/>
        <v>6.2433445554355461E-3</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投入係数表!T18</f>
        <v>2.1505376344086023E-2</v>
      </c>
      <c r="E18" s="77">
        <f t="shared" si="0"/>
        <v>2.1505376344086025</v>
      </c>
      <c r="F18" s="76">
        <f>分析係数表!C21</f>
        <v>3.6921656859351559E-2</v>
      </c>
      <c r="G18" s="77">
        <f t="shared" si="1"/>
        <v>7.9401412600756047E-2</v>
      </c>
      <c r="H18" s="77">
        <v>8.4305175608162669E-2</v>
      </c>
      <c r="I18" s="77">
        <f t="shared" si="2"/>
        <v>8.4305175608162669E-2</v>
      </c>
      <c r="J18" s="76">
        <f>分析係数表!G21</f>
        <v>0.2849280270956816</v>
      </c>
      <c r="K18" s="78">
        <f t="shared" si="3"/>
        <v>2.4020907359988769E-2</v>
      </c>
      <c r="L18" s="79"/>
      <c r="M18" s="80"/>
      <c r="N18" s="81">
        <f>分析係数表!H21</f>
        <v>9.3139680414471579E-4</v>
      </c>
      <c r="O18" s="82">
        <f t="shared" si="4"/>
        <v>1.2852933432759894E-2</v>
      </c>
      <c r="P18" s="76">
        <f>分析係数表!C21</f>
        <v>3.6921656859351559E-2</v>
      </c>
      <c r="Q18" s="82">
        <f t="shared" si="5"/>
        <v>4.7455159784044835E-4</v>
      </c>
      <c r="R18" s="83">
        <v>1.1049897898994972E-3</v>
      </c>
      <c r="S18" s="84">
        <f t="shared" si="6"/>
        <v>8.5410165398062163E-2</v>
      </c>
      <c r="T18" s="85">
        <f>分析係数表!F21</f>
        <v>0.42591024555461471</v>
      </c>
      <c r="U18" s="86">
        <f t="shared" si="7"/>
        <v>3.6377064517548914E-2</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投入係数表!T19</f>
        <v>2.2505626406601649E-3</v>
      </c>
      <c r="E19" s="77">
        <f t="shared" si="0"/>
        <v>0.22505626406601648</v>
      </c>
      <c r="F19" s="76">
        <f>分析係数表!C22</f>
        <v>3.1736872475476074E-2</v>
      </c>
      <c r="G19" s="77">
        <f t="shared" si="1"/>
        <v>7.1425819524702332E-3</v>
      </c>
      <c r="H19" s="77">
        <v>9.1675281063444344E-3</v>
      </c>
      <c r="I19" s="77">
        <f t="shared" si="2"/>
        <v>9.1675281063444344E-3</v>
      </c>
      <c r="J19" s="76">
        <f>分析係数表!G22</f>
        <v>0.19464835425053278</v>
      </c>
      <c r="K19" s="78">
        <f t="shared" si="3"/>
        <v>1.7844442584454474E-3</v>
      </c>
      <c r="L19" s="79"/>
      <c r="M19" s="80"/>
      <c r="N19" s="81">
        <f>分析係数表!H22</f>
        <v>4.8510250215870614E-5</v>
      </c>
      <c r="O19" s="82">
        <f t="shared" si="4"/>
        <v>6.694236162895779E-4</v>
      </c>
      <c r="P19" s="76">
        <f>分析係数表!C22</f>
        <v>3.1736872475476074E-2</v>
      </c>
      <c r="Q19" s="82">
        <f t="shared" si="5"/>
        <v>2.1245411942254363E-5</v>
      </c>
      <c r="R19" s="83">
        <v>2.6709215353705408E-4</v>
      </c>
      <c r="S19" s="84">
        <f t="shared" si="6"/>
        <v>9.4346202598814891E-3</v>
      </c>
      <c r="T19" s="85">
        <f>分析係数表!F22</f>
        <v>0.41345015391901491</v>
      </c>
      <c r="U19" s="86">
        <f t="shared" si="7"/>
        <v>3.900745198615458E-3</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投入係数表!T20</f>
        <v>3.2508127031757941E-3</v>
      </c>
      <c r="E20" s="77">
        <f t="shared" si="0"/>
        <v>0.32508127031757938</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4.016541697737467E-4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投入係数表!T21</f>
        <v>2.5006251562890725E-4</v>
      </c>
      <c r="E21" s="77">
        <f t="shared" si="0"/>
        <v>2.5006251562890724E-2</v>
      </c>
      <c r="F21" s="76">
        <f>分析係数表!C24</f>
        <v>0.35760598503740648</v>
      </c>
      <c r="G21" s="77">
        <f t="shared" si="1"/>
        <v>8.942385222240723E-3</v>
      </c>
      <c r="H21" s="77">
        <v>1.5689416829489693E-2</v>
      </c>
      <c r="I21" s="77">
        <f t="shared" si="2"/>
        <v>1.5689416829489693E-2</v>
      </c>
      <c r="J21" s="76">
        <f>分析係数表!G24</f>
        <v>0.20759493670886076</v>
      </c>
      <c r="K21" s="78">
        <f t="shared" si="3"/>
        <v>3.2570434937168476E-3</v>
      </c>
      <c r="L21" s="79"/>
      <c r="M21" s="80"/>
      <c r="N21" s="81">
        <f>分析係数表!H24</f>
        <v>3.6867790164061664E-4</v>
      </c>
      <c r="O21" s="82">
        <f t="shared" si="4"/>
        <v>5.0876194838007918E-3</v>
      </c>
      <c r="P21" s="76">
        <f>分析係数表!C24</f>
        <v>0.35760598503740648</v>
      </c>
      <c r="Q21" s="82">
        <f t="shared" si="5"/>
        <v>1.8193631770000837E-3</v>
      </c>
      <c r="R21" s="83">
        <v>6.3593288161772439E-3</v>
      </c>
      <c r="S21" s="84">
        <f t="shared" si="6"/>
        <v>2.2048745645666938E-2</v>
      </c>
      <c r="T21" s="85">
        <f>分析係数表!F24</f>
        <v>0.39156118143459917</v>
      </c>
      <c r="U21" s="86">
        <f t="shared" si="7"/>
        <v>8.6334328941683209E-3</v>
      </c>
      <c r="V21" s="87">
        <f>分析係数表!D24</f>
        <v>0</v>
      </c>
      <c r="W21" s="167">
        <f t="shared" si="8"/>
        <v>0</v>
      </c>
      <c r="X21" s="76">
        <f>分析係数表!E24</f>
        <v>0</v>
      </c>
      <c r="Y21" s="166">
        <f t="shared" si="9"/>
        <v>0</v>
      </c>
    </row>
    <row r="22" spans="1:25" x14ac:dyDescent="0.2">
      <c r="A22" s="6" t="s">
        <v>10</v>
      </c>
      <c r="B22" s="5" t="s">
        <v>272</v>
      </c>
      <c r="C22" s="75">
        <f>最終需要_まとめ!C23</f>
        <v>100</v>
      </c>
      <c r="D22" s="76">
        <f>投入係数表!T22</f>
        <v>0.28932233058264567</v>
      </c>
      <c r="E22" s="77">
        <f t="shared" si="0"/>
        <v>28.932233058264568</v>
      </c>
      <c r="F22" s="76">
        <f>分析係数表!C25</f>
        <v>9.5215065139195865E-3</v>
      </c>
      <c r="G22" s="77">
        <f t="shared" si="1"/>
        <v>0.27547844552650569</v>
      </c>
      <c r="H22" s="77">
        <v>0.2801998243127285</v>
      </c>
      <c r="I22" s="77">
        <f t="shared" si="2"/>
        <v>100.28019982431273</v>
      </c>
      <c r="J22" s="76">
        <f>分析係数表!G25</f>
        <v>0.19654913728432108</v>
      </c>
      <c r="K22" s="78">
        <f t="shared" si="3"/>
        <v>19.709986762167993</v>
      </c>
      <c r="L22" s="79"/>
      <c r="M22" s="80"/>
      <c r="N22" s="81">
        <f>分析係数表!H25</f>
        <v>5.2391070233140261E-4</v>
      </c>
      <c r="O22" s="82">
        <f t="shared" si="4"/>
        <v>7.2297750559274405E-3</v>
      </c>
      <c r="P22" s="76">
        <f>分析係数表!C25</f>
        <v>9.5215065139195865E-3</v>
      </c>
      <c r="Q22" s="82">
        <f t="shared" si="5"/>
        <v>6.8838350289186472E-5</v>
      </c>
      <c r="R22" s="83">
        <v>5.1369017629274865E-4</v>
      </c>
      <c r="S22" s="84">
        <f t="shared" si="6"/>
        <v>100.28071351448902</v>
      </c>
      <c r="T22" s="85">
        <f>分析係数表!F25</f>
        <v>0.35083770942735681</v>
      </c>
      <c r="U22" s="86">
        <f t="shared" si="7"/>
        <v>35.182255829164312</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投入係数表!T23</f>
        <v>2.1255313828457113E-2</v>
      </c>
      <c r="E23" s="77">
        <f t="shared" si="0"/>
        <v>2.1255313828457112</v>
      </c>
      <c r="F23" s="76">
        <f>分析係数表!C26</f>
        <v>1</v>
      </c>
      <c r="G23" s="77">
        <f t="shared" si="1"/>
        <v>2.1255313828457112</v>
      </c>
      <c r="H23" s="77">
        <v>2.4482124140710653</v>
      </c>
      <c r="I23" s="77">
        <f t="shared" si="2"/>
        <v>2.4482124140710653</v>
      </c>
      <c r="J23" s="76">
        <f>分析係数表!G26</f>
        <v>0.19643428283435263</v>
      </c>
      <c r="K23" s="78">
        <f t="shared" si="3"/>
        <v>0.4809128497842089</v>
      </c>
      <c r="L23" s="79"/>
      <c r="M23" s="80"/>
      <c r="N23" s="81">
        <f>分析係数表!H26</f>
        <v>1.1070039099261674E-2</v>
      </c>
      <c r="O23" s="82">
        <f t="shared" si="4"/>
        <v>0.15276246923728168</v>
      </c>
      <c r="P23" s="76">
        <f>分析係数表!C26</f>
        <v>1</v>
      </c>
      <c r="Q23" s="82">
        <f t="shared" si="5"/>
        <v>0.15276246923728168</v>
      </c>
      <c r="R23" s="83">
        <v>0.1804596672449317</v>
      </c>
      <c r="S23" s="84">
        <f t="shared" si="6"/>
        <v>2.6286720813159969</v>
      </c>
      <c r="T23" s="85">
        <f>分析係数表!F26</f>
        <v>0.33543328454985122</v>
      </c>
      <c r="U23" s="86">
        <f t="shared" si="7"/>
        <v>0.8817441102403184</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投入係数表!T24</f>
        <v>0</v>
      </c>
      <c r="E24" s="77">
        <f t="shared" si="0"/>
        <v>0</v>
      </c>
      <c r="F24" s="76">
        <f>分析係数表!C27</f>
        <v>0.19201995012468831</v>
      </c>
      <c r="G24" s="77">
        <f t="shared" si="1"/>
        <v>0</v>
      </c>
      <c r="H24" s="77">
        <v>7.2349043884399307E-4</v>
      </c>
      <c r="I24" s="77">
        <f t="shared" si="2"/>
        <v>7.2349043884399307E-4</v>
      </c>
      <c r="J24" s="76">
        <f>分析係数表!G27</f>
        <v>0.16888519134775373</v>
      </c>
      <c r="K24" s="78">
        <f t="shared" si="3"/>
        <v>1.2218682120243809E-4</v>
      </c>
      <c r="L24" s="79"/>
      <c r="M24" s="80"/>
      <c r="N24" s="81">
        <f>分析係数表!H27</f>
        <v>1.1060337049218499E-2</v>
      </c>
      <c r="O24" s="82">
        <f t="shared" si="4"/>
        <v>0.15262858451402375</v>
      </c>
      <c r="P24" s="76">
        <f>分析係数表!C27</f>
        <v>0.19201995012468831</v>
      </c>
      <c r="Q24" s="82">
        <f t="shared" si="5"/>
        <v>2.9307733185984616E-2</v>
      </c>
      <c r="R24" s="83">
        <v>2.9681359834622296E-2</v>
      </c>
      <c r="S24" s="84">
        <f t="shared" si="6"/>
        <v>3.0404850273466288E-2</v>
      </c>
      <c r="T24" s="85">
        <f>分析係数表!F27</f>
        <v>0.32029950083194675</v>
      </c>
      <c r="U24" s="86">
        <f t="shared" si="7"/>
        <v>9.7386583654613321E-3</v>
      </c>
      <c r="V24" s="87">
        <f>分析係数表!D27</f>
        <v>0</v>
      </c>
      <c r="W24" s="167">
        <f t="shared" si="8"/>
        <v>0</v>
      </c>
      <c r="X24" s="76">
        <f>分析係数表!E27</f>
        <v>0</v>
      </c>
      <c r="Y24" s="166">
        <f t="shared" si="9"/>
        <v>0</v>
      </c>
    </row>
    <row r="25" spans="1:25" x14ac:dyDescent="0.2">
      <c r="A25" s="6" t="s">
        <v>13</v>
      </c>
      <c r="B25" s="5" t="s">
        <v>192</v>
      </c>
      <c r="C25" s="90"/>
      <c r="D25" s="76">
        <f>投入係数表!T25</f>
        <v>0</v>
      </c>
      <c r="E25" s="77">
        <f t="shared" si="0"/>
        <v>0</v>
      </c>
      <c r="F25" s="76">
        <f>分析係数表!C28</f>
        <v>7.8754250939681358E-2</v>
      </c>
      <c r="G25" s="77">
        <f t="shared" si="1"/>
        <v>0</v>
      </c>
      <c r="H25" s="77">
        <v>7.2735784094495621E-3</v>
      </c>
      <c r="I25" s="77">
        <f t="shared" si="2"/>
        <v>7.2735784094495621E-3</v>
      </c>
      <c r="J25" s="76">
        <f>分析係数表!G28</f>
        <v>0.12491909385113269</v>
      </c>
      <c r="K25" s="78">
        <f t="shared" si="3"/>
        <v>9.086088239636023E-4</v>
      </c>
      <c r="L25" s="79"/>
      <c r="M25" s="80"/>
      <c r="N25" s="81">
        <f>分析係数表!H28</f>
        <v>1.995711693880917E-2</v>
      </c>
      <c r="O25" s="82">
        <f t="shared" si="4"/>
        <v>0.27540087574153232</v>
      </c>
      <c r="P25" s="76">
        <f>分析係数表!C28</f>
        <v>7.8754250939681358E-2</v>
      </c>
      <c r="Q25" s="82">
        <f t="shared" si="5"/>
        <v>2.1688989677156642E-2</v>
      </c>
      <c r="R25" s="83">
        <v>2.39344697487264E-2</v>
      </c>
      <c r="S25" s="84">
        <f t="shared" si="6"/>
        <v>3.1208048158175961E-2</v>
      </c>
      <c r="T25" s="85">
        <f>分析係数表!F28</f>
        <v>0.21391585760517801</v>
      </c>
      <c r="U25" s="86">
        <f t="shared" si="7"/>
        <v>6.6758963859399065E-3</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投入係数表!T26</f>
        <v>5.2513128282070517E-3</v>
      </c>
      <c r="E26" s="77">
        <f t="shared" si="0"/>
        <v>0.5251312828207052</v>
      </c>
      <c r="F26" s="76">
        <f>分析係数表!C29</f>
        <v>0.17273701124799146</v>
      </c>
      <c r="G26" s="77">
        <f t="shared" si="1"/>
        <v>9.0709608307272344E-2</v>
      </c>
      <c r="H26" s="77">
        <v>0.10225119175906044</v>
      </c>
      <c r="I26" s="77">
        <f t="shared" si="2"/>
        <v>0.10225119175906044</v>
      </c>
      <c r="J26" s="76">
        <f>分析係数表!G29</f>
        <v>0.26179367547952309</v>
      </c>
      <c r="K26" s="78">
        <f t="shared" si="3"/>
        <v>2.6768715312765957E-2</v>
      </c>
      <c r="L26" s="79"/>
      <c r="M26" s="80"/>
      <c r="N26" s="81">
        <f>分析係数表!H29</f>
        <v>9.8960910440376044E-3</v>
      </c>
      <c r="O26" s="82">
        <f t="shared" si="4"/>
        <v>0.13656241772307387</v>
      </c>
      <c r="P26" s="76">
        <f>分析係数表!C29</f>
        <v>0.17273701124799146</v>
      </c>
      <c r="Q26" s="82">
        <f t="shared" si="5"/>
        <v>2.3589383886283517E-2</v>
      </c>
      <c r="R26" s="83">
        <v>3.1842430167875191E-2</v>
      </c>
      <c r="S26" s="84">
        <f t="shared" si="6"/>
        <v>0.13409362192693564</v>
      </c>
      <c r="T26" s="85">
        <f>分析係数表!F29</f>
        <v>0.41420425090720581</v>
      </c>
      <c r="U26" s="86">
        <f t="shared" si="7"/>
        <v>5.5542148221680444E-2</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投入係数表!T27</f>
        <v>3.2508127031757941E-3</v>
      </c>
      <c r="E27" s="77">
        <f t="shared" si="0"/>
        <v>0.32508127031757938</v>
      </c>
      <c r="F27" s="76">
        <f>分析係数表!C30</f>
        <v>1</v>
      </c>
      <c r="G27" s="77">
        <f t="shared" si="1"/>
        <v>0.32508127031757938</v>
      </c>
      <c r="H27" s="77">
        <v>0.36323539953894285</v>
      </c>
      <c r="I27" s="77">
        <f t="shared" si="2"/>
        <v>0.36323539953894285</v>
      </c>
      <c r="J27" s="76">
        <f>分析係数表!G30</f>
        <v>0.34449467473756801</v>
      </c>
      <c r="K27" s="78">
        <f t="shared" si="3"/>
        <v>0.12513266081733868</v>
      </c>
      <c r="L27" s="79"/>
      <c r="M27" s="80"/>
      <c r="N27" s="81">
        <f>分析係数表!H30</f>
        <v>0</v>
      </c>
      <c r="O27" s="82">
        <f t="shared" si="4"/>
        <v>0</v>
      </c>
      <c r="P27" s="76">
        <f>分析係数表!C30</f>
        <v>1</v>
      </c>
      <c r="Q27" s="82">
        <f t="shared" si="5"/>
        <v>0</v>
      </c>
      <c r="R27" s="83">
        <v>3.3354411821542002E-2</v>
      </c>
      <c r="S27" s="84">
        <f t="shared" si="6"/>
        <v>0.39658981136048488</v>
      </c>
      <c r="T27" s="85">
        <f>分析係数表!F30</f>
        <v>0.44103900084284731</v>
      </c>
      <c r="U27" s="86">
        <f t="shared" si="7"/>
        <v>0.17491157414688155</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投入係数表!T28</f>
        <v>2.8757189297324331E-2</v>
      </c>
      <c r="E28" s="77">
        <f t="shared" si="0"/>
        <v>2.8757189297324333</v>
      </c>
      <c r="F28" s="76">
        <f>分析係数表!C31</f>
        <v>0.22703792364873376</v>
      </c>
      <c r="G28" s="77">
        <f t="shared" si="1"/>
        <v>0.65289725480381056</v>
      </c>
      <c r="H28" s="77">
        <v>0.68147214343834195</v>
      </c>
      <c r="I28" s="77">
        <f t="shared" si="2"/>
        <v>0.68147214343834195</v>
      </c>
      <c r="J28" s="76">
        <f>分析係数表!G31</f>
        <v>7.0061014096360189E-2</v>
      </c>
      <c r="K28" s="78">
        <f t="shared" si="3"/>
        <v>4.774462944771047E-2</v>
      </c>
      <c r="L28" s="79"/>
      <c r="M28" s="80"/>
      <c r="N28" s="81">
        <f>分析係数表!H31</f>
        <v>2.3692406205431206E-2</v>
      </c>
      <c r="O28" s="82">
        <f t="shared" si="4"/>
        <v>0.32694649419582983</v>
      </c>
      <c r="P28" s="76">
        <f>分析係数表!C31</f>
        <v>0.22703792364873376</v>
      </c>
      <c r="Q28" s="82">
        <f t="shared" si="5"/>
        <v>7.4229253186453986E-2</v>
      </c>
      <c r="R28" s="83">
        <v>9.2957328174204115E-2</v>
      </c>
      <c r="S28" s="84">
        <f t="shared" si="6"/>
        <v>0.77442947161254605</v>
      </c>
      <c r="T28" s="85">
        <f>分析係数表!F31</f>
        <v>0.2422680412371134</v>
      </c>
      <c r="U28" s="86">
        <f t="shared" si="7"/>
        <v>0.18761951116386424</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投入係数表!T29</f>
        <v>1.7504376094023505E-3</v>
      </c>
      <c r="E29" s="77">
        <f t="shared" si="0"/>
        <v>0.17504376094023505</v>
      </c>
      <c r="F29" s="76">
        <f>分析係数表!C32</f>
        <v>0.29590488771466317</v>
      </c>
      <c r="G29" s="77">
        <f t="shared" si="1"/>
        <v>5.1796304426172592E-2</v>
      </c>
      <c r="H29" s="77">
        <v>5.6718758158777798E-2</v>
      </c>
      <c r="I29" s="77">
        <f t="shared" si="2"/>
        <v>5.6718758158777798E-2</v>
      </c>
      <c r="J29" s="76">
        <f>分析係数表!G32</f>
        <v>0.13968957871396895</v>
      </c>
      <c r="K29" s="78">
        <f t="shared" si="3"/>
        <v>7.9230194323791601E-3</v>
      </c>
      <c r="L29" s="79"/>
      <c r="M29" s="80"/>
      <c r="N29" s="81">
        <f>分析係数表!H32</f>
        <v>6.5682878792288815E-3</v>
      </c>
      <c r="O29" s="82">
        <f t="shared" si="4"/>
        <v>9.0639957645608851E-2</v>
      </c>
      <c r="P29" s="76">
        <f>分析係数表!C32</f>
        <v>0.29590488771466317</v>
      </c>
      <c r="Q29" s="82">
        <f t="shared" si="5"/>
        <v>2.6820806489585711E-2</v>
      </c>
      <c r="R29" s="83">
        <v>3.3071623730583255E-2</v>
      </c>
      <c r="S29" s="84">
        <f t="shared" si="6"/>
        <v>8.9790381889361059E-2</v>
      </c>
      <c r="T29" s="85">
        <f>分析係数表!F32</f>
        <v>0.48337028824833705</v>
      </c>
      <c r="U29" s="86">
        <f t="shared" si="7"/>
        <v>4.340200277578872E-2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投入係数表!T30</f>
        <v>7.501875468867217E-4</v>
      </c>
      <c r="E30" s="77">
        <f t="shared" si="0"/>
        <v>7.5018754688672168E-2</v>
      </c>
      <c r="F30" s="76">
        <f>分析係数表!C33</f>
        <v>0.50593824228028506</v>
      </c>
      <c r="G30" s="77">
        <f t="shared" si="1"/>
        <v>3.7954856885242687E-2</v>
      </c>
      <c r="H30" s="77">
        <v>4.3050001153176989E-2</v>
      </c>
      <c r="I30" s="77">
        <f t="shared" si="2"/>
        <v>4.3050001153176989E-2</v>
      </c>
      <c r="J30" s="76">
        <f>分析係数表!G33</f>
        <v>0.50351288056206089</v>
      </c>
      <c r="K30" s="78">
        <f t="shared" si="3"/>
        <v>2.167623008883619E-2</v>
      </c>
      <c r="L30" s="79"/>
      <c r="M30" s="80"/>
      <c r="N30" s="81">
        <f>分析係数表!H33</f>
        <v>9.7990705436058648E-4</v>
      </c>
      <c r="O30" s="82">
        <f t="shared" si="4"/>
        <v>1.3522357049049473E-2</v>
      </c>
      <c r="P30" s="76">
        <f>分析係数表!C33</f>
        <v>0.50593824228028506</v>
      </c>
      <c r="Q30" s="82">
        <f t="shared" si="5"/>
        <v>6.8414775568825126E-3</v>
      </c>
      <c r="R30" s="83">
        <v>2.3020470627882286E-2</v>
      </c>
      <c r="S30" s="84">
        <f t="shared" si="6"/>
        <v>6.6070471781059278E-2</v>
      </c>
      <c r="T30" s="85">
        <f>分析係数表!F33</f>
        <v>0.6428571428571429</v>
      </c>
      <c r="U30" s="86">
        <f t="shared" si="7"/>
        <v>4.247387471639525E-2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投入係数表!T31</f>
        <v>4.2760690172543137E-2</v>
      </c>
      <c r="E31" s="77">
        <f t="shared" si="0"/>
        <v>4.2760690172543132</v>
      </c>
      <c r="F31" s="76">
        <f>分析係数表!C34</f>
        <v>0.26077975054258296</v>
      </c>
      <c r="G31" s="77">
        <f t="shared" si="1"/>
        <v>1.1151122116224477</v>
      </c>
      <c r="H31" s="77">
        <v>1.1928808367472008</v>
      </c>
      <c r="I31" s="77">
        <f t="shared" si="2"/>
        <v>1.1928808367472008</v>
      </c>
      <c r="J31" s="76">
        <f>分析係数表!G34</f>
        <v>0.42483061710309467</v>
      </c>
      <c r="K31" s="78">
        <f t="shared" si="3"/>
        <v>0.50677230200576928</v>
      </c>
      <c r="L31" s="79"/>
      <c r="M31" s="80"/>
      <c r="N31" s="81">
        <f>分析係数表!H34</f>
        <v>0.16366388217830427</v>
      </c>
      <c r="O31" s="82">
        <f t="shared" si="4"/>
        <v>2.2585013966377776</v>
      </c>
      <c r="P31" s="76">
        <f>分析係数表!C34</f>
        <v>0.26077975054258296</v>
      </c>
      <c r="Q31" s="82">
        <f t="shared" si="5"/>
        <v>0.58897143081527481</v>
      </c>
      <c r="R31" s="83">
        <v>0.63615570227437357</v>
      </c>
      <c r="S31" s="84">
        <f t="shared" si="6"/>
        <v>1.8290365390215744</v>
      </c>
      <c r="T31" s="85">
        <f>分析係数表!F34</f>
        <v>0.70072636269303545</v>
      </c>
      <c r="U31" s="86">
        <f t="shared" si="7"/>
        <v>1.281654121221246</v>
      </c>
      <c r="V31" s="87">
        <f>分析係数表!D34</f>
        <v>0.25868278093145336</v>
      </c>
      <c r="W31" s="167">
        <f t="shared" si="8"/>
        <v>0</v>
      </c>
      <c r="X31" s="76">
        <f>分析係数表!E34</f>
        <v>0.16968809131416712</v>
      </c>
      <c r="Y31" s="166">
        <f t="shared" si="9"/>
        <v>0</v>
      </c>
    </row>
    <row r="32" spans="1:25" x14ac:dyDescent="0.2">
      <c r="A32" s="6" t="s">
        <v>20</v>
      </c>
      <c r="B32" s="5" t="s">
        <v>37</v>
      </c>
      <c r="C32" s="90"/>
      <c r="D32" s="76">
        <f>投入係数表!T32</f>
        <v>5.7514378594648663E-3</v>
      </c>
      <c r="E32" s="77">
        <f t="shared" si="0"/>
        <v>0.57514378594648663</v>
      </c>
      <c r="F32" s="76">
        <f>分析係数表!C35</f>
        <v>0.71993786549707606</v>
      </c>
      <c r="G32" s="77">
        <f t="shared" si="1"/>
        <v>0.41406778960822077</v>
      </c>
      <c r="H32" s="77">
        <v>0.48918024047902148</v>
      </c>
      <c r="I32" s="77">
        <f t="shared" si="2"/>
        <v>0.48918024047902148</v>
      </c>
      <c r="J32" s="76">
        <f>分析係数表!G35</f>
        <v>0.31397977394408089</v>
      </c>
      <c r="K32" s="78">
        <f t="shared" si="3"/>
        <v>0.1535927013235143</v>
      </c>
      <c r="L32" s="79"/>
      <c r="M32" s="80"/>
      <c r="N32" s="81">
        <f>分析係数表!H35</f>
        <v>6.1132617322040145E-2</v>
      </c>
      <c r="O32" s="82">
        <f t="shared" si="4"/>
        <v>0.84360764124812604</v>
      </c>
      <c r="P32" s="76">
        <f>分析係数表!C35</f>
        <v>0.71993786549707606</v>
      </c>
      <c r="Q32" s="82">
        <f t="shared" si="5"/>
        <v>0.60734508455719893</v>
      </c>
      <c r="R32" s="83">
        <v>0.76182720094777878</v>
      </c>
      <c r="S32" s="84">
        <f t="shared" si="6"/>
        <v>1.2510074414268002</v>
      </c>
      <c r="T32" s="85">
        <f>分析係数表!F35</f>
        <v>0.64640095181439616</v>
      </c>
      <c r="U32" s="86">
        <f t="shared" si="7"/>
        <v>0.80865240086517609</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投入係数表!T33</f>
        <v>5.0012503125781451E-4</v>
      </c>
      <c r="E33" s="77">
        <f t="shared" si="0"/>
        <v>5.0012503125781448E-2</v>
      </c>
      <c r="F33" s="76">
        <f>分析係数表!C36</f>
        <v>0.73814422888496956</v>
      </c>
      <c r="G33" s="77">
        <f t="shared" si="1"/>
        <v>3.6916440554387073E-2</v>
      </c>
      <c r="H33" s="77">
        <v>9.1347983288641396E-2</v>
      </c>
      <c r="I33" s="77">
        <f t="shared" si="2"/>
        <v>9.1347983288641396E-2</v>
      </c>
      <c r="J33" s="76">
        <f>分析係数表!G36</f>
        <v>1.8281777836656288E-2</v>
      </c>
      <c r="K33" s="78">
        <f t="shared" si="3"/>
        <v>1.6700035363095332E-3</v>
      </c>
      <c r="L33" s="79"/>
      <c r="M33" s="80"/>
      <c r="N33" s="81">
        <f>分析係数表!H36</f>
        <v>0.17079488896003725</v>
      </c>
      <c r="O33" s="82">
        <f t="shared" si="4"/>
        <v>2.3569066682323458</v>
      </c>
      <c r="P33" s="76">
        <f>分析係数表!C36</f>
        <v>0.73814422888496956</v>
      </c>
      <c r="Q33" s="82">
        <f t="shared" si="5"/>
        <v>1.7397370551762077</v>
      </c>
      <c r="R33" s="83">
        <v>1.806146536269017</v>
      </c>
      <c r="S33" s="84">
        <f t="shared" si="6"/>
        <v>1.8974945195576585</v>
      </c>
      <c r="T33" s="85">
        <f>分析係数表!F36</f>
        <v>0.88368550043054916</v>
      </c>
      <c r="U33" s="86">
        <f t="shared" si="7"/>
        <v>1.6767883940795338</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投入係数表!T34</f>
        <v>1.7754438609652413E-2</v>
      </c>
      <c r="E34" s="77">
        <f t="shared" si="0"/>
        <v>1.7754438609652412</v>
      </c>
      <c r="F34" s="76">
        <f>分析係数表!C37</f>
        <v>0.25348602222970695</v>
      </c>
      <c r="G34" s="77">
        <f t="shared" si="1"/>
        <v>0.45005020200823187</v>
      </c>
      <c r="H34" s="77">
        <v>0.5121201117373374</v>
      </c>
      <c r="I34" s="77">
        <f t="shared" si="2"/>
        <v>0.5121201117373374</v>
      </c>
      <c r="J34" s="76">
        <f>分析係数表!G37</f>
        <v>0.47075358051131039</v>
      </c>
      <c r="K34" s="78">
        <f t="shared" si="3"/>
        <v>0.24108237625220394</v>
      </c>
      <c r="L34" s="79"/>
      <c r="M34" s="80"/>
      <c r="N34" s="81">
        <f>分析係数表!H37</f>
        <v>4.9005054768072494E-2</v>
      </c>
      <c r="O34" s="82">
        <f t="shared" si="4"/>
        <v>0.6762517371757315</v>
      </c>
      <c r="P34" s="76">
        <f>分析係数表!C37</f>
        <v>0.25348602222970695</v>
      </c>
      <c r="Q34" s="82">
        <f t="shared" si="5"/>
        <v>0.17142036288260543</v>
      </c>
      <c r="R34" s="83">
        <v>0.20722771430703871</v>
      </c>
      <c r="S34" s="84">
        <f t="shared" si="6"/>
        <v>0.71934782604437608</v>
      </c>
      <c r="T34" s="85">
        <f>分析係数表!F37</f>
        <v>0.68036407442109492</v>
      </c>
      <c r="U34" s="86">
        <f t="shared" si="7"/>
        <v>0.48941841785350876</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投入係数表!T35</f>
        <v>6.5016254063515883E-3</v>
      </c>
      <c r="E35" s="77">
        <f t="shared" si="0"/>
        <v>0.65016254063515877</v>
      </c>
      <c r="F35" s="76">
        <f>分析係数表!C38</f>
        <v>0.13763637750820168</v>
      </c>
      <c r="G35" s="77">
        <f t="shared" si="1"/>
        <v>8.9486016884552225E-2</v>
      </c>
      <c r="H35" s="77">
        <v>0.11785121700852946</v>
      </c>
      <c r="I35" s="77">
        <f t="shared" si="2"/>
        <v>0.11785121700852946</v>
      </c>
      <c r="J35" s="76">
        <f>分析係数表!G38</f>
        <v>0.19868482855800845</v>
      </c>
      <c r="K35" s="78">
        <f t="shared" si="3"/>
        <v>2.3415248846692327E-2</v>
      </c>
      <c r="L35" s="79"/>
      <c r="M35" s="80"/>
      <c r="N35" s="81">
        <f>分析係数表!H38</f>
        <v>4.3455482143376897E-2</v>
      </c>
      <c r="O35" s="82">
        <f t="shared" si="4"/>
        <v>0.59966967547220384</v>
      </c>
      <c r="P35" s="76">
        <f>分析係数表!C38</f>
        <v>0.13763637750820168</v>
      </c>
      <c r="Q35" s="82">
        <f t="shared" si="5"/>
        <v>8.2536361833513039E-2</v>
      </c>
      <c r="R35" s="83">
        <v>0.1052820367927374</v>
      </c>
      <c r="S35" s="84">
        <f t="shared" si="6"/>
        <v>0.22313325380126686</v>
      </c>
      <c r="T35" s="85">
        <f>分析係数表!F38</f>
        <v>0.41427900422733677</v>
      </c>
      <c r="U35" s="86">
        <f t="shared" si="7"/>
        <v>9.2439422194794438E-2</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投入係数表!T36</f>
        <v>0</v>
      </c>
      <c r="E36" s="77">
        <f t="shared" si="0"/>
        <v>0</v>
      </c>
      <c r="F36" s="76">
        <f>分析係数表!C39</f>
        <v>1</v>
      </c>
      <c r="G36" s="77">
        <f t="shared" si="1"/>
        <v>0</v>
      </c>
      <c r="H36" s="77">
        <v>5.4261339896844287E-3</v>
      </c>
      <c r="I36" s="77">
        <f t="shared" si="2"/>
        <v>5.4261339896844287E-3</v>
      </c>
      <c r="J36" s="76">
        <f>分析係数表!G39</f>
        <v>0.35440246949875054</v>
      </c>
      <c r="K36" s="78">
        <f t="shared" si="3"/>
        <v>1.9230352857752694E-3</v>
      </c>
      <c r="L36" s="79"/>
      <c r="M36" s="80"/>
      <c r="N36" s="81">
        <f>分析係数表!H39</f>
        <v>3.9099261673991711E-3</v>
      </c>
      <c r="O36" s="82">
        <f t="shared" si="4"/>
        <v>5.3955543472939974E-2</v>
      </c>
      <c r="P36" s="76">
        <f>分析係数表!C39</f>
        <v>1</v>
      </c>
      <c r="Q36" s="82">
        <f t="shared" si="5"/>
        <v>5.3955543472939974E-2</v>
      </c>
      <c r="R36" s="83">
        <v>6.3358569069930301E-2</v>
      </c>
      <c r="S36" s="84">
        <f t="shared" si="6"/>
        <v>6.8784703059614732E-2</v>
      </c>
      <c r="T36" s="85">
        <f>分析係数表!F39</f>
        <v>0.70505659267970011</v>
      </c>
      <c r="U36" s="86">
        <f t="shared" si="7"/>
        <v>4.8497108367696905E-2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投入係数表!T37</f>
        <v>1.000250062515629E-3</v>
      </c>
      <c r="E37" s="77">
        <f t="shared" si="0"/>
        <v>0.1000250062515629</v>
      </c>
      <c r="F37" s="76">
        <f>分析係数表!C40</f>
        <v>0.97865804365400166</v>
      </c>
      <c r="G37" s="77">
        <f t="shared" si="1"/>
        <v>9.7890276934633827E-2</v>
      </c>
      <c r="H37" s="77">
        <v>0.10124530453019781</v>
      </c>
      <c r="I37" s="77">
        <f t="shared" si="2"/>
        <v>0.10124530453019781</v>
      </c>
      <c r="J37" s="76">
        <f>分析係数表!G40</f>
        <v>0.50171175404443846</v>
      </c>
      <c r="K37" s="78">
        <f t="shared" si="3"/>
        <v>5.0795959324608876E-2</v>
      </c>
      <c r="L37" s="79"/>
      <c r="M37" s="80"/>
      <c r="N37" s="81">
        <f>分析係数表!H40</f>
        <v>2.8630749677406836E-2</v>
      </c>
      <c r="O37" s="82">
        <f t="shared" si="4"/>
        <v>0.39509381833410884</v>
      </c>
      <c r="P37" s="76">
        <f>分析係数表!C40</f>
        <v>0.97865804365400166</v>
      </c>
      <c r="Q37" s="82">
        <f t="shared" si="5"/>
        <v>0.38666174331064851</v>
      </c>
      <c r="R37" s="83">
        <v>0.38756935198166664</v>
      </c>
      <c r="S37" s="84">
        <f t="shared" si="6"/>
        <v>0.48881465651186445</v>
      </c>
      <c r="T37" s="85">
        <f>分析係数表!F40</f>
        <v>0.70027522319930191</v>
      </c>
      <c r="U37" s="86">
        <f t="shared" si="7"/>
        <v>0.34230479269193598</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投入係数表!T38</f>
        <v>0</v>
      </c>
      <c r="E38" s="77">
        <f t="shared" si="0"/>
        <v>0</v>
      </c>
      <c r="F38" s="76">
        <f>分析係数表!C41</f>
        <v>0.80396305278910163</v>
      </c>
      <c r="G38" s="77">
        <f t="shared" si="1"/>
        <v>0</v>
      </c>
      <c r="H38" s="77">
        <v>1.4158375986910937E-4</v>
      </c>
      <c r="I38" s="77">
        <f t="shared" si="2"/>
        <v>1.4158375986910937E-4</v>
      </c>
      <c r="J38" s="76">
        <f>分析係数表!G41</f>
        <v>0.44128144119646501</v>
      </c>
      <c r="K38" s="78">
        <f t="shared" si="3"/>
        <v>6.2478285605054804E-5</v>
      </c>
      <c r="L38" s="79"/>
      <c r="M38" s="80"/>
      <c r="N38" s="81">
        <f>分析係数表!H41</f>
        <v>5.1799245180506638E-2</v>
      </c>
      <c r="O38" s="82">
        <f t="shared" si="4"/>
        <v>0.71481053747401124</v>
      </c>
      <c r="P38" s="76">
        <f>分析係数表!C41</f>
        <v>0.80396305278910163</v>
      </c>
      <c r="Q38" s="82">
        <f t="shared" si="5"/>
        <v>0.57468126187342461</v>
      </c>
      <c r="R38" s="83">
        <v>0.58479984009795294</v>
      </c>
      <c r="S38" s="84">
        <f t="shared" si="6"/>
        <v>0.584941423857822</v>
      </c>
      <c r="T38" s="85">
        <f>分析係数表!F41</f>
        <v>0.54716179469748472</v>
      </c>
      <c r="U38" s="86">
        <f t="shared" si="7"/>
        <v>0.32005759927094801</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投入係数表!T39</f>
        <v>5.0012503125781451E-4</v>
      </c>
      <c r="E39" s="77">
        <f>$C$22*D39</f>
        <v>5.0012503125781448E-2</v>
      </c>
      <c r="F39" s="76">
        <f>分析係数表!C42</f>
        <v>0.7641968631692807</v>
      </c>
      <c r="G39" s="77">
        <f>E39*F39</f>
        <v>3.8219398007966025E-2</v>
      </c>
      <c r="H39" s="77">
        <v>4.6049851729314667E-2</v>
      </c>
      <c r="I39" s="77">
        <f>C39+H39</f>
        <v>4.6049851729314667E-2</v>
      </c>
      <c r="J39" s="76">
        <f>分析係数表!G42</f>
        <v>0.4859550561797753</v>
      </c>
      <c r="K39" s="78">
        <f>I39*J39</f>
        <v>2.2378158284189431E-2</v>
      </c>
      <c r="L39" s="79"/>
      <c r="M39" s="80"/>
      <c r="N39" s="81">
        <f>分析係数表!H42</f>
        <v>1.4232907413336437E-2</v>
      </c>
      <c r="O39" s="82">
        <f t="shared" si="4"/>
        <v>0.19640888901936213</v>
      </c>
      <c r="P39" s="76">
        <f>分析係数表!C42</f>
        <v>0.7641968631692807</v>
      </c>
      <c r="Q39" s="82">
        <f>O39*P39</f>
        <v>0.15009505688715991</v>
      </c>
      <c r="R39" s="83">
        <v>0.15543273809820096</v>
      </c>
      <c r="S39" s="84">
        <f>I39+R39</f>
        <v>0.20148258982751563</v>
      </c>
      <c r="T39" s="85">
        <f>分析係数表!F42</f>
        <v>0.5610955056179775</v>
      </c>
      <c r="U39" s="86">
        <f>S39*T39</f>
        <v>0.11305097561248945</v>
      </c>
      <c r="V39" s="87">
        <f>分析係数表!D42</f>
        <v>0.23876404494382023</v>
      </c>
      <c r="W39" s="167">
        <f>ROUND(S39*V39,0)</f>
        <v>0</v>
      </c>
      <c r="X39" s="76">
        <f>分析係数表!E42</f>
        <v>0.20084269662921347</v>
      </c>
      <c r="Y39" s="166">
        <f>ROUND(S39*X39,0)</f>
        <v>0</v>
      </c>
    </row>
    <row r="40" spans="1:25" x14ac:dyDescent="0.2">
      <c r="A40" s="6" t="s">
        <v>195</v>
      </c>
      <c r="B40" s="5" t="s">
        <v>41</v>
      </c>
      <c r="C40" s="90"/>
      <c r="D40" s="76">
        <f>投入係数表!T40</f>
        <v>4.3510877719429859E-2</v>
      </c>
      <c r="E40" s="77">
        <f>$C$22*D40</f>
        <v>4.3510877719429857</v>
      </c>
      <c r="F40" s="76">
        <f>分析係数表!C43</f>
        <v>0.28983015307192284</v>
      </c>
      <c r="G40" s="77">
        <f>E40*F40</f>
        <v>1.2610764349716073</v>
      </c>
      <c r="H40" s="77">
        <v>1.4333317921787867</v>
      </c>
      <c r="I40" s="77">
        <f>C40+H40</f>
        <v>1.4333317921787867</v>
      </c>
      <c r="J40" s="76">
        <f>分析係数表!G43</f>
        <v>0.33656441717791413</v>
      </c>
      <c r="K40" s="78">
        <f>I40*J40</f>
        <v>0.48240847925722846</v>
      </c>
      <c r="L40" s="79"/>
      <c r="M40" s="80"/>
      <c r="N40" s="81">
        <f>分析係数表!H43</f>
        <v>3.8148460769760653E-2</v>
      </c>
      <c r="O40" s="82">
        <f t="shared" si="4"/>
        <v>0.52643473185012402</v>
      </c>
      <c r="P40" s="76">
        <f>分析係数表!C43</f>
        <v>0.28983015307192284</v>
      </c>
      <c r="Q40" s="82">
        <f>O40*P40</f>
        <v>0.15257665891449809</v>
      </c>
      <c r="R40" s="83">
        <v>0.2518514132124674</v>
      </c>
      <c r="S40" s="84">
        <f>I40+R40</f>
        <v>1.6851832053912541</v>
      </c>
      <c r="T40" s="85">
        <f>分析係数表!F43</f>
        <v>0.56944785276073617</v>
      </c>
      <c r="U40" s="86">
        <f>S40*T40</f>
        <v>0.95962395781850429</v>
      </c>
      <c r="V40" s="87">
        <f>分析係数表!D43</f>
        <v>0.1860122699386503</v>
      </c>
      <c r="W40" s="167">
        <f>ROUND(S40*V40,0)</f>
        <v>0</v>
      </c>
      <c r="X40" s="76">
        <f>分析係数表!E43</f>
        <v>0.14098159509202454</v>
      </c>
      <c r="Y40" s="166">
        <f>ROUND(S40*X40,0)</f>
        <v>0</v>
      </c>
    </row>
    <row r="41" spans="1:25" x14ac:dyDescent="0.2">
      <c r="A41" s="6" t="s">
        <v>341</v>
      </c>
      <c r="B41" s="5" t="s">
        <v>42</v>
      </c>
      <c r="C41" s="90"/>
      <c r="D41" s="76">
        <f>投入係数表!T41</f>
        <v>0</v>
      </c>
      <c r="E41" s="77">
        <f>$C$22*D41</f>
        <v>0</v>
      </c>
      <c r="F41" s="76">
        <f>分析係数表!C44</f>
        <v>0.42300160227879646</v>
      </c>
      <c r="G41" s="77">
        <f>E41*F41</f>
        <v>0</v>
      </c>
      <c r="H41" s="77">
        <v>2.4493048364634101E-3</v>
      </c>
      <c r="I41" s="77">
        <f>C41+H41</f>
        <v>2.4493048364634101E-3</v>
      </c>
      <c r="J41" s="76">
        <f>分析係数表!G44</f>
        <v>0.26136898597118913</v>
      </c>
      <c r="K41" s="78">
        <f>I41*J41</f>
        <v>6.4017232144077075E-4</v>
      </c>
      <c r="L41" s="79"/>
      <c r="M41" s="80"/>
      <c r="N41" s="81">
        <f>分析係数表!H44</f>
        <v>0.11478495406079305</v>
      </c>
      <c r="O41" s="82">
        <f t="shared" si="4"/>
        <v>1.5839901608643991</v>
      </c>
      <c r="P41" s="76">
        <f>分析係数表!C44</f>
        <v>0.42300160227879646</v>
      </c>
      <c r="Q41" s="82">
        <f>O41*P41</f>
        <v>0.67003037603948945</v>
      </c>
      <c r="R41" s="83">
        <v>0.68164294401518344</v>
      </c>
      <c r="S41" s="84">
        <f>I41+R41</f>
        <v>0.68409224885164688</v>
      </c>
      <c r="T41" s="85">
        <f>分析係数表!F44</f>
        <v>0.45226438188494494</v>
      </c>
      <c r="U41" s="86">
        <f>S41*T41</f>
        <v>0.30939055807917204</v>
      </c>
      <c r="V41" s="87">
        <f>分析係数表!D44</f>
        <v>0.17696073816024857</v>
      </c>
      <c r="W41" s="167">
        <f>ROUND(S41*V41,0)</f>
        <v>0</v>
      </c>
      <c r="X41" s="76">
        <f>分析係数表!E44</f>
        <v>0.12357593446944733</v>
      </c>
      <c r="Y41" s="166">
        <f>ROUND(S41*X41,0)</f>
        <v>0</v>
      </c>
    </row>
    <row r="42" spans="1:25" x14ac:dyDescent="0.2">
      <c r="A42" s="6" t="s">
        <v>342</v>
      </c>
      <c r="B42" s="5" t="s">
        <v>279</v>
      </c>
      <c r="C42" s="90"/>
      <c r="D42" s="76">
        <f>投入係数表!T42</f>
        <v>5.0012503125781451E-4</v>
      </c>
      <c r="E42" s="77">
        <f>$C$22*D42</f>
        <v>5.0012503125781448E-2</v>
      </c>
      <c r="F42" s="76">
        <f>分析係数表!C45</f>
        <v>1</v>
      </c>
      <c r="G42" s="77">
        <f>E42*F42</f>
        <v>5.0012503125781448E-2</v>
      </c>
      <c r="H42" s="77">
        <v>5.5943182055512734E-2</v>
      </c>
      <c r="I42" s="77">
        <f>C42+H42</f>
        <v>5.5943182055512734E-2</v>
      </c>
      <c r="J42" s="76">
        <f>分析係数表!G45</f>
        <v>0</v>
      </c>
      <c r="K42" s="78">
        <f>I42*J42</f>
        <v>0</v>
      </c>
      <c r="L42" s="79"/>
      <c r="M42" s="80"/>
      <c r="N42" s="81">
        <f>分析係数表!H45</f>
        <v>0</v>
      </c>
      <c r="O42" s="82">
        <f t="shared" si="4"/>
        <v>0</v>
      </c>
      <c r="P42" s="76">
        <f>分析係数表!C45</f>
        <v>1</v>
      </c>
      <c r="Q42" s="82">
        <f>O42*P42</f>
        <v>0</v>
      </c>
      <c r="R42" s="83">
        <v>5.295328535572204E-3</v>
      </c>
      <c r="S42" s="84">
        <f>I42+R42</f>
        <v>6.1238510591084941E-2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投入係数表!T43</f>
        <v>1.5003750937734434E-3</v>
      </c>
      <c r="E43" s="77">
        <f>$C$22*D43</f>
        <v>0.15003750937734434</v>
      </c>
      <c r="F43" s="76">
        <f>分析係数表!C46</f>
        <v>0.14201585503963765</v>
      </c>
      <c r="G43" s="77">
        <f>E43*F43</f>
        <v>2.1307705182241208E-2</v>
      </c>
      <c r="H43" s="77">
        <v>2.8635396180855636E-2</v>
      </c>
      <c r="I43" s="77">
        <f>C43+H43</f>
        <v>2.8635396180855636E-2</v>
      </c>
      <c r="J43" s="76">
        <f>分析係数表!G46</f>
        <v>9.5541401273885346E-3</v>
      </c>
      <c r="K43" s="78">
        <f>I43*J43</f>
        <v>2.7358658771518124E-4</v>
      </c>
      <c r="L43" s="79"/>
      <c r="M43" s="80"/>
      <c r="N43" s="81">
        <f>分析係数表!H46</f>
        <v>2.2838625801631884E-2</v>
      </c>
      <c r="O43" s="82">
        <f t="shared" si="4"/>
        <v>0.31516463854913324</v>
      </c>
      <c r="P43" s="76">
        <f>分析係数表!C46</f>
        <v>0.14201585503963765</v>
      </c>
      <c r="Q43" s="82">
        <f>O43*P43</f>
        <v>4.47583756218135E-2</v>
      </c>
      <c r="R43" s="83">
        <v>4.9622689705125442E-2</v>
      </c>
      <c r="S43" s="84">
        <f>I43+R43</f>
        <v>7.8258085885981071E-2</v>
      </c>
      <c r="T43" s="85">
        <f>分析係数表!F46</f>
        <v>0.31369426751592355</v>
      </c>
      <c r="U43" s="86">
        <f>S43*T43</f>
        <v>2.4549112929201068E-2</v>
      </c>
      <c r="V43" s="87">
        <f>分析係数表!D46</f>
        <v>3.1847133757961785E-3</v>
      </c>
      <c r="W43" s="167">
        <f>ROUND(S43*V43,0)</f>
        <v>0</v>
      </c>
      <c r="X43" s="76">
        <f>分析係数表!E46</f>
        <v>1.1146496815286623E-2</v>
      </c>
      <c r="Y43" s="166">
        <f>ROUND(S43*X43,0)</f>
        <v>0</v>
      </c>
    </row>
    <row r="44" spans="1:25" x14ac:dyDescent="0.2">
      <c r="A44" s="192">
        <v>40</v>
      </c>
      <c r="B44" s="14" t="s">
        <v>151</v>
      </c>
      <c r="C44" s="197">
        <f>SUM(C5:C43)</f>
        <v>100</v>
      </c>
      <c r="D44" s="92">
        <f>投入係数表!T44</f>
        <v>0.63765941485371347</v>
      </c>
      <c r="E44" s="91">
        <f>SUM(E5:E43)</f>
        <v>63.765941485371322</v>
      </c>
      <c r="F44" s="92">
        <f>分析係数表!C47</f>
        <v>0.37838028773130272</v>
      </c>
      <c r="G44" s="91">
        <f>SUM(G5:G43)</f>
        <v>7.5351569216995919</v>
      </c>
      <c r="H44" s="91">
        <f>SUM(H5:H43)</f>
        <v>8.4946625620539162</v>
      </c>
      <c r="I44" s="91">
        <f>SUM(I5:I43)</f>
        <v>108.49466256205395</v>
      </c>
      <c r="J44" s="92">
        <f>分析係数表!G47</f>
        <v>0.24341071531224251</v>
      </c>
      <c r="K44" s="93">
        <f>SUM(K5:K43)</f>
        <v>21.997288487114687</v>
      </c>
      <c r="L44" s="94">
        <f>最終需要_まとめ!$L$33</f>
        <v>0.62733333333333341</v>
      </c>
      <c r="M44" s="91">
        <f>K44*L44</f>
        <v>13.799632310916616</v>
      </c>
      <c r="N44" s="95">
        <f>分析係数表!H47</f>
        <v>1</v>
      </c>
      <c r="O44" s="96">
        <f>SUM(O5:O43)</f>
        <v>13.799632310916616</v>
      </c>
      <c r="P44" s="92">
        <f>分析係数表!C47</f>
        <v>0.37838028773130272</v>
      </c>
      <c r="Q44" s="96">
        <f>SUM(Q5:Q43)</f>
        <v>5.774701238932372</v>
      </c>
      <c r="R44" s="91">
        <f>SUM(R5:R43)</f>
        <v>6.4335415718289983</v>
      </c>
      <c r="S44" s="97">
        <f>SUM(S5:S43)</f>
        <v>114.9282041338829</v>
      </c>
      <c r="T44" s="98">
        <f>分析係数表!F47</f>
        <v>0.4410006323413877</v>
      </c>
      <c r="U44" s="99">
        <f>SUM(U5:U43)</f>
        <v>43.354342338468186</v>
      </c>
      <c r="V44" s="100">
        <f>分析係数表!D47</f>
        <v>6.076465403261349E-2</v>
      </c>
      <c r="W44" s="164">
        <f>SUM(W5:W43)</f>
        <v>0</v>
      </c>
      <c r="X44" s="92">
        <f>分析係数表!E47</f>
        <v>4.5269894801387316E-2</v>
      </c>
      <c r="Y44" s="165">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296</v>
      </c>
      <c r="S2" s="3" t="s">
        <v>153</v>
      </c>
      <c r="U2" s="64" t="s">
        <v>210</v>
      </c>
      <c r="W2" s="3" t="s">
        <v>130</v>
      </c>
      <c r="Y2" s="3" t="s">
        <v>154</v>
      </c>
    </row>
    <row r="3" spans="1:25" ht="44" x14ac:dyDescent="0.2">
      <c r="B3" s="65"/>
      <c r="C3" s="66" t="s">
        <v>228</v>
      </c>
      <c r="D3" s="66" t="s">
        <v>314</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投入係数表!U5</f>
        <v>0</v>
      </c>
      <c r="E5" s="77">
        <f t="shared" ref="E5:E38" si="0">$C$23*D5</f>
        <v>0</v>
      </c>
      <c r="F5" s="76">
        <f>分析係数表!C8</f>
        <v>1</v>
      </c>
      <c r="G5" s="77">
        <f t="shared" ref="G5:G38" si="1">E5*F5</f>
        <v>0</v>
      </c>
      <c r="H5" s="77">
        <f t="array" ref="H5:H43">MMULT(逆行列係数!C5:AO43,'19'!G5:G43)</f>
        <v>1.4447570100466524E-3</v>
      </c>
      <c r="I5" s="77">
        <f t="shared" ref="I5:I38" si="2">C5+H5</f>
        <v>1.4447570100466524E-3</v>
      </c>
      <c r="J5" s="76">
        <f>分析係数表!G8</f>
        <v>0.11966752230778634</v>
      </c>
      <c r="K5" s="78">
        <f t="shared" ref="K5:K38" si="3">I5*J5</f>
        <v>1.7289049172908847E-4</v>
      </c>
      <c r="L5" s="79" t="s">
        <v>184</v>
      </c>
      <c r="M5" s="80" t="s">
        <v>184</v>
      </c>
      <c r="N5" s="81">
        <f>分析係数表!H8</f>
        <v>1.1982031803320041E-2</v>
      </c>
      <c r="O5" s="82">
        <f t="shared" ref="O5:O43" si="4">$M$44*N5</f>
        <v>0.18235249986691379</v>
      </c>
      <c r="P5" s="76">
        <f>分析係数表!C8</f>
        <v>1</v>
      </c>
      <c r="Q5" s="82">
        <f t="shared" ref="Q5:Q38" si="5">O5*P5</f>
        <v>0.18235249986691379</v>
      </c>
      <c r="R5" s="83">
        <f t="array" ref="R5:R43">MMULT(逆行列係数!C5:AO43,'19'!Q5:Q43)</f>
        <v>0.24090177111050151</v>
      </c>
      <c r="S5" s="84">
        <f t="shared" ref="S5:S38" si="6">I5+R5</f>
        <v>0.24234652812054816</v>
      </c>
      <c r="T5" s="85">
        <f>分析係数表!F8</f>
        <v>0.45202298007578534</v>
      </c>
      <c r="U5" s="86">
        <f t="shared" ref="U5:U38" si="7">S5*T5</f>
        <v>0.10954619985207029</v>
      </c>
      <c r="V5" s="87">
        <f>分析係数表!D8</f>
        <v>0.29959662632929962</v>
      </c>
      <c r="W5" s="167">
        <f t="shared" ref="W5:W38" si="8">ROUND(S5*V5,0)</f>
        <v>0</v>
      </c>
      <c r="X5" s="76">
        <f>分析係数表!E8</f>
        <v>0.10695513995844029</v>
      </c>
      <c r="Y5" s="166">
        <f t="shared" ref="Y5:Y38" si="9">ROUND(S5*X5,0)</f>
        <v>0</v>
      </c>
    </row>
    <row r="6" spans="1:25" x14ac:dyDescent="0.2">
      <c r="A6" s="6" t="s">
        <v>220</v>
      </c>
      <c r="B6" s="5" t="s">
        <v>266</v>
      </c>
      <c r="C6" s="90"/>
      <c r="D6" s="76">
        <f>投入係数表!U6</f>
        <v>0</v>
      </c>
      <c r="E6" s="77">
        <f t="shared" si="0"/>
        <v>0</v>
      </c>
      <c r="F6" s="76">
        <f>分析係数表!C9</f>
        <v>0.44525547445255476</v>
      </c>
      <c r="G6" s="77">
        <f t="shared" si="1"/>
        <v>0</v>
      </c>
      <c r="H6" s="77">
        <v>1.311401603200212E-4</v>
      </c>
      <c r="I6" s="77">
        <f t="shared" si="2"/>
        <v>1.311401603200212E-4</v>
      </c>
      <c r="J6" s="76">
        <f>分析係数表!G9</f>
        <v>0.25757575757575757</v>
      </c>
      <c r="K6" s="78">
        <f t="shared" si="3"/>
        <v>3.3778526143035763E-5</v>
      </c>
      <c r="L6" s="79"/>
      <c r="M6" s="80"/>
      <c r="N6" s="81">
        <f>分析係数表!H9</f>
        <v>6.2093120276314386E-4</v>
      </c>
      <c r="O6" s="82">
        <f t="shared" si="4"/>
        <v>9.4498461469493793E-3</v>
      </c>
      <c r="P6" s="76">
        <f>分析係数表!C9</f>
        <v>0.44525547445255476</v>
      </c>
      <c r="Q6" s="82">
        <f t="shared" si="5"/>
        <v>4.2075957296635923E-3</v>
      </c>
      <c r="R6" s="83">
        <v>5.0139978777210418E-3</v>
      </c>
      <c r="S6" s="84">
        <f t="shared" si="6"/>
        <v>5.145138038041063E-3</v>
      </c>
      <c r="T6" s="85">
        <f>分析係数表!F9</f>
        <v>0.71212121212121215</v>
      </c>
      <c r="U6" s="86">
        <f t="shared" si="7"/>
        <v>3.6639619361807573E-3</v>
      </c>
      <c r="V6" s="87">
        <f>分析係数表!D9</f>
        <v>0.22727272727272727</v>
      </c>
      <c r="W6" s="167">
        <f t="shared" si="8"/>
        <v>0</v>
      </c>
      <c r="X6" s="76">
        <f>分析係数表!E9</f>
        <v>0</v>
      </c>
      <c r="Y6" s="166">
        <f t="shared" si="9"/>
        <v>0</v>
      </c>
    </row>
    <row r="7" spans="1:25" x14ac:dyDescent="0.2">
      <c r="A7" s="6" t="s">
        <v>221</v>
      </c>
      <c r="B7" s="5" t="s">
        <v>267</v>
      </c>
      <c r="C7" s="90"/>
      <c r="D7" s="76">
        <f>投入係数表!U7</f>
        <v>0</v>
      </c>
      <c r="E7" s="77">
        <f t="shared" si="0"/>
        <v>0</v>
      </c>
      <c r="F7" s="76">
        <f>分析係数表!C10</f>
        <v>1</v>
      </c>
      <c r="G7" s="77">
        <f t="shared" si="1"/>
        <v>0</v>
      </c>
      <c r="H7" s="77">
        <v>7.9034476799831881E-4</v>
      </c>
      <c r="I7" s="77">
        <f t="shared" si="2"/>
        <v>7.9034476799831881E-4</v>
      </c>
      <c r="J7" s="76">
        <f>分析係数表!G10</f>
        <v>0.17925311203319502</v>
      </c>
      <c r="K7" s="78">
        <f t="shared" si="3"/>
        <v>1.4167175924285216E-4</v>
      </c>
      <c r="L7" s="79"/>
      <c r="M7" s="80"/>
      <c r="N7" s="81">
        <f>分析係数表!H10</f>
        <v>1.2030542053535912E-3</v>
      </c>
      <c r="O7" s="82">
        <f t="shared" si="4"/>
        <v>1.8309076909714422E-2</v>
      </c>
      <c r="P7" s="76">
        <f>分析係数表!C10</f>
        <v>1</v>
      </c>
      <c r="Q7" s="82">
        <f t="shared" si="5"/>
        <v>1.8309076909714422E-2</v>
      </c>
      <c r="R7" s="83">
        <v>2.4927453682378014E-2</v>
      </c>
      <c r="S7" s="84">
        <f t="shared" si="6"/>
        <v>2.5717798450376333E-2</v>
      </c>
      <c r="T7" s="85">
        <f>分析係数表!F10</f>
        <v>0.51950207468879672</v>
      </c>
      <c r="U7" s="86">
        <f t="shared" si="7"/>
        <v>1.3360449651398827E-2</v>
      </c>
      <c r="V7" s="87">
        <f>分析係数表!D10</f>
        <v>0.10539419087136929</v>
      </c>
      <c r="W7" s="167">
        <f t="shared" si="8"/>
        <v>0</v>
      </c>
      <c r="X7" s="76">
        <f>分析係数表!E10</f>
        <v>0</v>
      </c>
      <c r="Y7" s="166">
        <f t="shared" si="9"/>
        <v>0</v>
      </c>
    </row>
    <row r="8" spans="1:25" x14ac:dyDescent="0.2">
      <c r="A8" s="6" t="s">
        <v>222</v>
      </c>
      <c r="B8" s="5" t="s">
        <v>27</v>
      </c>
      <c r="C8" s="90"/>
      <c r="D8" s="76">
        <f>投入係数表!U8</f>
        <v>4.8460412688874461E-5</v>
      </c>
      <c r="E8" s="77">
        <f t="shared" si="0"/>
        <v>4.8460412688874459E-3</v>
      </c>
      <c r="F8" s="76">
        <f>分析係数表!C11</f>
        <v>1.8423746161719823E-3</v>
      </c>
      <c r="G8" s="77">
        <f t="shared" si="1"/>
        <v>8.9282234227200949E-6</v>
      </c>
      <c r="H8" s="77">
        <v>2.7404509139427778E-4</v>
      </c>
      <c r="I8" s="77">
        <f t="shared" si="2"/>
        <v>2.7404509139427778E-4</v>
      </c>
      <c r="J8" s="76">
        <f>分析係数表!G11</f>
        <v>0.46666666666666667</v>
      </c>
      <c r="K8" s="78">
        <f t="shared" si="3"/>
        <v>1.2788770931732962E-4</v>
      </c>
      <c r="L8" s="79"/>
      <c r="M8" s="80"/>
      <c r="N8" s="81">
        <f>分析係数表!H11</f>
        <v>-1.9404100086348246E-5</v>
      </c>
      <c r="O8" s="82">
        <f t="shared" si="4"/>
        <v>-2.953076920921681E-4</v>
      </c>
      <c r="P8" s="76">
        <f>分析係数表!C11</f>
        <v>1.8423746161719823E-3</v>
      </c>
      <c r="Q8" s="82">
        <f t="shared" si="5"/>
        <v>-5.4406739587094215E-7</v>
      </c>
      <c r="R8" s="83">
        <v>9.1524153410144871E-5</v>
      </c>
      <c r="S8" s="84">
        <f t="shared" si="6"/>
        <v>3.6556924480442266E-4</v>
      </c>
      <c r="T8" s="85">
        <f>分析係数表!F11</f>
        <v>0.8</v>
      </c>
      <c r="U8" s="86">
        <f t="shared" si="7"/>
        <v>2.9245539584353813E-4</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投入係数表!U9</f>
        <v>0</v>
      </c>
      <c r="E9" s="77">
        <f t="shared" si="0"/>
        <v>0</v>
      </c>
      <c r="F9" s="76">
        <f>分析係数表!C12</f>
        <v>2.0316759704011478E-2</v>
      </c>
      <c r="G9" s="77">
        <f t="shared" si="1"/>
        <v>0</v>
      </c>
      <c r="H9" s="77">
        <v>6.0927857458093577E-5</v>
      </c>
      <c r="I9" s="77">
        <f t="shared" si="2"/>
        <v>6.0927857458093577E-5</v>
      </c>
      <c r="J9" s="76">
        <f>分析係数表!G12</f>
        <v>0.1442736737729301</v>
      </c>
      <c r="K9" s="78">
        <f t="shared" si="3"/>
        <v>8.7902858305925783E-6</v>
      </c>
      <c r="L9" s="79"/>
      <c r="M9" s="80"/>
      <c r="N9" s="81">
        <f>分析係数表!H12</f>
        <v>9.3974056718184554E-2</v>
      </c>
      <c r="O9" s="82">
        <f t="shared" si="4"/>
        <v>1.4301751528023701</v>
      </c>
      <c r="P9" s="76">
        <f>分析係数表!C12</f>
        <v>2.0316759704011478E-2</v>
      </c>
      <c r="Q9" s="82">
        <f t="shared" si="5"/>
        <v>2.9056524914133651E-2</v>
      </c>
      <c r="R9" s="83">
        <v>3.2343826552682441E-2</v>
      </c>
      <c r="S9" s="84">
        <f t="shared" si="6"/>
        <v>3.2404754410140534E-2</v>
      </c>
      <c r="T9" s="85">
        <f>分析係数表!F12</f>
        <v>0.28705999008428357</v>
      </c>
      <c r="U9" s="86">
        <f t="shared" si="7"/>
        <v>9.3021084796585853E-3</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投入係数表!U10</f>
        <v>2.5587097899725715E-3</v>
      </c>
      <c r="E10" s="77">
        <f t="shared" si="0"/>
        <v>0.25587097899725714</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0.21675584599565137</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投入係数表!U11</f>
        <v>7.3902129350533552E-3</v>
      </c>
      <c r="E11" s="77">
        <f t="shared" si="0"/>
        <v>0.73902129350533552</v>
      </c>
      <c r="F11" s="76">
        <f>分析係数表!C14</f>
        <v>5.3118908382066232E-2</v>
      </c>
      <c r="G11" s="77">
        <f t="shared" si="1"/>
        <v>3.9256004382105997E-2</v>
      </c>
      <c r="H11" s="77">
        <v>4.947633360618247E-2</v>
      </c>
      <c r="I11" s="77">
        <f t="shared" si="2"/>
        <v>4.947633360618247E-2</v>
      </c>
      <c r="J11" s="76">
        <f>分析係数表!G14</f>
        <v>0.16545012165450121</v>
      </c>
      <c r="K11" s="78">
        <f t="shared" si="3"/>
        <v>8.1858654141615753E-3</v>
      </c>
      <c r="L11" s="79"/>
      <c r="M11" s="80"/>
      <c r="N11" s="81">
        <f>分析係数表!H14</f>
        <v>1.1739480552240688E-3</v>
      </c>
      <c r="O11" s="82">
        <f t="shared" si="4"/>
        <v>1.7866115371576168E-2</v>
      </c>
      <c r="P11" s="76">
        <f>分析係数表!C14</f>
        <v>5.3118908382066232E-2</v>
      </c>
      <c r="Q11" s="82">
        <f t="shared" si="5"/>
        <v>9.4902854556617967E-4</v>
      </c>
      <c r="R11" s="83">
        <v>3.5319242813765259E-3</v>
      </c>
      <c r="S11" s="84">
        <f t="shared" si="6"/>
        <v>5.3008257887558995E-2</v>
      </c>
      <c r="T11" s="85">
        <f>分析係数表!F14</f>
        <v>0.30008110300081103</v>
      </c>
      <c r="U11" s="86">
        <f t="shared" si="7"/>
        <v>1.5906776495050144E-2</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投入係数表!U12</f>
        <v>1.3743373038564797E-2</v>
      </c>
      <c r="E12" s="77">
        <f t="shared" si="0"/>
        <v>1.3743373038564797</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0.13200253836519915</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投入係数表!U13</f>
        <v>1.0564369966174633E-3</v>
      </c>
      <c r="E13" s="77">
        <f t="shared" si="0"/>
        <v>0.10564369966174633</v>
      </c>
      <c r="F13" s="76">
        <f>分析係数表!C16</f>
        <v>2.7114967462038564E-3</v>
      </c>
      <c r="G13" s="77">
        <f t="shared" si="1"/>
        <v>2.8645254788976261E-4</v>
      </c>
      <c r="H13" s="77">
        <v>4.7007080574268297E-4</v>
      </c>
      <c r="I13" s="77">
        <f t="shared" si="2"/>
        <v>4.7007080574268297E-4</v>
      </c>
      <c r="J13" s="76">
        <f>分析係数表!G16</f>
        <v>4.3478260869565216E-2</v>
      </c>
      <c r="K13" s="78">
        <f t="shared" si="3"/>
        <v>2.0437861119247087E-5</v>
      </c>
      <c r="L13" s="79"/>
      <c r="M13" s="80"/>
      <c r="N13" s="81">
        <f>分析係数表!H16</f>
        <v>1.6842758874950278E-2</v>
      </c>
      <c r="O13" s="82">
        <f t="shared" si="4"/>
        <v>0.25632707673600191</v>
      </c>
      <c r="P13" s="76">
        <f>分析係数表!C16</f>
        <v>2.7114967462038564E-3</v>
      </c>
      <c r="Q13" s="82">
        <f t="shared" si="5"/>
        <v>6.9503003453361535E-4</v>
      </c>
      <c r="R13" s="83">
        <v>7.7695324861837332E-4</v>
      </c>
      <c r="S13" s="84">
        <f t="shared" si="6"/>
        <v>1.2470240543610562E-3</v>
      </c>
      <c r="T13" s="85">
        <f>分析係数表!F16</f>
        <v>0.30434782608695654</v>
      </c>
      <c r="U13" s="86">
        <f t="shared" si="7"/>
        <v>3.7952906002293018E-4</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投入係数表!U14</f>
        <v>4.0343293563487988E-2</v>
      </c>
      <c r="E14" s="77">
        <f t="shared" si="0"/>
        <v>4.034329356348799</v>
      </c>
      <c r="F14" s="76">
        <f>分析係数表!C17</f>
        <v>8.0363051905076865E-3</v>
      </c>
      <c r="G14" s="77">
        <f t="shared" si="1"/>
        <v>3.2421101946643389E-2</v>
      </c>
      <c r="H14" s="77">
        <v>3.7372011213409134E-2</v>
      </c>
      <c r="I14" s="77">
        <f t="shared" si="2"/>
        <v>3.7372011213409134E-2</v>
      </c>
      <c r="J14" s="76">
        <f>分析係数表!G17</f>
        <v>0.21314741035856574</v>
      </c>
      <c r="K14" s="78">
        <f t="shared" si="3"/>
        <v>7.9657474100294379E-3</v>
      </c>
      <c r="L14" s="79"/>
      <c r="M14" s="80"/>
      <c r="N14" s="81">
        <f>分析係数表!H17</f>
        <v>2.8815088628227144E-3</v>
      </c>
      <c r="O14" s="82">
        <f t="shared" si="4"/>
        <v>4.3853192275686959E-2</v>
      </c>
      <c r="P14" s="76">
        <f>分析係数表!C17</f>
        <v>8.0363051905076865E-3</v>
      </c>
      <c r="Q14" s="82">
        <f t="shared" si="5"/>
        <v>3.5241763670543468E-4</v>
      </c>
      <c r="R14" s="83">
        <v>6.7501989688397161E-4</v>
      </c>
      <c r="S14" s="84">
        <f t="shared" si="6"/>
        <v>3.8047031110293103E-2</v>
      </c>
      <c r="T14" s="85">
        <f>分析係数表!F17</f>
        <v>0.32270916334661354</v>
      </c>
      <c r="U14" s="86">
        <f t="shared" si="7"/>
        <v>1.2278125577425265E-2</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投入係数表!U15</f>
        <v>9.2317086172305843E-3</v>
      </c>
      <c r="E15" s="77">
        <f t="shared" si="0"/>
        <v>0.9231708617230584</v>
      </c>
      <c r="F15" s="76">
        <f>分析係数表!C18</f>
        <v>6.0036945812807829E-2</v>
      </c>
      <c r="G15" s="77">
        <f t="shared" si="1"/>
        <v>5.5424359001230369E-2</v>
      </c>
      <c r="H15" s="77">
        <v>6.4805070678166779E-2</v>
      </c>
      <c r="I15" s="77">
        <f t="shared" si="2"/>
        <v>6.4805070678166779E-2</v>
      </c>
      <c r="J15" s="76">
        <f>分析係数表!G18</f>
        <v>0.21452702702702703</v>
      </c>
      <c r="K15" s="78">
        <f t="shared" si="3"/>
        <v>1.3902439148863481E-2</v>
      </c>
      <c r="L15" s="79"/>
      <c r="M15" s="80"/>
      <c r="N15" s="81">
        <f>分析係数表!H18</f>
        <v>4.5599635202918376E-4</v>
      </c>
      <c r="O15" s="82">
        <f t="shared" si="4"/>
        <v>6.93973076416595E-3</v>
      </c>
      <c r="P15" s="76">
        <f>分析係数表!C18</f>
        <v>6.0036945812807829E-2</v>
      </c>
      <c r="Q15" s="82">
        <f t="shared" si="5"/>
        <v>4.166402398437066E-4</v>
      </c>
      <c r="R15" s="83">
        <v>9.7706392409529336E-4</v>
      </c>
      <c r="S15" s="84">
        <f t="shared" si="6"/>
        <v>6.5782134602262066E-2</v>
      </c>
      <c r="T15" s="85">
        <f>分析係数表!F18</f>
        <v>0.45777027027027029</v>
      </c>
      <c r="U15" s="86">
        <f t="shared" si="7"/>
        <v>3.0113105535832806E-2</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投入係数表!U16</f>
        <v>4.5940471229052988E-2</v>
      </c>
      <c r="E16" s="77">
        <f t="shared" si="0"/>
        <v>4.594047122905299</v>
      </c>
      <c r="F16" s="76">
        <f>分析係数表!C19</f>
        <v>2.1817907292767669E-2</v>
      </c>
      <c r="G16" s="77">
        <f t="shared" si="1"/>
        <v>0.10023249422615385</v>
      </c>
      <c r="H16" s="77">
        <v>0.1161340475099735</v>
      </c>
      <c r="I16" s="77">
        <f t="shared" si="2"/>
        <v>0.1161340475099735</v>
      </c>
      <c r="J16" s="76">
        <f>分析係数表!G19</f>
        <v>5.7812500000000003E-2</v>
      </c>
      <c r="K16" s="78">
        <f t="shared" si="3"/>
        <v>6.7139996216703428E-3</v>
      </c>
      <c r="L16" s="79"/>
      <c r="M16" s="80"/>
      <c r="N16" s="81">
        <f>分析係数表!H19</f>
        <v>-1.1642460051808947E-4</v>
      </c>
      <c r="O16" s="82">
        <f t="shared" si="4"/>
        <v>-1.7718461525530085E-3</v>
      </c>
      <c r="P16" s="76">
        <f>分析係数表!C19</f>
        <v>2.1817907292767669E-2</v>
      </c>
      <c r="Q16" s="82">
        <f t="shared" si="5"/>
        <v>-3.8657975093448618E-5</v>
      </c>
      <c r="R16" s="83">
        <v>2.4358322687377949E-4</v>
      </c>
      <c r="S16" s="84">
        <f t="shared" si="6"/>
        <v>0.11637763073684727</v>
      </c>
      <c r="T16" s="85">
        <f>分析係数表!F19</f>
        <v>0.24062500000000001</v>
      </c>
      <c r="U16" s="86">
        <f t="shared" si="7"/>
        <v>2.8003367396053875E-2</v>
      </c>
      <c r="V16" s="87">
        <f>分析係数表!D19</f>
        <v>1.171875E-2</v>
      </c>
      <c r="W16" s="167">
        <f t="shared" si="8"/>
        <v>0</v>
      </c>
      <c r="X16" s="76">
        <f>分析係数表!E19</f>
        <v>1.015625E-2</v>
      </c>
      <c r="Y16" s="166">
        <f t="shared" si="9"/>
        <v>0</v>
      </c>
    </row>
    <row r="17" spans="1:25" x14ac:dyDescent="0.2">
      <c r="A17" s="6" t="s">
        <v>5</v>
      </c>
      <c r="B17" s="5" t="s">
        <v>33</v>
      </c>
      <c r="C17" s="90"/>
      <c r="D17" s="76">
        <f>投入係数表!U17</f>
        <v>6.6773602644000118E-2</v>
      </c>
      <c r="E17" s="77">
        <f t="shared" si="0"/>
        <v>6.6773602644000114</v>
      </c>
      <c r="F17" s="76">
        <f>分析係数表!C20</f>
        <v>5.6386047731444844E-3</v>
      </c>
      <c r="G17" s="77">
        <f t="shared" si="1"/>
        <v>3.7650995458851221E-2</v>
      </c>
      <c r="H17" s="77">
        <v>4.3002886388280689E-2</v>
      </c>
      <c r="I17" s="77">
        <f t="shared" si="2"/>
        <v>4.3002886388280689E-2</v>
      </c>
      <c r="J17" s="76">
        <f>分析係数表!G20</f>
        <v>9.9078341013824886E-2</v>
      </c>
      <c r="K17" s="78">
        <f t="shared" si="3"/>
        <v>4.2606546421568425E-3</v>
      </c>
      <c r="L17" s="79"/>
      <c r="M17" s="80"/>
      <c r="N17" s="81">
        <f>分析係数表!H20</f>
        <v>5.6271890250409915E-4</v>
      </c>
      <c r="O17" s="82">
        <f t="shared" si="4"/>
        <v>8.5639230706728749E-3</v>
      </c>
      <c r="P17" s="76">
        <f>分析係数表!C20</f>
        <v>5.6386047731444844E-3</v>
      </c>
      <c r="Q17" s="82">
        <f t="shared" si="5"/>
        <v>4.8288577503138242E-5</v>
      </c>
      <c r="R17" s="83">
        <v>1.5403286218261639E-4</v>
      </c>
      <c r="S17" s="84">
        <f t="shared" si="6"/>
        <v>4.3156919250463305E-2</v>
      </c>
      <c r="T17" s="85">
        <f>分析係数表!F20</f>
        <v>0.22119815668202766</v>
      </c>
      <c r="U17" s="86">
        <f t="shared" si="7"/>
        <v>9.5462309862775988E-3</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投入係数表!U18</f>
        <v>2.8160345813504947E-2</v>
      </c>
      <c r="E18" s="77">
        <f t="shared" si="0"/>
        <v>2.8160345813504946</v>
      </c>
      <c r="F18" s="76">
        <f>分析係数表!C21</f>
        <v>3.6921656859351559E-2</v>
      </c>
      <c r="G18" s="77">
        <f t="shared" si="1"/>
        <v>0.10397266251669068</v>
      </c>
      <c r="H18" s="77">
        <v>0.11995191423167659</v>
      </c>
      <c r="I18" s="77">
        <f t="shared" si="2"/>
        <v>0.11995191423167659</v>
      </c>
      <c r="J18" s="76">
        <f>分析係数表!G21</f>
        <v>0.2849280270956816</v>
      </c>
      <c r="K18" s="78">
        <f t="shared" si="3"/>
        <v>3.4177662268382022E-2</v>
      </c>
      <c r="L18" s="79"/>
      <c r="M18" s="80"/>
      <c r="N18" s="81">
        <f>分析係数表!H21</f>
        <v>9.3139680414471579E-4</v>
      </c>
      <c r="O18" s="82">
        <f t="shared" si="4"/>
        <v>1.4174769220424068E-2</v>
      </c>
      <c r="P18" s="76">
        <f>分析係数表!C21</f>
        <v>3.6921656859351559E-2</v>
      </c>
      <c r="Q18" s="82">
        <f t="shared" si="5"/>
        <v>5.2335596521699561E-4</v>
      </c>
      <c r="R18" s="83">
        <v>1.2186303885172271E-3</v>
      </c>
      <c r="S18" s="84">
        <f t="shared" si="6"/>
        <v>0.12117054462019382</v>
      </c>
      <c r="T18" s="85">
        <f>分析係数表!F21</f>
        <v>0.42591024555461471</v>
      </c>
      <c r="U18" s="86">
        <f t="shared" si="7"/>
        <v>5.160777641317315E-2</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投入係数表!U19</f>
        <v>1.3651298254455935E-2</v>
      </c>
      <c r="E19" s="77">
        <f t="shared" si="0"/>
        <v>1.3651298254455935</v>
      </c>
      <c r="F19" s="76">
        <f>分析係数表!C22</f>
        <v>3.1736872475476074E-2</v>
      </c>
      <c r="G19" s="77">
        <f t="shared" si="1"/>
        <v>4.3324951182635713E-2</v>
      </c>
      <c r="H19" s="77">
        <v>5.0278346492720186E-2</v>
      </c>
      <c r="I19" s="77">
        <f t="shared" si="2"/>
        <v>5.0278346492720186E-2</v>
      </c>
      <c r="J19" s="76">
        <f>分析係数表!G22</f>
        <v>0.19464835425053278</v>
      </c>
      <c r="K19" s="78">
        <f t="shared" si="3"/>
        <v>9.7865973992460314E-3</v>
      </c>
      <c r="L19" s="79"/>
      <c r="M19" s="80"/>
      <c r="N19" s="81">
        <f>分析係数表!H22</f>
        <v>4.8510250215870614E-5</v>
      </c>
      <c r="O19" s="82">
        <f t="shared" si="4"/>
        <v>7.3826923023042029E-4</v>
      </c>
      <c r="P19" s="76">
        <f>分析係数表!C22</f>
        <v>3.1736872475476074E-2</v>
      </c>
      <c r="Q19" s="82">
        <f t="shared" si="5"/>
        <v>2.3430356412390735E-5</v>
      </c>
      <c r="R19" s="83">
        <v>2.9456074418965199E-4</v>
      </c>
      <c r="S19" s="84">
        <f t="shared" si="6"/>
        <v>5.0572907236909839E-2</v>
      </c>
      <c r="T19" s="85">
        <f>分析係数表!F22</f>
        <v>0.41345015391901491</v>
      </c>
      <c r="U19" s="86">
        <f t="shared" si="7"/>
        <v>2.0909376281232437E-2</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投入係数表!U20</f>
        <v>2.4230206344437229E-3</v>
      </c>
      <c r="E20" s="77">
        <f t="shared" si="0"/>
        <v>0.2423020634443723</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4.4296153813825213E-4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投入係数表!U21</f>
        <v>9.5951617123971424E-4</v>
      </c>
      <c r="E21" s="77">
        <f t="shared" si="0"/>
        <v>9.5951617123971419E-2</v>
      </c>
      <c r="F21" s="76">
        <f>分析係数表!C24</f>
        <v>0.35760598503740648</v>
      </c>
      <c r="G21" s="77">
        <f t="shared" si="1"/>
        <v>3.4312872557549876E-2</v>
      </c>
      <c r="H21" s="77">
        <v>4.5846648544280527E-2</v>
      </c>
      <c r="I21" s="77">
        <f t="shared" si="2"/>
        <v>4.5846648544280527E-2</v>
      </c>
      <c r="J21" s="76">
        <f>分析係数表!G24</f>
        <v>0.20759493670886076</v>
      </c>
      <c r="K21" s="78">
        <f t="shared" si="3"/>
        <v>9.5175321028632999E-3</v>
      </c>
      <c r="L21" s="79"/>
      <c r="M21" s="80"/>
      <c r="N21" s="81">
        <f>分析係数表!H24</f>
        <v>3.6867790164061664E-4</v>
      </c>
      <c r="O21" s="82">
        <f t="shared" si="4"/>
        <v>5.6108461497511933E-3</v>
      </c>
      <c r="P21" s="76">
        <f>分析係数表!C24</f>
        <v>0.35760598503740648</v>
      </c>
      <c r="Q21" s="82">
        <f t="shared" si="5"/>
        <v>2.0064721642751148E-3</v>
      </c>
      <c r="R21" s="83">
        <v>7.0133420388180552E-3</v>
      </c>
      <c r="S21" s="84">
        <f t="shared" si="6"/>
        <v>5.2859990583098579E-2</v>
      </c>
      <c r="T21" s="85">
        <f>分析係数表!F24</f>
        <v>0.39156118143459917</v>
      </c>
      <c r="U21" s="86">
        <f t="shared" si="7"/>
        <v>2.0697920363339867E-2</v>
      </c>
      <c r="V21" s="87">
        <f>分析係数表!D24</f>
        <v>0</v>
      </c>
      <c r="W21" s="167">
        <f t="shared" si="8"/>
        <v>0</v>
      </c>
      <c r="X21" s="76">
        <f>分析係数表!E24</f>
        <v>0</v>
      </c>
      <c r="Y21" s="166">
        <f t="shared" si="9"/>
        <v>0</v>
      </c>
    </row>
    <row r="22" spans="1:25" x14ac:dyDescent="0.2">
      <c r="A22" s="6" t="s">
        <v>10</v>
      </c>
      <c r="B22" s="5" t="s">
        <v>272</v>
      </c>
      <c r="C22" s="90"/>
      <c r="D22" s="76">
        <f>投入係数表!U22</f>
        <v>0.15022243329424192</v>
      </c>
      <c r="E22" s="77">
        <f t="shared" si="0"/>
        <v>15.022243329424192</v>
      </c>
      <c r="F22" s="76">
        <f>分析係数表!C25</f>
        <v>9.5215065139195865E-3</v>
      </c>
      <c r="G22" s="77">
        <f t="shared" si="1"/>
        <v>0.14303438771479751</v>
      </c>
      <c r="H22" s="77">
        <v>0.16333320506530971</v>
      </c>
      <c r="I22" s="77">
        <f t="shared" si="2"/>
        <v>0.16333320506530971</v>
      </c>
      <c r="J22" s="76">
        <f>分析係数表!G25</f>
        <v>0.19654913728432108</v>
      </c>
      <c r="K22" s="78">
        <f t="shared" si="3"/>
        <v>3.2103000545469725E-2</v>
      </c>
      <c r="L22" s="79"/>
      <c r="M22" s="80"/>
      <c r="N22" s="81">
        <f>分析係数表!H25</f>
        <v>5.2391070233140261E-4</v>
      </c>
      <c r="O22" s="82">
        <f t="shared" si="4"/>
        <v>7.9733076864885385E-3</v>
      </c>
      <c r="P22" s="76">
        <f>分析係数表!C25</f>
        <v>9.5215065139195865E-3</v>
      </c>
      <c r="Q22" s="82">
        <f t="shared" si="5"/>
        <v>7.5917901074385732E-5</v>
      </c>
      <c r="R22" s="83">
        <v>5.6651967722711025E-4</v>
      </c>
      <c r="S22" s="84">
        <f t="shared" si="6"/>
        <v>0.16389972474253683</v>
      </c>
      <c r="T22" s="85">
        <f>分析係数表!F25</f>
        <v>0.35083770942735681</v>
      </c>
      <c r="U22" s="86">
        <f t="shared" si="7"/>
        <v>5.7502204004445903E-2</v>
      </c>
      <c r="V22" s="87">
        <f>分析係数表!D25</f>
        <v>3.500875218804701E-3</v>
      </c>
      <c r="W22" s="167">
        <f t="shared" si="8"/>
        <v>0</v>
      </c>
      <c r="X22" s="76">
        <f>分析係数表!E25</f>
        <v>3.0007501875468868E-3</v>
      </c>
      <c r="Y22" s="166">
        <f t="shared" si="9"/>
        <v>0</v>
      </c>
    </row>
    <row r="23" spans="1:25" x14ac:dyDescent="0.2">
      <c r="A23" s="6" t="s">
        <v>11</v>
      </c>
      <c r="B23" s="5" t="s">
        <v>35</v>
      </c>
      <c r="C23" s="75">
        <f>最終需要_まとめ!C24</f>
        <v>100</v>
      </c>
      <c r="D23" s="76">
        <f>投入係数表!U23</f>
        <v>0.11900908148133789</v>
      </c>
      <c r="E23" s="77">
        <f t="shared" si="0"/>
        <v>11.900908148133789</v>
      </c>
      <c r="F23" s="76">
        <f>分析係数表!C26</f>
        <v>1</v>
      </c>
      <c r="G23" s="77">
        <f t="shared" si="1"/>
        <v>11.900908148133789</v>
      </c>
      <c r="H23" s="77">
        <v>13.540632902705164</v>
      </c>
      <c r="I23" s="77">
        <f t="shared" si="2"/>
        <v>113.54063290270517</v>
      </c>
      <c r="J23" s="76">
        <f>分析係数表!G26</f>
        <v>0.19643428283435263</v>
      </c>
      <c r="K23" s="78">
        <f t="shared" si="3"/>
        <v>22.303272796801391</v>
      </c>
      <c r="L23" s="79"/>
      <c r="M23" s="80"/>
      <c r="N23" s="81">
        <f>分析係数表!H26</f>
        <v>1.1070039099261674E-2</v>
      </c>
      <c r="O23" s="82">
        <f t="shared" si="4"/>
        <v>0.1684730383385819</v>
      </c>
      <c r="P23" s="76">
        <f>分析係数表!C26</f>
        <v>1</v>
      </c>
      <c r="Q23" s="82">
        <f t="shared" si="5"/>
        <v>0.1684730383385819</v>
      </c>
      <c r="R23" s="83">
        <v>0.19901870263107369</v>
      </c>
      <c r="S23" s="84">
        <f t="shared" si="6"/>
        <v>113.73965160533625</v>
      </c>
      <c r="T23" s="85">
        <f>分析係数表!F26</f>
        <v>0.33543328454985122</v>
      </c>
      <c r="U23" s="86">
        <f t="shared" si="7"/>
        <v>38.152064921533693</v>
      </c>
      <c r="V23" s="87">
        <f>分析係数表!D26</f>
        <v>6.5760780018802641E-3</v>
      </c>
      <c r="W23" s="167">
        <f t="shared" si="8"/>
        <v>1</v>
      </c>
      <c r="X23" s="76">
        <f>分析係数表!E26</f>
        <v>6.992837551004584E-3</v>
      </c>
      <c r="Y23" s="166">
        <f t="shared" si="9"/>
        <v>1</v>
      </c>
    </row>
    <row r="24" spans="1:25" x14ac:dyDescent="0.2">
      <c r="A24" s="6" t="s">
        <v>12</v>
      </c>
      <c r="B24" s="5" t="s">
        <v>365</v>
      </c>
      <c r="C24" s="90"/>
      <c r="D24" s="76">
        <f>投入係数表!U24</f>
        <v>4.361437141998701E-5</v>
      </c>
      <c r="E24" s="77">
        <f t="shared" si="0"/>
        <v>4.3614371419987011E-3</v>
      </c>
      <c r="F24" s="76">
        <f>分析係数表!C27</f>
        <v>0.19201995012468831</v>
      </c>
      <c r="G24" s="77">
        <f t="shared" si="1"/>
        <v>8.3748294247855371E-4</v>
      </c>
      <c r="H24" s="77">
        <v>1.6186073398049442E-3</v>
      </c>
      <c r="I24" s="77">
        <f t="shared" si="2"/>
        <v>1.6186073398049442E-3</v>
      </c>
      <c r="J24" s="76">
        <f>分析係数表!G27</f>
        <v>0.16888519134775373</v>
      </c>
      <c r="K24" s="78">
        <f t="shared" si="3"/>
        <v>2.7335881029983664E-4</v>
      </c>
      <c r="L24" s="79"/>
      <c r="M24" s="80"/>
      <c r="N24" s="81">
        <f>分析係数表!H27</f>
        <v>1.1060337049218499E-2</v>
      </c>
      <c r="O24" s="82">
        <f t="shared" si="4"/>
        <v>0.16832538449253581</v>
      </c>
      <c r="P24" s="76">
        <f>分析係数表!C27</f>
        <v>0.19201995012468831</v>
      </c>
      <c r="Q24" s="82">
        <f t="shared" si="5"/>
        <v>3.232183193497571E-2</v>
      </c>
      <c r="R24" s="83">
        <v>3.2733883514231593E-2</v>
      </c>
      <c r="S24" s="84">
        <f t="shared" si="6"/>
        <v>3.4352490854036535E-2</v>
      </c>
      <c r="T24" s="85">
        <f>分析係数表!F27</f>
        <v>0.32029950083194675</v>
      </c>
      <c r="U24" s="86">
        <f t="shared" si="7"/>
        <v>1.1003085672881918E-2</v>
      </c>
      <c r="V24" s="87">
        <f>分析係数表!D27</f>
        <v>0</v>
      </c>
      <c r="W24" s="167">
        <f t="shared" si="8"/>
        <v>0</v>
      </c>
      <c r="X24" s="76">
        <f>分析係数表!E27</f>
        <v>0</v>
      </c>
      <c r="Y24" s="166">
        <f t="shared" si="9"/>
        <v>0</v>
      </c>
    </row>
    <row r="25" spans="1:25" x14ac:dyDescent="0.2">
      <c r="A25" s="6" t="s">
        <v>13</v>
      </c>
      <c r="B25" s="5" t="s">
        <v>192</v>
      </c>
      <c r="C25" s="90"/>
      <c r="D25" s="76">
        <f>投入係数表!U25</f>
        <v>0</v>
      </c>
      <c r="E25" s="77">
        <f t="shared" si="0"/>
        <v>0</v>
      </c>
      <c r="F25" s="76">
        <f>分析係数表!C28</f>
        <v>7.8754250939681358E-2</v>
      </c>
      <c r="G25" s="77">
        <f t="shared" si="1"/>
        <v>0</v>
      </c>
      <c r="H25" s="77">
        <v>6.8724353504737599E-3</v>
      </c>
      <c r="I25" s="77">
        <f t="shared" si="2"/>
        <v>6.8724353504737599E-3</v>
      </c>
      <c r="J25" s="76">
        <f>分析係数表!G28</f>
        <v>0.12491909385113269</v>
      </c>
      <c r="K25" s="78">
        <f t="shared" si="3"/>
        <v>8.5849839653167356E-4</v>
      </c>
      <c r="L25" s="79"/>
      <c r="M25" s="80"/>
      <c r="N25" s="81">
        <f>分析係数表!H28</f>
        <v>1.995711693880917E-2</v>
      </c>
      <c r="O25" s="82">
        <f t="shared" si="4"/>
        <v>0.30372396131679485</v>
      </c>
      <c r="P25" s="76">
        <f>分析係数表!C28</f>
        <v>7.8754250939681358E-2</v>
      </c>
      <c r="Q25" s="82">
        <f t="shared" si="5"/>
        <v>2.3919553065936936E-2</v>
      </c>
      <c r="R25" s="83">
        <v>2.6395965316111328E-2</v>
      </c>
      <c r="S25" s="84">
        <f t="shared" si="6"/>
        <v>3.3268400666585089E-2</v>
      </c>
      <c r="T25" s="85">
        <f>分析係数表!F28</f>
        <v>0.21391585760517801</v>
      </c>
      <c r="U25" s="86">
        <f t="shared" si="7"/>
        <v>7.1166384597452252E-3</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投入係数表!U26</f>
        <v>4.1288271610921039E-3</v>
      </c>
      <c r="E26" s="77">
        <f t="shared" si="0"/>
        <v>0.4128827161092104</v>
      </c>
      <c r="F26" s="76">
        <f>分析係数表!C29</f>
        <v>0.17273701124799146</v>
      </c>
      <c r="G26" s="77">
        <f t="shared" si="1"/>
        <v>7.1320126376657939E-2</v>
      </c>
      <c r="H26" s="77">
        <v>9.0502469928436802E-2</v>
      </c>
      <c r="I26" s="77">
        <f t="shared" si="2"/>
        <v>9.0502469928436802E-2</v>
      </c>
      <c r="J26" s="76">
        <f>分析係数表!G29</f>
        <v>0.26179367547952309</v>
      </c>
      <c r="K26" s="78">
        <f t="shared" si="3"/>
        <v>2.3692974242540483E-2</v>
      </c>
      <c r="L26" s="79"/>
      <c r="M26" s="80"/>
      <c r="N26" s="81">
        <f>分析係数表!H29</f>
        <v>9.8960910440376044E-3</v>
      </c>
      <c r="O26" s="82">
        <f t="shared" si="4"/>
        <v>0.1506069229670057</v>
      </c>
      <c r="P26" s="76">
        <f>分析係数表!C29</f>
        <v>0.17273701124799146</v>
      </c>
      <c r="Q26" s="82">
        <f t="shared" si="5"/>
        <v>2.6015389746577047E-2</v>
      </c>
      <c r="R26" s="83">
        <v>3.5117205065161555E-2</v>
      </c>
      <c r="S26" s="84">
        <f t="shared" si="6"/>
        <v>0.12561967499359836</v>
      </c>
      <c r="T26" s="85">
        <f>分析係数表!F29</f>
        <v>0.41420425090720581</v>
      </c>
      <c r="U26" s="86">
        <f t="shared" si="7"/>
        <v>5.2032203379930059E-2</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投入係数表!U27</f>
        <v>1.7494208980683679E-3</v>
      </c>
      <c r="E27" s="77">
        <f t="shared" si="0"/>
        <v>0.17494208980683679</v>
      </c>
      <c r="F27" s="76">
        <f>分析係数表!C30</f>
        <v>1</v>
      </c>
      <c r="G27" s="77">
        <f t="shared" si="1"/>
        <v>0.17494208980683679</v>
      </c>
      <c r="H27" s="77">
        <v>0.22276384398148336</v>
      </c>
      <c r="I27" s="77">
        <f t="shared" si="2"/>
        <v>0.22276384398148336</v>
      </c>
      <c r="J27" s="76">
        <f>分析係数表!G30</f>
        <v>0.34449467473756801</v>
      </c>
      <c r="K27" s="78">
        <f t="shared" si="3"/>
        <v>7.6740957975691457E-2</v>
      </c>
      <c r="L27" s="79"/>
      <c r="M27" s="80"/>
      <c r="N27" s="81">
        <f>分析係数表!H30</f>
        <v>0</v>
      </c>
      <c r="O27" s="82">
        <f t="shared" si="4"/>
        <v>0</v>
      </c>
      <c r="P27" s="76">
        <f>分析係数表!C30</f>
        <v>1</v>
      </c>
      <c r="Q27" s="82">
        <f t="shared" si="5"/>
        <v>0</v>
      </c>
      <c r="R27" s="83">
        <v>3.67846836309196E-2</v>
      </c>
      <c r="S27" s="84">
        <f t="shared" si="6"/>
        <v>0.25954852761240294</v>
      </c>
      <c r="T27" s="85">
        <f>分析係数表!F30</f>
        <v>0.44103900084284731</v>
      </c>
      <c r="U27" s="86">
        <f t="shared" si="7"/>
        <v>0.11447102328840636</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投入係数表!U28</f>
        <v>9.2656309061127963E-3</v>
      </c>
      <c r="E28" s="77">
        <f t="shared" si="0"/>
        <v>0.92656309061127962</v>
      </c>
      <c r="F28" s="76">
        <f>分析係数表!C31</f>
        <v>0.22703792364873376</v>
      </c>
      <c r="G28" s="77">
        <f t="shared" si="1"/>
        <v>0.21036496022193849</v>
      </c>
      <c r="H28" s="77">
        <v>0.25945835599809736</v>
      </c>
      <c r="I28" s="77">
        <f t="shared" si="2"/>
        <v>0.25945835599809736</v>
      </c>
      <c r="J28" s="76">
        <f>分析係数表!G31</f>
        <v>7.0061014096360189E-2</v>
      </c>
      <c r="K28" s="78">
        <f t="shared" si="3"/>
        <v>1.8177915537001137E-2</v>
      </c>
      <c r="L28" s="79"/>
      <c r="M28" s="80"/>
      <c r="N28" s="81">
        <f>分析係数表!H31</f>
        <v>2.3692406205431206E-2</v>
      </c>
      <c r="O28" s="82">
        <f t="shared" si="4"/>
        <v>0.36057069204453723</v>
      </c>
      <c r="P28" s="76">
        <f>分析係数表!C31</f>
        <v>0.22703792364873376</v>
      </c>
      <c r="Q28" s="82">
        <f t="shared" si="5"/>
        <v>8.1863221250378745E-2</v>
      </c>
      <c r="R28" s="83">
        <v>0.1025173499193663</v>
      </c>
      <c r="S28" s="84">
        <f t="shared" si="6"/>
        <v>0.36197570591746364</v>
      </c>
      <c r="T28" s="85">
        <f>分析係数表!F31</f>
        <v>0.2422680412371134</v>
      </c>
      <c r="U28" s="86">
        <f t="shared" si="7"/>
        <v>8.7695145248045309E-2</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投入係数表!U29</f>
        <v>5.7667891099760608E-4</v>
      </c>
      <c r="E29" s="77">
        <f t="shared" si="0"/>
        <v>5.7667891099760608E-2</v>
      </c>
      <c r="F29" s="76">
        <f>分析係数表!C32</f>
        <v>0.29590488771466317</v>
      </c>
      <c r="G29" s="77">
        <f t="shared" si="1"/>
        <v>1.7064210840616087E-2</v>
      </c>
      <c r="H29" s="77">
        <v>2.2749153113237053E-2</v>
      </c>
      <c r="I29" s="77">
        <f t="shared" si="2"/>
        <v>2.2749153113237053E-2</v>
      </c>
      <c r="J29" s="76">
        <f>分析係数表!G32</f>
        <v>0.13968957871396895</v>
      </c>
      <c r="K29" s="78">
        <f t="shared" si="3"/>
        <v>3.1778196144876592E-3</v>
      </c>
      <c r="L29" s="79"/>
      <c r="M29" s="80"/>
      <c r="N29" s="81">
        <f>分析係数表!H32</f>
        <v>6.5682878792288815E-3</v>
      </c>
      <c r="O29" s="82">
        <f t="shared" si="4"/>
        <v>9.9961653773198905E-2</v>
      </c>
      <c r="P29" s="76">
        <f>分析係数表!C32</f>
        <v>0.29590488771466317</v>
      </c>
      <c r="Q29" s="82">
        <f t="shared" si="5"/>
        <v>2.9579141935530458E-2</v>
      </c>
      <c r="R29" s="83">
        <v>3.6472812730117481E-2</v>
      </c>
      <c r="S29" s="84">
        <f t="shared" si="6"/>
        <v>5.9221965843354533E-2</v>
      </c>
      <c r="T29" s="85">
        <f>分析係数表!F32</f>
        <v>0.48337028824833705</v>
      </c>
      <c r="U29" s="86">
        <f t="shared" si="7"/>
        <v>2.8626138700335452E-2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投入係数表!U30</f>
        <v>2.326099809065974E-4</v>
      </c>
      <c r="E30" s="77">
        <f t="shared" si="0"/>
        <v>2.3260998090659738E-2</v>
      </c>
      <c r="F30" s="76">
        <f>分析係数表!C33</f>
        <v>0.50593824228028506</v>
      </c>
      <c r="G30" s="77">
        <f t="shared" si="1"/>
        <v>1.1768628487673455E-2</v>
      </c>
      <c r="H30" s="77">
        <v>1.8365112005959874E-2</v>
      </c>
      <c r="I30" s="77">
        <f t="shared" si="2"/>
        <v>1.8365112005959874E-2</v>
      </c>
      <c r="J30" s="76">
        <f>分析係数表!G33</f>
        <v>0.50351288056206089</v>
      </c>
      <c r="K30" s="78">
        <f t="shared" si="3"/>
        <v>9.247070447965744E-3</v>
      </c>
      <c r="L30" s="79"/>
      <c r="M30" s="80"/>
      <c r="N30" s="81">
        <f>分析係数表!H33</f>
        <v>9.7990705436058648E-4</v>
      </c>
      <c r="O30" s="82">
        <f t="shared" si="4"/>
        <v>1.4913038450654489E-2</v>
      </c>
      <c r="P30" s="76">
        <f>分析係数表!C33</f>
        <v>0.50593824228028506</v>
      </c>
      <c r="Q30" s="82">
        <f t="shared" si="5"/>
        <v>7.5450764607824378E-3</v>
      </c>
      <c r="R30" s="83">
        <v>2.5387967673128616E-2</v>
      </c>
      <c r="S30" s="84">
        <f t="shared" si="6"/>
        <v>4.3753079679088494E-2</v>
      </c>
      <c r="T30" s="85">
        <f>分析係数表!F33</f>
        <v>0.6428571428571429</v>
      </c>
      <c r="U30" s="86">
        <f t="shared" si="7"/>
        <v>2.8126979793699748E-2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投入係数表!U31</f>
        <v>5.2007714897700071E-2</v>
      </c>
      <c r="E31" s="77">
        <f t="shared" si="0"/>
        <v>5.2007714897700072</v>
      </c>
      <c r="F31" s="76">
        <f>分析係数表!C34</f>
        <v>0.26077975054258296</v>
      </c>
      <c r="G31" s="77">
        <f t="shared" si="1"/>
        <v>1.3562558917312</v>
      </c>
      <c r="H31" s="77">
        <v>1.5804258268592655</v>
      </c>
      <c r="I31" s="77">
        <f t="shared" si="2"/>
        <v>1.5804258268592655</v>
      </c>
      <c r="J31" s="76">
        <f>分析係数表!G34</f>
        <v>0.42483061710309467</v>
      </c>
      <c r="K31" s="78">
        <f t="shared" si="3"/>
        <v>0.67141327931029038</v>
      </c>
      <c r="L31" s="79"/>
      <c r="M31" s="80"/>
      <c r="N31" s="81">
        <f>分析係数表!H34</f>
        <v>0.16366388217830427</v>
      </c>
      <c r="O31" s="82">
        <f t="shared" si="4"/>
        <v>2.4907727289513919</v>
      </c>
      <c r="P31" s="76">
        <f>分析係数表!C34</f>
        <v>0.26077975054258296</v>
      </c>
      <c r="Q31" s="82">
        <f t="shared" si="5"/>
        <v>0.64954309091421258</v>
      </c>
      <c r="R31" s="83">
        <v>0.7015799401101982</v>
      </c>
      <c r="S31" s="84">
        <f t="shared" si="6"/>
        <v>2.2820057669694638</v>
      </c>
      <c r="T31" s="85">
        <f>分析係数表!F34</f>
        <v>0.70072636269303545</v>
      </c>
      <c r="U31" s="86">
        <f t="shared" si="7"/>
        <v>1.5990616007330429</v>
      </c>
      <c r="V31" s="87">
        <f>分析係数表!D34</f>
        <v>0.25868278093145336</v>
      </c>
      <c r="W31" s="167">
        <f t="shared" si="8"/>
        <v>1</v>
      </c>
      <c r="X31" s="76">
        <f>分析係数表!E34</f>
        <v>0.16968809131416712</v>
      </c>
      <c r="Y31" s="166">
        <f t="shared" si="9"/>
        <v>0</v>
      </c>
    </row>
    <row r="32" spans="1:25" x14ac:dyDescent="0.2">
      <c r="A32" s="6" t="s">
        <v>20</v>
      </c>
      <c r="B32" s="5" t="s">
        <v>37</v>
      </c>
      <c r="C32" s="90"/>
      <c r="D32" s="76">
        <f>投入係数表!U32</f>
        <v>5.7764811925138356E-3</v>
      </c>
      <c r="E32" s="77">
        <f t="shared" si="0"/>
        <v>0.5776481192513836</v>
      </c>
      <c r="F32" s="76">
        <f>分析係数表!C35</f>
        <v>0.71993786549707606</v>
      </c>
      <c r="G32" s="77">
        <f t="shared" si="1"/>
        <v>0.41587075398224155</v>
      </c>
      <c r="H32" s="77">
        <v>0.5467271834395403</v>
      </c>
      <c r="I32" s="77">
        <f t="shared" si="2"/>
        <v>0.5467271834395403</v>
      </c>
      <c r="J32" s="76">
        <f>分析係数表!G35</f>
        <v>0.31397977394408089</v>
      </c>
      <c r="K32" s="78">
        <f t="shared" si="3"/>
        <v>0.17166127746543092</v>
      </c>
      <c r="L32" s="79"/>
      <c r="M32" s="80"/>
      <c r="N32" s="81">
        <f>分析係数表!H35</f>
        <v>6.1132617322040145E-2</v>
      </c>
      <c r="O32" s="82">
        <f t="shared" si="4"/>
        <v>0.93036688393637557</v>
      </c>
      <c r="P32" s="76">
        <f>分析係数表!C35</f>
        <v>0.71993786549707606</v>
      </c>
      <c r="Q32" s="82">
        <f t="shared" si="5"/>
        <v>0.66980634855032017</v>
      </c>
      <c r="R32" s="83">
        <v>0.84017588792238829</v>
      </c>
      <c r="S32" s="84">
        <f t="shared" si="6"/>
        <v>1.3869030713619286</v>
      </c>
      <c r="T32" s="85">
        <f>分析係数表!F35</f>
        <v>0.64640095181439616</v>
      </c>
      <c r="U32" s="86">
        <f t="shared" si="7"/>
        <v>0.89649546540266001</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投入係数表!U33</f>
        <v>1.8657258885216666E-3</v>
      </c>
      <c r="E33" s="77">
        <f t="shared" si="0"/>
        <v>0.18657258885216665</v>
      </c>
      <c r="F33" s="76">
        <f>分析係数表!C36</f>
        <v>0.73814422888496956</v>
      </c>
      <c r="G33" s="77">
        <f t="shared" si="1"/>
        <v>0.13771747972935502</v>
      </c>
      <c r="H33" s="77">
        <v>0.21777029072160661</v>
      </c>
      <c r="I33" s="77">
        <f t="shared" si="2"/>
        <v>0.21777029072160661</v>
      </c>
      <c r="J33" s="76">
        <f>分析係数表!G36</f>
        <v>1.8281777836656288E-2</v>
      </c>
      <c r="K33" s="78">
        <f t="shared" si="3"/>
        <v>3.9812280743964645E-3</v>
      </c>
      <c r="L33" s="79"/>
      <c r="M33" s="80"/>
      <c r="N33" s="81">
        <f>分析係数表!H36</f>
        <v>0.17079488896003725</v>
      </c>
      <c r="O33" s="82">
        <f t="shared" si="4"/>
        <v>2.5992983057952634</v>
      </c>
      <c r="P33" s="76">
        <f>分析係数表!C36</f>
        <v>0.73814422888496956</v>
      </c>
      <c r="Q33" s="82">
        <f t="shared" si="5"/>
        <v>1.9186570435732526</v>
      </c>
      <c r="R33" s="83">
        <v>1.9918962829627116</v>
      </c>
      <c r="S33" s="84">
        <f t="shared" si="6"/>
        <v>2.2096665736843182</v>
      </c>
      <c r="T33" s="85">
        <f>分析係数表!F36</f>
        <v>0.88368550043054916</v>
      </c>
      <c r="U33" s="86">
        <f t="shared" si="7"/>
        <v>1.9526503119508836</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投入係数表!U34</f>
        <v>1.8477955358267829E-2</v>
      </c>
      <c r="E34" s="77">
        <f t="shared" si="0"/>
        <v>1.847795535826783</v>
      </c>
      <c r="F34" s="76">
        <f>分析係数表!C37</f>
        <v>0.25348602222970695</v>
      </c>
      <c r="G34" s="77">
        <f t="shared" si="1"/>
        <v>0.46839034027054122</v>
      </c>
      <c r="H34" s="77">
        <v>0.57848610361735764</v>
      </c>
      <c r="I34" s="77">
        <f t="shared" si="2"/>
        <v>0.57848610361735764</v>
      </c>
      <c r="J34" s="76">
        <f>分析係数表!G37</f>
        <v>0.47075358051131039</v>
      </c>
      <c r="K34" s="78">
        <f t="shared" si="3"/>
        <v>0.27232440455390799</v>
      </c>
      <c r="L34" s="79"/>
      <c r="M34" s="80"/>
      <c r="N34" s="81">
        <f>分析係数表!H37</f>
        <v>4.9005054768072494E-2</v>
      </c>
      <c r="O34" s="82">
        <f t="shared" si="4"/>
        <v>0.74579957637877048</v>
      </c>
      <c r="P34" s="76">
        <f>分析係数表!C37</f>
        <v>0.25348602222970695</v>
      </c>
      <c r="Q34" s="82">
        <f t="shared" si="5"/>
        <v>0.18904976799685505</v>
      </c>
      <c r="R34" s="83">
        <v>0.22853965919494373</v>
      </c>
      <c r="S34" s="84">
        <f t="shared" si="6"/>
        <v>0.80702576281230143</v>
      </c>
      <c r="T34" s="85">
        <f>分析係数表!F37</f>
        <v>0.68036407442109492</v>
      </c>
      <c r="U34" s="86">
        <f t="shared" si="7"/>
        <v>0.54907133614976955</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投入係数表!U35</f>
        <v>1.2192639832520814E-2</v>
      </c>
      <c r="E35" s="77">
        <f t="shared" si="0"/>
        <v>1.2192639832520815</v>
      </c>
      <c r="F35" s="76">
        <f>分析係数表!C38</f>
        <v>0.13763637750820168</v>
      </c>
      <c r="G35" s="77">
        <f t="shared" si="1"/>
        <v>0.16781507788103719</v>
      </c>
      <c r="H35" s="77">
        <v>0.22038653805424471</v>
      </c>
      <c r="I35" s="77">
        <f t="shared" si="2"/>
        <v>0.22038653805424471</v>
      </c>
      <c r="J35" s="76">
        <f>分析係数表!G38</f>
        <v>0.19868482855800845</v>
      </c>
      <c r="K35" s="78">
        <f t="shared" si="3"/>
        <v>4.378746152980062E-2</v>
      </c>
      <c r="L35" s="79"/>
      <c r="M35" s="80"/>
      <c r="N35" s="81">
        <f>分析係数表!H38</f>
        <v>4.3455482143376897E-2</v>
      </c>
      <c r="O35" s="82">
        <f t="shared" si="4"/>
        <v>0.66134157644041047</v>
      </c>
      <c r="P35" s="76">
        <f>分析係数表!C38</f>
        <v>0.13763637750820168</v>
      </c>
      <c r="Q35" s="82">
        <f t="shared" si="5"/>
        <v>9.1024658876821554E-2</v>
      </c>
      <c r="R35" s="83">
        <v>0.11610957003710229</v>
      </c>
      <c r="S35" s="84">
        <f t="shared" si="6"/>
        <v>0.336496108091347</v>
      </c>
      <c r="T35" s="85">
        <f>分析係数表!F38</f>
        <v>0.41427900422733677</v>
      </c>
      <c r="U35" s="86">
        <f t="shared" si="7"/>
        <v>0.13940327258645752</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投入係数表!U36</f>
        <v>0</v>
      </c>
      <c r="E36" s="77">
        <f t="shared" si="0"/>
        <v>0</v>
      </c>
      <c r="F36" s="76">
        <f>分析係数表!C39</f>
        <v>1</v>
      </c>
      <c r="G36" s="77">
        <f t="shared" si="1"/>
        <v>0</v>
      </c>
      <c r="H36" s="77">
        <v>1.1186658108518759E-2</v>
      </c>
      <c r="I36" s="77">
        <f t="shared" si="2"/>
        <v>1.1186658108518759E-2</v>
      </c>
      <c r="J36" s="76">
        <f>分析係数表!G39</f>
        <v>0.35440246949875054</v>
      </c>
      <c r="K36" s="78">
        <f t="shared" si="3"/>
        <v>3.9645792590972699E-3</v>
      </c>
      <c r="L36" s="79"/>
      <c r="M36" s="80"/>
      <c r="N36" s="81">
        <f>分析係数表!H39</f>
        <v>3.9099261673991711E-3</v>
      </c>
      <c r="O36" s="82">
        <f t="shared" si="4"/>
        <v>5.9504499956571866E-2</v>
      </c>
      <c r="P36" s="76">
        <f>分析係数表!C39</f>
        <v>1</v>
      </c>
      <c r="Q36" s="82">
        <f t="shared" si="5"/>
        <v>5.9504499956571866E-2</v>
      </c>
      <c r="R36" s="83">
        <v>6.9874562052385417E-2</v>
      </c>
      <c r="S36" s="84">
        <f t="shared" si="6"/>
        <v>8.1061220160904168E-2</v>
      </c>
      <c r="T36" s="85">
        <f>分析係数表!F39</f>
        <v>0.70505659267970011</v>
      </c>
      <c r="U36" s="86">
        <f t="shared" si="7"/>
        <v>5.7152747685106108E-2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投入係数表!U37</f>
        <v>8.4805722205530301E-4</v>
      </c>
      <c r="E37" s="77">
        <f t="shared" si="0"/>
        <v>8.4805722205530301E-2</v>
      </c>
      <c r="F37" s="76">
        <f>分析係数表!C40</f>
        <v>0.97865804365400166</v>
      </c>
      <c r="G37" s="77">
        <f t="shared" si="1"/>
        <v>8.2995802184329018E-2</v>
      </c>
      <c r="H37" s="77">
        <v>9.5667848608797929E-2</v>
      </c>
      <c r="I37" s="77">
        <f t="shared" si="2"/>
        <v>9.5667848608797929E-2</v>
      </c>
      <c r="J37" s="76">
        <f>分析係数表!G40</f>
        <v>0.50171175404443846</v>
      </c>
      <c r="K37" s="78">
        <f t="shared" si="3"/>
        <v>4.7997684131177804E-2</v>
      </c>
      <c r="L37" s="79"/>
      <c r="M37" s="80"/>
      <c r="N37" s="81">
        <f>分析係数表!H40</f>
        <v>2.8630749677406836E-2</v>
      </c>
      <c r="O37" s="82">
        <f t="shared" si="4"/>
        <v>0.43572649968199401</v>
      </c>
      <c r="P37" s="76">
        <f>分析係数表!C40</f>
        <v>0.97865804365400166</v>
      </c>
      <c r="Q37" s="82">
        <f t="shared" si="5"/>
        <v>0.42642724374698621</v>
      </c>
      <c r="R37" s="83">
        <v>0.42742819372633845</v>
      </c>
      <c r="S37" s="84">
        <f t="shared" si="6"/>
        <v>0.5230960423351364</v>
      </c>
      <c r="T37" s="85">
        <f>分析係数表!F40</f>
        <v>0.70027522319930191</v>
      </c>
      <c r="U37" s="86">
        <f t="shared" si="7"/>
        <v>0.36631119780090915</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投入係数表!U38</f>
        <v>0</v>
      </c>
      <c r="E38" s="77">
        <f t="shared" si="0"/>
        <v>0</v>
      </c>
      <c r="F38" s="76">
        <f>分析係数表!C41</f>
        <v>0.80396305278910163</v>
      </c>
      <c r="G38" s="77">
        <f t="shared" si="1"/>
        <v>0</v>
      </c>
      <c r="H38" s="77">
        <v>1.9429633267572271E-4</v>
      </c>
      <c r="I38" s="77">
        <f t="shared" si="2"/>
        <v>1.9429633267572271E-4</v>
      </c>
      <c r="J38" s="76">
        <f>分析係数表!G41</f>
        <v>0.44128144119646501</v>
      </c>
      <c r="K38" s="78">
        <f t="shared" si="3"/>
        <v>8.5739365702330736E-5</v>
      </c>
      <c r="L38" s="79"/>
      <c r="M38" s="80"/>
      <c r="N38" s="81">
        <f>分析係数表!H41</f>
        <v>5.1799245180506638E-2</v>
      </c>
      <c r="O38" s="82">
        <f t="shared" si="4"/>
        <v>0.78832388404004272</v>
      </c>
      <c r="P38" s="76">
        <f>分析係数表!C41</f>
        <v>0.80396305278910163</v>
      </c>
      <c r="Q38" s="82">
        <f t="shared" si="5"/>
        <v>0.63378327639939447</v>
      </c>
      <c r="R38" s="83">
        <v>0.6449424807881704</v>
      </c>
      <c r="S38" s="84">
        <f t="shared" si="6"/>
        <v>0.64513677712084616</v>
      </c>
      <c r="T38" s="85">
        <f>分析係数表!F41</f>
        <v>0.54716179469748472</v>
      </c>
      <c r="U38" s="86">
        <f t="shared" si="7"/>
        <v>0.35299419679479338</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投入係数表!U39</f>
        <v>5.0398829196429435E-4</v>
      </c>
      <c r="E39" s="77">
        <f>$C$23*D39</f>
        <v>5.0398829196429434E-2</v>
      </c>
      <c r="F39" s="76">
        <f>分析係数表!C42</f>
        <v>0.7641968631692807</v>
      </c>
      <c r="G39" s="77">
        <f>E39*F39</f>
        <v>3.8514627179315732E-2</v>
      </c>
      <c r="H39" s="77">
        <v>4.9516111610006616E-2</v>
      </c>
      <c r="I39" s="77">
        <f>C39+H39</f>
        <v>4.9516111610006616E-2</v>
      </c>
      <c r="J39" s="76">
        <f>分析係数表!G42</f>
        <v>0.4859550561797753</v>
      </c>
      <c r="K39" s="78">
        <f>I39*J39</f>
        <v>2.406260479924479E-2</v>
      </c>
      <c r="L39" s="79"/>
      <c r="M39" s="80"/>
      <c r="N39" s="81">
        <f>分析係数表!H42</f>
        <v>1.4232907413336437E-2</v>
      </c>
      <c r="O39" s="82">
        <f t="shared" si="4"/>
        <v>0.21660819214960528</v>
      </c>
      <c r="P39" s="76">
        <f>分析係数表!C42</f>
        <v>0.7641968631692807</v>
      </c>
      <c r="Q39" s="82">
        <f>O39*P39</f>
        <v>0.16553130097749716</v>
      </c>
      <c r="R39" s="83">
        <v>0.17141792598294961</v>
      </c>
      <c r="S39" s="84">
        <f>I39+R39</f>
        <v>0.22093403759295621</v>
      </c>
      <c r="T39" s="85">
        <f>分析係数表!F42</f>
        <v>0.5610955056179775</v>
      </c>
      <c r="U39" s="86">
        <f>S39*T39</f>
        <v>0.12396509553144101</v>
      </c>
      <c r="V39" s="87">
        <f>分析係数表!D42</f>
        <v>0.23876404494382023</v>
      </c>
      <c r="W39" s="167">
        <f>ROUND(S39*V39,0)</f>
        <v>0</v>
      </c>
      <c r="X39" s="76">
        <f>分析係数表!E42</f>
        <v>0.20084269662921347</v>
      </c>
      <c r="Y39" s="166">
        <f>ROUND(S39*X39,0)</f>
        <v>0</v>
      </c>
    </row>
    <row r="40" spans="1:25" x14ac:dyDescent="0.2">
      <c r="A40" s="6" t="s">
        <v>195</v>
      </c>
      <c r="B40" s="5" t="s">
        <v>41</v>
      </c>
      <c r="C40" s="90"/>
      <c r="D40" s="76">
        <f>投入係数表!U40</f>
        <v>3.6543997208680228E-2</v>
      </c>
      <c r="E40" s="77">
        <f>$C$23*D40</f>
        <v>3.6543997208680228</v>
      </c>
      <c r="F40" s="76">
        <f>分析係数表!C43</f>
        <v>0.28983015307192284</v>
      </c>
      <c r="G40" s="77">
        <f>E40*F40</f>
        <v>1.059155230485171</v>
      </c>
      <c r="H40" s="77">
        <v>1.3514926595392807</v>
      </c>
      <c r="I40" s="77">
        <f>C40+H40</f>
        <v>1.3514926595392807</v>
      </c>
      <c r="J40" s="76">
        <f>分析係数表!G43</f>
        <v>0.33656441717791413</v>
      </c>
      <c r="K40" s="78">
        <f>I40*J40</f>
        <v>0.45486433927806713</v>
      </c>
      <c r="L40" s="79"/>
      <c r="M40" s="80"/>
      <c r="N40" s="81">
        <f>分析係数表!H43</f>
        <v>3.8148460769760653E-2</v>
      </c>
      <c r="O40" s="82">
        <f t="shared" si="4"/>
        <v>0.58057492265320254</v>
      </c>
      <c r="P40" s="76">
        <f>分析係数表!C43</f>
        <v>0.28983015307192284</v>
      </c>
      <c r="Q40" s="82">
        <f>O40*P40</f>
        <v>0.16826811870229746</v>
      </c>
      <c r="R40" s="83">
        <v>0.27775259856440565</v>
      </c>
      <c r="S40" s="84">
        <f>I40+R40</f>
        <v>1.6292452581036863</v>
      </c>
      <c r="T40" s="85">
        <f>分析係数表!F43</f>
        <v>0.56944785276073617</v>
      </c>
      <c r="U40" s="86">
        <f>S40*T40</f>
        <v>0.92777021384775549</v>
      </c>
      <c r="V40" s="87">
        <f>分析係数表!D43</f>
        <v>0.1860122699386503</v>
      </c>
      <c r="W40" s="167">
        <f>ROUND(S40*V40,0)</f>
        <v>0</v>
      </c>
      <c r="X40" s="76">
        <f>分析係数表!E43</f>
        <v>0.14098159509202454</v>
      </c>
      <c r="Y40" s="166">
        <f>ROUND(S40*X40,0)</f>
        <v>0</v>
      </c>
    </row>
    <row r="41" spans="1:25" x14ac:dyDescent="0.2">
      <c r="A41" s="6" t="s">
        <v>341</v>
      </c>
      <c r="B41" s="5" t="s">
        <v>42</v>
      </c>
      <c r="C41" s="90"/>
      <c r="D41" s="76">
        <f>投入係数表!U41</f>
        <v>1.1145894918441125E-4</v>
      </c>
      <c r="E41" s="77">
        <f>$C$23*D41</f>
        <v>1.1145894918441125E-2</v>
      </c>
      <c r="F41" s="76">
        <f>分析係数表!C44</f>
        <v>0.42300160227879646</v>
      </c>
      <c r="G41" s="77">
        <f>E41*F41</f>
        <v>4.7147314093316916E-3</v>
      </c>
      <c r="H41" s="77">
        <v>8.7665708628891659E-3</v>
      </c>
      <c r="I41" s="77">
        <f>C41+H41</f>
        <v>8.7665708628891659E-3</v>
      </c>
      <c r="J41" s="76">
        <f>分析係数表!G44</f>
        <v>0.26136898597118913</v>
      </c>
      <c r="K41" s="78">
        <f>I41*J41</f>
        <v>2.2913097368779138E-3</v>
      </c>
      <c r="L41" s="79"/>
      <c r="M41" s="80"/>
      <c r="N41" s="81">
        <f>分析係数表!H44</f>
        <v>0.11478495406079305</v>
      </c>
      <c r="O41" s="82">
        <f t="shared" si="4"/>
        <v>1.7468926525712203</v>
      </c>
      <c r="P41" s="76">
        <f>分析係数表!C44</f>
        <v>0.42300160227879646</v>
      </c>
      <c r="Q41" s="82">
        <f>O41*P41</f>
        <v>0.73893839104668313</v>
      </c>
      <c r="R41" s="83">
        <v>0.75174523175531072</v>
      </c>
      <c r="S41" s="84">
        <f>I41+R41</f>
        <v>0.76051180261819984</v>
      </c>
      <c r="T41" s="85">
        <f>分析係数表!F44</f>
        <v>0.45226438188494494</v>
      </c>
      <c r="U41" s="86">
        <f>S41*T41</f>
        <v>0.34395240032732538</v>
      </c>
      <c r="V41" s="87">
        <f>分析係数表!D44</f>
        <v>0.17696073816024857</v>
      </c>
      <c r="W41" s="167">
        <f>ROUND(S41*V41,0)</f>
        <v>0</v>
      </c>
      <c r="X41" s="76">
        <f>分析係数表!E44</f>
        <v>0.12357593446944733</v>
      </c>
      <c r="Y41" s="166">
        <f>ROUND(S41*X41,0)</f>
        <v>0</v>
      </c>
    </row>
    <row r="42" spans="1:25" x14ac:dyDescent="0.2">
      <c r="A42" s="6" t="s">
        <v>342</v>
      </c>
      <c r="B42" s="5" t="s">
        <v>279</v>
      </c>
      <c r="C42" s="90"/>
      <c r="D42" s="76">
        <f>投入係数表!U42</f>
        <v>4.749120443509697E-4</v>
      </c>
      <c r="E42" s="77">
        <f>$C$23*D42</f>
        <v>4.7491204435096968E-2</v>
      </c>
      <c r="F42" s="76">
        <f>分析係数表!C45</f>
        <v>1</v>
      </c>
      <c r="G42" s="77">
        <f>E42*F42</f>
        <v>4.7491204435096968E-2</v>
      </c>
      <c r="H42" s="77">
        <v>5.9087194356425066E-2</v>
      </c>
      <c r="I42" s="77">
        <f>C42+H42</f>
        <v>5.9087194356425066E-2</v>
      </c>
      <c r="J42" s="76">
        <f>分析係数表!G45</f>
        <v>0</v>
      </c>
      <c r="K42" s="78">
        <f>I42*J42</f>
        <v>0</v>
      </c>
      <c r="L42" s="79"/>
      <c r="M42" s="80"/>
      <c r="N42" s="81">
        <f>分析係数表!H45</f>
        <v>0</v>
      </c>
      <c r="O42" s="82">
        <f t="shared" si="4"/>
        <v>0</v>
      </c>
      <c r="P42" s="76">
        <f>分析係数表!C45</f>
        <v>1</v>
      </c>
      <c r="Q42" s="82">
        <f>O42*P42</f>
        <v>0</v>
      </c>
      <c r="R42" s="83">
        <v>5.8399166486575805E-3</v>
      </c>
      <c r="S42" s="84">
        <f>I42+R42</f>
        <v>6.4927111005082652E-2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投入係数表!U43</f>
        <v>3.2710778564990261E-3</v>
      </c>
      <c r="E43" s="77">
        <f>$C$23*D43</f>
        <v>0.32710778564990262</v>
      </c>
      <c r="F43" s="76">
        <f>分析係数表!C46</f>
        <v>0.14201585503963765</v>
      </c>
      <c r="G43" s="77">
        <f>E43*F43</f>
        <v>4.6454491869193433E-2</v>
      </c>
      <c r="H43" s="77">
        <v>5.9035473043275458E-2</v>
      </c>
      <c r="I43" s="77">
        <f>C43+H43</f>
        <v>5.9035473043275458E-2</v>
      </c>
      <c r="J43" s="76">
        <f>分析係数表!G46</f>
        <v>9.5541401273885346E-3</v>
      </c>
      <c r="K43" s="78">
        <f>I43*J43</f>
        <v>5.640331819421222E-4</v>
      </c>
      <c r="L43" s="79"/>
      <c r="M43" s="80"/>
      <c r="N43" s="81">
        <f>分析係数表!H46</f>
        <v>2.2838625801631884E-2</v>
      </c>
      <c r="O43" s="82">
        <f t="shared" si="4"/>
        <v>0.34757715359248181</v>
      </c>
      <c r="P43" s="76">
        <f>分析係数表!C46</f>
        <v>0.14201585503963765</v>
      </c>
      <c r="Q43" s="82">
        <f>O43*P43</f>
        <v>4.9361466659679769E-2</v>
      </c>
      <c r="R43" s="83">
        <v>5.4726041984629513E-2</v>
      </c>
      <c r="S43" s="84">
        <f>I43+R43</f>
        <v>0.11376151502790496</v>
      </c>
      <c r="T43" s="85">
        <f>分析係数表!F46</f>
        <v>0.31369426751592355</v>
      </c>
      <c r="U43" s="86">
        <f>S43*T43</f>
        <v>3.5686335128180376E-2</v>
      </c>
      <c r="V43" s="87">
        <f>分析係数表!D46</f>
        <v>3.1847133757961785E-3</v>
      </c>
      <c r="W43" s="167">
        <f>ROUND(S43*V43,0)</f>
        <v>0</v>
      </c>
      <c r="X43" s="76">
        <f>分析係数表!E46</f>
        <v>1.1146496815286623E-2</v>
      </c>
      <c r="Y43" s="166">
        <f>ROUND(S43*X43,0)</f>
        <v>0</v>
      </c>
    </row>
    <row r="44" spans="1:25" x14ac:dyDescent="0.2">
      <c r="A44" s="192">
        <v>40</v>
      </c>
      <c r="B44" s="14" t="s">
        <v>151</v>
      </c>
      <c r="C44" s="197">
        <f>SUM(C5:C43)</f>
        <v>100</v>
      </c>
      <c r="D44" s="92">
        <f>投入係数表!U44</f>
        <v>0.64958275584674874</v>
      </c>
      <c r="E44" s="91">
        <f>SUM(E5:E43)</f>
        <v>64.95827558467488</v>
      </c>
      <c r="F44" s="92">
        <f>分析係数表!C47</f>
        <v>0.37838028773130272</v>
      </c>
      <c r="G44" s="91">
        <f>SUM(G5:G43)</f>
        <v>16.802506487724777</v>
      </c>
      <c r="H44" s="91">
        <f>SUM(H5:H43)</f>
        <v>19.635077384999505</v>
      </c>
      <c r="I44" s="91">
        <f>SUM(I5:I43)</f>
        <v>119.63507738499951</v>
      </c>
      <c r="J44" s="92">
        <f>分析係数表!G47</f>
        <v>0.24341071531224251</v>
      </c>
      <c r="K44" s="93">
        <f>SUM(K5:K43)</f>
        <v>24.259558287698077</v>
      </c>
      <c r="L44" s="94">
        <f>最終需要_まとめ!$L$33</f>
        <v>0.62733333333333341</v>
      </c>
      <c r="M44" s="91">
        <f>K44*L44</f>
        <v>15.218829565815929</v>
      </c>
      <c r="N44" s="95">
        <f>分析係数表!H47</f>
        <v>1</v>
      </c>
      <c r="O44" s="96">
        <f>SUM(O5:O43)</f>
        <v>15.21882956581593</v>
      </c>
      <c r="P44" s="92">
        <f>分析係数表!C47</f>
        <v>0.37838028773130272</v>
      </c>
      <c r="Q44" s="96">
        <f>SUM(Q5:Q43)</f>
        <v>6.3685895369324017</v>
      </c>
      <c r="R44" s="91">
        <f>SUM(R5:R43)</f>
        <v>7.0951870658757779</v>
      </c>
      <c r="S44" s="97">
        <f>SUM(S5:S43)</f>
        <v>126.73026445087527</v>
      </c>
      <c r="T44" s="98">
        <f>分析係数表!F47</f>
        <v>0.4410006323413877</v>
      </c>
      <c r="U44" s="99">
        <f>SUM(U5:U43)</f>
        <v>46.20875989744308</v>
      </c>
      <c r="V44" s="100">
        <f>分析係数表!D47</f>
        <v>6.076465403261349E-2</v>
      </c>
      <c r="W44" s="164">
        <f>SUM(W5:W43)</f>
        <v>2</v>
      </c>
      <c r="X44" s="92">
        <f>分析係数表!E47</f>
        <v>4.5269894801387316E-2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383</v>
      </c>
      <c r="S2" s="3" t="s">
        <v>153</v>
      </c>
      <c r="U2" s="64" t="s">
        <v>210</v>
      </c>
      <c r="W2" s="3" t="s">
        <v>130</v>
      </c>
      <c r="Y2" s="3" t="s">
        <v>154</v>
      </c>
    </row>
    <row r="3" spans="1:25" ht="44" x14ac:dyDescent="0.2">
      <c r="B3" s="65"/>
      <c r="C3" s="66" t="s">
        <v>228</v>
      </c>
      <c r="D3" s="66" t="s">
        <v>379</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投入係数表!V5</f>
        <v>0</v>
      </c>
      <c r="E5" s="77">
        <f t="shared" ref="E5:E38" si="0">$C$24*D5</f>
        <v>0</v>
      </c>
      <c r="F5" s="76">
        <f>分析係数表!C8</f>
        <v>1</v>
      </c>
      <c r="G5" s="77">
        <f t="shared" ref="G5:G38" si="1">E5*F5</f>
        <v>0</v>
      </c>
      <c r="H5" s="77">
        <f t="array" ref="H5:H43">MMULT(逆行列係数!C5:AO43,'20'!G5:G43)</f>
        <v>1.7835732079195402E-3</v>
      </c>
      <c r="I5" s="77">
        <f t="shared" ref="I5:I38" si="2">C5+H5</f>
        <v>1.7835732079195402E-3</v>
      </c>
      <c r="J5" s="76">
        <f>分析係数表!G8</f>
        <v>0.11966752230778634</v>
      </c>
      <c r="K5" s="78">
        <f t="shared" ref="K5:K43" si="3">I5*J5</f>
        <v>2.1343578664628161E-4</v>
      </c>
      <c r="L5" s="79" t="s">
        <v>184</v>
      </c>
      <c r="M5" s="80" t="s">
        <v>184</v>
      </c>
      <c r="N5" s="81">
        <f>分析係数表!H8</f>
        <v>1.1982031803320041E-2</v>
      </c>
      <c r="O5" s="82">
        <f t="shared" ref="O5:O43" si="4">$M$44*N5</f>
        <v>0.14467530698445938</v>
      </c>
      <c r="P5" s="76">
        <f>分析係数表!C8</f>
        <v>1</v>
      </c>
      <c r="Q5" s="82">
        <f t="shared" ref="Q5:Q38" si="5">O5*P5</f>
        <v>0.14467530698445938</v>
      </c>
      <c r="R5" s="83">
        <f t="array" ref="R5:R43">MMULT(逆行列係数!C5:AO43,'20'!Q5:Q43)</f>
        <v>0.19112728212636626</v>
      </c>
      <c r="S5" s="84">
        <f t="shared" ref="S5:S38" si="6">I5+R5</f>
        <v>0.19291085533428581</v>
      </c>
      <c r="T5" s="85">
        <f>分析係数表!F8</f>
        <v>0.45202298007578534</v>
      </c>
      <c r="U5" s="86">
        <f t="shared" ref="U5:U38" si="7">S5*T5</f>
        <v>8.7200139717172581E-2</v>
      </c>
      <c r="V5" s="87">
        <f>分析係数表!D8</f>
        <v>0.29959662632929962</v>
      </c>
      <c r="W5" s="88">
        <f t="shared" ref="W5:W38" si="8">ROUND(S5*V5,0)</f>
        <v>0</v>
      </c>
      <c r="X5" s="76">
        <f>分析係数表!E8</f>
        <v>0.10695513995844029</v>
      </c>
      <c r="Y5" s="89">
        <f t="shared" ref="Y5:Y38" si="9">ROUND(S5*X5,0)</f>
        <v>0</v>
      </c>
    </row>
    <row r="6" spans="1:25" x14ac:dyDescent="0.2">
      <c r="A6" s="6" t="s">
        <v>220</v>
      </c>
      <c r="B6" s="5" t="s">
        <v>266</v>
      </c>
      <c r="C6" s="90"/>
      <c r="D6" s="76">
        <f>投入係数表!V6</f>
        <v>0</v>
      </c>
      <c r="E6" s="77">
        <f t="shared" si="0"/>
        <v>0</v>
      </c>
      <c r="F6" s="76">
        <f>分析係数表!C9</f>
        <v>0.44525547445255476</v>
      </c>
      <c r="G6" s="77">
        <f t="shared" si="1"/>
        <v>0</v>
      </c>
      <c r="H6" s="77">
        <v>1.1163499009864109E-4</v>
      </c>
      <c r="I6" s="77">
        <f t="shared" si="2"/>
        <v>1.1163499009864109E-4</v>
      </c>
      <c r="J6" s="76">
        <f>分析係数表!G9</f>
        <v>0.25757575757575757</v>
      </c>
      <c r="K6" s="78">
        <f t="shared" si="3"/>
        <v>2.8754467146619676E-5</v>
      </c>
      <c r="L6" s="79"/>
      <c r="M6" s="80"/>
      <c r="N6" s="81">
        <f>分析係数表!H9</f>
        <v>6.2093120276314386E-4</v>
      </c>
      <c r="O6" s="82">
        <f t="shared" si="4"/>
        <v>7.4973438437290684E-3</v>
      </c>
      <c r="P6" s="76">
        <f>分析係数表!C9</f>
        <v>0.44525547445255476</v>
      </c>
      <c r="Q6" s="82">
        <f t="shared" si="5"/>
        <v>3.3382333902735269E-3</v>
      </c>
      <c r="R6" s="83">
        <v>3.9780188519934687E-3</v>
      </c>
      <c r="S6" s="84">
        <f t="shared" si="6"/>
        <v>4.08965384209211E-3</v>
      </c>
      <c r="T6" s="85">
        <f>分析係数表!F9</f>
        <v>0.71212121212121215</v>
      </c>
      <c r="U6" s="86">
        <f t="shared" si="7"/>
        <v>2.9123292511868057E-3</v>
      </c>
      <c r="V6" s="87">
        <f>分析係数表!D9</f>
        <v>0.22727272727272727</v>
      </c>
      <c r="W6" s="88">
        <f t="shared" si="8"/>
        <v>0</v>
      </c>
      <c r="X6" s="76">
        <f>分析係数表!E9</f>
        <v>0</v>
      </c>
      <c r="Y6" s="89">
        <f t="shared" si="9"/>
        <v>0</v>
      </c>
    </row>
    <row r="7" spans="1:25" x14ac:dyDescent="0.2">
      <c r="A7" s="6" t="s">
        <v>221</v>
      </c>
      <c r="B7" s="5" t="s">
        <v>267</v>
      </c>
      <c r="C7" s="90"/>
      <c r="D7" s="76">
        <f>投入係数表!V7</f>
        <v>0</v>
      </c>
      <c r="E7" s="77">
        <f t="shared" si="0"/>
        <v>0</v>
      </c>
      <c r="F7" s="76">
        <f>分析係数表!C10</f>
        <v>1</v>
      </c>
      <c r="G7" s="77">
        <f t="shared" si="1"/>
        <v>0</v>
      </c>
      <c r="H7" s="77">
        <v>1.3069171865072182E-3</v>
      </c>
      <c r="I7" s="77">
        <f t="shared" si="2"/>
        <v>1.3069171865072182E-3</v>
      </c>
      <c r="J7" s="76">
        <f>分析係数表!G10</f>
        <v>0.17925311203319502</v>
      </c>
      <c r="K7" s="78">
        <f t="shared" si="3"/>
        <v>2.3426897285108641E-4</v>
      </c>
      <c r="L7" s="79"/>
      <c r="M7" s="80"/>
      <c r="N7" s="81">
        <f>分析係数表!H10</f>
        <v>1.2030542053535912E-3</v>
      </c>
      <c r="O7" s="82">
        <f t="shared" si="4"/>
        <v>1.452610369722507E-2</v>
      </c>
      <c r="P7" s="76">
        <f>分析係数表!C10</f>
        <v>1</v>
      </c>
      <c r="Q7" s="82">
        <f t="shared" si="5"/>
        <v>1.452610369722507E-2</v>
      </c>
      <c r="R7" s="83">
        <v>1.9777008905668848E-2</v>
      </c>
      <c r="S7" s="84">
        <f t="shared" si="6"/>
        <v>2.1083926092176065E-2</v>
      </c>
      <c r="T7" s="85">
        <f>分析係数表!F10</f>
        <v>0.51950207468879672</v>
      </c>
      <c r="U7" s="86">
        <f t="shared" si="7"/>
        <v>1.0953143347470721E-2</v>
      </c>
      <c r="V7" s="87">
        <f>分析係数表!D10</f>
        <v>0.10539419087136929</v>
      </c>
      <c r="W7" s="88">
        <f t="shared" si="8"/>
        <v>0</v>
      </c>
      <c r="X7" s="76">
        <f>分析係数表!E10</f>
        <v>0</v>
      </c>
      <c r="Y7" s="89">
        <f t="shared" si="9"/>
        <v>0</v>
      </c>
    </row>
    <row r="8" spans="1:25" x14ac:dyDescent="0.2">
      <c r="A8" s="6" t="s">
        <v>222</v>
      </c>
      <c r="B8" s="5" t="s">
        <v>27</v>
      </c>
      <c r="C8" s="90"/>
      <c r="D8" s="76">
        <f>投入係数表!V8</f>
        <v>0</v>
      </c>
      <c r="E8" s="77">
        <f t="shared" si="0"/>
        <v>0</v>
      </c>
      <c r="F8" s="76">
        <f>分析係数表!C11</f>
        <v>1.8423746161719823E-3</v>
      </c>
      <c r="G8" s="77">
        <f t="shared" si="1"/>
        <v>0</v>
      </c>
      <c r="H8" s="77">
        <v>1.67881150749958E-4</v>
      </c>
      <c r="I8" s="77">
        <f t="shared" si="2"/>
        <v>1.67881150749958E-4</v>
      </c>
      <c r="J8" s="76">
        <f>分析係数表!G11</f>
        <v>0.46666666666666667</v>
      </c>
      <c r="K8" s="78">
        <f t="shared" si="3"/>
        <v>7.834453701664706E-5</v>
      </c>
      <c r="L8" s="79"/>
      <c r="M8" s="80"/>
      <c r="N8" s="81">
        <f>分析係数表!H11</f>
        <v>-1.9404100086348246E-5</v>
      </c>
      <c r="O8" s="82">
        <f t="shared" si="4"/>
        <v>-2.3429199511653339E-4</v>
      </c>
      <c r="P8" s="76">
        <f>分析係数表!C11</f>
        <v>1.8423746161719823E-3</v>
      </c>
      <c r="Q8" s="82">
        <f t="shared" si="5"/>
        <v>-4.3165362457499116E-7</v>
      </c>
      <c r="R8" s="83">
        <v>7.2613674069559492E-5</v>
      </c>
      <c r="S8" s="84">
        <f t="shared" si="6"/>
        <v>2.4049482481951749E-4</v>
      </c>
      <c r="T8" s="85">
        <f>分析係数表!F11</f>
        <v>0.8</v>
      </c>
      <c r="U8" s="86">
        <f t="shared" si="7"/>
        <v>1.92395859855614E-4</v>
      </c>
      <c r="V8" s="87">
        <f>分析係数表!D11</f>
        <v>0.8666666666666667</v>
      </c>
      <c r="W8" s="88">
        <f t="shared" si="8"/>
        <v>0</v>
      </c>
      <c r="X8" s="76">
        <f>分析係数表!E11</f>
        <v>0.13333333333333333</v>
      </c>
      <c r="Y8" s="89">
        <f t="shared" si="9"/>
        <v>0</v>
      </c>
    </row>
    <row r="9" spans="1:25" x14ac:dyDescent="0.2">
      <c r="A9" s="6" t="s">
        <v>223</v>
      </c>
      <c r="B9" s="5" t="s">
        <v>191</v>
      </c>
      <c r="C9" s="90"/>
      <c r="D9" s="76">
        <f>投入係数表!V9</f>
        <v>0</v>
      </c>
      <c r="E9" s="77">
        <f t="shared" si="0"/>
        <v>0</v>
      </c>
      <c r="F9" s="76">
        <f>分析係数表!C12</f>
        <v>2.0316759704011478E-2</v>
      </c>
      <c r="G9" s="77">
        <f t="shared" si="1"/>
        <v>0</v>
      </c>
      <c r="H9" s="77">
        <v>5.8650994452047147E-5</v>
      </c>
      <c r="I9" s="77">
        <f t="shared" si="2"/>
        <v>5.8650994452047147E-5</v>
      </c>
      <c r="J9" s="76">
        <f>分析係数表!G12</f>
        <v>0.1442736737729301</v>
      </c>
      <c r="K9" s="78">
        <f t="shared" si="3"/>
        <v>8.4617944400325839E-6</v>
      </c>
      <c r="L9" s="79"/>
      <c r="M9" s="80"/>
      <c r="N9" s="81">
        <f>分析係数表!H12</f>
        <v>9.3974056718184554E-2</v>
      </c>
      <c r="O9" s="82">
        <f t="shared" si="4"/>
        <v>1.1346761323493713</v>
      </c>
      <c r="P9" s="76">
        <f>分析係数表!C12</f>
        <v>2.0316759704011478E-2</v>
      </c>
      <c r="Q9" s="82">
        <f t="shared" si="5"/>
        <v>2.3052942322819299E-2</v>
      </c>
      <c r="R9" s="83">
        <v>2.5661030361396563E-2</v>
      </c>
      <c r="S9" s="84">
        <f t="shared" si="6"/>
        <v>2.5719681355848612E-2</v>
      </c>
      <c r="T9" s="85">
        <f>分析係数表!F12</f>
        <v>0.28705999008428357</v>
      </c>
      <c r="U9" s="86">
        <f t="shared" si="7"/>
        <v>7.3830914749808355E-3</v>
      </c>
      <c r="V9" s="87">
        <f>分析係数表!D12</f>
        <v>9.4695091720376795E-2</v>
      </c>
      <c r="W9" s="88">
        <f t="shared" si="8"/>
        <v>0</v>
      </c>
      <c r="X9" s="76">
        <f>分析係数表!E12</f>
        <v>6.8914229053049086E-2</v>
      </c>
      <c r="Y9" s="89">
        <f t="shared" si="9"/>
        <v>0</v>
      </c>
    </row>
    <row r="10" spans="1:25" x14ac:dyDescent="0.2">
      <c r="A10" s="6" t="s">
        <v>224</v>
      </c>
      <c r="B10" s="5" t="s">
        <v>28</v>
      </c>
      <c r="C10" s="90"/>
      <c r="D10" s="76">
        <f>投入係数表!V10</f>
        <v>1.6638935108153079E-3</v>
      </c>
      <c r="E10" s="77">
        <f t="shared" si="0"/>
        <v>0.16638935108153077</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0.1719703244155355</v>
      </c>
      <c r="P10" s="76">
        <f>分析係数表!C13</f>
        <v>0</v>
      </c>
      <c r="Q10" s="82">
        <f t="shared" si="5"/>
        <v>0</v>
      </c>
      <c r="R10" s="83">
        <v>0</v>
      </c>
      <c r="S10" s="84">
        <f t="shared" si="6"/>
        <v>0</v>
      </c>
      <c r="T10" s="85">
        <f>分析係数表!F13</f>
        <v>0.38446411012782694</v>
      </c>
      <c r="U10" s="86">
        <f t="shared" si="7"/>
        <v>0</v>
      </c>
      <c r="V10" s="87">
        <f>分析係数表!D13</f>
        <v>0.19469026548672566</v>
      </c>
      <c r="W10" s="88">
        <f t="shared" si="8"/>
        <v>0</v>
      </c>
      <c r="X10" s="76">
        <f>分析係数表!E13</f>
        <v>0.18584070796460178</v>
      </c>
      <c r="Y10" s="89">
        <f t="shared" si="9"/>
        <v>0</v>
      </c>
    </row>
    <row r="11" spans="1:25" x14ac:dyDescent="0.2">
      <c r="A11" s="6" t="s">
        <v>225</v>
      </c>
      <c r="B11" s="5" t="s">
        <v>268</v>
      </c>
      <c r="C11" s="90"/>
      <c r="D11" s="76">
        <f>投入係数表!V11</f>
        <v>6.6555740432612314E-3</v>
      </c>
      <c r="E11" s="77">
        <f t="shared" si="0"/>
        <v>0.66555740432612309</v>
      </c>
      <c r="F11" s="76">
        <f>分析係数表!C14</f>
        <v>5.3118908382066232E-2</v>
      </c>
      <c r="G11" s="77">
        <f t="shared" si="1"/>
        <v>3.5353682783405144E-2</v>
      </c>
      <c r="H11" s="77">
        <v>4.1821875799673523E-2</v>
      </c>
      <c r="I11" s="77">
        <f t="shared" si="2"/>
        <v>4.1821875799673523E-2</v>
      </c>
      <c r="J11" s="76">
        <f>分析係数表!G14</f>
        <v>0.16545012165450121</v>
      </c>
      <c r="K11" s="78">
        <f t="shared" si="3"/>
        <v>6.9194344388754242E-3</v>
      </c>
      <c r="L11" s="79"/>
      <c r="M11" s="80"/>
      <c r="N11" s="81">
        <f>分析係数表!H14</f>
        <v>1.1739480552240688E-3</v>
      </c>
      <c r="O11" s="82">
        <f t="shared" si="4"/>
        <v>1.417466570455027E-2</v>
      </c>
      <c r="P11" s="76">
        <f>分析係数表!C14</f>
        <v>5.3118908382066232E-2</v>
      </c>
      <c r="Q11" s="82">
        <f t="shared" si="5"/>
        <v>7.5294276890642208E-4</v>
      </c>
      <c r="R11" s="83">
        <v>2.8021673957140418E-3</v>
      </c>
      <c r="S11" s="84">
        <f t="shared" si="6"/>
        <v>4.4624043195387562E-2</v>
      </c>
      <c r="T11" s="85">
        <f>分析係数表!F14</f>
        <v>0.30008110300081103</v>
      </c>
      <c r="U11" s="86">
        <f t="shared" si="7"/>
        <v>1.3390832102427737E-2</v>
      </c>
      <c r="V11" s="87">
        <f>分析係数表!D14</f>
        <v>6.4882400648824001E-2</v>
      </c>
      <c r="W11" s="88">
        <f t="shared" si="8"/>
        <v>0</v>
      </c>
      <c r="X11" s="76">
        <f>分析係数表!E14</f>
        <v>5.0283860502838604E-2</v>
      </c>
      <c r="Y11" s="89">
        <f t="shared" si="9"/>
        <v>0</v>
      </c>
    </row>
    <row r="12" spans="1:25" x14ac:dyDescent="0.2">
      <c r="A12" s="6" t="s">
        <v>226</v>
      </c>
      <c r="B12" s="5" t="s">
        <v>29</v>
      </c>
      <c r="C12" s="90"/>
      <c r="D12" s="76">
        <f>投入係数表!V12</f>
        <v>9.9833610648918467E-3</v>
      </c>
      <c r="E12" s="77">
        <f t="shared" si="0"/>
        <v>0.99833610648918469</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0.10472852181709043</v>
      </c>
      <c r="P12" s="76">
        <f>分析係数表!C15</f>
        <v>0</v>
      </c>
      <c r="Q12" s="82">
        <f t="shared" si="5"/>
        <v>0</v>
      </c>
      <c r="R12" s="83">
        <v>0</v>
      </c>
      <c r="S12" s="84">
        <f t="shared" si="6"/>
        <v>0</v>
      </c>
      <c r="T12" s="85">
        <f>分析係数表!F15</f>
        <v>0.30534351145038169</v>
      </c>
      <c r="U12" s="86">
        <f t="shared" si="7"/>
        <v>0</v>
      </c>
      <c r="V12" s="87">
        <f>分析係数表!D15</f>
        <v>7.4154852780806982E-2</v>
      </c>
      <c r="W12" s="88">
        <f t="shared" si="8"/>
        <v>0</v>
      </c>
      <c r="X12" s="76">
        <f>分析係数表!E15</f>
        <v>5.9978189749182113E-2</v>
      </c>
      <c r="Y12" s="89">
        <f t="shared" si="9"/>
        <v>0</v>
      </c>
    </row>
    <row r="13" spans="1:25" x14ac:dyDescent="0.2">
      <c r="A13" s="6" t="s">
        <v>227</v>
      </c>
      <c r="B13" s="5" t="s">
        <v>30</v>
      </c>
      <c r="C13" s="90"/>
      <c r="D13" s="76">
        <f>投入係数表!V13</f>
        <v>0</v>
      </c>
      <c r="E13" s="77">
        <f t="shared" si="0"/>
        <v>0</v>
      </c>
      <c r="F13" s="76">
        <f>分析係数表!C16</f>
        <v>2.7114967462038564E-3</v>
      </c>
      <c r="G13" s="77">
        <f t="shared" si="1"/>
        <v>0</v>
      </c>
      <c r="H13" s="77">
        <v>1.3213713079985508E-4</v>
      </c>
      <c r="I13" s="77">
        <f t="shared" si="2"/>
        <v>1.3213713079985508E-4</v>
      </c>
      <c r="J13" s="76">
        <f>分析係数表!G16</f>
        <v>4.3478260869565216E-2</v>
      </c>
      <c r="K13" s="78">
        <f t="shared" si="3"/>
        <v>5.7450926434719599E-6</v>
      </c>
      <c r="L13" s="79"/>
      <c r="M13" s="80"/>
      <c r="N13" s="81">
        <f>分析係数表!H16</f>
        <v>1.6842758874950278E-2</v>
      </c>
      <c r="O13" s="82">
        <f t="shared" si="4"/>
        <v>0.20336545176115101</v>
      </c>
      <c r="P13" s="76">
        <f>分析係数表!C16</f>
        <v>2.7114967462038564E-3</v>
      </c>
      <c r="Q13" s="82">
        <f t="shared" si="5"/>
        <v>5.5142476074063825E-4</v>
      </c>
      <c r="R13" s="83">
        <v>6.1642121626231234E-4</v>
      </c>
      <c r="S13" s="84">
        <f t="shared" si="6"/>
        <v>7.4855834706216739E-4</v>
      </c>
      <c r="T13" s="85">
        <f>分析係数表!F16</f>
        <v>0.30434782608695654</v>
      </c>
      <c r="U13" s="86">
        <f t="shared" si="7"/>
        <v>2.2782210562761617E-4</v>
      </c>
      <c r="V13" s="87">
        <f>分析係数表!D16</f>
        <v>0.13043478260869565</v>
      </c>
      <c r="W13" s="88">
        <f t="shared" si="8"/>
        <v>0</v>
      </c>
      <c r="X13" s="76">
        <f>分析係数表!E16</f>
        <v>8.6956521739130432E-2</v>
      </c>
      <c r="Y13" s="89">
        <f t="shared" si="9"/>
        <v>0</v>
      </c>
    </row>
    <row r="14" spans="1:25" x14ac:dyDescent="0.2">
      <c r="A14" s="6" t="s">
        <v>2</v>
      </c>
      <c r="B14" s="5" t="s">
        <v>364</v>
      </c>
      <c r="C14" s="90"/>
      <c r="D14" s="76">
        <f>投入係数表!V14</f>
        <v>4.3261231281198007E-2</v>
      </c>
      <c r="E14" s="77">
        <f t="shared" si="0"/>
        <v>4.3261231281198009</v>
      </c>
      <c r="F14" s="76">
        <f>分析係数表!C17</f>
        <v>8.0363051905076865E-3</v>
      </c>
      <c r="G14" s="77">
        <f t="shared" si="1"/>
        <v>3.4766045749284505E-2</v>
      </c>
      <c r="H14" s="77">
        <v>3.6229565603946384E-2</v>
      </c>
      <c r="I14" s="77">
        <f t="shared" si="2"/>
        <v>3.6229565603946384E-2</v>
      </c>
      <c r="J14" s="76">
        <f>分析係数表!G17</f>
        <v>0.21314741035856574</v>
      </c>
      <c r="K14" s="78">
        <f t="shared" si="3"/>
        <v>7.7222380868969386E-3</v>
      </c>
      <c r="L14" s="79"/>
      <c r="M14" s="80"/>
      <c r="N14" s="81">
        <f>分析係数表!H17</f>
        <v>2.8815088628227144E-3</v>
      </c>
      <c r="O14" s="82">
        <f t="shared" si="4"/>
        <v>3.4792361274805207E-2</v>
      </c>
      <c r="P14" s="76">
        <f>分析係数表!C17</f>
        <v>8.0363051905076865E-3</v>
      </c>
      <c r="Q14" s="82">
        <f t="shared" si="5"/>
        <v>2.7960203350273574E-4</v>
      </c>
      <c r="R14" s="83">
        <v>5.3554906498995576E-4</v>
      </c>
      <c r="S14" s="84">
        <f t="shared" si="6"/>
        <v>3.6765114668936338E-2</v>
      </c>
      <c r="T14" s="85">
        <f>分析係数表!F17</f>
        <v>0.32270916334661354</v>
      </c>
      <c r="U14" s="86">
        <f t="shared" si="7"/>
        <v>1.1864439395154754E-2</v>
      </c>
      <c r="V14" s="87">
        <f>分析係数表!D17</f>
        <v>4.9800796812749001E-2</v>
      </c>
      <c r="W14" s="88">
        <f t="shared" si="8"/>
        <v>0</v>
      </c>
      <c r="X14" s="76">
        <f>分析係数表!E17</f>
        <v>4.7808764940239043E-2</v>
      </c>
      <c r="Y14" s="89">
        <f t="shared" si="9"/>
        <v>0</v>
      </c>
    </row>
    <row r="15" spans="1:25" x14ac:dyDescent="0.2">
      <c r="A15" s="6" t="s">
        <v>3</v>
      </c>
      <c r="B15" s="5" t="s">
        <v>31</v>
      </c>
      <c r="C15" s="90"/>
      <c r="D15" s="76">
        <f>投入係数表!V15</f>
        <v>2.4958402662229617E-3</v>
      </c>
      <c r="E15" s="77">
        <f t="shared" si="0"/>
        <v>0.24958402662229617</v>
      </c>
      <c r="F15" s="76">
        <f>分析係数表!C18</f>
        <v>6.0036945812807829E-2</v>
      </c>
      <c r="G15" s="77">
        <f t="shared" si="1"/>
        <v>1.4984262682065182E-2</v>
      </c>
      <c r="H15" s="77">
        <v>1.8109848677653535E-2</v>
      </c>
      <c r="I15" s="77">
        <f t="shared" si="2"/>
        <v>1.8109848677653535E-2</v>
      </c>
      <c r="J15" s="76">
        <f>分析係数表!G18</f>
        <v>0.21452702702702703</v>
      </c>
      <c r="K15" s="78">
        <f t="shared" si="3"/>
        <v>3.8850519967263495E-3</v>
      </c>
      <c r="L15" s="79"/>
      <c r="M15" s="80"/>
      <c r="N15" s="81">
        <f>分析係数表!H18</f>
        <v>4.5599635202918376E-4</v>
      </c>
      <c r="O15" s="82">
        <f t="shared" si="4"/>
        <v>5.5058618852385343E-3</v>
      </c>
      <c r="P15" s="76">
        <f>分析係数表!C18</f>
        <v>6.0036945812807829E-2</v>
      </c>
      <c r="Q15" s="82">
        <f t="shared" si="5"/>
        <v>3.3055513165686982E-4</v>
      </c>
      <c r="R15" s="83">
        <v>7.7518555141878277E-4</v>
      </c>
      <c r="S15" s="84">
        <f t="shared" si="6"/>
        <v>1.8885034229072319E-2</v>
      </c>
      <c r="T15" s="85">
        <f>分析係数表!F18</f>
        <v>0.45777027027027029</v>
      </c>
      <c r="U15" s="86">
        <f t="shared" si="7"/>
        <v>8.6450072231057402E-3</v>
      </c>
      <c r="V15" s="87">
        <f>分析係数表!D18</f>
        <v>1.4358108108108109E-2</v>
      </c>
      <c r="W15" s="88">
        <f t="shared" si="8"/>
        <v>0</v>
      </c>
      <c r="X15" s="76">
        <f>分析係数表!E18</f>
        <v>5.0675675675675678E-3</v>
      </c>
      <c r="Y15" s="89">
        <f t="shared" si="9"/>
        <v>0</v>
      </c>
    </row>
    <row r="16" spans="1:25" x14ac:dyDescent="0.2">
      <c r="A16" s="6" t="s">
        <v>4</v>
      </c>
      <c r="B16" s="5" t="s">
        <v>32</v>
      </c>
      <c r="C16" s="90"/>
      <c r="D16" s="76">
        <f>投入係数表!V16</f>
        <v>9.1514143094841936E-3</v>
      </c>
      <c r="E16" s="77">
        <f t="shared" si="0"/>
        <v>0.91514143094841938</v>
      </c>
      <c r="F16" s="76">
        <f>分析係数表!C19</f>
        <v>2.1817907292767669E-2</v>
      </c>
      <c r="G16" s="77">
        <f t="shared" si="1"/>
        <v>1.996647090020336E-2</v>
      </c>
      <c r="H16" s="77">
        <v>2.3360322380430797E-2</v>
      </c>
      <c r="I16" s="77">
        <f t="shared" si="2"/>
        <v>2.3360322380430797E-2</v>
      </c>
      <c r="J16" s="76">
        <f>分析係数表!G19</f>
        <v>5.7812500000000003E-2</v>
      </c>
      <c r="K16" s="78">
        <f t="shared" si="3"/>
        <v>1.3505186376186556E-3</v>
      </c>
      <c r="L16" s="79"/>
      <c r="M16" s="80"/>
      <c r="N16" s="81">
        <f>分析係数表!H19</f>
        <v>-1.1642460051808947E-4</v>
      </c>
      <c r="O16" s="82">
        <f t="shared" si="4"/>
        <v>-1.4057519706992003E-3</v>
      </c>
      <c r="P16" s="76">
        <f>分析係数表!C19</f>
        <v>2.1817907292767669E-2</v>
      </c>
      <c r="Q16" s="82">
        <f t="shared" si="5"/>
        <v>-3.0670566173340601E-5</v>
      </c>
      <c r="R16" s="83">
        <v>1.9325470256754807E-4</v>
      </c>
      <c r="S16" s="84">
        <f t="shared" si="6"/>
        <v>2.3553577082998347E-2</v>
      </c>
      <c r="T16" s="85">
        <f>分析係数表!F19</f>
        <v>0.24062500000000001</v>
      </c>
      <c r="U16" s="86">
        <f t="shared" si="7"/>
        <v>5.6675794855964769E-3</v>
      </c>
      <c r="V16" s="87">
        <f>分析係数表!D19</f>
        <v>1.171875E-2</v>
      </c>
      <c r="W16" s="88">
        <f t="shared" si="8"/>
        <v>0</v>
      </c>
      <c r="X16" s="76">
        <f>分析係数表!E19</f>
        <v>1.015625E-2</v>
      </c>
      <c r="Y16" s="89">
        <f t="shared" si="9"/>
        <v>0</v>
      </c>
    </row>
    <row r="17" spans="1:25" x14ac:dyDescent="0.2">
      <c r="A17" s="6" t="s">
        <v>5</v>
      </c>
      <c r="B17" s="5" t="s">
        <v>33</v>
      </c>
      <c r="C17" s="90"/>
      <c r="D17" s="76">
        <f>投入係数表!V17</f>
        <v>4.1597337770382693E-2</v>
      </c>
      <c r="E17" s="77">
        <f t="shared" si="0"/>
        <v>4.1597337770382694</v>
      </c>
      <c r="F17" s="76">
        <f>分析係数表!C20</f>
        <v>5.6386047731444844E-3</v>
      </c>
      <c r="G17" s="77">
        <f t="shared" si="1"/>
        <v>2.3455094730218319E-2</v>
      </c>
      <c r="H17" s="77">
        <v>2.464605753121368E-2</v>
      </c>
      <c r="I17" s="77">
        <f t="shared" si="2"/>
        <v>2.464605753121368E-2</v>
      </c>
      <c r="J17" s="76">
        <f>分析係数表!G20</f>
        <v>9.9078341013824886E-2</v>
      </c>
      <c r="K17" s="78">
        <f t="shared" si="3"/>
        <v>2.4418904927239363E-3</v>
      </c>
      <c r="L17" s="79"/>
      <c r="M17" s="80"/>
      <c r="N17" s="81">
        <f>分析係数表!H20</f>
        <v>5.6271890250409915E-4</v>
      </c>
      <c r="O17" s="82">
        <f t="shared" si="4"/>
        <v>6.7944678583794693E-3</v>
      </c>
      <c r="P17" s="76">
        <f>分析係数表!C20</f>
        <v>5.6386047731444844E-3</v>
      </c>
      <c r="Q17" s="82">
        <f t="shared" si="5"/>
        <v>3.8311318897235258E-5</v>
      </c>
      <c r="R17" s="83">
        <v>1.2220699819431605E-4</v>
      </c>
      <c r="S17" s="84">
        <f t="shared" si="6"/>
        <v>2.4768264529407995E-2</v>
      </c>
      <c r="T17" s="85">
        <f>分析係数表!F20</f>
        <v>0.22119815668202766</v>
      </c>
      <c r="U17" s="86">
        <f t="shared" si="7"/>
        <v>5.4786944581178979E-3</v>
      </c>
      <c r="V17" s="87">
        <f>分析係数表!D20</f>
        <v>9.2165898617511521E-3</v>
      </c>
      <c r="W17" s="88">
        <f t="shared" si="8"/>
        <v>0</v>
      </c>
      <c r="X17" s="76">
        <f>分析係数表!E20</f>
        <v>6.9124423963133645E-3</v>
      </c>
      <c r="Y17" s="89">
        <f t="shared" si="9"/>
        <v>0</v>
      </c>
    </row>
    <row r="18" spans="1:25" x14ac:dyDescent="0.2">
      <c r="A18" s="6" t="s">
        <v>6</v>
      </c>
      <c r="B18" s="5" t="s">
        <v>34</v>
      </c>
      <c r="C18" s="90"/>
      <c r="D18" s="76">
        <f>投入係数表!V18</f>
        <v>2.7454242928452579E-2</v>
      </c>
      <c r="E18" s="77">
        <f t="shared" si="0"/>
        <v>2.7454242928452577</v>
      </c>
      <c r="F18" s="76">
        <f>分析係数表!C21</f>
        <v>3.6921656859351559E-2</v>
      </c>
      <c r="G18" s="77">
        <f t="shared" si="1"/>
        <v>0.10136561367376051</v>
      </c>
      <c r="H18" s="77">
        <v>0.10598661872031509</v>
      </c>
      <c r="I18" s="77">
        <f t="shared" si="2"/>
        <v>0.10598661872031509</v>
      </c>
      <c r="J18" s="76">
        <f>分析係数表!G21</f>
        <v>0.2849280270956816</v>
      </c>
      <c r="K18" s="78">
        <f t="shared" si="3"/>
        <v>3.0198558170521615E-2</v>
      </c>
      <c r="L18" s="79"/>
      <c r="M18" s="80"/>
      <c r="N18" s="81">
        <f>分析係数表!H21</f>
        <v>9.3139680414471579E-4</v>
      </c>
      <c r="O18" s="82">
        <f t="shared" si="4"/>
        <v>1.1246015765593602E-2</v>
      </c>
      <c r="P18" s="76">
        <f>分析係数表!C21</f>
        <v>3.6921656859351559E-2</v>
      </c>
      <c r="Q18" s="82">
        <f t="shared" si="5"/>
        <v>4.1522153513210482E-4</v>
      </c>
      <c r="R18" s="83">
        <v>9.6684018967655501E-4</v>
      </c>
      <c r="S18" s="84">
        <f t="shared" si="6"/>
        <v>0.10695345890999164</v>
      </c>
      <c r="T18" s="85">
        <f>分析係数表!F21</f>
        <v>0.42591024555461471</v>
      </c>
      <c r="U18" s="86">
        <f t="shared" si="7"/>
        <v>4.5552573947269935E-2</v>
      </c>
      <c r="V18" s="87">
        <f>分析係数表!D21</f>
        <v>7.1549534292972061E-2</v>
      </c>
      <c r="W18" s="88">
        <f t="shared" si="8"/>
        <v>0</v>
      </c>
      <c r="X18" s="76">
        <f>分析係数表!E21</f>
        <v>6.2235393734123623E-2</v>
      </c>
      <c r="Y18" s="89">
        <f t="shared" si="9"/>
        <v>0</v>
      </c>
    </row>
    <row r="19" spans="1:25" x14ac:dyDescent="0.2">
      <c r="A19" s="6" t="s">
        <v>7</v>
      </c>
      <c r="B19" s="5" t="s">
        <v>269</v>
      </c>
      <c r="C19" s="90"/>
      <c r="D19" s="76">
        <f>投入係数表!V19</f>
        <v>2.4958402662229617E-3</v>
      </c>
      <c r="E19" s="77">
        <f t="shared" si="0"/>
        <v>0.24958402662229617</v>
      </c>
      <c r="F19" s="76">
        <f>分析係数表!C22</f>
        <v>3.1736872475476074E-2</v>
      </c>
      <c r="G19" s="77">
        <f t="shared" si="1"/>
        <v>7.9210164248276396E-3</v>
      </c>
      <c r="H19" s="77">
        <v>9.7099784133762804E-3</v>
      </c>
      <c r="I19" s="77">
        <f t="shared" si="2"/>
        <v>9.7099784133762804E-3</v>
      </c>
      <c r="J19" s="76">
        <f>分析係数表!G22</f>
        <v>0.19464835425053278</v>
      </c>
      <c r="K19" s="78">
        <f t="shared" si="3"/>
        <v>1.8900313179718924E-3</v>
      </c>
      <c r="L19" s="79"/>
      <c r="M19" s="80"/>
      <c r="N19" s="81">
        <f>分析係数表!H22</f>
        <v>4.8510250215870614E-5</v>
      </c>
      <c r="O19" s="82">
        <f t="shared" si="4"/>
        <v>5.8572998779133354E-4</v>
      </c>
      <c r="P19" s="76">
        <f>分析係数表!C22</f>
        <v>3.1736872475476074E-2</v>
      </c>
      <c r="Q19" s="82">
        <f t="shared" si="5"/>
        <v>1.8589237927595711E-5</v>
      </c>
      <c r="R19" s="83">
        <v>2.3369937962084908E-4</v>
      </c>
      <c r="S19" s="84">
        <f t="shared" si="6"/>
        <v>9.9436777929971295E-3</v>
      </c>
      <c r="T19" s="85">
        <f>分析係数表!F22</f>
        <v>0.41345015391901491</v>
      </c>
      <c r="U19" s="86">
        <f t="shared" si="7"/>
        <v>4.1112151140357536E-3</v>
      </c>
      <c r="V19" s="87">
        <f>分析係数表!D22</f>
        <v>4.1913331754676771E-2</v>
      </c>
      <c r="W19" s="88">
        <f t="shared" si="8"/>
        <v>0</v>
      </c>
      <c r="X19" s="76">
        <f>分析係数表!E22</f>
        <v>4.0966137816717971E-2</v>
      </c>
      <c r="Y19" s="89">
        <f t="shared" si="9"/>
        <v>0</v>
      </c>
    </row>
    <row r="20" spans="1:25" x14ac:dyDescent="0.2">
      <c r="A20" s="6" t="s">
        <v>8</v>
      </c>
      <c r="B20" s="5" t="s">
        <v>270</v>
      </c>
      <c r="C20" s="90"/>
      <c r="D20" s="76">
        <f>投入係数表!V20</f>
        <v>1.6638935108153079E-3</v>
      </c>
      <c r="E20" s="77">
        <f t="shared" si="0"/>
        <v>0.16638935108153077</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3.5143799267480007E-4</v>
      </c>
      <c r="P20" s="76">
        <f>分析係数表!C23</f>
        <v>0</v>
      </c>
      <c r="Q20" s="82">
        <f t="shared" si="5"/>
        <v>0</v>
      </c>
      <c r="R20" s="83">
        <v>0</v>
      </c>
      <c r="S20" s="84">
        <f t="shared" si="6"/>
        <v>0</v>
      </c>
      <c r="T20" s="85">
        <f>分析係数表!F23</f>
        <v>0.44144664996466887</v>
      </c>
      <c r="U20" s="86">
        <f t="shared" si="7"/>
        <v>0</v>
      </c>
      <c r="V20" s="87">
        <f>分析係数表!D23</f>
        <v>3.8478833429691016E-2</v>
      </c>
      <c r="W20" s="88">
        <f t="shared" si="8"/>
        <v>0</v>
      </c>
      <c r="X20" s="76">
        <f>分析係数表!E23</f>
        <v>4.0213271664418321E-2</v>
      </c>
      <c r="Y20" s="89">
        <f t="shared" si="9"/>
        <v>0</v>
      </c>
    </row>
    <row r="21" spans="1:25" x14ac:dyDescent="0.2">
      <c r="A21" s="6" t="s">
        <v>9</v>
      </c>
      <c r="B21" s="5" t="s">
        <v>271</v>
      </c>
      <c r="C21" s="90"/>
      <c r="D21" s="76">
        <f>投入係数表!V21</f>
        <v>1.6638935108153079E-3</v>
      </c>
      <c r="E21" s="77">
        <f t="shared" si="0"/>
        <v>0.16638935108153077</v>
      </c>
      <c r="F21" s="76">
        <f>分析係数表!C24</f>
        <v>0.35760598503740648</v>
      </c>
      <c r="G21" s="77">
        <f t="shared" si="1"/>
        <v>5.9501827793245671E-2</v>
      </c>
      <c r="H21" s="77">
        <v>6.7710839398480938E-2</v>
      </c>
      <c r="I21" s="77">
        <f t="shared" si="2"/>
        <v>6.7710839398480938E-2</v>
      </c>
      <c r="J21" s="76">
        <f>分析係数表!G24</f>
        <v>0.20759493670886076</v>
      </c>
      <c r="K21" s="78">
        <f t="shared" si="3"/>
        <v>1.4056427419431486E-2</v>
      </c>
      <c r="L21" s="79"/>
      <c r="M21" s="80"/>
      <c r="N21" s="81">
        <f>分析係数表!H24</f>
        <v>3.6867790164061664E-4</v>
      </c>
      <c r="O21" s="82">
        <f t="shared" si="4"/>
        <v>4.4515479072141338E-3</v>
      </c>
      <c r="P21" s="76">
        <f>分析係数表!C24</f>
        <v>0.35760598503740648</v>
      </c>
      <c r="Q21" s="82">
        <f t="shared" si="5"/>
        <v>1.5919001743005157E-3</v>
      </c>
      <c r="R21" s="83">
        <v>5.5642637923447339E-3</v>
      </c>
      <c r="S21" s="84">
        <f t="shared" si="6"/>
        <v>7.3275103190825669E-2</v>
      </c>
      <c r="T21" s="85">
        <f>分析係数表!F24</f>
        <v>0.39156118143459917</v>
      </c>
      <c r="U21" s="86">
        <f t="shared" si="7"/>
        <v>2.8691685975141868E-2</v>
      </c>
      <c r="V21" s="87">
        <f>分析係数表!D24</f>
        <v>0</v>
      </c>
      <c r="W21" s="88">
        <f t="shared" si="8"/>
        <v>0</v>
      </c>
      <c r="X21" s="76">
        <f>分析係数表!E24</f>
        <v>0</v>
      </c>
      <c r="Y21" s="89">
        <f t="shared" si="9"/>
        <v>0</v>
      </c>
    </row>
    <row r="22" spans="1:25" x14ac:dyDescent="0.2">
      <c r="A22" s="6" t="s">
        <v>10</v>
      </c>
      <c r="B22" s="5" t="s">
        <v>272</v>
      </c>
      <c r="C22" s="90"/>
      <c r="D22" s="76">
        <f>投入係数表!V22</f>
        <v>0.31863560732113144</v>
      </c>
      <c r="E22" s="77">
        <f t="shared" si="0"/>
        <v>31.863560732113143</v>
      </c>
      <c r="F22" s="76">
        <f>分析係数表!C25</f>
        <v>9.5215065139195865E-3</v>
      </c>
      <c r="G22" s="77">
        <f t="shared" si="1"/>
        <v>0.30338910106748762</v>
      </c>
      <c r="H22" s="77">
        <v>0.30947053557356302</v>
      </c>
      <c r="I22" s="77">
        <f t="shared" si="2"/>
        <v>0.30947053557356302</v>
      </c>
      <c r="J22" s="76">
        <f>分析係数表!G25</f>
        <v>0.19654913728432108</v>
      </c>
      <c r="K22" s="78">
        <f t="shared" si="3"/>
        <v>6.0826166781900608E-2</v>
      </c>
      <c r="L22" s="79"/>
      <c r="M22" s="80"/>
      <c r="N22" s="81">
        <f>分析係数表!H25</f>
        <v>5.2391070233140261E-4</v>
      </c>
      <c r="O22" s="82">
        <f t="shared" si="4"/>
        <v>6.3258838681464011E-3</v>
      </c>
      <c r="P22" s="76">
        <f>分析係数表!C25</f>
        <v>9.5215065139195865E-3</v>
      </c>
      <c r="Q22" s="82">
        <f t="shared" si="5"/>
        <v>6.0231944456854791E-5</v>
      </c>
      <c r="R22" s="83">
        <v>4.4946687473649562E-4</v>
      </c>
      <c r="S22" s="84">
        <f t="shared" si="6"/>
        <v>0.30992000244829954</v>
      </c>
      <c r="T22" s="85">
        <f>分析係数表!F25</f>
        <v>0.35083770942735681</v>
      </c>
      <c r="U22" s="86">
        <f t="shared" si="7"/>
        <v>0.10873162376468222</v>
      </c>
      <c r="V22" s="87">
        <f>分析係数表!D25</f>
        <v>3.500875218804701E-3</v>
      </c>
      <c r="W22" s="88">
        <f t="shared" si="8"/>
        <v>0</v>
      </c>
      <c r="X22" s="76">
        <f>分析係数表!E25</f>
        <v>3.0007501875468868E-3</v>
      </c>
      <c r="Y22" s="89">
        <f t="shared" si="9"/>
        <v>0</v>
      </c>
    </row>
    <row r="23" spans="1:25" x14ac:dyDescent="0.2">
      <c r="A23" s="6" t="s">
        <v>11</v>
      </c>
      <c r="B23" s="5" t="s">
        <v>35</v>
      </c>
      <c r="C23" s="90"/>
      <c r="D23" s="76">
        <f>投入係数表!V23</f>
        <v>1.913477537437604E-2</v>
      </c>
      <c r="E23" s="77">
        <f t="shared" si="0"/>
        <v>1.9134775374376041</v>
      </c>
      <c r="F23" s="76">
        <f>分析係数表!C26</f>
        <v>1</v>
      </c>
      <c r="G23" s="77">
        <f t="shared" si="1"/>
        <v>1.9134775374376041</v>
      </c>
      <c r="H23" s="77">
        <v>2.2150528659550894</v>
      </c>
      <c r="I23" s="77">
        <f t="shared" si="2"/>
        <v>2.2150528659550894</v>
      </c>
      <c r="J23" s="76">
        <f>分析係数表!G26</f>
        <v>0.19643428283435263</v>
      </c>
      <c r="K23" s="78">
        <f t="shared" si="3"/>
        <v>0.4351123211640654</v>
      </c>
      <c r="L23" s="79"/>
      <c r="M23" s="80"/>
      <c r="N23" s="81">
        <f>分析係数表!H26</f>
        <v>1.1070039099261674E-2</v>
      </c>
      <c r="O23" s="82">
        <f t="shared" si="4"/>
        <v>0.13366358321398231</v>
      </c>
      <c r="P23" s="76">
        <f>分析係数表!C26</f>
        <v>1</v>
      </c>
      <c r="Q23" s="82">
        <f t="shared" si="5"/>
        <v>0.13366358321398231</v>
      </c>
      <c r="R23" s="83">
        <v>0.15789798286183884</v>
      </c>
      <c r="S23" s="84">
        <f t="shared" si="6"/>
        <v>2.3729508488169282</v>
      </c>
      <c r="T23" s="85">
        <f>分析係数表!F26</f>
        <v>0.33543328454985122</v>
      </c>
      <c r="U23" s="86">
        <f t="shared" si="7"/>
        <v>0.7959666972940197</v>
      </c>
      <c r="V23" s="87">
        <f>分析係数表!D26</f>
        <v>6.5760780018802641E-3</v>
      </c>
      <c r="W23" s="88">
        <f t="shared" si="8"/>
        <v>0</v>
      </c>
      <c r="X23" s="76">
        <f>分析係数表!E26</f>
        <v>6.992837551004584E-3</v>
      </c>
      <c r="Y23" s="89">
        <f t="shared" si="9"/>
        <v>0</v>
      </c>
    </row>
    <row r="24" spans="1:25" x14ac:dyDescent="0.2">
      <c r="A24" s="6" t="s">
        <v>12</v>
      </c>
      <c r="B24" s="5" t="s">
        <v>365</v>
      </c>
      <c r="C24" s="75">
        <f>最終需要_まとめ!C25</f>
        <v>100</v>
      </c>
      <c r="D24" s="76">
        <f>投入係数表!V24</f>
        <v>2.6622296173044926E-2</v>
      </c>
      <c r="E24" s="77">
        <f t="shared" si="0"/>
        <v>2.6622296173044924</v>
      </c>
      <c r="F24" s="76">
        <f>分析係数表!C27</f>
        <v>0.19201995012468831</v>
      </c>
      <c r="G24" s="77">
        <f t="shared" si="1"/>
        <v>0.51120119833527666</v>
      </c>
      <c r="H24" s="77">
        <v>0.51441633870148185</v>
      </c>
      <c r="I24" s="77">
        <f t="shared" si="2"/>
        <v>100.51441633870148</v>
      </c>
      <c r="J24" s="76">
        <f>分析係数表!G27</f>
        <v>0.16888519134775373</v>
      </c>
      <c r="K24" s="78">
        <f t="shared" si="3"/>
        <v>16.975396436569383</v>
      </c>
      <c r="L24" s="79"/>
      <c r="M24" s="80"/>
      <c r="N24" s="81">
        <f>分析係数表!H27</f>
        <v>1.1060337049218499E-2</v>
      </c>
      <c r="O24" s="82">
        <f t="shared" si="4"/>
        <v>0.13354643721642404</v>
      </c>
      <c r="P24" s="76">
        <f>分析係数表!C27</f>
        <v>0.19201995012468831</v>
      </c>
      <c r="Q24" s="82">
        <f t="shared" si="5"/>
        <v>2.5643580213627563E-2</v>
      </c>
      <c r="R24" s="83">
        <v>2.597049478165259E-2</v>
      </c>
      <c r="S24" s="84">
        <f t="shared" si="6"/>
        <v>100.54038683348313</v>
      </c>
      <c r="T24" s="85">
        <f>分析係数表!F27</f>
        <v>0.32029950083194675</v>
      </c>
      <c r="U24" s="86">
        <f t="shared" si="7"/>
        <v>32.203035716215474</v>
      </c>
      <c r="V24" s="87">
        <f>分析係数表!D27</f>
        <v>0</v>
      </c>
      <c r="W24" s="88">
        <f t="shared" si="8"/>
        <v>0</v>
      </c>
      <c r="X24" s="76">
        <f>分析係数表!E27</f>
        <v>0</v>
      </c>
      <c r="Y24" s="89">
        <f t="shared" si="9"/>
        <v>0</v>
      </c>
    </row>
    <row r="25" spans="1:25" x14ac:dyDescent="0.2">
      <c r="A25" s="6" t="s">
        <v>13</v>
      </c>
      <c r="B25" s="5" t="s">
        <v>192</v>
      </c>
      <c r="C25" s="90"/>
      <c r="D25" s="76">
        <f>投入係数表!V25</f>
        <v>0</v>
      </c>
      <c r="E25" s="77">
        <f t="shared" si="0"/>
        <v>0</v>
      </c>
      <c r="F25" s="76">
        <f>分析係数表!C28</f>
        <v>7.8754250939681358E-2</v>
      </c>
      <c r="G25" s="77">
        <f t="shared" si="1"/>
        <v>0</v>
      </c>
      <c r="H25" s="77">
        <v>6.0158231870438752E-3</v>
      </c>
      <c r="I25" s="77">
        <f t="shared" si="2"/>
        <v>6.0158231870438752E-3</v>
      </c>
      <c r="J25" s="76">
        <f>分析係数表!G28</f>
        <v>0.12491909385113269</v>
      </c>
      <c r="K25" s="78">
        <f t="shared" si="3"/>
        <v>7.5149118129415402E-4</v>
      </c>
      <c r="L25" s="79"/>
      <c r="M25" s="80"/>
      <c r="N25" s="81">
        <f>分析係数表!H28</f>
        <v>1.995711693880917E-2</v>
      </c>
      <c r="O25" s="82">
        <f t="shared" si="4"/>
        <v>0.24096931697735458</v>
      </c>
      <c r="P25" s="76">
        <f>分析係数表!C28</f>
        <v>7.8754250939681358E-2</v>
      </c>
      <c r="Q25" s="82">
        <f t="shared" si="5"/>
        <v>1.8977358057998203E-2</v>
      </c>
      <c r="R25" s="83">
        <v>2.0942100536305523E-2</v>
      </c>
      <c r="S25" s="84">
        <f t="shared" si="6"/>
        <v>2.6957923723349396E-2</v>
      </c>
      <c r="T25" s="85">
        <f>分析係数表!F28</f>
        <v>0.21391585760517801</v>
      </c>
      <c r="U25" s="86">
        <f t="shared" si="7"/>
        <v>5.7667273725352597E-3</v>
      </c>
      <c r="V25" s="87">
        <f>分析係数表!D28</f>
        <v>3.3980582524271843E-2</v>
      </c>
      <c r="W25" s="88">
        <f t="shared" si="8"/>
        <v>0</v>
      </c>
      <c r="X25" s="76">
        <f>分析係数表!E28</f>
        <v>2.9773462783171521E-2</v>
      </c>
      <c r="Y25" s="89">
        <f t="shared" si="9"/>
        <v>0</v>
      </c>
    </row>
    <row r="26" spans="1:25" x14ac:dyDescent="0.2">
      <c r="A26" s="6" t="s">
        <v>14</v>
      </c>
      <c r="B26" s="5" t="s">
        <v>50</v>
      </c>
      <c r="C26" s="90"/>
      <c r="D26" s="76">
        <f>投入係数表!V26</f>
        <v>8.3194675540765387E-3</v>
      </c>
      <c r="E26" s="77">
        <f t="shared" si="0"/>
        <v>0.83194675540765384</v>
      </c>
      <c r="F26" s="76">
        <f>分析係数表!C29</f>
        <v>0.17273701124799146</v>
      </c>
      <c r="G26" s="77">
        <f t="shared" si="1"/>
        <v>0.14370799604658191</v>
      </c>
      <c r="H26" s="77">
        <v>0.15646230661596908</v>
      </c>
      <c r="I26" s="77">
        <f t="shared" si="2"/>
        <v>0.15646230661596908</v>
      </c>
      <c r="J26" s="76">
        <f>分析係数表!G29</f>
        <v>0.26179367547952309</v>
      </c>
      <c r="K26" s="78">
        <f t="shared" si="3"/>
        <v>4.0960842322998646E-2</v>
      </c>
      <c r="L26" s="79"/>
      <c r="M26" s="80"/>
      <c r="N26" s="81">
        <f>分析係数表!H29</f>
        <v>9.8960910440376044E-3</v>
      </c>
      <c r="O26" s="82">
        <f t="shared" si="4"/>
        <v>0.11948891750943202</v>
      </c>
      <c r="P26" s="76">
        <f>分析係数表!C29</f>
        <v>0.17273701124799146</v>
      </c>
      <c r="Q26" s="82">
        <f t="shared" si="5"/>
        <v>2.0640158487837082E-2</v>
      </c>
      <c r="R26" s="83">
        <v>2.7861380715627292E-2</v>
      </c>
      <c r="S26" s="84">
        <f t="shared" si="6"/>
        <v>0.18432368733159638</v>
      </c>
      <c r="T26" s="85">
        <f>分析係数表!F29</f>
        <v>0.41420425090720581</v>
      </c>
      <c r="U26" s="86">
        <f t="shared" si="7"/>
        <v>7.6347654835637893E-2</v>
      </c>
      <c r="V26" s="87">
        <f>分析係数表!D29</f>
        <v>0.15033696215655781</v>
      </c>
      <c r="W26" s="88">
        <f t="shared" si="8"/>
        <v>0</v>
      </c>
      <c r="X26" s="76">
        <f>分析係数表!E29</f>
        <v>7.8797304302747534E-2</v>
      </c>
      <c r="Y26" s="89">
        <f t="shared" si="9"/>
        <v>0</v>
      </c>
    </row>
    <row r="27" spans="1:25" x14ac:dyDescent="0.2">
      <c r="A27" s="6" t="s">
        <v>15</v>
      </c>
      <c r="B27" s="5" t="s">
        <v>36</v>
      </c>
      <c r="C27" s="90"/>
      <c r="D27" s="76">
        <f>投入係数表!V27</f>
        <v>1.6638935108153079E-3</v>
      </c>
      <c r="E27" s="77">
        <f t="shared" si="0"/>
        <v>0.16638935108153077</v>
      </c>
      <c r="F27" s="76">
        <f>分析係数表!C30</f>
        <v>1</v>
      </c>
      <c r="G27" s="77">
        <f t="shared" si="1"/>
        <v>0.16638935108153077</v>
      </c>
      <c r="H27" s="77">
        <v>0.19141246100593406</v>
      </c>
      <c r="I27" s="77">
        <f t="shared" si="2"/>
        <v>0.19141246100593406</v>
      </c>
      <c r="J27" s="76">
        <f>分析係数表!G30</f>
        <v>0.34449467473756801</v>
      </c>
      <c r="K27" s="78">
        <f t="shared" si="3"/>
        <v>6.5940573494956675E-2</v>
      </c>
      <c r="L27" s="79"/>
      <c r="M27" s="80"/>
      <c r="N27" s="81">
        <f>分析係数表!H30</f>
        <v>0</v>
      </c>
      <c r="O27" s="82">
        <f t="shared" si="4"/>
        <v>0</v>
      </c>
      <c r="P27" s="76">
        <f>分析係数表!C30</f>
        <v>1</v>
      </c>
      <c r="Q27" s="82">
        <f t="shared" si="5"/>
        <v>0</v>
      </c>
      <c r="R27" s="83">
        <v>2.918432925522569E-2</v>
      </c>
      <c r="S27" s="84">
        <f t="shared" si="6"/>
        <v>0.22059679026115975</v>
      </c>
      <c r="T27" s="85">
        <f>分析係数表!F30</f>
        <v>0.44103900084284731</v>
      </c>
      <c r="U27" s="86">
        <f t="shared" si="7"/>
        <v>9.7291787965921042E-2</v>
      </c>
      <c r="V27" s="87">
        <f>分析係数表!D30</f>
        <v>0.13470232166117538</v>
      </c>
      <c r="W27" s="88">
        <f t="shared" si="8"/>
        <v>0</v>
      </c>
      <c r="X27" s="76">
        <f>分析係数表!E30</f>
        <v>9.0644395065512223E-2</v>
      </c>
      <c r="Y27" s="89">
        <f t="shared" si="9"/>
        <v>0</v>
      </c>
    </row>
    <row r="28" spans="1:25" x14ac:dyDescent="0.2">
      <c r="A28" s="6" t="s">
        <v>16</v>
      </c>
      <c r="B28" s="5" t="s">
        <v>193</v>
      </c>
      <c r="C28" s="90"/>
      <c r="D28" s="76">
        <f>投入係数表!V28</f>
        <v>6.6555740432612314E-3</v>
      </c>
      <c r="E28" s="77">
        <f t="shared" si="0"/>
        <v>0.66555740432612309</v>
      </c>
      <c r="F28" s="76">
        <f>分析係数表!C31</f>
        <v>0.22703792364873376</v>
      </c>
      <c r="G28" s="77">
        <f t="shared" si="1"/>
        <v>0.15110677114724377</v>
      </c>
      <c r="H28" s="77">
        <v>0.1735537960674865</v>
      </c>
      <c r="I28" s="77">
        <f t="shared" si="2"/>
        <v>0.1735537960674865</v>
      </c>
      <c r="J28" s="76">
        <f>分析係数表!G31</f>
        <v>7.0061014096360189E-2</v>
      </c>
      <c r="K28" s="78">
        <f t="shared" si="3"/>
        <v>1.2159354952760992E-2</v>
      </c>
      <c r="L28" s="79"/>
      <c r="M28" s="80"/>
      <c r="N28" s="81">
        <f>分析係数表!H31</f>
        <v>2.3692406205431206E-2</v>
      </c>
      <c r="O28" s="82">
        <f t="shared" si="4"/>
        <v>0.28607052603728728</v>
      </c>
      <c r="P28" s="76">
        <f>分析係数表!C31</f>
        <v>0.22703792364873376</v>
      </c>
      <c r="Q28" s="82">
        <f t="shared" si="5"/>
        <v>6.4948858248606731E-2</v>
      </c>
      <c r="R28" s="83">
        <v>8.1335485291631288E-2</v>
      </c>
      <c r="S28" s="84">
        <f t="shared" si="6"/>
        <v>0.25488928135911781</v>
      </c>
      <c r="T28" s="85">
        <f>分析係数表!F31</f>
        <v>0.2422680412371134</v>
      </c>
      <c r="U28" s="86">
        <f t="shared" si="7"/>
        <v>6.1751526927208956E-2</v>
      </c>
      <c r="V28" s="87">
        <f>分析係数表!D31</f>
        <v>2.0934146854618137E-2</v>
      </c>
      <c r="W28" s="88">
        <f t="shared" si="8"/>
        <v>0</v>
      </c>
      <c r="X28" s="76">
        <f>分析係数表!E31</f>
        <v>1.7988638754470862E-2</v>
      </c>
      <c r="Y28" s="89">
        <f t="shared" si="9"/>
        <v>0</v>
      </c>
    </row>
    <row r="29" spans="1:25" x14ac:dyDescent="0.2">
      <c r="A29" s="6" t="s">
        <v>17</v>
      </c>
      <c r="B29" s="5" t="s">
        <v>273</v>
      </c>
      <c r="C29" s="90"/>
      <c r="D29" s="76">
        <f>投入係数表!V29</f>
        <v>0</v>
      </c>
      <c r="E29" s="77">
        <f t="shared" si="0"/>
        <v>0</v>
      </c>
      <c r="F29" s="76">
        <f>分析係数表!C32</f>
        <v>0.29590488771466317</v>
      </c>
      <c r="G29" s="77">
        <f t="shared" si="1"/>
        <v>0</v>
      </c>
      <c r="H29" s="77">
        <v>3.0858226931584631E-3</v>
      </c>
      <c r="I29" s="77">
        <f t="shared" si="2"/>
        <v>3.0858226931584631E-3</v>
      </c>
      <c r="J29" s="76">
        <f>分析係数表!G32</f>
        <v>0.13968957871396895</v>
      </c>
      <c r="K29" s="78">
        <f t="shared" si="3"/>
        <v>4.3105727199331078E-4</v>
      </c>
      <c r="L29" s="79"/>
      <c r="M29" s="80"/>
      <c r="N29" s="81">
        <f>分析係数表!H32</f>
        <v>6.5682878792288815E-3</v>
      </c>
      <c r="O29" s="82">
        <f t="shared" si="4"/>
        <v>7.9307840346946559E-2</v>
      </c>
      <c r="P29" s="76">
        <f>分析係数表!C32</f>
        <v>0.29590488771466317</v>
      </c>
      <c r="Q29" s="82">
        <f t="shared" si="5"/>
        <v>2.3467577592755653E-2</v>
      </c>
      <c r="R29" s="83">
        <v>2.8936896297925983E-2</v>
      </c>
      <c r="S29" s="84">
        <f t="shared" si="6"/>
        <v>3.2022718991084442E-2</v>
      </c>
      <c r="T29" s="85">
        <f>分析係数表!F32</f>
        <v>0.48337028824833705</v>
      </c>
      <c r="U29" s="86">
        <f t="shared" si="7"/>
        <v>1.5478830909215984E-2</v>
      </c>
      <c r="V29" s="87">
        <f>分析係数表!D32</f>
        <v>2.4390243902439025E-2</v>
      </c>
      <c r="W29" s="88">
        <f t="shared" si="8"/>
        <v>0</v>
      </c>
      <c r="X29" s="76">
        <f>分析係数表!E32</f>
        <v>3.7694013303769404E-2</v>
      </c>
      <c r="Y29" s="89">
        <f t="shared" si="9"/>
        <v>0</v>
      </c>
    </row>
    <row r="30" spans="1:25" x14ac:dyDescent="0.2">
      <c r="A30" s="6" t="s">
        <v>18</v>
      </c>
      <c r="B30" s="5" t="s">
        <v>274</v>
      </c>
      <c r="C30" s="90"/>
      <c r="D30" s="76">
        <f>投入係数表!V30</f>
        <v>0</v>
      </c>
      <c r="E30" s="77">
        <f t="shared" si="0"/>
        <v>0</v>
      </c>
      <c r="F30" s="76">
        <f>分析係数表!C33</f>
        <v>0.50593824228028506</v>
      </c>
      <c r="G30" s="77">
        <f t="shared" si="1"/>
        <v>0</v>
      </c>
      <c r="H30" s="77">
        <v>4.9577051592005067E-3</v>
      </c>
      <c r="I30" s="77">
        <f t="shared" si="2"/>
        <v>4.9577051592005067E-3</v>
      </c>
      <c r="J30" s="76">
        <f>分析係数表!G33</f>
        <v>0.50351288056206089</v>
      </c>
      <c r="K30" s="78">
        <f t="shared" si="3"/>
        <v>2.4962684056864378E-3</v>
      </c>
      <c r="L30" s="79"/>
      <c r="M30" s="80"/>
      <c r="N30" s="81">
        <f>分析係数表!H33</f>
        <v>9.7990705436058648E-4</v>
      </c>
      <c r="O30" s="82">
        <f t="shared" si="4"/>
        <v>1.1831745753384937E-2</v>
      </c>
      <c r="P30" s="76">
        <f>分析係数表!C33</f>
        <v>0.50593824228028506</v>
      </c>
      <c r="Q30" s="82">
        <f t="shared" si="5"/>
        <v>5.9861326495748018E-3</v>
      </c>
      <c r="R30" s="83">
        <v>2.0142372709461533E-2</v>
      </c>
      <c r="S30" s="84">
        <f t="shared" si="6"/>
        <v>2.510007786866204E-2</v>
      </c>
      <c r="T30" s="85">
        <f>分析係数表!F33</f>
        <v>0.6428571428571429</v>
      </c>
      <c r="U30" s="86">
        <f t="shared" si="7"/>
        <v>1.6135764344139884E-2</v>
      </c>
      <c r="V30" s="87">
        <f>分析係数表!D33</f>
        <v>0.16744730679156908</v>
      </c>
      <c r="W30" s="88">
        <f t="shared" si="8"/>
        <v>0</v>
      </c>
      <c r="X30" s="76">
        <f>分析係数表!E33</f>
        <v>0.16510538641686182</v>
      </c>
      <c r="Y30" s="89">
        <f t="shared" si="9"/>
        <v>0</v>
      </c>
    </row>
    <row r="31" spans="1:25" x14ac:dyDescent="0.2">
      <c r="A31" s="6" t="s">
        <v>19</v>
      </c>
      <c r="B31" s="5" t="s">
        <v>275</v>
      </c>
      <c r="C31" s="90"/>
      <c r="D31" s="76">
        <f>投入係数表!V31</f>
        <v>4.409317803660566E-2</v>
      </c>
      <c r="E31" s="77">
        <f t="shared" si="0"/>
        <v>4.4093178036605662</v>
      </c>
      <c r="F31" s="76">
        <f>分析係数表!C34</f>
        <v>0.26077975054258296</v>
      </c>
      <c r="G31" s="77">
        <f t="shared" si="1"/>
        <v>1.1498607969015722</v>
      </c>
      <c r="H31" s="77">
        <v>1.2267861793207102</v>
      </c>
      <c r="I31" s="77">
        <f t="shared" si="2"/>
        <v>1.2267861793207102</v>
      </c>
      <c r="J31" s="76">
        <f>分析係数表!G34</f>
        <v>0.42483061710309467</v>
      </c>
      <c r="K31" s="78">
        <f t="shared" si="3"/>
        <v>0.52117632961436511</v>
      </c>
      <c r="L31" s="79"/>
      <c r="M31" s="80"/>
      <c r="N31" s="81">
        <f>分析係数表!H34</f>
        <v>0.16366388217830427</v>
      </c>
      <c r="O31" s="82">
        <f t="shared" si="4"/>
        <v>1.9761358328104008</v>
      </c>
      <c r="P31" s="76">
        <f>分析係数表!C34</f>
        <v>0.26077975054258296</v>
      </c>
      <c r="Q31" s="82">
        <f t="shared" si="5"/>
        <v>0.51533620951855574</v>
      </c>
      <c r="R31" s="83">
        <v>0.55662134209106051</v>
      </c>
      <c r="S31" s="84">
        <f t="shared" si="6"/>
        <v>1.7834075214117706</v>
      </c>
      <c r="T31" s="85">
        <f>分析係数表!F34</f>
        <v>0.70072636269303545</v>
      </c>
      <c r="U31" s="86">
        <f t="shared" si="7"/>
        <v>1.2496806656782717</v>
      </c>
      <c r="V31" s="87">
        <f>分析係数表!D34</f>
        <v>0.25868278093145336</v>
      </c>
      <c r="W31" s="88">
        <f t="shared" si="8"/>
        <v>0</v>
      </c>
      <c r="X31" s="76">
        <f>分析係数表!E34</f>
        <v>0.16968809131416712</v>
      </c>
      <c r="Y31" s="89">
        <f t="shared" si="9"/>
        <v>0</v>
      </c>
    </row>
    <row r="32" spans="1:25" x14ac:dyDescent="0.2">
      <c r="A32" s="6" t="s">
        <v>20</v>
      </c>
      <c r="B32" s="5" t="s">
        <v>37</v>
      </c>
      <c r="C32" s="90"/>
      <c r="D32" s="76">
        <f>投入係数表!V32</f>
        <v>6.6555740432612314E-3</v>
      </c>
      <c r="E32" s="77">
        <f t="shared" si="0"/>
        <v>0.66555740432612309</v>
      </c>
      <c r="F32" s="76">
        <f>分析係数表!C35</f>
        <v>0.71993786549707606</v>
      </c>
      <c r="G32" s="77">
        <f t="shared" si="1"/>
        <v>0.47915997703632346</v>
      </c>
      <c r="H32" s="77">
        <v>0.55984463291206621</v>
      </c>
      <c r="I32" s="77">
        <f t="shared" si="2"/>
        <v>0.55984463291206621</v>
      </c>
      <c r="J32" s="76">
        <f>分析係数表!G35</f>
        <v>0.31397977394408089</v>
      </c>
      <c r="K32" s="78">
        <f t="shared" si="3"/>
        <v>0.1757798912855375</v>
      </c>
      <c r="L32" s="79"/>
      <c r="M32" s="80"/>
      <c r="N32" s="81">
        <f>分析係数表!H35</f>
        <v>6.1132617322040145E-2</v>
      </c>
      <c r="O32" s="82">
        <f t="shared" si="4"/>
        <v>0.73813693061463848</v>
      </c>
      <c r="P32" s="76">
        <f>分析係数表!C35</f>
        <v>0.71993786549707606</v>
      </c>
      <c r="Q32" s="82">
        <f t="shared" si="5"/>
        <v>0.53141272627126612</v>
      </c>
      <c r="R32" s="83">
        <v>0.66658096047394466</v>
      </c>
      <c r="S32" s="84">
        <f t="shared" si="6"/>
        <v>1.2264255933860109</v>
      </c>
      <c r="T32" s="85">
        <f>分析係数表!F35</f>
        <v>0.64640095181439616</v>
      </c>
      <c r="U32" s="86">
        <f t="shared" si="7"/>
        <v>0.79276267089425301</v>
      </c>
      <c r="V32" s="87">
        <f>分析係数表!D35</f>
        <v>8.7804878048780483E-2</v>
      </c>
      <c r="W32" s="88">
        <f t="shared" si="8"/>
        <v>0</v>
      </c>
      <c r="X32" s="76">
        <f>分析係数表!E35</f>
        <v>7.8643664485425341E-2</v>
      </c>
      <c r="Y32" s="89">
        <f t="shared" si="9"/>
        <v>0</v>
      </c>
    </row>
    <row r="33" spans="1:25" x14ac:dyDescent="0.2">
      <c r="A33" s="6" t="s">
        <v>21</v>
      </c>
      <c r="B33" s="5" t="s">
        <v>38</v>
      </c>
      <c r="C33" s="90"/>
      <c r="D33" s="76">
        <f>投入係数表!V33</f>
        <v>1.6638935108153079E-3</v>
      </c>
      <c r="E33" s="77">
        <f t="shared" si="0"/>
        <v>0.16638935108153077</v>
      </c>
      <c r="F33" s="76">
        <f>分析係数表!C36</f>
        <v>0.73814422888496956</v>
      </c>
      <c r="G33" s="77">
        <f t="shared" si="1"/>
        <v>0.12281933924874701</v>
      </c>
      <c r="H33" s="77">
        <v>0.1816769284064382</v>
      </c>
      <c r="I33" s="77">
        <f t="shared" si="2"/>
        <v>0.1816769284064382</v>
      </c>
      <c r="J33" s="76">
        <f>分析係数表!G36</f>
        <v>1.8281777836656288E-2</v>
      </c>
      <c r="K33" s="78">
        <f t="shared" si="3"/>
        <v>3.321377243172613E-3</v>
      </c>
      <c r="L33" s="79"/>
      <c r="M33" s="80"/>
      <c r="N33" s="81">
        <f>分析係数表!H36</f>
        <v>0.17079488896003725</v>
      </c>
      <c r="O33" s="82">
        <f t="shared" si="4"/>
        <v>2.0622381410157269</v>
      </c>
      <c r="P33" s="76">
        <f>分析係数表!C36</f>
        <v>0.73814422888496956</v>
      </c>
      <c r="Q33" s="82">
        <f t="shared" si="5"/>
        <v>1.5222291823772269</v>
      </c>
      <c r="R33" s="83">
        <v>1.5803359231661471</v>
      </c>
      <c r="S33" s="84">
        <f t="shared" si="6"/>
        <v>1.7620128515725852</v>
      </c>
      <c r="T33" s="85">
        <f>分析係数表!F36</f>
        <v>0.88368550043054916</v>
      </c>
      <c r="U33" s="86">
        <f t="shared" si="7"/>
        <v>1.5570652085069789</v>
      </c>
      <c r="V33" s="87">
        <f>分析係数表!D36</f>
        <v>1.6625819699278004E-2</v>
      </c>
      <c r="W33" s="88">
        <f t="shared" si="8"/>
        <v>0</v>
      </c>
      <c r="X33" s="76">
        <f>分析係数表!E36</f>
        <v>4.8353977611445987E-3</v>
      </c>
      <c r="Y33" s="89">
        <f t="shared" si="9"/>
        <v>0</v>
      </c>
    </row>
    <row r="34" spans="1:25" x14ac:dyDescent="0.2">
      <c r="A34" s="6" t="s">
        <v>22</v>
      </c>
      <c r="B34" s="5" t="s">
        <v>377</v>
      </c>
      <c r="C34" s="90"/>
      <c r="D34" s="76">
        <f>投入係数表!V34</f>
        <v>2.0798668885191347E-2</v>
      </c>
      <c r="E34" s="77">
        <f t="shared" si="0"/>
        <v>2.0798668885191347</v>
      </c>
      <c r="F34" s="76">
        <f>分析係数表!C37</f>
        <v>0.25348602222970695</v>
      </c>
      <c r="G34" s="77">
        <f t="shared" si="1"/>
        <v>0.52721718433799281</v>
      </c>
      <c r="H34" s="77">
        <v>0.58604040760906506</v>
      </c>
      <c r="I34" s="77">
        <f t="shared" si="2"/>
        <v>0.58604040760906506</v>
      </c>
      <c r="J34" s="76">
        <f>分析係数表!G37</f>
        <v>0.47075358051131039</v>
      </c>
      <c r="K34" s="78">
        <f t="shared" si="3"/>
        <v>0.27588062020627518</v>
      </c>
      <c r="L34" s="79"/>
      <c r="M34" s="80"/>
      <c r="N34" s="81">
        <f>分析係数表!H37</f>
        <v>4.9005054768072494E-2</v>
      </c>
      <c r="O34" s="82">
        <f t="shared" si="4"/>
        <v>0.59170443366680514</v>
      </c>
      <c r="P34" s="76">
        <f>分析係数表!C37</f>
        <v>0.25348602222970695</v>
      </c>
      <c r="Q34" s="82">
        <f t="shared" si="5"/>
        <v>0.14998880322587993</v>
      </c>
      <c r="R34" s="83">
        <v>0.18131939719106299</v>
      </c>
      <c r="S34" s="84">
        <f t="shared" si="6"/>
        <v>0.767359804800128</v>
      </c>
      <c r="T34" s="85">
        <f>分析係数表!F37</f>
        <v>0.68036407442109492</v>
      </c>
      <c r="U34" s="86">
        <f t="shared" si="7"/>
        <v>0.52208404334079117</v>
      </c>
      <c r="V34" s="87">
        <f>分析係数表!D37</f>
        <v>9.1554008834158748E-2</v>
      </c>
      <c r="W34" s="88">
        <f t="shared" si="8"/>
        <v>0</v>
      </c>
      <c r="X34" s="76">
        <f>分析係数表!E37</f>
        <v>8.4593762548520954E-2</v>
      </c>
      <c r="Y34" s="89">
        <f t="shared" si="9"/>
        <v>0</v>
      </c>
    </row>
    <row r="35" spans="1:25" x14ac:dyDescent="0.2">
      <c r="A35" s="6" t="s">
        <v>23</v>
      </c>
      <c r="B35" s="5" t="s">
        <v>194</v>
      </c>
      <c r="C35" s="90"/>
      <c r="D35" s="76">
        <f>投入係数表!V35</f>
        <v>1.8302828618968387E-2</v>
      </c>
      <c r="E35" s="77">
        <f t="shared" si="0"/>
        <v>1.8302828618968388</v>
      </c>
      <c r="F35" s="76">
        <f>分析係数表!C38</f>
        <v>0.13763637750820168</v>
      </c>
      <c r="G35" s="77">
        <f t="shared" si="1"/>
        <v>0.25191350292682507</v>
      </c>
      <c r="H35" s="77">
        <v>0.28774195641070643</v>
      </c>
      <c r="I35" s="77">
        <f t="shared" si="2"/>
        <v>0.28774195641070643</v>
      </c>
      <c r="J35" s="76">
        <f>分析係数表!G38</f>
        <v>0.19868482855800845</v>
      </c>
      <c r="K35" s="78">
        <f t="shared" si="3"/>
        <v>5.716996127840715E-2</v>
      </c>
      <c r="L35" s="79"/>
      <c r="M35" s="80"/>
      <c r="N35" s="81">
        <f>分析係数表!H38</f>
        <v>4.3455482143376897E-2</v>
      </c>
      <c r="O35" s="82">
        <f t="shared" si="4"/>
        <v>0.52469692306347659</v>
      </c>
      <c r="P35" s="76">
        <f>分析係数表!C38</f>
        <v>0.13763637750820168</v>
      </c>
      <c r="Q35" s="82">
        <f t="shared" si="5"/>
        <v>7.2217383780156519E-2</v>
      </c>
      <c r="R35" s="83">
        <v>9.2119316714666222E-2</v>
      </c>
      <c r="S35" s="84">
        <f t="shared" si="6"/>
        <v>0.37986127312537266</v>
      </c>
      <c r="T35" s="85">
        <f>分析係数表!F38</f>
        <v>0.41427900422733677</v>
      </c>
      <c r="U35" s="86">
        <f t="shared" si="7"/>
        <v>0.15736854997490779</v>
      </c>
      <c r="V35" s="87">
        <f>分析係数表!D38</f>
        <v>5.9182714889619542E-2</v>
      </c>
      <c r="W35" s="88">
        <f t="shared" si="8"/>
        <v>0</v>
      </c>
      <c r="X35" s="76">
        <f>分析係数表!E38</f>
        <v>5.7303898543917334E-2</v>
      </c>
      <c r="Y35" s="89">
        <f t="shared" si="9"/>
        <v>0</v>
      </c>
    </row>
    <row r="36" spans="1:25" x14ac:dyDescent="0.2">
      <c r="A36" s="6" t="s">
        <v>24</v>
      </c>
      <c r="B36" s="5" t="s">
        <v>39</v>
      </c>
      <c r="C36" s="90"/>
      <c r="D36" s="76">
        <f>投入係数表!V36</f>
        <v>0</v>
      </c>
      <c r="E36" s="77">
        <f t="shared" si="0"/>
        <v>0</v>
      </c>
      <c r="F36" s="76">
        <f>分析係数表!C39</f>
        <v>1</v>
      </c>
      <c r="G36" s="77">
        <f t="shared" si="1"/>
        <v>0</v>
      </c>
      <c r="H36" s="77">
        <v>8.0420661565408554E-3</v>
      </c>
      <c r="I36" s="77">
        <f t="shared" si="2"/>
        <v>8.0420661565408554E-3</v>
      </c>
      <c r="J36" s="76">
        <f>分析係数表!G39</f>
        <v>0.35440246949875054</v>
      </c>
      <c r="K36" s="78">
        <f t="shared" si="3"/>
        <v>2.8501281057504045E-3</v>
      </c>
      <c r="L36" s="79"/>
      <c r="M36" s="80"/>
      <c r="N36" s="81">
        <f>分析係数表!H39</f>
        <v>3.9099261673991711E-3</v>
      </c>
      <c r="O36" s="82">
        <f t="shared" si="4"/>
        <v>4.7209837015981478E-2</v>
      </c>
      <c r="P36" s="76">
        <f>分析係数表!C39</f>
        <v>1</v>
      </c>
      <c r="Q36" s="82">
        <f t="shared" si="5"/>
        <v>4.7209837015981478E-2</v>
      </c>
      <c r="R36" s="83">
        <v>5.5437264214702034E-2</v>
      </c>
      <c r="S36" s="84">
        <f t="shared" si="6"/>
        <v>6.3479330371242884E-2</v>
      </c>
      <c r="T36" s="85">
        <f>分析係数表!F39</f>
        <v>0.70505659267970011</v>
      </c>
      <c r="U36" s="86">
        <f t="shared" si="7"/>
        <v>4.475652037713751E-2</v>
      </c>
      <c r="V36" s="87">
        <f>分析係数表!D39</f>
        <v>6.644127590768778E-2</v>
      </c>
      <c r="W36" s="88">
        <f t="shared" si="8"/>
        <v>0</v>
      </c>
      <c r="X36" s="76">
        <f>分析係数表!E39</f>
        <v>8.4080552697339411E-2</v>
      </c>
      <c r="Y36" s="89">
        <f t="shared" si="9"/>
        <v>0</v>
      </c>
    </row>
    <row r="37" spans="1:25" x14ac:dyDescent="0.2">
      <c r="A37" s="6" t="s">
        <v>25</v>
      </c>
      <c r="B37" s="5" t="s">
        <v>40</v>
      </c>
      <c r="C37" s="90"/>
      <c r="D37" s="76">
        <f>投入係数表!V37</f>
        <v>1.6638935108153079E-3</v>
      </c>
      <c r="E37" s="77">
        <f t="shared" si="0"/>
        <v>0.16638935108153077</v>
      </c>
      <c r="F37" s="76">
        <f>分析係数表!C40</f>
        <v>0.97865804365400166</v>
      </c>
      <c r="G37" s="77">
        <f t="shared" si="1"/>
        <v>0.16283827681430976</v>
      </c>
      <c r="H37" s="77">
        <v>0.16722812715857657</v>
      </c>
      <c r="I37" s="77">
        <f t="shared" si="2"/>
        <v>0.16722812715857657</v>
      </c>
      <c r="J37" s="76">
        <f>分析係数表!G40</f>
        <v>0.50171175404443846</v>
      </c>
      <c r="K37" s="78">
        <f t="shared" si="3"/>
        <v>8.3900317002295846E-2</v>
      </c>
      <c r="L37" s="79"/>
      <c r="M37" s="80"/>
      <c r="N37" s="81">
        <f>分析係数表!H40</f>
        <v>2.8630749677406836E-2</v>
      </c>
      <c r="O37" s="82">
        <f t="shared" si="4"/>
        <v>0.34569783879444504</v>
      </c>
      <c r="P37" s="76">
        <f>分析係数表!C40</f>
        <v>0.97865804365400166</v>
      </c>
      <c r="Q37" s="82">
        <f t="shared" si="5"/>
        <v>0.33831997060998803</v>
      </c>
      <c r="R37" s="83">
        <v>0.33911410694288485</v>
      </c>
      <c r="S37" s="84">
        <f t="shared" si="6"/>
        <v>0.5063422341014614</v>
      </c>
      <c r="T37" s="85">
        <f>分析係数表!F40</f>
        <v>0.70027522319930191</v>
      </c>
      <c r="U37" s="86">
        <f t="shared" si="7"/>
        <v>0.35457892100063404</v>
      </c>
      <c r="V37" s="87">
        <f>分析係数表!D40</f>
        <v>7.5250050345707184E-2</v>
      </c>
      <c r="W37" s="88">
        <f t="shared" si="8"/>
        <v>0</v>
      </c>
      <c r="X37" s="76">
        <f>分析係数表!E40</f>
        <v>4.584815734711687E-2</v>
      </c>
      <c r="Y37" s="89">
        <f t="shared" si="9"/>
        <v>0</v>
      </c>
    </row>
    <row r="38" spans="1:25" x14ac:dyDescent="0.2">
      <c r="A38" s="6" t="s">
        <v>26</v>
      </c>
      <c r="B38" s="5" t="s">
        <v>277</v>
      </c>
      <c r="C38" s="90"/>
      <c r="D38" s="76">
        <f>投入係数表!V38</f>
        <v>0</v>
      </c>
      <c r="E38" s="77">
        <f t="shared" si="0"/>
        <v>0</v>
      </c>
      <c r="F38" s="76">
        <f>分析係数表!C41</f>
        <v>0.80396305278910163</v>
      </c>
      <c r="G38" s="77">
        <f t="shared" si="1"/>
        <v>0</v>
      </c>
      <c r="H38" s="77">
        <v>1.7474330718374019E-4</v>
      </c>
      <c r="I38" s="77">
        <f t="shared" si="2"/>
        <v>1.7474330718374019E-4</v>
      </c>
      <c r="J38" s="76">
        <f>分析係数表!G41</f>
        <v>0.44128144119646501</v>
      </c>
      <c r="K38" s="78">
        <f t="shared" si="3"/>
        <v>7.7110978433477467E-5</v>
      </c>
      <c r="L38" s="79"/>
      <c r="M38" s="80"/>
      <c r="N38" s="81">
        <f>分析係数表!H41</f>
        <v>5.1799245180506638E-2</v>
      </c>
      <c r="O38" s="82">
        <f t="shared" si="4"/>
        <v>0.6254424809635859</v>
      </c>
      <c r="P38" s="76">
        <f>分析係数表!C41</f>
        <v>0.80396305278910163</v>
      </c>
      <c r="Q38" s="82">
        <f t="shared" si="5"/>
        <v>0.50283264633947411</v>
      </c>
      <c r="R38" s="83">
        <v>0.51168616533058608</v>
      </c>
      <c r="S38" s="84">
        <f t="shared" si="6"/>
        <v>0.51186090863776978</v>
      </c>
      <c r="T38" s="85">
        <f>分析係数表!F41</f>
        <v>0.54716179469748472</v>
      </c>
      <c r="U38" s="86">
        <f t="shared" si="7"/>
        <v>0.28007073340572736</v>
      </c>
      <c r="V38" s="87">
        <f>分析係数表!D41</f>
        <v>0.14475696804894631</v>
      </c>
      <c r="W38" s="88">
        <f t="shared" si="8"/>
        <v>0</v>
      </c>
      <c r="X38" s="76">
        <f>分析係数表!E41</f>
        <v>0.13642929979605711</v>
      </c>
      <c r="Y38" s="89">
        <f t="shared" si="9"/>
        <v>0</v>
      </c>
    </row>
    <row r="39" spans="1:25" x14ac:dyDescent="0.2">
      <c r="A39" s="6" t="s">
        <v>51</v>
      </c>
      <c r="B39" s="5" t="s">
        <v>367</v>
      </c>
      <c r="C39" s="90"/>
      <c r="D39" s="76">
        <f>投入係数表!V39</f>
        <v>1.6638935108153079E-3</v>
      </c>
      <c r="E39" s="77">
        <f>$C$24*D39</f>
        <v>0.16638935108153077</v>
      </c>
      <c r="F39" s="76">
        <f>分析係数表!C42</f>
        <v>0.7641968631692807</v>
      </c>
      <c r="G39" s="77">
        <f>E39*F39</f>
        <v>0.12715422016127798</v>
      </c>
      <c r="H39" s="77">
        <v>0.13384497484327904</v>
      </c>
      <c r="I39" s="77">
        <f>C39+H39</f>
        <v>0.13384497484327904</v>
      </c>
      <c r="J39" s="76">
        <f>分析係数表!G42</f>
        <v>0.4859550561797753</v>
      </c>
      <c r="K39" s="78">
        <f t="shared" si="3"/>
        <v>6.5042642269346279E-2</v>
      </c>
      <c r="L39" s="79"/>
      <c r="M39" s="80"/>
      <c r="N39" s="81">
        <f>分析係数表!H42</f>
        <v>1.4232907413336437E-2</v>
      </c>
      <c r="O39" s="82">
        <f t="shared" si="4"/>
        <v>0.17185317841797723</v>
      </c>
      <c r="P39" s="76">
        <f>分析係数表!C42</f>
        <v>0.7641968631692807</v>
      </c>
      <c r="Q39" s="82">
        <f>O39*P39</f>
        <v>0.13132965987268894</v>
      </c>
      <c r="R39" s="83">
        <v>0.13600000593533021</v>
      </c>
      <c r="S39" s="84">
        <f>I39+R39</f>
        <v>0.26984498077860924</v>
      </c>
      <c r="T39" s="85">
        <f>分析係数表!F42</f>
        <v>0.5610955056179775</v>
      </c>
      <c r="U39" s="86">
        <f>S39*T39</f>
        <v>0.15140880592844716</v>
      </c>
      <c r="V39" s="87">
        <f>分析係数表!D42</f>
        <v>0.23876404494382023</v>
      </c>
      <c r="W39" s="88">
        <f>ROUND(S39*V39,0)</f>
        <v>0</v>
      </c>
      <c r="X39" s="76">
        <f>分析係数表!E42</f>
        <v>0.20084269662921347</v>
      </c>
      <c r="Y39" s="89">
        <f>ROUND(S39*X39,0)</f>
        <v>0</v>
      </c>
    </row>
    <row r="40" spans="1:25" x14ac:dyDescent="0.2">
      <c r="A40" s="6" t="s">
        <v>195</v>
      </c>
      <c r="B40" s="5" t="s">
        <v>41</v>
      </c>
      <c r="C40" s="90"/>
      <c r="D40" s="76">
        <f>投入係数表!V40</f>
        <v>3.4941763727121461E-2</v>
      </c>
      <c r="E40" s="77">
        <f>$C$24*D40</f>
        <v>3.494176372712146</v>
      </c>
      <c r="F40" s="76">
        <f>分析係数表!C43</f>
        <v>0.28983015307192284</v>
      </c>
      <c r="G40" s="77">
        <f>E40*F40</f>
        <v>1.0127176729634573</v>
      </c>
      <c r="H40" s="77">
        <v>1.1806082279159096</v>
      </c>
      <c r="I40" s="77">
        <f>C40+H40</f>
        <v>1.1806082279159096</v>
      </c>
      <c r="J40" s="76">
        <f>分析係数表!G43</f>
        <v>0.33656441717791413</v>
      </c>
      <c r="K40" s="78">
        <f t="shared" si="3"/>
        <v>0.39735072014396811</v>
      </c>
      <c r="L40" s="79"/>
      <c r="M40" s="80"/>
      <c r="N40" s="81">
        <f>分析係数表!H43</f>
        <v>3.8148460769760653E-2</v>
      </c>
      <c r="O40" s="82">
        <f t="shared" si="4"/>
        <v>0.46061806239910469</v>
      </c>
      <c r="P40" s="76">
        <f>分析係数表!C43</f>
        <v>0.28983015307192284</v>
      </c>
      <c r="Q40" s="82">
        <f>O40*P40</f>
        <v>0.13350100353282501</v>
      </c>
      <c r="R40" s="83">
        <v>0.22036408874221142</v>
      </c>
      <c r="S40" s="84">
        <f>I40+R40</f>
        <v>1.4009723166581209</v>
      </c>
      <c r="T40" s="85">
        <f>分析係数表!F43</f>
        <v>0.56944785276073617</v>
      </c>
      <c r="U40" s="86">
        <f>S40*T40</f>
        <v>0.79778067749820114</v>
      </c>
      <c r="V40" s="87">
        <f>分析係数表!D43</f>
        <v>0.1860122699386503</v>
      </c>
      <c r="W40" s="88">
        <f>ROUND(S40*V40,0)</f>
        <v>0</v>
      </c>
      <c r="X40" s="76">
        <f>分析係数表!E43</f>
        <v>0.14098159509202454</v>
      </c>
      <c r="Y40" s="89">
        <f>ROUND(S40*X40,0)</f>
        <v>0</v>
      </c>
    </row>
    <row r="41" spans="1:25" x14ac:dyDescent="0.2">
      <c r="A41" s="6" t="s">
        <v>341</v>
      </c>
      <c r="B41" s="5" t="s">
        <v>42</v>
      </c>
      <c r="C41" s="90"/>
      <c r="D41" s="76">
        <f>投入係数表!V41</f>
        <v>0</v>
      </c>
      <c r="E41" s="77">
        <f>$C$24*D41</f>
        <v>0</v>
      </c>
      <c r="F41" s="76">
        <f>分析係数表!C44</f>
        <v>0.42300160227879646</v>
      </c>
      <c r="G41" s="77">
        <f>E41*F41</f>
        <v>0</v>
      </c>
      <c r="H41" s="77">
        <v>4.0174743796960108E-3</v>
      </c>
      <c r="I41" s="77">
        <f>C41+H41</f>
        <v>4.0174743796960108E-3</v>
      </c>
      <c r="J41" s="76">
        <f>分析係数表!G44</f>
        <v>0.26136898597118913</v>
      </c>
      <c r="K41" s="78">
        <f t="shared" si="3"/>
        <v>1.0500432047863785E-3</v>
      </c>
      <c r="L41" s="79"/>
      <c r="M41" s="80"/>
      <c r="N41" s="81">
        <f>分析係数表!H44</f>
        <v>0.11478495406079305</v>
      </c>
      <c r="O41" s="82">
        <f t="shared" si="4"/>
        <v>1.3859542971118533</v>
      </c>
      <c r="P41" s="76">
        <f>分析係数表!C44</f>
        <v>0.42300160227879646</v>
      </c>
      <c r="Q41" s="82">
        <f>O41*P41</f>
        <v>0.5862608883634971</v>
      </c>
      <c r="R41" s="83">
        <v>0.59642161340085065</v>
      </c>
      <c r="S41" s="84">
        <f>I41+R41</f>
        <v>0.60043908778054667</v>
      </c>
      <c r="T41" s="85">
        <f>分析係数表!F44</f>
        <v>0.45226438188494494</v>
      </c>
      <c r="U41" s="86">
        <f>S41*T41</f>
        <v>0.27155721289462914</v>
      </c>
      <c r="V41" s="87">
        <f>分析係数表!D44</f>
        <v>0.17696073816024857</v>
      </c>
      <c r="W41" s="88">
        <f>ROUND(S41*V41,0)</f>
        <v>0</v>
      </c>
      <c r="X41" s="76">
        <f>分析係数表!E44</f>
        <v>0.12357593446944733</v>
      </c>
      <c r="Y41" s="89">
        <f>ROUND(S41*X41,0)</f>
        <v>0</v>
      </c>
    </row>
    <row r="42" spans="1:25" x14ac:dyDescent="0.2">
      <c r="A42" s="6" t="s">
        <v>342</v>
      </c>
      <c r="B42" s="5" t="s">
        <v>279</v>
      </c>
      <c r="C42" s="90"/>
      <c r="D42" s="76">
        <f>投入係数表!V42</f>
        <v>8.3194675540765393E-4</v>
      </c>
      <c r="E42" s="77">
        <f>$C$24*D42</f>
        <v>8.3194675540765387E-2</v>
      </c>
      <c r="F42" s="76">
        <f>分析係数表!C45</f>
        <v>1</v>
      </c>
      <c r="G42" s="77">
        <f>E42*F42</f>
        <v>8.3194675540765387E-2</v>
      </c>
      <c r="H42" s="77">
        <v>8.9734205203801765E-2</v>
      </c>
      <c r="I42" s="77">
        <f>C42+H42</f>
        <v>8.9734205203801765E-2</v>
      </c>
      <c r="J42" s="76">
        <f>分析係数表!G45</f>
        <v>0</v>
      </c>
      <c r="K42" s="78">
        <f t="shared" si="3"/>
        <v>0</v>
      </c>
      <c r="L42" s="79"/>
      <c r="M42" s="80"/>
      <c r="N42" s="81">
        <f>分析係数表!H45</f>
        <v>0</v>
      </c>
      <c r="O42" s="82">
        <f t="shared" si="4"/>
        <v>0</v>
      </c>
      <c r="P42" s="76">
        <f>分析係数表!C45</f>
        <v>1</v>
      </c>
      <c r="Q42" s="82">
        <f>O42*P42</f>
        <v>0</v>
      </c>
      <c r="R42" s="83">
        <v>4.6332884634146358E-3</v>
      </c>
      <c r="S42" s="84">
        <f>I42+R42</f>
        <v>9.4367493667216404E-2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投入係数表!V43</f>
        <v>2.4958402662229617E-3</v>
      </c>
      <c r="E43" s="77">
        <f>$C$24*D43</f>
        <v>0.24958402662229617</v>
      </c>
      <c r="F43" s="76">
        <f>分析係数表!C46</f>
        <v>0.14201585503963765</v>
      </c>
      <c r="G43" s="77">
        <f>E43*F43</f>
        <v>3.5444888945001078E-2</v>
      </c>
      <c r="H43" s="77">
        <v>4.2440483582417289E-2</v>
      </c>
      <c r="I43" s="77">
        <f>C43+H43</f>
        <v>4.2440483582417289E-2</v>
      </c>
      <c r="J43" s="76">
        <f>分析係数表!G46</f>
        <v>9.5541401273885346E-3</v>
      </c>
      <c r="K43" s="78">
        <f t="shared" si="3"/>
        <v>4.0548232722054735E-4</v>
      </c>
      <c r="L43" s="79"/>
      <c r="M43" s="80"/>
      <c r="N43" s="81">
        <f>分析係数表!H46</f>
        <v>2.2838625801631884E-2</v>
      </c>
      <c r="O43" s="82">
        <f t="shared" si="4"/>
        <v>0.2757616782521598</v>
      </c>
      <c r="P43" s="76">
        <f>分析係数表!C46</f>
        <v>0.14201585503963765</v>
      </c>
      <c r="Q43" s="82">
        <f>O43*P43</f>
        <v>3.9162530524145922E-2</v>
      </c>
      <c r="R43" s="83">
        <v>4.341869143526475E-2</v>
      </c>
      <c r="S43" s="84">
        <f>I43+R43</f>
        <v>8.5859175017682032E-2</v>
      </c>
      <c r="T43" s="85">
        <f>分析係数表!F46</f>
        <v>0.31369426751592355</v>
      </c>
      <c r="U43" s="86">
        <f>S43*T43</f>
        <v>2.6933531016693248E-2</v>
      </c>
      <c r="V43" s="87">
        <f>分析係数表!D46</f>
        <v>3.1847133757961785E-3</v>
      </c>
      <c r="W43" s="88">
        <f>ROUND(S43*V43,0)</f>
        <v>0</v>
      </c>
      <c r="X43" s="76">
        <f>分析係数表!E46</f>
        <v>1.1146496815286623E-2</v>
      </c>
      <c r="Y43" s="89">
        <f>ROUND(S43*X43,0)</f>
        <v>0</v>
      </c>
    </row>
    <row r="44" spans="1:25" x14ac:dyDescent="0.2">
      <c r="A44" s="3">
        <v>37</v>
      </c>
      <c r="B44" s="14" t="s">
        <v>151</v>
      </c>
      <c r="C44" s="197">
        <f>SUM(C5:C43)</f>
        <v>100</v>
      </c>
      <c r="D44" s="92">
        <f>投入係数表!V44</f>
        <v>0.66222961730449248</v>
      </c>
      <c r="E44" s="91">
        <f>SUM(E5:E43)</f>
        <v>66.222961730449271</v>
      </c>
      <c r="F44" s="92">
        <f>分析係数表!C47</f>
        <v>0.37838028773130272</v>
      </c>
      <c r="G44" s="91">
        <f>SUM(G5:G43)</f>
        <v>7.4389065047290064</v>
      </c>
      <c r="H44" s="91">
        <f>SUM(H5:H43)</f>
        <v>8.3737439633509361</v>
      </c>
      <c r="I44" s="91">
        <f>SUM(I5:I43)</f>
        <v>108.3737439633509</v>
      </c>
      <c r="J44" s="92">
        <f>分析係数表!G47</f>
        <v>0.24341071531224251</v>
      </c>
      <c r="K44" s="93">
        <f>SUM(K5:K43)</f>
        <v>19.247112297016109</v>
      </c>
      <c r="L44" s="94">
        <f>最終需要_まとめ!$L$33</f>
        <v>0.62733333333333341</v>
      </c>
      <c r="M44" s="91">
        <f>K44*L44</f>
        <v>12.074355114328107</v>
      </c>
      <c r="N44" s="95">
        <f>分析係数表!H47</f>
        <v>1</v>
      </c>
      <c r="O44" s="96">
        <f>SUM(O5:O43)</f>
        <v>12.074355114328108</v>
      </c>
      <c r="P44" s="92">
        <f>分析係数表!C47</f>
        <v>0.37838028773130272</v>
      </c>
      <c r="Q44" s="96">
        <f>SUM(Q5:Q43)</f>
        <v>5.052728352976569</v>
      </c>
      <c r="R44" s="91">
        <f>SUM(R7:R43)</f>
        <v>5.4340929146584553</v>
      </c>
      <c r="S44" s="97">
        <f>SUM(S5:S43)</f>
        <v>114.00294217898774</v>
      </c>
      <c r="T44" s="98">
        <f>分析係数表!F47</f>
        <v>0.4410006323413877</v>
      </c>
      <c r="U44" s="99">
        <f>SUM(U5:U43)</f>
        <v>39.818824819602654</v>
      </c>
      <c r="V44" s="100">
        <f>分析係数表!D47</f>
        <v>6.076465403261349E-2</v>
      </c>
      <c r="W44" s="101">
        <f>SUM(W5:W43)</f>
        <v>0</v>
      </c>
      <c r="X44" s="92">
        <f>分析係数表!E47</f>
        <v>4.5269894801387316E-2</v>
      </c>
      <c r="Y44" s="102">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207</v>
      </c>
      <c r="S2" s="3" t="s">
        <v>153</v>
      </c>
      <c r="U2" s="64" t="s">
        <v>210</v>
      </c>
      <c r="W2" s="3" t="s">
        <v>130</v>
      </c>
      <c r="Y2" s="3" t="s">
        <v>154</v>
      </c>
    </row>
    <row r="3" spans="1:25" ht="44" x14ac:dyDescent="0.2">
      <c r="B3" s="65"/>
      <c r="C3" s="66" t="s">
        <v>228</v>
      </c>
      <c r="D3" s="66" t="s">
        <v>237</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投入係数表!W5</f>
        <v>0</v>
      </c>
      <c r="E5" s="77">
        <f t="shared" ref="E5:E38" si="0">$C$25*D5</f>
        <v>0</v>
      </c>
      <c r="F5" s="76">
        <f>分析係数表!C8</f>
        <v>1</v>
      </c>
      <c r="G5" s="77">
        <f t="shared" ref="G5:G38" si="1">E5*F5</f>
        <v>0</v>
      </c>
      <c r="H5" s="77">
        <f t="array" ref="H5:H43">MMULT(逆行列係数!C5:AO43,'21'!G5:G43)</f>
        <v>5.2234423833009448E-4</v>
      </c>
      <c r="I5" s="77">
        <f t="shared" ref="I5:I38" si="2">C5+H5</f>
        <v>5.2234423833009448E-4</v>
      </c>
      <c r="J5" s="76">
        <f>分析係数表!G8</f>
        <v>0.11966752230778634</v>
      </c>
      <c r="K5" s="78">
        <f t="shared" ref="K5:K38" si="3">I5*J5</f>
        <v>6.2507640792710238E-5</v>
      </c>
      <c r="L5" s="79" t="s">
        <v>184</v>
      </c>
      <c r="M5" s="80" t="s">
        <v>184</v>
      </c>
      <c r="N5" s="81">
        <f>分析係数表!H8</f>
        <v>1.1982031803320041E-2</v>
      </c>
      <c r="O5" s="82">
        <f t="shared" ref="O5:O43" si="4">$M$44*N5</f>
        <v>0.11259204604253457</v>
      </c>
      <c r="P5" s="76">
        <f>分析係数表!C8</f>
        <v>1</v>
      </c>
      <c r="Q5" s="82">
        <f t="shared" ref="Q5:Q38" si="5">O5*P5</f>
        <v>0.11259204604253457</v>
      </c>
      <c r="R5" s="83">
        <f t="array" ref="R5:R43">MMULT(逆行列係数!C5:AO43,'21'!Q5:Q43)</f>
        <v>0.14874281035026854</v>
      </c>
      <c r="S5" s="84">
        <f t="shared" ref="S5:S38" si="6">I5+R5</f>
        <v>0.14926515458859863</v>
      </c>
      <c r="T5" s="85">
        <f>分析係数表!F8</f>
        <v>0.45202298007578534</v>
      </c>
      <c r="U5" s="86">
        <f t="shared" ref="U5:U38" si="7">S5*T5</f>
        <v>6.7471279998611133E-2</v>
      </c>
      <c r="V5" s="87">
        <f>分析係数表!D8</f>
        <v>0.29959662632929962</v>
      </c>
      <c r="W5" s="167">
        <f t="shared" ref="W5:W38" si="8">ROUND(S5*V5,0)</f>
        <v>0</v>
      </c>
      <c r="X5" s="76">
        <f>分析係数表!E8</f>
        <v>0.10695513995844029</v>
      </c>
      <c r="Y5" s="166">
        <f t="shared" ref="Y5:Y38" si="9">ROUND(S5*X5,0)</f>
        <v>0</v>
      </c>
    </row>
    <row r="6" spans="1:25" x14ac:dyDescent="0.2">
      <c r="A6" s="6" t="s">
        <v>220</v>
      </c>
      <c r="B6" s="5" t="s">
        <v>266</v>
      </c>
      <c r="C6" s="90"/>
      <c r="D6" s="76">
        <f>投入係数表!W6</f>
        <v>0</v>
      </c>
      <c r="E6" s="77">
        <f t="shared" si="0"/>
        <v>0</v>
      </c>
      <c r="F6" s="76">
        <f>分析係数表!C9</f>
        <v>0.44525547445255476</v>
      </c>
      <c r="G6" s="77">
        <f t="shared" si="1"/>
        <v>0</v>
      </c>
      <c r="H6" s="77">
        <v>3.0361516425223605E-5</v>
      </c>
      <c r="I6" s="77">
        <f t="shared" si="2"/>
        <v>3.0361516425223605E-5</v>
      </c>
      <c r="J6" s="76">
        <f>分析係数表!G9</f>
        <v>0.25757575757575757</v>
      </c>
      <c r="K6" s="78">
        <f t="shared" si="3"/>
        <v>7.8203905943757769E-6</v>
      </c>
      <c r="L6" s="79"/>
      <c r="M6" s="80"/>
      <c r="N6" s="81">
        <f>分析係数表!H9</f>
        <v>6.2093120276314386E-4</v>
      </c>
      <c r="O6" s="82">
        <f t="shared" si="4"/>
        <v>5.8347295115159618E-3</v>
      </c>
      <c r="P6" s="76">
        <f>分析係数表!C9</f>
        <v>0.44525547445255476</v>
      </c>
      <c r="Q6" s="82">
        <f t="shared" si="5"/>
        <v>2.5979452569523625E-3</v>
      </c>
      <c r="R6" s="83">
        <v>3.0958516078340229E-3</v>
      </c>
      <c r="S6" s="84">
        <f t="shared" si="6"/>
        <v>3.1262131242592466E-3</v>
      </c>
      <c r="T6" s="85">
        <f>分析係数表!F9</f>
        <v>0.71212121212121215</v>
      </c>
      <c r="U6" s="86">
        <f t="shared" si="7"/>
        <v>2.2262426793967362E-3</v>
      </c>
      <c r="V6" s="87">
        <f>分析係数表!D9</f>
        <v>0.22727272727272727</v>
      </c>
      <c r="W6" s="167">
        <f t="shared" si="8"/>
        <v>0</v>
      </c>
      <c r="X6" s="76">
        <f>分析係数表!E9</f>
        <v>0</v>
      </c>
      <c r="Y6" s="166">
        <f t="shared" si="9"/>
        <v>0</v>
      </c>
    </row>
    <row r="7" spans="1:25" x14ac:dyDescent="0.2">
      <c r="A7" s="6" t="s">
        <v>221</v>
      </c>
      <c r="B7" s="5" t="s">
        <v>267</v>
      </c>
      <c r="C7" s="90"/>
      <c r="D7" s="76">
        <f>投入係数表!W7</f>
        <v>0</v>
      </c>
      <c r="E7" s="77">
        <f t="shared" si="0"/>
        <v>0</v>
      </c>
      <c r="F7" s="76">
        <f>分析係数表!C10</f>
        <v>1</v>
      </c>
      <c r="G7" s="77">
        <f t="shared" si="1"/>
        <v>0</v>
      </c>
      <c r="H7" s="77">
        <v>3.1373581592486667E-4</v>
      </c>
      <c r="I7" s="77">
        <f t="shared" si="2"/>
        <v>3.1373581592486667E-4</v>
      </c>
      <c r="J7" s="76">
        <f>分析係数表!G10</f>
        <v>0.17925311203319502</v>
      </c>
      <c r="K7" s="78">
        <f t="shared" si="3"/>
        <v>5.6238121360805973E-5</v>
      </c>
      <c r="L7" s="79"/>
      <c r="M7" s="80"/>
      <c r="N7" s="81">
        <f>分析係数表!H10</f>
        <v>1.2030542053535912E-3</v>
      </c>
      <c r="O7" s="82">
        <f t="shared" si="4"/>
        <v>1.1304788428562175E-2</v>
      </c>
      <c r="P7" s="76">
        <f>分析係数表!C10</f>
        <v>1</v>
      </c>
      <c r="Q7" s="82">
        <f t="shared" si="5"/>
        <v>1.1304788428562175E-2</v>
      </c>
      <c r="R7" s="83">
        <v>1.539125054374256E-2</v>
      </c>
      <c r="S7" s="84">
        <f t="shared" si="6"/>
        <v>1.5704986359667428E-2</v>
      </c>
      <c r="T7" s="85">
        <f>分析係数表!F10</f>
        <v>0.51950207468879672</v>
      </c>
      <c r="U7" s="86">
        <f t="shared" si="7"/>
        <v>8.1587729968064827E-3</v>
      </c>
      <c r="V7" s="87">
        <f>分析係数表!D10</f>
        <v>0.10539419087136929</v>
      </c>
      <c r="W7" s="167">
        <f t="shared" si="8"/>
        <v>0</v>
      </c>
      <c r="X7" s="76">
        <f>分析係数表!E10</f>
        <v>0</v>
      </c>
      <c r="Y7" s="166">
        <f t="shared" si="9"/>
        <v>0</v>
      </c>
    </row>
    <row r="8" spans="1:25" x14ac:dyDescent="0.2">
      <c r="A8" s="6" t="s">
        <v>222</v>
      </c>
      <c r="B8" s="5" t="s">
        <v>27</v>
      </c>
      <c r="C8" s="90"/>
      <c r="D8" s="76">
        <f>投入係数表!W8</f>
        <v>0</v>
      </c>
      <c r="E8" s="77">
        <f t="shared" si="0"/>
        <v>0</v>
      </c>
      <c r="F8" s="76">
        <f>分析係数表!C11</f>
        <v>1.8423746161719823E-3</v>
      </c>
      <c r="G8" s="77">
        <f t="shared" si="1"/>
        <v>0</v>
      </c>
      <c r="H8" s="77">
        <v>3.0006957509819777E-4</v>
      </c>
      <c r="I8" s="77">
        <f t="shared" si="2"/>
        <v>3.0006957509819777E-4</v>
      </c>
      <c r="J8" s="76">
        <f>分析係数表!G11</f>
        <v>0.46666666666666667</v>
      </c>
      <c r="K8" s="78">
        <f t="shared" si="3"/>
        <v>1.4003246837915897E-4</v>
      </c>
      <c r="L8" s="79"/>
      <c r="M8" s="80"/>
      <c r="N8" s="81">
        <f>分析係数表!H11</f>
        <v>-1.9404100086348246E-5</v>
      </c>
      <c r="O8" s="82">
        <f t="shared" si="4"/>
        <v>-1.8233529723487381E-4</v>
      </c>
      <c r="P8" s="76">
        <f>分析係数表!C11</f>
        <v>1.8423746161719823E-3</v>
      </c>
      <c r="Q8" s="82">
        <f t="shared" si="5"/>
        <v>-3.3592992325770491E-7</v>
      </c>
      <c r="R8" s="83">
        <v>5.6510833151614823E-5</v>
      </c>
      <c r="S8" s="84">
        <f t="shared" si="6"/>
        <v>3.565804082498126E-4</v>
      </c>
      <c r="T8" s="85">
        <f>分析係数表!F11</f>
        <v>0.8</v>
      </c>
      <c r="U8" s="86">
        <f t="shared" si="7"/>
        <v>2.8526432659985011E-4</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投入係数表!W9</f>
        <v>0</v>
      </c>
      <c r="E9" s="77">
        <f t="shared" si="0"/>
        <v>0</v>
      </c>
      <c r="F9" s="76">
        <f>分析係数表!C12</f>
        <v>2.0316759704011478E-2</v>
      </c>
      <c r="G9" s="77">
        <f t="shared" si="1"/>
        <v>0</v>
      </c>
      <c r="H9" s="77">
        <v>1.6151533503121788E-5</v>
      </c>
      <c r="I9" s="77">
        <f t="shared" si="2"/>
        <v>1.6151533503121788E-5</v>
      </c>
      <c r="J9" s="76">
        <f>分析係数表!G12</f>
        <v>0.1442736737729301</v>
      </c>
      <c r="K9" s="78">
        <f t="shared" si="3"/>
        <v>2.3302410755619439E-6</v>
      </c>
      <c r="L9" s="79"/>
      <c r="M9" s="80"/>
      <c r="N9" s="81">
        <f>分析係数表!H12</f>
        <v>9.3974056718184554E-2</v>
      </c>
      <c r="O9" s="82">
        <f t="shared" si="4"/>
        <v>0.88304984450849378</v>
      </c>
      <c r="P9" s="76">
        <f>分析係数表!C12</f>
        <v>2.0316759704011478E-2</v>
      </c>
      <c r="Q9" s="82">
        <f t="shared" si="5"/>
        <v>1.7940711497543768E-2</v>
      </c>
      <c r="R9" s="83">
        <v>1.9970428763352099E-2</v>
      </c>
      <c r="S9" s="84">
        <f t="shared" si="6"/>
        <v>1.9986580296855221E-2</v>
      </c>
      <c r="T9" s="85">
        <f>分析係数表!F12</f>
        <v>0.28705999008428357</v>
      </c>
      <c r="U9" s="86">
        <f t="shared" si="7"/>
        <v>5.7373475418339972E-3</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投入係数表!W10</f>
        <v>1.6181229773462784E-3</v>
      </c>
      <c r="E10" s="77">
        <f t="shared" si="0"/>
        <v>0.16181229773462785</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0.13383410817039737</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投入係数表!W11</f>
        <v>1.2944983818770227E-3</v>
      </c>
      <c r="E11" s="77">
        <f t="shared" si="0"/>
        <v>0.12944983818770225</v>
      </c>
      <c r="F11" s="76">
        <f>分析係数表!C14</f>
        <v>5.3118908382066232E-2</v>
      </c>
      <c r="G11" s="77">
        <f t="shared" si="1"/>
        <v>6.8762340947658551E-3</v>
      </c>
      <c r="H11" s="77">
        <v>1.1208242614933967E-2</v>
      </c>
      <c r="I11" s="77">
        <f t="shared" si="2"/>
        <v>1.1208242614933967E-2</v>
      </c>
      <c r="J11" s="76">
        <f>分析係数表!G14</f>
        <v>0.16545012165450121</v>
      </c>
      <c r="K11" s="78">
        <f t="shared" si="3"/>
        <v>1.8544051041739895E-3</v>
      </c>
      <c r="L11" s="79"/>
      <c r="M11" s="80"/>
      <c r="N11" s="81">
        <f>分析係数表!H14</f>
        <v>1.1739480552240688E-3</v>
      </c>
      <c r="O11" s="82">
        <f t="shared" si="4"/>
        <v>1.1031285482709863E-2</v>
      </c>
      <c r="P11" s="76">
        <f>分析係数表!C14</f>
        <v>5.3118908382066232E-2</v>
      </c>
      <c r="Q11" s="82">
        <f t="shared" si="5"/>
        <v>5.8596984289248247E-4</v>
      </c>
      <c r="R11" s="83">
        <v>2.180757497691122E-3</v>
      </c>
      <c r="S11" s="84">
        <f t="shared" si="6"/>
        <v>1.3389000112625088E-2</v>
      </c>
      <c r="T11" s="85">
        <f>分析係数表!F14</f>
        <v>0.30008110300081103</v>
      </c>
      <c r="U11" s="86">
        <f t="shared" si="7"/>
        <v>4.0177859218745197E-3</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投入係数表!W12</f>
        <v>1.0032362459546926E-2</v>
      </c>
      <c r="E12" s="77">
        <f t="shared" si="0"/>
        <v>1.0032362459546926</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8.1503877863988591E-2</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投入係数表!W13</f>
        <v>1.9417475728155339E-3</v>
      </c>
      <c r="E13" s="77">
        <f t="shared" si="0"/>
        <v>0.1941747572815534</v>
      </c>
      <c r="F13" s="76">
        <f>分析係数表!C16</f>
        <v>2.7114967462038564E-3</v>
      </c>
      <c r="G13" s="77">
        <f t="shared" si="1"/>
        <v>5.265042225638556E-4</v>
      </c>
      <c r="H13" s="77">
        <v>6.709835715385746E-4</v>
      </c>
      <c r="I13" s="77">
        <f t="shared" si="2"/>
        <v>6.709835715385746E-4</v>
      </c>
      <c r="J13" s="76">
        <f>分析係数表!G16</f>
        <v>4.3478260869565216E-2</v>
      </c>
      <c r="K13" s="78">
        <f t="shared" si="3"/>
        <v>2.9173198762546722E-5</v>
      </c>
      <c r="L13" s="79"/>
      <c r="M13" s="80"/>
      <c r="N13" s="81">
        <f>分析係数表!H16</f>
        <v>1.6842758874950278E-2</v>
      </c>
      <c r="O13" s="82">
        <f t="shared" si="4"/>
        <v>0.15826703799987046</v>
      </c>
      <c r="P13" s="76">
        <f>分析係数表!C16</f>
        <v>2.7114967462038564E-3</v>
      </c>
      <c r="Q13" s="82">
        <f t="shared" si="5"/>
        <v>4.2914055856797085E-4</v>
      </c>
      <c r="R13" s="83">
        <v>4.7972337097205276E-4</v>
      </c>
      <c r="S13" s="84">
        <f t="shared" si="6"/>
        <v>1.1507069425106273E-3</v>
      </c>
      <c r="T13" s="85">
        <f>分析係数表!F16</f>
        <v>0.30434782608695654</v>
      </c>
      <c r="U13" s="86">
        <f t="shared" si="7"/>
        <v>3.502151564162779E-4</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投入係数表!W14</f>
        <v>3.8187702265372166E-2</v>
      </c>
      <c r="E14" s="77">
        <f t="shared" si="0"/>
        <v>3.8187702265372168</v>
      </c>
      <c r="F14" s="76">
        <f>分析係数表!C17</f>
        <v>8.0363051905076865E-3</v>
      </c>
      <c r="G14" s="77">
        <f t="shared" si="1"/>
        <v>3.068880299287725E-2</v>
      </c>
      <c r="H14" s="77">
        <v>3.3499647037985289E-2</v>
      </c>
      <c r="I14" s="77">
        <f t="shared" si="2"/>
        <v>3.3499647037985289E-2</v>
      </c>
      <c r="J14" s="76">
        <f>分析係数表!G17</f>
        <v>0.21314741035856574</v>
      </c>
      <c r="K14" s="78">
        <f t="shared" si="3"/>
        <v>7.140363014072562E-3</v>
      </c>
      <c r="L14" s="79"/>
      <c r="M14" s="80"/>
      <c r="N14" s="81">
        <f>分析係数表!H17</f>
        <v>2.8815088628227144E-3</v>
      </c>
      <c r="O14" s="82">
        <f t="shared" si="4"/>
        <v>2.7076791639378758E-2</v>
      </c>
      <c r="P14" s="76">
        <f>分析係数表!C17</f>
        <v>8.0363051905076865E-3</v>
      </c>
      <c r="Q14" s="82">
        <f t="shared" si="5"/>
        <v>2.1759736119383464E-4</v>
      </c>
      <c r="R14" s="83">
        <v>4.1678546422481427E-4</v>
      </c>
      <c r="S14" s="84">
        <f t="shared" si="6"/>
        <v>3.3916432502210103E-2</v>
      </c>
      <c r="T14" s="85">
        <f>分析係数表!F17</f>
        <v>0.32270916334661354</v>
      </c>
      <c r="U14" s="86">
        <f t="shared" si="7"/>
        <v>1.0945143556490112E-2</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投入係数表!W15</f>
        <v>6.1488673139158574E-3</v>
      </c>
      <c r="E15" s="77">
        <f t="shared" si="0"/>
        <v>0.61488673139158578</v>
      </c>
      <c r="F15" s="76">
        <f>分析係数表!C18</f>
        <v>6.0036945812807829E-2</v>
      </c>
      <c r="G15" s="77">
        <f t="shared" si="1"/>
        <v>3.6915921373571157E-2</v>
      </c>
      <c r="H15" s="77">
        <v>4.130348594219841E-2</v>
      </c>
      <c r="I15" s="77">
        <f t="shared" si="2"/>
        <v>4.130348594219841E-2</v>
      </c>
      <c r="J15" s="76">
        <f>分析係数表!G18</f>
        <v>0.21452702702702703</v>
      </c>
      <c r="K15" s="78">
        <f t="shared" si="3"/>
        <v>8.8607140450324296E-3</v>
      </c>
      <c r="L15" s="79"/>
      <c r="M15" s="80"/>
      <c r="N15" s="81">
        <f>分析係数表!H18</f>
        <v>4.5599635202918376E-4</v>
      </c>
      <c r="O15" s="82">
        <f t="shared" si="4"/>
        <v>4.2848794850195342E-3</v>
      </c>
      <c r="P15" s="76">
        <f>分析係数表!C18</f>
        <v>6.0036945812807829E-2</v>
      </c>
      <c r="Q15" s="82">
        <f t="shared" si="5"/>
        <v>2.572510774565297E-4</v>
      </c>
      <c r="R15" s="83">
        <v>6.0328005598236944E-4</v>
      </c>
      <c r="S15" s="84">
        <f t="shared" si="6"/>
        <v>4.190676599818078E-2</v>
      </c>
      <c r="T15" s="85">
        <f>分析係数表!F18</f>
        <v>0.45777027027027029</v>
      </c>
      <c r="U15" s="86">
        <f t="shared" si="7"/>
        <v>1.9183671597140187E-2</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投入係数表!W16</f>
        <v>5.533980582524272E-2</v>
      </c>
      <c r="E16" s="77">
        <f t="shared" si="0"/>
        <v>5.5339805825242721</v>
      </c>
      <c r="F16" s="76">
        <f>分析係数表!C19</f>
        <v>2.1817907292767669E-2</v>
      </c>
      <c r="G16" s="77">
        <f t="shared" si="1"/>
        <v>0.12073987530949098</v>
      </c>
      <c r="H16" s="77">
        <v>0.13120761262607061</v>
      </c>
      <c r="I16" s="77">
        <f t="shared" si="2"/>
        <v>0.13120761262607061</v>
      </c>
      <c r="J16" s="76">
        <f>分析係数表!G19</f>
        <v>5.7812500000000003E-2</v>
      </c>
      <c r="K16" s="78">
        <f t="shared" si="3"/>
        <v>7.585440104944708E-3</v>
      </c>
      <c r="L16" s="79"/>
      <c r="M16" s="80"/>
      <c r="N16" s="81">
        <f>分析係数表!H19</f>
        <v>-1.1642460051808947E-4</v>
      </c>
      <c r="O16" s="82">
        <f t="shared" si="4"/>
        <v>-1.0940117834092428E-3</v>
      </c>
      <c r="P16" s="76">
        <f>分析係数表!C19</f>
        <v>2.1817907292767669E-2</v>
      </c>
      <c r="Q16" s="82">
        <f t="shared" si="5"/>
        <v>-2.3869047667618284E-5</v>
      </c>
      <c r="R16" s="83">
        <v>1.5039845308058674E-4</v>
      </c>
      <c r="S16" s="84">
        <f t="shared" si="6"/>
        <v>0.13135801107915121</v>
      </c>
      <c r="T16" s="85">
        <f>分析係数表!F19</f>
        <v>0.24062500000000001</v>
      </c>
      <c r="U16" s="86">
        <f t="shared" si="7"/>
        <v>3.1608021415920763E-2</v>
      </c>
      <c r="V16" s="87">
        <f>分析係数表!D19</f>
        <v>1.171875E-2</v>
      </c>
      <c r="W16" s="167">
        <f t="shared" si="8"/>
        <v>0</v>
      </c>
      <c r="X16" s="76">
        <f>分析係数表!E19</f>
        <v>1.015625E-2</v>
      </c>
      <c r="Y16" s="166">
        <f t="shared" si="9"/>
        <v>0</v>
      </c>
    </row>
    <row r="17" spans="1:25" x14ac:dyDescent="0.2">
      <c r="A17" s="6" t="s">
        <v>5</v>
      </c>
      <c r="B17" s="5" t="s">
        <v>33</v>
      </c>
      <c r="C17" s="90"/>
      <c r="D17" s="76">
        <f>投入係数表!W17</f>
        <v>2.4919093851132685E-2</v>
      </c>
      <c r="E17" s="77">
        <f t="shared" si="0"/>
        <v>2.4919093851132685</v>
      </c>
      <c r="F17" s="76">
        <f>分析係数表!C20</f>
        <v>5.6386047731444844E-3</v>
      </c>
      <c r="G17" s="77">
        <f t="shared" si="1"/>
        <v>1.4050892153143214E-2</v>
      </c>
      <c r="H17" s="77">
        <v>1.6171144155757173E-2</v>
      </c>
      <c r="I17" s="77">
        <f t="shared" si="2"/>
        <v>1.6171144155757173E-2</v>
      </c>
      <c r="J17" s="76">
        <f>分析係数表!G20</f>
        <v>9.9078341013824886E-2</v>
      </c>
      <c r="K17" s="78">
        <f t="shared" si="3"/>
        <v>1.6022101352478305E-3</v>
      </c>
      <c r="L17" s="79"/>
      <c r="M17" s="80"/>
      <c r="N17" s="81">
        <f>分析係数表!H20</f>
        <v>5.6271890250409915E-4</v>
      </c>
      <c r="O17" s="82">
        <f t="shared" si="4"/>
        <v>5.2877236198113405E-3</v>
      </c>
      <c r="P17" s="76">
        <f>分析係数表!C20</f>
        <v>5.6386047731444844E-3</v>
      </c>
      <c r="Q17" s="82">
        <f t="shared" si="5"/>
        <v>2.9815383641737056E-5</v>
      </c>
      <c r="R17" s="83">
        <v>9.5106319483340601E-5</v>
      </c>
      <c r="S17" s="84">
        <f t="shared" si="6"/>
        <v>1.6266250475240513E-2</v>
      </c>
      <c r="T17" s="85">
        <f>分析係数表!F20</f>
        <v>0.22119815668202766</v>
      </c>
      <c r="U17" s="86">
        <f t="shared" si="7"/>
        <v>3.5980646212513579E-3</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投入係数表!W18</f>
        <v>1.0355987055016181E-2</v>
      </c>
      <c r="E18" s="77">
        <f t="shared" si="0"/>
        <v>1.035598705501618</v>
      </c>
      <c r="F18" s="76">
        <f>分析係数表!C21</f>
        <v>3.6921656859351559E-2</v>
      </c>
      <c r="G18" s="77">
        <f t="shared" si="1"/>
        <v>3.8236020048519413E-2</v>
      </c>
      <c r="H18" s="77">
        <v>4.4710548811676409E-2</v>
      </c>
      <c r="I18" s="77">
        <f t="shared" si="2"/>
        <v>4.4710548811676409E-2</v>
      </c>
      <c r="J18" s="76">
        <f>分析係数表!G21</f>
        <v>0.2849280270956816</v>
      </c>
      <c r="K18" s="78">
        <f t="shared" si="3"/>
        <v>1.2739288463276131E-2</v>
      </c>
      <c r="L18" s="79"/>
      <c r="M18" s="80"/>
      <c r="N18" s="81">
        <f>分析係数表!H21</f>
        <v>9.3139680414471579E-4</v>
      </c>
      <c r="O18" s="82">
        <f t="shared" si="4"/>
        <v>8.7520942672739428E-3</v>
      </c>
      <c r="P18" s="76">
        <f>分析係数表!C21</f>
        <v>3.6921656859351559E-2</v>
      </c>
      <c r="Q18" s="82">
        <f t="shared" si="5"/>
        <v>3.2314182133698642E-4</v>
      </c>
      <c r="R18" s="83">
        <v>7.524332757319034E-4</v>
      </c>
      <c r="S18" s="84">
        <f t="shared" si="6"/>
        <v>4.5462982087408316E-2</v>
      </c>
      <c r="T18" s="85">
        <f>分析係数表!F21</f>
        <v>0.42591024555461471</v>
      </c>
      <c r="U18" s="86">
        <f t="shared" si="7"/>
        <v>1.9363149864493126E-2</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投入係数表!W19</f>
        <v>8.0906148867313909E-3</v>
      </c>
      <c r="E19" s="77">
        <f t="shared" si="0"/>
        <v>0.8090614886731391</v>
      </c>
      <c r="F19" s="76">
        <f>分析係数表!C22</f>
        <v>3.1736872475476074E-2</v>
      </c>
      <c r="G19" s="77">
        <f t="shared" si="1"/>
        <v>2.5677081290838247E-2</v>
      </c>
      <c r="H19" s="77">
        <v>2.89854300187215E-2</v>
      </c>
      <c r="I19" s="77">
        <f t="shared" si="2"/>
        <v>2.89854300187215E-2</v>
      </c>
      <c r="J19" s="76">
        <f>分析係数表!G22</f>
        <v>0.19464835425053278</v>
      </c>
      <c r="K19" s="78">
        <f t="shared" si="3"/>
        <v>5.6419662503881295E-3</v>
      </c>
      <c r="L19" s="79"/>
      <c r="M19" s="80"/>
      <c r="N19" s="81">
        <f>分析係数表!H22</f>
        <v>4.8510250215870614E-5</v>
      </c>
      <c r="O19" s="82">
        <f t="shared" si="4"/>
        <v>4.5583824308718452E-4</v>
      </c>
      <c r="P19" s="76">
        <f>分析係数表!C22</f>
        <v>3.1736872475476074E-2</v>
      </c>
      <c r="Q19" s="82">
        <f t="shared" si="5"/>
        <v>1.4466880190303039E-5</v>
      </c>
      <c r="R19" s="83">
        <v>1.8187410041721106E-4</v>
      </c>
      <c r="S19" s="84">
        <f t="shared" si="6"/>
        <v>2.9167304119138711E-2</v>
      </c>
      <c r="T19" s="85">
        <f>分析係数表!F22</f>
        <v>0.41345015391901491</v>
      </c>
      <c r="U19" s="86">
        <f t="shared" si="7"/>
        <v>1.2059226377460618E-2</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投入係数表!W20</f>
        <v>9.7087378640776695E-4</v>
      </c>
      <c r="E20" s="77">
        <f t="shared" si="0"/>
        <v>9.7087378640776698E-2</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2.7350294585231071E-4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投入係数表!W21</f>
        <v>3.2362459546925567E-4</v>
      </c>
      <c r="E21" s="77">
        <f t="shared" si="0"/>
        <v>3.2362459546925564E-2</v>
      </c>
      <c r="F21" s="76">
        <f>分析係数表!C24</f>
        <v>0.35760598503740648</v>
      </c>
      <c r="G21" s="77">
        <f t="shared" si="1"/>
        <v>1.1573009224511535E-2</v>
      </c>
      <c r="H21" s="77">
        <v>1.7408717564207789E-2</v>
      </c>
      <c r="I21" s="77">
        <f t="shared" si="2"/>
        <v>1.7408717564207789E-2</v>
      </c>
      <c r="J21" s="76">
        <f>分析係数表!G24</f>
        <v>0.20759493670886076</v>
      </c>
      <c r="K21" s="78">
        <f t="shared" si="3"/>
        <v>3.6139616209241486E-3</v>
      </c>
      <c r="L21" s="79"/>
      <c r="M21" s="80"/>
      <c r="N21" s="81">
        <f>分析係数表!H24</f>
        <v>3.6867790164061664E-4</v>
      </c>
      <c r="O21" s="82">
        <f t="shared" si="4"/>
        <v>3.4643706474626018E-3</v>
      </c>
      <c r="P21" s="76">
        <f>分析係数表!C24</f>
        <v>0.35760598503740648</v>
      </c>
      <c r="Q21" s="82">
        <f t="shared" si="5"/>
        <v>1.2388796779205413E-3</v>
      </c>
      <c r="R21" s="83">
        <v>4.3303301590214161E-3</v>
      </c>
      <c r="S21" s="84">
        <f t="shared" si="6"/>
        <v>2.1739047723229203E-2</v>
      </c>
      <c r="T21" s="85">
        <f>分析係数表!F24</f>
        <v>0.39156118143459917</v>
      </c>
      <c r="U21" s="86">
        <f t="shared" si="7"/>
        <v>8.5121672097707608E-3</v>
      </c>
      <c r="V21" s="87">
        <f>分析係数表!D24</f>
        <v>0</v>
      </c>
      <c r="W21" s="167">
        <f t="shared" si="8"/>
        <v>0</v>
      </c>
      <c r="X21" s="76">
        <f>分析係数表!E24</f>
        <v>0</v>
      </c>
      <c r="Y21" s="166">
        <f t="shared" si="9"/>
        <v>0</v>
      </c>
    </row>
    <row r="22" spans="1:25" x14ac:dyDescent="0.2">
      <c r="A22" s="6" t="s">
        <v>10</v>
      </c>
      <c r="B22" s="5" t="s">
        <v>272</v>
      </c>
      <c r="C22" s="90"/>
      <c r="D22" s="76">
        <f>投入係数表!W22</f>
        <v>1.1003236245954692E-2</v>
      </c>
      <c r="E22" s="77">
        <f t="shared" si="0"/>
        <v>1.1003236245954693</v>
      </c>
      <c r="F22" s="76">
        <f>分析係数表!C25</f>
        <v>9.5215065139195865E-3</v>
      </c>
      <c r="G22" s="77">
        <f t="shared" si="1"/>
        <v>1.0476738559005371E-2</v>
      </c>
      <c r="H22" s="77">
        <v>1.7134421879479816E-2</v>
      </c>
      <c r="I22" s="77">
        <f t="shared" si="2"/>
        <v>1.7134421879479816E-2</v>
      </c>
      <c r="J22" s="76">
        <f>分析係数表!G25</f>
        <v>0.19654913728432108</v>
      </c>
      <c r="K22" s="78">
        <f t="shared" si="3"/>
        <v>3.367755838277353E-3</v>
      </c>
      <c r="L22" s="79"/>
      <c r="M22" s="80"/>
      <c r="N22" s="81">
        <f>分析係数表!H25</f>
        <v>5.2391070233140261E-4</v>
      </c>
      <c r="O22" s="82">
        <f t="shared" si="4"/>
        <v>4.9230530253415927E-3</v>
      </c>
      <c r="P22" s="76">
        <f>分析係数表!C25</f>
        <v>9.5215065139195865E-3</v>
      </c>
      <c r="Q22" s="82">
        <f t="shared" si="5"/>
        <v>4.6874881449161503E-5</v>
      </c>
      <c r="R22" s="83">
        <v>3.4979289907683856E-4</v>
      </c>
      <c r="S22" s="84">
        <f t="shared" si="6"/>
        <v>1.7484214778556655E-2</v>
      </c>
      <c r="T22" s="85">
        <f>分析係数表!F25</f>
        <v>0.35083770942735681</v>
      </c>
      <c r="U22" s="86">
        <f t="shared" si="7"/>
        <v>6.1341218640447569E-3</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投入係数表!W23</f>
        <v>3.2686084142394822E-2</v>
      </c>
      <c r="E23" s="77">
        <f t="shared" si="0"/>
        <v>3.2686084142394822</v>
      </c>
      <c r="F23" s="76">
        <f>分析係数表!C26</f>
        <v>1</v>
      </c>
      <c r="G23" s="77">
        <f t="shared" si="1"/>
        <v>3.2686084142394822</v>
      </c>
      <c r="H23" s="77">
        <v>3.8720556906684211</v>
      </c>
      <c r="I23" s="77">
        <f t="shared" si="2"/>
        <v>3.8720556906684211</v>
      </c>
      <c r="J23" s="76">
        <f>分析係数表!G26</f>
        <v>0.19643428283435263</v>
      </c>
      <c r="K23" s="78">
        <f t="shared" si="3"/>
        <v>0.76060448269112524</v>
      </c>
      <c r="L23" s="79"/>
      <c r="M23" s="80"/>
      <c r="N23" s="81">
        <f>分析係数表!H26</f>
        <v>1.1070039099261674E-2</v>
      </c>
      <c r="O23" s="82">
        <f t="shared" si="4"/>
        <v>0.1040222870724955</v>
      </c>
      <c r="P23" s="76">
        <f>分析係数表!C26</f>
        <v>1</v>
      </c>
      <c r="Q23" s="82">
        <f t="shared" si="5"/>
        <v>0.1040222870724955</v>
      </c>
      <c r="R23" s="83">
        <v>0.1228824553889709</v>
      </c>
      <c r="S23" s="84">
        <f t="shared" si="6"/>
        <v>3.9949381460573918</v>
      </c>
      <c r="T23" s="85">
        <f>分析係数表!F26</f>
        <v>0.33543328454985122</v>
      </c>
      <c r="U23" s="86">
        <f t="shared" si="7"/>
        <v>1.3400352239055242</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投入係数表!W24</f>
        <v>6.4724919093851136E-3</v>
      </c>
      <c r="E24" s="77">
        <f t="shared" si="0"/>
        <v>0.64724919093851141</v>
      </c>
      <c r="F24" s="76">
        <f>分析係数表!C27</f>
        <v>0.19201995012468831</v>
      </c>
      <c r="G24" s="77">
        <f t="shared" si="1"/>
        <v>0.12428475736225782</v>
      </c>
      <c r="H24" s="77">
        <v>0.1301478940559968</v>
      </c>
      <c r="I24" s="77">
        <f t="shared" si="2"/>
        <v>0.1301478940559968</v>
      </c>
      <c r="J24" s="76">
        <f>分析係数表!G27</f>
        <v>0.16888519134775373</v>
      </c>
      <c r="K24" s="78">
        <f t="shared" si="3"/>
        <v>2.1980051991154201E-2</v>
      </c>
      <c r="L24" s="79"/>
      <c r="M24" s="80"/>
      <c r="N24" s="81">
        <f>分析係数表!H27</f>
        <v>1.1060337049218499E-2</v>
      </c>
      <c r="O24" s="82">
        <f t="shared" si="4"/>
        <v>0.10393111942387806</v>
      </c>
      <c r="P24" s="76">
        <f>分析係数表!C27</f>
        <v>0.19201995012468831</v>
      </c>
      <c r="Q24" s="82">
        <f t="shared" si="5"/>
        <v>1.995684836817609E-2</v>
      </c>
      <c r="R24" s="83">
        <v>2.0211266215024025E-2</v>
      </c>
      <c r="S24" s="84">
        <f t="shared" si="6"/>
        <v>0.15035916027102084</v>
      </c>
      <c r="T24" s="85">
        <f>分析係数表!F27</f>
        <v>0.32029950083194675</v>
      </c>
      <c r="U24" s="86">
        <f t="shared" si="7"/>
        <v>4.8159963980318653E-2</v>
      </c>
      <c r="V24" s="87">
        <f>分析係数表!D27</f>
        <v>0</v>
      </c>
      <c r="W24" s="167">
        <f t="shared" si="8"/>
        <v>0</v>
      </c>
      <c r="X24" s="76">
        <f>分析係数表!E27</f>
        <v>0</v>
      </c>
      <c r="Y24" s="166">
        <f t="shared" si="9"/>
        <v>0</v>
      </c>
    </row>
    <row r="25" spans="1:25" x14ac:dyDescent="0.2">
      <c r="A25" s="6" t="s">
        <v>13</v>
      </c>
      <c r="B25" s="5" t="s">
        <v>192</v>
      </c>
      <c r="C25" s="75">
        <f>最終需要_まとめ!C26</f>
        <v>100</v>
      </c>
      <c r="D25" s="76">
        <f>投入係数表!W25</f>
        <v>0.46860841423948218</v>
      </c>
      <c r="E25" s="77">
        <f t="shared" si="0"/>
        <v>46.860841423948216</v>
      </c>
      <c r="F25" s="76">
        <f>分析係数表!C28</f>
        <v>7.8754250939681358E-2</v>
      </c>
      <c r="G25" s="77">
        <f t="shared" si="1"/>
        <v>3.6904904647462331</v>
      </c>
      <c r="H25" s="77">
        <v>3.8361532592153953</v>
      </c>
      <c r="I25" s="77">
        <f t="shared" si="2"/>
        <v>103.83615325921539</v>
      </c>
      <c r="J25" s="76">
        <f>分析係数表!G28</f>
        <v>0.12491909385113269</v>
      </c>
      <c r="K25" s="78">
        <f t="shared" si="3"/>
        <v>12.971118174128526</v>
      </c>
      <c r="L25" s="79"/>
      <c r="M25" s="80"/>
      <c r="N25" s="81">
        <f>分析係数表!H28</f>
        <v>1.995711693880917E-2</v>
      </c>
      <c r="O25" s="82">
        <f t="shared" si="4"/>
        <v>0.18753185320606769</v>
      </c>
      <c r="P25" s="76">
        <f>分析係数表!C28</f>
        <v>7.8754250939681358E-2</v>
      </c>
      <c r="Q25" s="82">
        <f t="shared" si="5"/>
        <v>1.4768930626574143E-2</v>
      </c>
      <c r="R25" s="83">
        <v>1.6297970932001412E-2</v>
      </c>
      <c r="S25" s="84">
        <f t="shared" si="6"/>
        <v>103.85245123014739</v>
      </c>
      <c r="T25" s="85">
        <f>分析係数表!F28</f>
        <v>0.21391585760517801</v>
      </c>
      <c r="U25" s="86">
        <f t="shared" si="7"/>
        <v>22.215686169296905</v>
      </c>
      <c r="V25" s="87">
        <f>分析係数表!D28</f>
        <v>3.3980582524271843E-2</v>
      </c>
      <c r="W25" s="167">
        <f t="shared" si="8"/>
        <v>4</v>
      </c>
      <c r="X25" s="76">
        <f>分析係数表!E28</f>
        <v>2.9773462783171521E-2</v>
      </c>
      <c r="Y25" s="166">
        <f t="shared" si="9"/>
        <v>3</v>
      </c>
    </row>
    <row r="26" spans="1:25" x14ac:dyDescent="0.2">
      <c r="A26" s="6" t="s">
        <v>14</v>
      </c>
      <c r="B26" s="5" t="s">
        <v>50</v>
      </c>
      <c r="C26" s="90"/>
      <c r="D26" s="76">
        <f>投入係数表!W26</f>
        <v>1.6181229773462784E-3</v>
      </c>
      <c r="E26" s="77">
        <f t="shared" si="0"/>
        <v>0.16181229773462785</v>
      </c>
      <c r="F26" s="76">
        <f>分析係数表!C29</f>
        <v>0.17273701124799146</v>
      </c>
      <c r="G26" s="77">
        <f t="shared" si="1"/>
        <v>2.7950972693849753E-2</v>
      </c>
      <c r="H26" s="77">
        <v>3.7528570852069482E-2</v>
      </c>
      <c r="I26" s="77">
        <f t="shared" si="2"/>
        <v>3.7528570852069482E-2</v>
      </c>
      <c r="J26" s="76">
        <f>分析係数表!G29</f>
        <v>0.26179367547952309</v>
      </c>
      <c r="K26" s="78">
        <f t="shared" si="3"/>
        <v>9.824742498856967E-3</v>
      </c>
      <c r="L26" s="79"/>
      <c r="M26" s="80"/>
      <c r="N26" s="81">
        <f>分析係数表!H29</f>
        <v>9.8960910440376044E-3</v>
      </c>
      <c r="O26" s="82">
        <f t="shared" si="4"/>
        <v>9.2991001589785627E-2</v>
      </c>
      <c r="P26" s="76">
        <f>分析係数表!C29</f>
        <v>0.17273701124799146</v>
      </c>
      <c r="Q26" s="82">
        <f t="shared" si="5"/>
        <v>1.6062987687576791E-2</v>
      </c>
      <c r="R26" s="83">
        <v>2.1682828436503383E-2</v>
      </c>
      <c r="S26" s="84">
        <f t="shared" si="6"/>
        <v>5.9211399288572865E-2</v>
      </c>
      <c r="T26" s="85">
        <f>分析係数表!F29</f>
        <v>0.41420425090720581</v>
      </c>
      <c r="U26" s="86">
        <f t="shared" si="7"/>
        <v>2.4525613287490783E-2</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投入係数表!W27</f>
        <v>6.4724919093851134E-4</v>
      </c>
      <c r="E27" s="77">
        <f t="shared" si="0"/>
        <v>6.4724919093851127E-2</v>
      </c>
      <c r="F27" s="76">
        <f>分析係数表!C30</f>
        <v>1</v>
      </c>
      <c r="G27" s="77">
        <f t="shared" si="1"/>
        <v>6.4724919093851127E-2</v>
      </c>
      <c r="H27" s="77">
        <v>9.2097559954958025E-2</v>
      </c>
      <c r="I27" s="77">
        <f t="shared" si="2"/>
        <v>9.2097559954958025E-2</v>
      </c>
      <c r="J27" s="76">
        <f>分析係数表!G30</f>
        <v>0.34449467473756801</v>
      </c>
      <c r="K27" s="78">
        <f t="shared" si="3"/>
        <v>3.1727118960806933E-2</v>
      </c>
      <c r="L27" s="79"/>
      <c r="M27" s="80"/>
      <c r="N27" s="81">
        <f>分析係数表!H30</f>
        <v>0</v>
      </c>
      <c r="O27" s="82">
        <f t="shared" si="4"/>
        <v>0</v>
      </c>
      <c r="P27" s="76">
        <f>分析係数表!C30</f>
        <v>1</v>
      </c>
      <c r="Q27" s="82">
        <f t="shared" si="5"/>
        <v>0</v>
      </c>
      <c r="R27" s="83">
        <v>2.271239931481759E-2</v>
      </c>
      <c r="S27" s="84">
        <f t="shared" si="6"/>
        <v>0.11480995926977561</v>
      </c>
      <c r="T27" s="85">
        <f>分析係数表!F30</f>
        <v>0.44103900084284731</v>
      </c>
      <c r="U27" s="86">
        <f t="shared" si="7"/>
        <v>5.0635669723149826E-2</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投入係数表!W28</f>
        <v>1.2297734627831715E-2</v>
      </c>
      <c r="E28" s="77">
        <f t="shared" si="0"/>
        <v>1.2297734627831716</v>
      </c>
      <c r="F28" s="76">
        <f>分析係数表!C31</f>
        <v>0.22703792364873376</v>
      </c>
      <c r="G28" s="77">
        <f t="shared" si="1"/>
        <v>0.27920521354860461</v>
      </c>
      <c r="H28" s="77">
        <v>0.31249117332609344</v>
      </c>
      <c r="I28" s="77">
        <f t="shared" si="2"/>
        <v>0.31249117332609344</v>
      </c>
      <c r="J28" s="76">
        <f>分析係数表!G31</f>
        <v>7.0061014096360189E-2</v>
      </c>
      <c r="K28" s="78">
        <f t="shared" si="3"/>
        <v>2.1893448499387569E-2</v>
      </c>
      <c r="L28" s="79"/>
      <c r="M28" s="80"/>
      <c r="N28" s="81">
        <f>分析係数表!H31</f>
        <v>2.3692406205431206E-2</v>
      </c>
      <c r="O28" s="82">
        <f t="shared" si="4"/>
        <v>0.22263139792378089</v>
      </c>
      <c r="P28" s="76">
        <f>分析係数表!C31</f>
        <v>0.22703792364873376</v>
      </c>
      <c r="Q28" s="82">
        <f t="shared" si="5"/>
        <v>5.0545770323630231E-2</v>
      </c>
      <c r="R28" s="83">
        <v>6.3298491606663315E-2</v>
      </c>
      <c r="S28" s="84">
        <f t="shared" si="6"/>
        <v>0.37578966493275678</v>
      </c>
      <c r="T28" s="85">
        <f>分析係数表!F31</f>
        <v>0.2422680412371134</v>
      </c>
      <c r="U28" s="86">
        <f t="shared" si="7"/>
        <v>9.1041826040410154E-2</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投入係数表!W29</f>
        <v>3.2362459546925567E-4</v>
      </c>
      <c r="E29" s="77">
        <f t="shared" si="0"/>
        <v>3.2362459546925564E-2</v>
      </c>
      <c r="F29" s="76">
        <f>分析係数表!C32</f>
        <v>0.29590488771466317</v>
      </c>
      <c r="G29" s="77">
        <f t="shared" si="1"/>
        <v>9.5762099584033381E-3</v>
      </c>
      <c r="H29" s="77">
        <v>1.2691676919853742E-2</v>
      </c>
      <c r="I29" s="77">
        <f t="shared" si="2"/>
        <v>1.2691676919853742E-2</v>
      </c>
      <c r="J29" s="76">
        <f>分析係数表!G32</f>
        <v>0.13968957871396895</v>
      </c>
      <c r="K29" s="78">
        <f t="shared" si="3"/>
        <v>1.7728950021081724E-3</v>
      </c>
      <c r="L29" s="79"/>
      <c r="M29" s="80"/>
      <c r="N29" s="81">
        <f>分析係数表!H32</f>
        <v>6.5682878792288815E-3</v>
      </c>
      <c r="O29" s="82">
        <f t="shared" si="4"/>
        <v>6.1720498114004783E-2</v>
      </c>
      <c r="P29" s="76">
        <f>分析係数表!C32</f>
        <v>0.29590488771466317</v>
      </c>
      <c r="Q29" s="82">
        <f t="shared" si="5"/>
        <v>1.8263397064117667E-2</v>
      </c>
      <c r="R29" s="83">
        <v>2.2519837201065013E-2</v>
      </c>
      <c r="S29" s="84">
        <f t="shared" si="6"/>
        <v>3.5211514120918753E-2</v>
      </c>
      <c r="T29" s="85">
        <f>分析係数表!F32</f>
        <v>0.48337028824833705</v>
      </c>
      <c r="U29" s="86">
        <f t="shared" si="7"/>
        <v>1.7020199730288888E-2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投入係数表!W30</f>
        <v>3.2362459546925567E-4</v>
      </c>
      <c r="E30" s="77">
        <f t="shared" si="0"/>
        <v>3.2362459546925564E-2</v>
      </c>
      <c r="F30" s="76">
        <f>分析係数表!C33</f>
        <v>0.50593824228028506</v>
      </c>
      <c r="G30" s="77">
        <f t="shared" si="1"/>
        <v>1.6373405899038351E-2</v>
      </c>
      <c r="H30" s="77">
        <v>2.0443749594805532E-2</v>
      </c>
      <c r="I30" s="77">
        <f t="shared" si="2"/>
        <v>2.0443749594805532E-2</v>
      </c>
      <c r="J30" s="76">
        <f>分析係数表!G33</f>
        <v>0.50351288056206089</v>
      </c>
      <c r="K30" s="78">
        <f t="shared" si="3"/>
        <v>1.0293691247969999E-2</v>
      </c>
      <c r="L30" s="79"/>
      <c r="M30" s="80"/>
      <c r="N30" s="81">
        <f>分析係数表!H33</f>
        <v>9.7990705436058648E-4</v>
      </c>
      <c r="O30" s="82">
        <f t="shared" si="4"/>
        <v>9.2079325103611269E-3</v>
      </c>
      <c r="P30" s="76">
        <f>分析係数表!C33</f>
        <v>0.50593824228028506</v>
      </c>
      <c r="Q30" s="82">
        <f t="shared" si="5"/>
        <v>4.6586451893276008E-3</v>
      </c>
      <c r="R30" s="83">
        <v>1.5675591106595634E-2</v>
      </c>
      <c r="S30" s="84">
        <f t="shared" si="6"/>
        <v>3.6119340701401166E-2</v>
      </c>
      <c r="T30" s="85">
        <f>分析係数表!F33</f>
        <v>0.6428571428571429</v>
      </c>
      <c r="U30" s="86">
        <f t="shared" si="7"/>
        <v>2.3219576165186464E-2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投入係数表!W31</f>
        <v>4.0129449838187704E-2</v>
      </c>
      <c r="E31" s="77">
        <f t="shared" si="0"/>
        <v>4.0129449838187705</v>
      </c>
      <c r="F31" s="76">
        <f>分析係数表!C34</f>
        <v>0.26077975054258296</v>
      </c>
      <c r="G31" s="77">
        <f t="shared" si="1"/>
        <v>1.0464947918213685</v>
      </c>
      <c r="H31" s="77">
        <v>1.1641765158266353</v>
      </c>
      <c r="I31" s="77">
        <f t="shared" si="2"/>
        <v>1.1641765158266353</v>
      </c>
      <c r="J31" s="76">
        <f>分析係数表!G34</f>
        <v>0.42483061710309467</v>
      </c>
      <c r="K31" s="78">
        <f t="shared" si="3"/>
        <v>0.49457782763556013</v>
      </c>
      <c r="L31" s="79"/>
      <c r="M31" s="80"/>
      <c r="N31" s="81">
        <f>分析係数表!H34</f>
        <v>0.16366388217830427</v>
      </c>
      <c r="O31" s="82">
        <f t="shared" si="4"/>
        <v>1.537907064527543</v>
      </c>
      <c r="P31" s="76">
        <f>分析係数表!C34</f>
        <v>0.26077975054258296</v>
      </c>
      <c r="Q31" s="82">
        <f t="shared" si="5"/>
        <v>0.40105502064516868</v>
      </c>
      <c r="R31" s="83">
        <v>0.43318474370824078</v>
      </c>
      <c r="S31" s="84">
        <f t="shared" si="6"/>
        <v>1.5973612595348761</v>
      </c>
      <c r="T31" s="85">
        <f>分析係数表!F34</f>
        <v>0.70072636269303545</v>
      </c>
      <c r="U31" s="86">
        <f t="shared" si="7"/>
        <v>1.1193131453006395</v>
      </c>
      <c r="V31" s="87">
        <f>分析係数表!D34</f>
        <v>0.25868278093145336</v>
      </c>
      <c r="W31" s="167">
        <f t="shared" si="8"/>
        <v>0</v>
      </c>
      <c r="X31" s="76">
        <f>分析係数表!E34</f>
        <v>0.16968809131416712</v>
      </c>
      <c r="Y31" s="166">
        <f t="shared" si="9"/>
        <v>0</v>
      </c>
    </row>
    <row r="32" spans="1:25" x14ac:dyDescent="0.2">
      <c r="A32" s="6" t="s">
        <v>20</v>
      </c>
      <c r="B32" s="5" t="s">
        <v>37</v>
      </c>
      <c r="C32" s="90"/>
      <c r="D32" s="76">
        <f>投入係数表!W32</f>
        <v>3.5598705501618125E-3</v>
      </c>
      <c r="E32" s="77">
        <f t="shared" si="0"/>
        <v>0.35598705501618128</v>
      </c>
      <c r="F32" s="76">
        <f>分析係数表!C35</f>
        <v>0.71993786549707606</v>
      </c>
      <c r="G32" s="77">
        <f t="shared" si="1"/>
        <v>0.25628856053293975</v>
      </c>
      <c r="H32" s="77">
        <v>0.3263783254032594</v>
      </c>
      <c r="I32" s="77">
        <f t="shared" si="2"/>
        <v>0.3263783254032594</v>
      </c>
      <c r="J32" s="76">
        <f>分析係数表!G35</f>
        <v>0.31397977394408089</v>
      </c>
      <c r="K32" s="78">
        <f t="shared" si="3"/>
        <v>0.10247619283036306</v>
      </c>
      <c r="L32" s="79"/>
      <c r="M32" s="80"/>
      <c r="N32" s="81">
        <f>分析係数表!H35</f>
        <v>6.1132617322040145E-2</v>
      </c>
      <c r="O32" s="82">
        <f t="shared" si="4"/>
        <v>0.57444735393846991</v>
      </c>
      <c r="P32" s="76">
        <f>分析係数表!C35</f>
        <v>0.71993786549707606</v>
      </c>
      <c r="Q32" s="82">
        <f t="shared" si="5"/>
        <v>0.41356640183490539</v>
      </c>
      <c r="R32" s="83">
        <v>0.5187596678182349</v>
      </c>
      <c r="S32" s="84">
        <f t="shared" si="6"/>
        <v>0.8451379932214943</v>
      </c>
      <c r="T32" s="85">
        <f>分析係数表!F35</f>
        <v>0.64640095181439616</v>
      </c>
      <c r="U32" s="86">
        <f t="shared" si="7"/>
        <v>0.54629800323288258</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投入係数表!W33</f>
        <v>3.2362459546925567E-4</v>
      </c>
      <c r="E33" s="77">
        <f t="shared" si="0"/>
        <v>3.2362459546925564E-2</v>
      </c>
      <c r="F33" s="76">
        <f>分析係数表!C36</f>
        <v>0.73814422888496956</v>
      </c>
      <c r="G33" s="77">
        <f t="shared" si="1"/>
        <v>2.388816274708639E-2</v>
      </c>
      <c r="H33" s="77">
        <v>7.0321449807827452E-2</v>
      </c>
      <c r="I33" s="77">
        <f t="shared" si="2"/>
        <v>7.0321449807827452E-2</v>
      </c>
      <c r="J33" s="76">
        <f>分析係数表!G36</f>
        <v>1.8281777836656288E-2</v>
      </c>
      <c r="K33" s="78">
        <f t="shared" si="3"/>
        <v>1.2856011225382774E-3</v>
      </c>
      <c r="L33" s="79"/>
      <c r="M33" s="80"/>
      <c r="N33" s="81">
        <f>分析係数表!H36</f>
        <v>0.17079488896003725</v>
      </c>
      <c r="O33" s="82">
        <f t="shared" si="4"/>
        <v>1.6049152862613592</v>
      </c>
      <c r="P33" s="76">
        <f>分析係数表!C36</f>
        <v>0.73814422888496956</v>
      </c>
      <c r="Q33" s="82">
        <f t="shared" si="5"/>
        <v>1.1846589564030912</v>
      </c>
      <c r="R33" s="83">
        <v>1.2298799203025519</v>
      </c>
      <c r="S33" s="84">
        <f t="shared" si="6"/>
        <v>1.3002013701103794</v>
      </c>
      <c r="T33" s="85">
        <f>分析係数表!F36</f>
        <v>0.88368550043054916</v>
      </c>
      <c r="U33" s="86">
        <f t="shared" si="7"/>
        <v>1.1489690984064762</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投入係数表!W34</f>
        <v>1.423948220064725E-2</v>
      </c>
      <c r="E34" s="77">
        <f t="shared" si="0"/>
        <v>1.4239482200647251</v>
      </c>
      <c r="F34" s="76">
        <f>分析係数表!C37</f>
        <v>0.25348602222970695</v>
      </c>
      <c r="G34" s="77">
        <f t="shared" si="1"/>
        <v>0.36095097016527855</v>
      </c>
      <c r="H34" s="77">
        <v>0.42533137314044611</v>
      </c>
      <c r="I34" s="77">
        <f t="shared" si="2"/>
        <v>0.42533137314044611</v>
      </c>
      <c r="J34" s="76">
        <f>分析係数表!G37</f>
        <v>0.47075358051131039</v>
      </c>
      <c r="K34" s="78">
        <f t="shared" si="3"/>
        <v>0.20022626680965719</v>
      </c>
      <c r="L34" s="79"/>
      <c r="M34" s="80"/>
      <c r="N34" s="81">
        <f>分析係数表!H37</f>
        <v>4.9005054768072494E-2</v>
      </c>
      <c r="O34" s="82">
        <f t="shared" si="4"/>
        <v>0.46048779316667376</v>
      </c>
      <c r="P34" s="76">
        <f>分析係数表!C37</f>
        <v>0.25348602222970695</v>
      </c>
      <c r="Q34" s="82">
        <f t="shared" si="5"/>
        <v>0.11672721897515616</v>
      </c>
      <c r="R34" s="83">
        <v>0.14110992637557507</v>
      </c>
      <c r="S34" s="84">
        <f t="shared" si="6"/>
        <v>0.56644129951602118</v>
      </c>
      <c r="T34" s="85">
        <f>分析係数表!F37</f>
        <v>0.68036407442109492</v>
      </c>
      <c r="U34" s="86">
        <f t="shared" si="7"/>
        <v>0.38538631045909993</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投入係数表!W35</f>
        <v>1.9417475728155339E-3</v>
      </c>
      <c r="E35" s="77">
        <f t="shared" si="0"/>
        <v>0.1941747572815534</v>
      </c>
      <c r="F35" s="76">
        <f>分析係数表!C38</f>
        <v>0.13763637750820168</v>
      </c>
      <c r="G35" s="77">
        <f t="shared" si="1"/>
        <v>2.6725510195767316E-2</v>
      </c>
      <c r="H35" s="77">
        <v>5.0228753084377617E-2</v>
      </c>
      <c r="I35" s="77">
        <f t="shared" si="2"/>
        <v>5.0228753084377617E-2</v>
      </c>
      <c r="J35" s="76">
        <f>分析係数表!G38</f>
        <v>0.19868482855800845</v>
      </c>
      <c r="K35" s="78">
        <f t="shared" si="3"/>
        <v>9.979691195252105E-3</v>
      </c>
      <c r="L35" s="79"/>
      <c r="M35" s="80"/>
      <c r="N35" s="81">
        <f>分析係数表!H38</f>
        <v>4.3455482143376897E-2</v>
      </c>
      <c r="O35" s="82">
        <f t="shared" si="4"/>
        <v>0.40833989815749988</v>
      </c>
      <c r="P35" s="76">
        <f>分析係数表!C38</f>
        <v>0.13763637750820168</v>
      </c>
      <c r="Q35" s="82">
        <f t="shared" si="5"/>
        <v>5.6202424374466278E-2</v>
      </c>
      <c r="R35" s="83">
        <v>7.1690895738404356E-2</v>
      </c>
      <c r="S35" s="84">
        <f t="shared" si="6"/>
        <v>0.12191964882278197</v>
      </c>
      <c r="T35" s="85">
        <f>分析係数表!F38</f>
        <v>0.41427900422733677</v>
      </c>
      <c r="U35" s="86">
        <f t="shared" si="7"/>
        <v>5.0508750710048705E-2</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投入係数表!W36</f>
        <v>0</v>
      </c>
      <c r="E36" s="77">
        <f t="shared" si="0"/>
        <v>0</v>
      </c>
      <c r="F36" s="76">
        <f>分析係数表!C39</f>
        <v>1</v>
      </c>
      <c r="G36" s="77">
        <f t="shared" si="1"/>
        <v>0</v>
      </c>
      <c r="H36" s="77">
        <v>6.5241959432743224E-3</v>
      </c>
      <c r="I36" s="77">
        <f t="shared" si="2"/>
        <v>6.5241959432743224E-3</v>
      </c>
      <c r="J36" s="76">
        <f>分析係数表!G39</f>
        <v>0.35440246949875054</v>
      </c>
      <c r="K36" s="78">
        <f t="shared" si="3"/>
        <v>2.3121911537901502E-3</v>
      </c>
      <c r="L36" s="79"/>
      <c r="M36" s="80"/>
      <c r="N36" s="81">
        <f>分析係数表!H39</f>
        <v>3.9099261673991711E-3</v>
      </c>
      <c r="O36" s="82">
        <f t="shared" si="4"/>
        <v>3.6740562392827067E-2</v>
      </c>
      <c r="P36" s="76">
        <f>分析係数表!C39</f>
        <v>1</v>
      </c>
      <c r="Q36" s="82">
        <f t="shared" si="5"/>
        <v>3.6740562392827067E-2</v>
      </c>
      <c r="R36" s="83">
        <v>4.3143471647199352E-2</v>
      </c>
      <c r="S36" s="84">
        <f t="shared" si="6"/>
        <v>4.9667667590473676E-2</v>
      </c>
      <c r="T36" s="85">
        <f>分析係数表!F39</f>
        <v>0.70505659267970011</v>
      </c>
      <c r="U36" s="86">
        <f t="shared" si="7"/>
        <v>3.5018516477687341E-2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投入係数表!W37</f>
        <v>0</v>
      </c>
      <c r="E37" s="77">
        <f t="shared" si="0"/>
        <v>0</v>
      </c>
      <c r="F37" s="76">
        <f>分析係数表!C40</f>
        <v>0.97865804365400166</v>
      </c>
      <c r="G37" s="77">
        <f t="shared" si="1"/>
        <v>0</v>
      </c>
      <c r="H37" s="77">
        <v>3.9973608742764431E-3</v>
      </c>
      <c r="I37" s="77">
        <f t="shared" si="2"/>
        <v>3.9973608742764431E-3</v>
      </c>
      <c r="J37" s="76">
        <f>分析係数表!G40</f>
        <v>0.50171175404443846</v>
      </c>
      <c r="K37" s="78">
        <f t="shared" si="3"/>
        <v>2.0055229357818444E-3</v>
      </c>
      <c r="L37" s="79"/>
      <c r="M37" s="80"/>
      <c r="N37" s="81">
        <f>分析係数表!H40</f>
        <v>2.8630749677406836E-2</v>
      </c>
      <c r="O37" s="82">
        <f t="shared" si="4"/>
        <v>0.26903573107005629</v>
      </c>
      <c r="P37" s="76">
        <f>分析係数表!C40</f>
        <v>0.97865804365400166</v>
      </c>
      <c r="Q37" s="82">
        <f t="shared" si="5"/>
        <v>0.26329398224204542</v>
      </c>
      <c r="R37" s="83">
        <v>0.26391201054570868</v>
      </c>
      <c r="S37" s="84">
        <f t="shared" si="6"/>
        <v>0.26790937141998511</v>
      </c>
      <c r="T37" s="85">
        <f>分析係数表!F40</f>
        <v>0.70027522319930191</v>
      </c>
      <c r="U37" s="86">
        <f t="shared" si="7"/>
        <v>0.18761029486831474</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投入係数表!W38</f>
        <v>0</v>
      </c>
      <c r="E38" s="77">
        <f t="shared" si="0"/>
        <v>0</v>
      </c>
      <c r="F38" s="76">
        <f>分析係数表!C41</f>
        <v>0.80396305278910163</v>
      </c>
      <c r="G38" s="77">
        <f t="shared" si="1"/>
        <v>0</v>
      </c>
      <c r="H38" s="77">
        <v>1.2340650846207629E-4</v>
      </c>
      <c r="I38" s="77">
        <f t="shared" si="2"/>
        <v>1.2340650846207629E-4</v>
      </c>
      <c r="J38" s="76">
        <f>分析係数表!G41</f>
        <v>0.44128144119646501</v>
      </c>
      <c r="K38" s="78">
        <f t="shared" si="3"/>
        <v>5.4457001907168783E-5</v>
      </c>
      <c r="L38" s="79"/>
      <c r="M38" s="80"/>
      <c r="N38" s="81">
        <f>分析係数表!H41</f>
        <v>5.1799245180506638E-2</v>
      </c>
      <c r="O38" s="82">
        <f t="shared" si="4"/>
        <v>0.48674407596849556</v>
      </c>
      <c r="P38" s="76">
        <f>分析係数表!C41</f>
        <v>0.80396305278910163</v>
      </c>
      <c r="Q38" s="82">
        <f t="shared" si="5"/>
        <v>0.39132425324264208</v>
      </c>
      <c r="R38" s="83">
        <v>0.39821441189281737</v>
      </c>
      <c r="S38" s="84">
        <f t="shared" si="6"/>
        <v>0.39833781840127946</v>
      </c>
      <c r="T38" s="85">
        <f>分析係数表!F41</f>
        <v>0.54716179469748472</v>
      </c>
      <c r="U38" s="86">
        <f t="shared" si="7"/>
        <v>0.21795523561232483</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投入係数表!W39</f>
        <v>0</v>
      </c>
      <c r="E39" s="77">
        <f>$C$25*D39</f>
        <v>0</v>
      </c>
      <c r="F39" s="76">
        <f>分析係数表!C42</f>
        <v>0.7641968631692807</v>
      </c>
      <c r="G39" s="77">
        <f>E39*F39</f>
        <v>0</v>
      </c>
      <c r="H39" s="77">
        <v>5.5297879034187335E-3</v>
      </c>
      <c r="I39" s="77">
        <f>C39+H39</f>
        <v>5.5297879034187335E-3</v>
      </c>
      <c r="J39" s="76">
        <f>分析係数表!G42</f>
        <v>0.4859550561797753</v>
      </c>
      <c r="K39" s="78">
        <f>I39*J39</f>
        <v>2.6872283912680924E-3</v>
      </c>
      <c r="L39" s="79"/>
      <c r="M39" s="80"/>
      <c r="N39" s="81">
        <f>分析係数表!H42</f>
        <v>1.4232907413336437E-2</v>
      </c>
      <c r="O39" s="82">
        <f t="shared" si="4"/>
        <v>0.13374294052177993</v>
      </c>
      <c r="P39" s="76">
        <f>分析係数表!C42</f>
        <v>0.7641968631692807</v>
      </c>
      <c r="Q39" s="82">
        <f>O39*P39</f>
        <v>0.10220593561777991</v>
      </c>
      <c r="R39" s="83">
        <v>0.10584058364362414</v>
      </c>
      <c r="S39" s="84">
        <f>I39+R39</f>
        <v>0.11137037154704288</v>
      </c>
      <c r="T39" s="85">
        <f>分析係数表!F42</f>
        <v>0.5610955056179775</v>
      </c>
      <c r="U39" s="86">
        <f>S39*T39</f>
        <v>6.2489414934050039E-2</v>
      </c>
      <c r="V39" s="87">
        <f>分析係数表!D42</f>
        <v>0.23876404494382023</v>
      </c>
      <c r="W39" s="167">
        <f>ROUND(S39*V39,0)</f>
        <v>0</v>
      </c>
      <c r="X39" s="76">
        <f>分析係数表!E42</f>
        <v>0.20084269662921347</v>
      </c>
      <c r="Y39" s="166">
        <f>ROUND(S39*X39,0)</f>
        <v>0</v>
      </c>
    </row>
    <row r="40" spans="1:25" x14ac:dyDescent="0.2">
      <c r="A40" s="6" t="s">
        <v>195</v>
      </c>
      <c r="B40" s="5" t="s">
        <v>41</v>
      </c>
      <c r="C40" s="90"/>
      <c r="D40" s="76">
        <f>投入係数表!W40</f>
        <v>2.3300970873786409E-2</v>
      </c>
      <c r="E40" s="77">
        <f>$C$25*D40</f>
        <v>2.3300970873786406</v>
      </c>
      <c r="F40" s="76">
        <f>分析係数表!C43</f>
        <v>0.28983015307192284</v>
      </c>
      <c r="G40" s="77">
        <f>E40*F40</f>
        <v>0.67533239550739299</v>
      </c>
      <c r="H40" s="77">
        <v>0.83378946095143935</v>
      </c>
      <c r="I40" s="77">
        <f>C40+H40</f>
        <v>0.83378946095143935</v>
      </c>
      <c r="J40" s="76">
        <f>分析係数表!G43</f>
        <v>0.33656441717791413</v>
      </c>
      <c r="K40" s="78">
        <f>I40*J40</f>
        <v>0.28062386397420835</v>
      </c>
      <c r="L40" s="79"/>
      <c r="M40" s="80"/>
      <c r="N40" s="81">
        <f>分析係数表!H43</f>
        <v>3.8148460769760653E-2</v>
      </c>
      <c r="O40" s="82">
        <f t="shared" si="4"/>
        <v>0.3584711943637619</v>
      </c>
      <c r="P40" s="76">
        <f>分析係数表!C43</f>
        <v>0.28983015307192284</v>
      </c>
      <c r="Q40" s="82">
        <f>O40*P40</f>
        <v>0.10389576113432411</v>
      </c>
      <c r="R40" s="83">
        <v>0.17149604962268647</v>
      </c>
      <c r="S40" s="84">
        <f>I40+R40</f>
        <v>1.0052855105741259</v>
      </c>
      <c r="T40" s="85">
        <f>分析係数表!F43</f>
        <v>0.56944785276073617</v>
      </c>
      <c r="U40" s="86">
        <f>S40*T40</f>
        <v>0.57245767540791626</v>
      </c>
      <c r="V40" s="87">
        <f>分析係数表!D43</f>
        <v>0.1860122699386503</v>
      </c>
      <c r="W40" s="167">
        <f>ROUND(S40*V40,0)</f>
        <v>0</v>
      </c>
      <c r="X40" s="76">
        <f>分析係数表!E43</f>
        <v>0.14098159509202454</v>
      </c>
      <c r="Y40" s="166">
        <f>ROUND(S40*X40,0)</f>
        <v>0</v>
      </c>
    </row>
    <row r="41" spans="1:25" x14ac:dyDescent="0.2">
      <c r="A41" s="6" t="s">
        <v>341</v>
      </c>
      <c r="B41" s="5" t="s">
        <v>42</v>
      </c>
      <c r="C41" s="90"/>
      <c r="D41" s="76">
        <f>投入係数表!W41</f>
        <v>0</v>
      </c>
      <c r="E41" s="77">
        <f>$C$25*D41</f>
        <v>0</v>
      </c>
      <c r="F41" s="76">
        <f>分析係数表!C44</f>
        <v>0.42300160227879646</v>
      </c>
      <c r="G41" s="77">
        <f>E41*F41</f>
        <v>0</v>
      </c>
      <c r="H41" s="77">
        <v>1.4823443507983546E-3</v>
      </c>
      <c r="I41" s="77">
        <f>C41+H41</f>
        <v>1.4823443507983546E-3</v>
      </c>
      <c r="J41" s="76">
        <f>分析係数表!G44</f>
        <v>0.26136898597118913</v>
      </c>
      <c r="K41" s="78">
        <f>I41*J41</f>
        <v>3.874388398282866E-4</v>
      </c>
      <c r="L41" s="79"/>
      <c r="M41" s="80"/>
      <c r="N41" s="81">
        <f>分析係数表!H44</f>
        <v>0.11478495406079305</v>
      </c>
      <c r="O41" s="82">
        <f t="shared" si="4"/>
        <v>1.078604450792896</v>
      </c>
      <c r="P41" s="76">
        <f>分析係数表!C44</f>
        <v>0.42300160227879646</v>
      </c>
      <c r="Q41" s="82">
        <f>O41*P41</f>
        <v>0.45625141091043631</v>
      </c>
      <c r="R41" s="83">
        <v>0.46415888900795388</v>
      </c>
      <c r="S41" s="84">
        <f>I41+R41</f>
        <v>0.46564123335875224</v>
      </c>
      <c r="T41" s="85">
        <f>分析係数表!F44</f>
        <v>0.45226438188494494</v>
      </c>
      <c r="U41" s="86">
        <f>S41*T41</f>
        <v>0.2105929445851395</v>
      </c>
      <c r="V41" s="87">
        <f>分析係数表!D44</f>
        <v>0.17696073816024857</v>
      </c>
      <c r="W41" s="167">
        <f>ROUND(S41*V41,0)</f>
        <v>0</v>
      </c>
      <c r="X41" s="76">
        <f>分析係数表!E44</f>
        <v>0.12357593446944733</v>
      </c>
      <c r="Y41" s="166">
        <f>ROUND(S41*X41,0)</f>
        <v>0</v>
      </c>
    </row>
    <row r="42" spans="1:25" x14ac:dyDescent="0.2">
      <c r="A42" s="6" t="s">
        <v>342</v>
      </c>
      <c r="B42" s="5" t="s">
        <v>279</v>
      </c>
      <c r="C42" s="90"/>
      <c r="D42" s="76">
        <f>投入係数表!W42</f>
        <v>3.2362459546925567E-4</v>
      </c>
      <c r="E42" s="77">
        <f>$C$25*D42</f>
        <v>3.2362459546925564E-2</v>
      </c>
      <c r="F42" s="76">
        <f>分析係数表!C45</f>
        <v>1</v>
      </c>
      <c r="G42" s="77">
        <f>E42*F42</f>
        <v>3.2362459546925564E-2</v>
      </c>
      <c r="H42" s="77">
        <v>3.8733423046771534E-2</v>
      </c>
      <c r="I42" s="77">
        <f>C42+H42</f>
        <v>3.8733423046771534E-2</v>
      </c>
      <c r="J42" s="76">
        <f>分析係数表!G45</f>
        <v>0</v>
      </c>
      <c r="K42" s="78">
        <f>I42*J42</f>
        <v>0</v>
      </c>
      <c r="L42" s="79"/>
      <c r="M42" s="80"/>
      <c r="N42" s="81">
        <f>分析係数表!H45</f>
        <v>0</v>
      </c>
      <c r="O42" s="82">
        <f t="shared" si="4"/>
        <v>0</v>
      </c>
      <c r="P42" s="76">
        <f>分析係数表!C45</f>
        <v>1</v>
      </c>
      <c r="Q42" s="82">
        <f>O42*P42</f>
        <v>0</v>
      </c>
      <c r="R42" s="83">
        <v>3.6058083364368561E-3</v>
      </c>
      <c r="S42" s="84">
        <f>I42+R42</f>
        <v>4.2339231383208387E-2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投入係数表!W43</f>
        <v>1.9417475728155339E-3</v>
      </c>
      <c r="E43" s="77">
        <f>$C$25*D43</f>
        <v>0.1941747572815534</v>
      </c>
      <c r="F43" s="76">
        <f>分析係数表!C46</f>
        <v>0.14201585503963765</v>
      </c>
      <c r="G43" s="77">
        <f>E43*F43</f>
        <v>2.7575894182453913E-2</v>
      </c>
      <c r="H43" s="77">
        <v>3.4430210524170377E-2</v>
      </c>
      <c r="I43" s="77">
        <f>C43+H43</f>
        <v>3.4430210524170377E-2</v>
      </c>
      <c r="J43" s="76">
        <f>分析係数表!G46</f>
        <v>9.5541401273885346E-3</v>
      </c>
      <c r="K43" s="78">
        <f>I43*J43</f>
        <v>3.2895105596341122E-4</v>
      </c>
      <c r="L43" s="79"/>
      <c r="M43" s="80"/>
      <c r="N43" s="81">
        <f>分析係数表!H46</f>
        <v>2.2838625801631884E-2</v>
      </c>
      <c r="O43" s="82">
        <f t="shared" si="4"/>
        <v>0.21460864484544645</v>
      </c>
      <c r="P43" s="76">
        <f>分析係数表!C46</f>
        <v>0.14201585503963765</v>
      </c>
      <c r="Q43" s="82">
        <f>O43*P43</f>
        <v>3.0477830196624003E-2</v>
      </c>
      <c r="R43" s="83">
        <v>3.3790142955846987E-2</v>
      </c>
      <c r="S43" s="84">
        <f>I43+R43</f>
        <v>6.8220353480017371E-2</v>
      </c>
      <c r="T43" s="85">
        <f>分析係数表!F46</f>
        <v>0.31369426751592355</v>
      </c>
      <c r="U43" s="86">
        <f>S43*T43</f>
        <v>2.1400333814591437E-2</v>
      </c>
      <c r="V43" s="87">
        <f>分析係数表!D46</f>
        <v>3.1847133757961785E-3</v>
      </c>
      <c r="W43" s="167">
        <f>ROUND(S43*V43,0)</f>
        <v>0</v>
      </c>
      <c r="X43" s="76">
        <f>分析係数表!E46</f>
        <v>1.1146496815286623E-2</v>
      </c>
      <c r="Y43" s="166">
        <f>ROUND(S43*X43,0)</f>
        <v>0</v>
      </c>
    </row>
    <row r="44" spans="1:25" x14ac:dyDescent="0.2">
      <c r="A44" s="192">
        <v>40</v>
      </c>
      <c r="B44" s="14" t="s">
        <v>151</v>
      </c>
      <c r="C44" s="197">
        <f>SUM(C5:C43)</f>
        <v>100</v>
      </c>
      <c r="D44" s="92">
        <f>投入係数表!W44</f>
        <v>0.7789644012944984</v>
      </c>
      <c r="E44" s="91">
        <f>SUM(E5:E43)</f>
        <v>77.896440129449871</v>
      </c>
      <c r="F44" s="92">
        <f>分析係数表!C47</f>
        <v>0.37838028773130272</v>
      </c>
      <c r="G44" s="91">
        <f>SUM(G5:G43)</f>
        <v>10.226594181510221</v>
      </c>
      <c r="H44" s="91">
        <f>SUM(H5:H43)</f>
        <v>11.618139078854604</v>
      </c>
      <c r="I44" s="91">
        <f>SUM(I5:I43)</f>
        <v>111.61813907885463</v>
      </c>
      <c r="J44" s="92">
        <f>分析係数表!G47</f>
        <v>0.24341071531224251</v>
      </c>
      <c r="K44" s="93">
        <f>SUM(K5:K43)</f>
        <v>14.978864044603354</v>
      </c>
      <c r="L44" s="94">
        <f>最終需要_まとめ!$L$33</f>
        <v>0.62733333333333341</v>
      </c>
      <c r="M44" s="91">
        <f>K44*L44</f>
        <v>9.3967407106478387</v>
      </c>
      <c r="N44" s="95">
        <f>分析係数表!H47</f>
        <v>1</v>
      </c>
      <c r="O44" s="96">
        <f>SUM(O5:O43)</f>
        <v>9.3967407106478404</v>
      </c>
      <c r="P44" s="92">
        <f>分析係数表!C47</f>
        <v>0.37838028773130272</v>
      </c>
      <c r="Q44" s="96">
        <f>SUM(Q5:Q43)</f>
        <v>3.932233048034016</v>
      </c>
      <c r="R44" s="91">
        <f>SUM(R5:R43)</f>
        <v>4.3808646954909527</v>
      </c>
      <c r="S44" s="97">
        <f>SUM(S5:S43)</f>
        <v>115.99900377434555</v>
      </c>
      <c r="T44" s="98">
        <f>分析係数表!F47</f>
        <v>0.4410006323413877</v>
      </c>
      <c r="U44" s="99">
        <f>SUM(U5:U43)</f>
        <v>28.567974441066557</v>
      </c>
      <c r="V44" s="100">
        <f>分析係数表!D47</f>
        <v>6.076465403261349E-2</v>
      </c>
      <c r="W44" s="164">
        <f>SUM(W5:W43)</f>
        <v>4</v>
      </c>
      <c r="X44" s="92">
        <f>分析係数表!E47</f>
        <v>4.5269894801387316E-2</v>
      </c>
      <c r="Y44" s="165">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295</v>
      </c>
      <c r="S2" s="3" t="s">
        <v>153</v>
      </c>
      <c r="U2" s="64" t="s">
        <v>210</v>
      </c>
      <c r="W2" s="3" t="s">
        <v>130</v>
      </c>
      <c r="Y2" s="3" t="s">
        <v>154</v>
      </c>
    </row>
    <row r="3" spans="1:25" ht="44" x14ac:dyDescent="0.2">
      <c r="B3" s="65"/>
      <c r="C3" s="66" t="s">
        <v>228</v>
      </c>
      <c r="D3" s="66" t="s">
        <v>235</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投入係数表!X5</f>
        <v>2.0736132711249352E-3</v>
      </c>
      <c r="E5" s="77">
        <f t="shared" ref="E5:E38" si="0">$C$26*D5</f>
        <v>0.20736132711249353</v>
      </c>
      <c r="F5" s="76">
        <f>分析係数表!C8</f>
        <v>1</v>
      </c>
      <c r="G5" s="77">
        <f t="shared" ref="G5:G38" si="1">E5*F5</f>
        <v>0.20736132711249353</v>
      </c>
      <c r="H5" s="77">
        <f t="array" ref="H5:H43">MMULT(逆行列係数!C5:AO43,'22'!G5:G43)</f>
        <v>0.24667370204341557</v>
      </c>
      <c r="I5" s="77">
        <f t="shared" ref="I5:I38" si="2">C5+H5</f>
        <v>0.24667370204341557</v>
      </c>
      <c r="J5" s="76">
        <f>分析係数表!G8</f>
        <v>0.11966752230778634</v>
      </c>
      <c r="K5" s="78">
        <f t="shared" ref="K5:K38" si="3">I5*J5</f>
        <v>2.9518830742024674E-2</v>
      </c>
      <c r="L5" s="79" t="s">
        <v>184</v>
      </c>
      <c r="M5" s="80" t="s">
        <v>184</v>
      </c>
      <c r="N5" s="81">
        <f>分析係数表!H8</f>
        <v>1.1982031803320041E-2</v>
      </c>
      <c r="O5" s="82">
        <f t="shared" ref="O5:O43" si="4">$M$44*N5</f>
        <v>0.22512268392029766</v>
      </c>
      <c r="P5" s="76">
        <f>分析係数表!C8</f>
        <v>1</v>
      </c>
      <c r="Q5" s="82">
        <f t="shared" ref="Q5:Q38" si="5">O5*P5</f>
        <v>0.22512268392029766</v>
      </c>
      <c r="R5" s="83">
        <f t="array" ref="R5:R43">MMULT(逆行列係数!C5:AO43,'22'!Q5:Q43)</f>
        <v>0.29740449576029804</v>
      </c>
      <c r="S5" s="84">
        <f t="shared" ref="S5:S38" si="6">I5+R5</f>
        <v>0.54407819780371358</v>
      </c>
      <c r="T5" s="85">
        <f>分析係数表!F8</f>
        <v>0.45202298007578534</v>
      </c>
      <c r="U5" s="86">
        <f t="shared" ref="U5:U38" si="7">S5*T5</f>
        <v>0.24593584836549723</v>
      </c>
      <c r="V5" s="87">
        <f>分析係数表!D8</f>
        <v>0.29959662632929962</v>
      </c>
      <c r="W5" s="88">
        <f t="shared" ref="W5:W38" si="8">ROUND(S5*V5,0)</f>
        <v>0</v>
      </c>
      <c r="X5" s="76">
        <f>分析係数表!E8</f>
        <v>0.10695513995844029</v>
      </c>
      <c r="Y5" s="89">
        <f t="shared" ref="Y5:Y38" si="9">ROUND(S5*X5,0)</f>
        <v>0</v>
      </c>
    </row>
    <row r="6" spans="1:25" x14ac:dyDescent="0.2">
      <c r="A6" s="6" t="s">
        <v>220</v>
      </c>
      <c r="B6" s="5" t="s">
        <v>266</v>
      </c>
      <c r="C6" s="90"/>
      <c r="D6" s="76">
        <f>投入係数表!X6</f>
        <v>0</v>
      </c>
      <c r="E6" s="77">
        <f t="shared" si="0"/>
        <v>0</v>
      </c>
      <c r="F6" s="76">
        <f>分析係数表!C9</f>
        <v>0.44525547445255476</v>
      </c>
      <c r="G6" s="77">
        <f t="shared" si="1"/>
        <v>0</v>
      </c>
      <c r="H6" s="77">
        <v>1.0802440574333235E-3</v>
      </c>
      <c r="I6" s="77">
        <f t="shared" si="2"/>
        <v>1.0802440574333235E-3</v>
      </c>
      <c r="J6" s="76">
        <f>分析係数表!G9</f>
        <v>0.25757575757575757</v>
      </c>
      <c r="K6" s="78">
        <f t="shared" si="3"/>
        <v>2.7824468146009845E-4</v>
      </c>
      <c r="L6" s="79"/>
      <c r="M6" s="80"/>
      <c r="N6" s="81">
        <f>分析係数表!H9</f>
        <v>6.2093120276314386E-4</v>
      </c>
      <c r="O6" s="82">
        <f t="shared" si="4"/>
        <v>1.1666276737570081E-2</v>
      </c>
      <c r="P6" s="76">
        <f>分析係数表!C9</f>
        <v>0.44525547445255476</v>
      </c>
      <c r="Q6" s="82">
        <f t="shared" si="5"/>
        <v>5.1944735838815688E-3</v>
      </c>
      <c r="R6" s="83">
        <v>6.1900147254742507E-3</v>
      </c>
      <c r="S6" s="84">
        <f t="shared" si="6"/>
        <v>7.2702587829075738E-3</v>
      </c>
      <c r="T6" s="85">
        <f>分析係数表!F9</f>
        <v>0.71212121212121215</v>
      </c>
      <c r="U6" s="86">
        <f t="shared" si="7"/>
        <v>5.1773054969190303E-3</v>
      </c>
      <c r="V6" s="87">
        <f>分析係数表!D9</f>
        <v>0.22727272727272727</v>
      </c>
      <c r="W6" s="88">
        <f t="shared" si="8"/>
        <v>0</v>
      </c>
      <c r="X6" s="76">
        <f>分析係数表!E9</f>
        <v>0</v>
      </c>
      <c r="Y6" s="89">
        <f t="shared" si="9"/>
        <v>0</v>
      </c>
    </row>
    <row r="7" spans="1:25" x14ac:dyDescent="0.2">
      <c r="A7" s="6" t="s">
        <v>221</v>
      </c>
      <c r="B7" s="5" t="s">
        <v>267</v>
      </c>
      <c r="C7" s="90"/>
      <c r="D7" s="76">
        <f>投入係数表!X7</f>
        <v>7.7760497667185074E-3</v>
      </c>
      <c r="E7" s="77">
        <f t="shared" si="0"/>
        <v>0.77760497667185069</v>
      </c>
      <c r="F7" s="76">
        <f>分析係数表!C10</f>
        <v>1</v>
      </c>
      <c r="G7" s="77">
        <f t="shared" si="1"/>
        <v>0.77760497667185069</v>
      </c>
      <c r="H7" s="77">
        <v>0.82051951272670931</v>
      </c>
      <c r="I7" s="77">
        <f t="shared" si="2"/>
        <v>0.82051951272670931</v>
      </c>
      <c r="J7" s="76">
        <f>分析係数表!G10</f>
        <v>0.17925311203319502</v>
      </c>
      <c r="K7" s="78">
        <f t="shared" si="3"/>
        <v>0.14708067614022341</v>
      </c>
      <c r="L7" s="79"/>
      <c r="M7" s="80"/>
      <c r="N7" s="81">
        <f>分析係数表!H10</f>
        <v>1.2030542053535912E-3</v>
      </c>
      <c r="O7" s="82">
        <f t="shared" si="4"/>
        <v>2.2603411179042032E-2</v>
      </c>
      <c r="P7" s="76">
        <f>分析係数表!C10</f>
        <v>1</v>
      </c>
      <c r="Q7" s="82">
        <f t="shared" si="5"/>
        <v>2.2603411179042032E-2</v>
      </c>
      <c r="R7" s="83">
        <v>3.0774106636165966E-2</v>
      </c>
      <c r="S7" s="84">
        <f t="shared" si="6"/>
        <v>0.85129361936287529</v>
      </c>
      <c r="T7" s="85">
        <f>分析係数表!F10</f>
        <v>0.51950207468879672</v>
      </c>
      <c r="U7" s="86">
        <f t="shared" si="7"/>
        <v>0.44224880142834855</v>
      </c>
      <c r="V7" s="87">
        <f>分析係数表!D10</f>
        <v>0.10539419087136929</v>
      </c>
      <c r="W7" s="88">
        <f t="shared" si="8"/>
        <v>0</v>
      </c>
      <c r="X7" s="76">
        <f>分析係数表!E10</f>
        <v>0</v>
      </c>
      <c r="Y7" s="89">
        <f t="shared" si="9"/>
        <v>0</v>
      </c>
    </row>
    <row r="8" spans="1:25" x14ac:dyDescent="0.2">
      <c r="A8" s="6" t="s">
        <v>222</v>
      </c>
      <c r="B8" s="5" t="s">
        <v>27</v>
      </c>
      <c r="C8" s="90"/>
      <c r="D8" s="76">
        <f>投入係数表!X8</f>
        <v>5.184033177812338E-4</v>
      </c>
      <c r="E8" s="77">
        <f t="shared" si="0"/>
        <v>5.1840331778123382E-2</v>
      </c>
      <c r="F8" s="76">
        <f>分析係数表!C11</f>
        <v>1.8423746161719823E-3</v>
      </c>
      <c r="G8" s="77">
        <f t="shared" si="1"/>
        <v>9.5509311361948278E-5</v>
      </c>
      <c r="H8" s="77">
        <v>4.7623941525353728E-4</v>
      </c>
      <c r="I8" s="77">
        <f t="shared" si="2"/>
        <v>4.7623941525353728E-4</v>
      </c>
      <c r="J8" s="76">
        <f>分析係数表!G11</f>
        <v>0.46666666666666667</v>
      </c>
      <c r="K8" s="78">
        <f t="shared" si="3"/>
        <v>2.2224506045165072E-4</v>
      </c>
      <c r="L8" s="79"/>
      <c r="M8" s="80"/>
      <c r="N8" s="81">
        <f>分析係数表!H11</f>
        <v>-1.9404100086348246E-5</v>
      </c>
      <c r="O8" s="82">
        <f t="shared" si="4"/>
        <v>-3.6457114804906504E-4</v>
      </c>
      <c r="P8" s="76">
        <f>分析係数表!C11</f>
        <v>1.8423746161719823E-3</v>
      </c>
      <c r="Q8" s="82">
        <f t="shared" si="5"/>
        <v>-6.7167662895427514E-7</v>
      </c>
      <c r="R8" s="83">
        <v>1.1299084506251576E-4</v>
      </c>
      <c r="S8" s="84">
        <f t="shared" si="6"/>
        <v>5.8923026031605305E-4</v>
      </c>
      <c r="T8" s="85">
        <f>分析係数表!F11</f>
        <v>0.8</v>
      </c>
      <c r="U8" s="86">
        <f t="shared" si="7"/>
        <v>4.7138420825284247E-4</v>
      </c>
      <c r="V8" s="87">
        <f>分析係数表!D11</f>
        <v>0.8666666666666667</v>
      </c>
      <c r="W8" s="88">
        <f t="shared" si="8"/>
        <v>0</v>
      </c>
      <c r="X8" s="76">
        <f>分析係数表!E11</f>
        <v>0.13333333333333333</v>
      </c>
      <c r="Y8" s="89">
        <f t="shared" si="9"/>
        <v>0</v>
      </c>
    </row>
    <row r="9" spans="1:25" x14ac:dyDescent="0.2">
      <c r="A9" s="6" t="s">
        <v>223</v>
      </c>
      <c r="B9" s="5" t="s">
        <v>191</v>
      </c>
      <c r="C9" s="90"/>
      <c r="D9" s="76">
        <f>投入係数表!X9</f>
        <v>1.5552099533437014E-3</v>
      </c>
      <c r="E9" s="77">
        <f t="shared" si="0"/>
        <v>0.15552099533437014</v>
      </c>
      <c r="F9" s="76">
        <f>分析係数表!C12</f>
        <v>2.0316759704011478E-2</v>
      </c>
      <c r="G9" s="77">
        <f t="shared" si="1"/>
        <v>3.1596826911370881E-3</v>
      </c>
      <c r="H9" s="77">
        <v>5.7489397615826353E-3</v>
      </c>
      <c r="I9" s="77">
        <f t="shared" si="2"/>
        <v>5.7489397615826353E-3</v>
      </c>
      <c r="J9" s="76">
        <f>分析係数表!G12</f>
        <v>0.1442736737729301</v>
      </c>
      <c r="K9" s="78">
        <f t="shared" si="3"/>
        <v>8.2942065970279964E-4</v>
      </c>
      <c r="L9" s="79"/>
      <c r="M9" s="80"/>
      <c r="N9" s="81">
        <f>分析係数表!H12</f>
        <v>9.3974056718184554E-2</v>
      </c>
      <c r="O9" s="82">
        <f t="shared" si="4"/>
        <v>1.765618070001622</v>
      </c>
      <c r="P9" s="76">
        <f>分析係数表!C12</f>
        <v>2.0316759704011478E-2</v>
      </c>
      <c r="Q9" s="82">
        <f t="shared" si="5"/>
        <v>3.5871638057283467E-2</v>
      </c>
      <c r="R9" s="83">
        <v>3.9929965572759296E-2</v>
      </c>
      <c r="S9" s="84">
        <f t="shared" si="6"/>
        <v>4.5678905334341935E-2</v>
      </c>
      <c r="T9" s="85">
        <f>分析係数表!F12</f>
        <v>0.28705999008428357</v>
      </c>
      <c r="U9" s="86">
        <f t="shared" si="7"/>
        <v>1.3112586112337123E-2</v>
      </c>
      <c r="V9" s="87">
        <f>分析係数表!D12</f>
        <v>9.4695091720376795E-2</v>
      </c>
      <c r="W9" s="88">
        <f t="shared" si="8"/>
        <v>0</v>
      </c>
      <c r="X9" s="76">
        <f>分析係数表!E12</f>
        <v>6.8914229053049086E-2</v>
      </c>
      <c r="Y9" s="89">
        <f t="shared" si="9"/>
        <v>0</v>
      </c>
    </row>
    <row r="10" spans="1:25" x14ac:dyDescent="0.2">
      <c r="A10" s="6" t="s">
        <v>224</v>
      </c>
      <c r="B10" s="5" t="s">
        <v>28</v>
      </c>
      <c r="C10" s="90"/>
      <c r="D10" s="76">
        <f>投入係数表!X10</f>
        <v>5.184033177812338E-3</v>
      </c>
      <c r="E10" s="77">
        <f t="shared" si="0"/>
        <v>0.51840331778123383</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0.26759522266801372</v>
      </c>
      <c r="P10" s="76">
        <f>分析係数表!C13</f>
        <v>0</v>
      </c>
      <c r="Q10" s="82">
        <f t="shared" si="5"/>
        <v>0</v>
      </c>
      <c r="R10" s="83">
        <v>0</v>
      </c>
      <c r="S10" s="84">
        <f t="shared" si="6"/>
        <v>0</v>
      </c>
      <c r="T10" s="85">
        <f>分析係数表!F13</f>
        <v>0.38446411012782694</v>
      </c>
      <c r="U10" s="86">
        <f t="shared" si="7"/>
        <v>0</v>
      </c>
      <c r="V10" s="87">
        <f>分析係数表!D13</f>
        <v>0.19469026548672566</v>
      </c>
      <c r="W10" s="88">
        <f t="shared" si="8"/>
        <v>0</v>
      </c>
      <c r="X10" s="76">
        <f>分析係数表!E13</f>
        <v>0.18584070796460178</v>
      </c>
      <c r="Y10" s="89">
        <f t="shared" si="9"/>
        <v>0</v>
      </c>
    </row>
    <row r="11" spans="1:25" x14ac:dyDescent="0.2">
      <c r="A11" s="6" t="s">
        <v>225</v>
      </c>
      <c r="B11" s="5" t="s">
        <v>268</v>
      </c>
      <c r="C11" s="90"/>
      <c r="D11" s="76">
        <f>投入係数表!X11</f>
        <v>7.3613271124935195E-2</v>
      </c>
      <c r="E11" s="77">
        <f t="shared" si="0"/>
        <v>7.3613271124935196</v>
      </c>
      <c r="F11" s="76">
        <f>分析係数表!C14</f>
        <v>5.3118908382066232E-2</v>
      </c>
      <c r="G11" s="77">
        <f t="shared" si="1"/>
        <v>0.39102566045896342</v>
      </c>
      <c r="H11" s="77">
        <v>0.40553237636572181</v>
      </c>
      <c r="I11" s="77">
        <f t="shared" si="2"/>
        <v>0.40553237636572181</v>
      </c>
      <c r="J11" s="76">
        <f>分析係数表!G14</f>
        <v>0.16545012165450121</v>
      </c>
      <c r="K11" s="78">
        <f t="shared" si="3"/>
        <v>6.709538100454765E-2</v>
      </c>
      <c r="L11" s="79"/>
      <c r="M11" s="80"/>
      <c r="N11" s="81">
        <f>分析係数表!H14</f>
        <v>1.1739480552240688E-3</v>
      </c>
      <c r="O11" s="82">
        <f t="shared" si="4"/>
        <v>2.2056554456968434E-2</v>
      </c>
      <c r="P11" s="76">
        <f>分析係数表!C14</f>
        <v>5.3118908382066232E-2</v>
      </c>
      <c r="Q11" s="82">
        <f t="shared" si="5"/>
        <v>1.1716200954237609E-3</v>
      </c>
      <c r="R11" s="83">
        <v>4.3603256012780273E-3</v>
      </c>
      <c r="S11" s="84">
        <f t="shared" si="6"/>
        <v>0.40989270196699984</v>
      </c>
      <c r="T11" s="85">
        <f>分析係数表!F14</f>
        <v>0.30008110300081103</v>
      </c>
      <c r="U11" s="86">
        <f t="shared" si="7"/>
        <v>0.12300105411824001</v>
      </c>
      <c r="V11" s="87">
        <f>分析係数表!D14</f>
        <v>6.4882400648824001E-2</v>
      </c>
      <c r="W11" s="88">
        <f t="shared" si="8"/>
        <v>0</v>
      </c>
      <c r="X11" s="76">
        <f>分析係数表!E14</f>
        <v>5.0283860502838604E-2</v>
      </c>
      <c r="Y11" s="89">
        <f t="shared" si="9"/>
        <v>0</v>
      </c>
    </row>
    <row r="12" spans="1:25" x14ac:dyDescent="0.2">
      <c r="A12" s="6" t="s">
        <v>226</v>
      </c>
      <c r="B12" s="5" t="s">
        <v>29</v>
      </c>
      <c r="C12" s="90"/>
      <c r="D12" s="76">
        <f>投入係数表!X12</f>
        <v>3.7843442198030069E-2</v>
      </c>
      <c r="E12" s="77">
        <f t="shared" si="0"/>
        <v>3.7843442198030068</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0.16296330317793209</v>
      </c>
      <c r="P12" s="76">
        <f>分析係数表!C15</f>
        <v>0</v>
      </c>
      <c r="Q12" s="82">
        <f t="shared" si="5"/>
        <v>0</v>
      </c>
      <c r="R12" s="83">
        <v>0</v>
      </c>
      <c r="S12" s="84">
        <f t="shared" si="6"/>
        <v>0</v>
      </c>
      <c r="T12" s="85">
        <f>分析係数表!F15</f>
        <v>0.30534351145038169</v>
      </c>
      <c r="U12" s="86">
        <f t="shared" si="7"/>
        <v>0</v>
      </c>
      <c r="V12" s="87">
        <f>分析係数表!D15</f>
        <v>7.4154852780806982E-2</v>
      </c>
      <c r="W12" s="88">
        <f t="shared" si="8"/>
        <v>0</v>
      </c>
      <c r="X12" s="76">
        <f>分析係数表!E15</f>
        <v>5.9978189749182113E-2</v>
      </c>
      <c r="Y12" s="89">
        <f t="shared" si="9"/>
        <v>0</v>
      </c>
    </row>
    <row r="13" spans="1:25" x14ac:dyDescent="0.2">
      <c r="A13" s="6" t="s">
        <v>227</v>
      </c>
      <c r="B13" s="5" t="s">
        <v>30</v>
      </c>
      <c r="C13" s="90"/>
      <c r="D13" s="76">
        <f>投入係数表!X13</f>
        <v>2.0736132711249352E-3</v>
      </c>
      <c r="E13" s="77">
        <f t="shared" si="0"/>
        <v>0.20736132711249353</v>
      </c>
      <c r="F13" s="76">
        <f>分析係数表!C16</f>
        <v>2.7114967462038564E-3</v>
      </c>
      <c r="G13" s="77">
        <f t="shared" si="1"/>
        <v>5.6225956375403972E-4</v>
      </c>
      <c r="H13" s="77">
        <v>1.135208811181953E-3</v>
      </c>
      <c r="I13" s="77">
        <f t="shared" si="2"/>
        <v>1.135208811181953E-3</v>
      </c>
      <c r="J13" s="76">
        <f>分析係数表!G16</f>
        <v>4.3478260869565216E-2</v>
      </c>
      <c r="K13" s="78">
        <f t="shared" si="3"/>
        <v>4.935690483399795E-5</v>
      </c>
      <c r="L13" s="79"/>
      <c r="M13" s="80"/>
      <c r="N13" s="81">
        <f>分析係数表!H16</f>
        <v>1.6842758874950278E-2</v>
      </c>
      <c r="O13" s="82">
        <f t="shared" si="4"/>
        <v>0.31644775650658846</v>
      </c>
      <c r="P13" s="76">
        <f>分析係数表!C16</f>
        <v>2.7114967462038564E-3</v>
      </c>
      <c r="Q13" s="82">
        <f t="shared" si="5"/>
        <v>8.5804706211112486E-4</v>
      </c>
      <c r="R13" s="83">
        <v>9.5918509884546023E-4</v>
      </c>
      <c r="S13" s="84">
        <f t="shared" si="6"/>
        <v>2.0943939100274132E-3</v>
      </c>
      <c r="T13" s="85">
        <f>分析係数表!F16</f>
        <v>0.30434782608695654</v>
      </c>
      <c r="U13" s="86">
        <f t="shared" si="7"/>
        <v>6.3742423348660401E-4</v>
      </c>
      <c r="V13" s="87">
        <f>分析係数表!D16</f>
        <v>0.13043478260869565</v>
      </c>
      <c r="W13" s="88">
        <f t="shared" si="8"/>
        <v>0</v>
      </c>
      <c r="X13" s="76">
        <f>分析係数表!E16</f>
        <v>8.6956521739130432E-2</v>
      </c>
      <c r="Y13" s="89">
        <f t="shared" si="9"/>
        <v>0</v>
      </c>
    </row>
    <row r="14" spans="1:25" x14ac:dyDescent="0.2">
      <c r="A14" s="6" t="s">
        <v>2</v>
      </c>
      <c r="B14" s="5" t="s">
        <v>364</v>
      </c>
      <c r="C14" s="90"/>
      <c r="D14" s="76">
        <f>投入係数表!X14</f>
        <v>6.2726801451529285E-2</v>
      </c>
      <c r="E14" s="77">
        <f t="shared" si="0"/>
        <v>6.2726801451529282</v>
      </c>
      <c r="F14" s="76">
        <f>分析係数表!C17</f>
        <v>8.0363051905076865E-3</v>
      </c>
      <c r="G14" s="77">
        <f t="shared" si="1"/>
        <v>5.0409172008886984E-2</v>
      </c>
      <c r="H14" s="77">
        <v>5.1670679227264177E-2</v>
      </c>
      <c r="I14" s="77">
        <f t="shared" si="2"/>
        <v>5.1670679227264177E-2</v>
      </c>
      <c r="J14" s="76">
        <f>分析係数表!G17</f>
        <v>0.21314741035856574</v>
      </c>
      <c r="K14" s="78">
        <f t="shared" si="3"/>
        <v>1.1013471468759497E-2</v>
      </c>
      <c r="L14" s="79"/>
      <c r="M14" s="80"/>
      <c r="N14" s="81">
        <f>分析係数表!H17</f>
        <v>2.8815088628227144E-3</v>
      </c>
      <c r="O14" s="82">
        <f t="shared" si="4"/>
        <v>5.4138815485286158E-2</v>
      </c>
      <c r="P14" s="76">
        <f>分析係数表!C17</f>
        <v>8.0363051905076865E-3</v>
      </c>
      <c r="Q14" s="82">
        <f t="shared" si="5"/>
        <v>4.3507604389234305E-4</v>
      </c>
      <c r="R14" s="83">
        <v>8.3334361194405788E-4</v>
      </c>
      <c r="S14" s="84">
        <f t="shared" si="6"/>
        <v>5.2504022839208235E-2</v>
      </c>
      <c r="T14" s="85">
        <f>分析係数表!F17</f>
        <v>0.32270916334661354</v>
      </c>
      <c r="U14" s="86">
        <f t="shared" si="7"/>
        <v>1.6943529282772377E-2</v>
      </c>
      <c r="V14" s="87">
        <f>分析係数表!D17</f>
        <v>4.9800796812749001E-2</v>
      </c>
      <c r="W14" s="88">
        <f t="shared" si="8"/>
        <v>0</v>
      </c>
      <c r="X14" s="76">
        <f>分析係数表!E17</f>
        <v>4.7808764940239043E-2</v>
      </c>
      <c r="Y14" s="89">
        <f t="shared" si="9"/>
        <v>0</v>
      </c>
    </row>
    <row r="15" spans="1:25" x14ac:dyDescent="0.2">
      <c r="A15" s="6" t="s">
        <v>3</v>
      </c>
      <c r="B15" s="5" t="s">
        <v>31</v>
      </c>
      <c r="C15" s="90"/>
      <c r="D15" s="76">
        <f>投入係数表!X15</f>
        <v>7.2576464489372732E-3</v>
      </c>
      <c r="E15" s="77">
        <f t="shared" si="0"/>
        <v>0.72576464489372727</v>
      </c>
      <c r="F15" s="76">
        <f>分析係数表!C18</f>
        <v>6.0036945812807829E-2</v>
      </c>
      <c r="G15" s="77">
        <f t="shared" si="1"/>
        <v>4.3572692658336423E-2</v>
      </c>
      <c r="H15" s="77">
        <v>4.5174155701172981E-2</v>
      </c>
      <c r="I15" s="77">
        <f t="shared" si="2"/>
        <v>4.5174155701172981E-2</v>
      </c>
      <c r="J15" s="76">
        <f>分析係数表!G18</f>
        <v>0.21452702702702703</v>
      </c>
      <c r="K15" s="78">
        <f t="shared" si="3"/>
        <v>9.6910773210286631E-3</v>
      </c>
      <c r="L15" s="79"/>
      <c r="M15" s="80"/>
      <c r="N15" s="81">
        <f>分析係数表!H18</f>
        <v>4.5599635202918376E-4</v>
      </c>
      <c r="O15" s="82">
        <f t="shared" si="4"/>
        <v>8.5674219791530282E-3</v>
      </c>
      <c r="P15" s="76">
        <f>分析係数表!C18</f>
        <v>6.0036945812807829E-2</v>
      </c>
      <c r="Q15" s="82">
        <f t="shared" si="5"/>
        <v>5.1436184911786919E-4</v>
      </c>
      <c r="R15" s="83">
        <v>1.206231080542154E-3</v>
      </c>
      <c r="S15" s="84">
        <f t="shared" si="6"/>
        <v>4.6380386781715133E-2</v>
      </c>
      <c r="T15" s="85">
        <f>分析係数表!F18</f>
        <v>0.45777027027027029</v>
      </c>
      <c r="U15" s="86">
        <f t="shared" si="7"/>
        <v>2.1231562192305407E-2</v>
      </c>
      <c r="V15" s="87">
        <f>分析係数表!D18</f>
        <v>1.4358108108108109E-2</v>
      </c>
      <c r="W15" s="88">
        <f t="shared" si="8"/>
        <v>0</v>
      </c>
      <c r="X15" s="76">
        <f>分析係数表!E18</f>
        <v>5.0675675675675678E-3</v>
      </c>
      <c r="Y15" s="89">
        <f t="shared" si="9"/>
        <v>0</v>
      </c>
    </row>
    <row r="16" spans="1:25" x14ac:dyDescent="0.2">
      <c r="A16" s="6" t="s">
        <v>4</v>
      </c>
      <c r="B16" s="5" t="s">
        <v>32</v>
      </c>
      <c r="C16" s="90"/>
      <c r="D16" s="76">
        <f>投入係数表!X16</f>
        <v>5.184033177812338E-3</v>
      </c>
      <c r="E16" s="77">
        <f t="shared" si="0"/>
        <v>0.51840331778123383</v>
      </c>
      <c r="F16" s="76">
        <f>分析係数表!C19</f>
        <v>2.1817907292767669E-2</v>
      </c>
      <c r="G16" s="77">
        <f t="shared" si="1"/>
        <v>1.1310475527614137E-2</v>
      </c>
      <c r="H16" s="77">
        <v>1.2340412992403385E-2</v>
      </c>
      <c r="I16" s="77">
        <f t="shared" si="2"/>
        <v>1.2340412992403385E-2</v>
      </c>
      <c r="J16" s="76">
        <f>分析係数表!G19</f>
        <v>5.7812500000000003E-2</v>
      </c>
      <c r="K16" s="78">
        <f t="shared" si="3"/>
        <v>7.134301261233208E-4</v>
      </c>
      <c r="L16" s="79"/>
      <c r="M16" s="80"/>
      <c r="N16" s="81">
        <f>分析係数表!H19</f>
        <v>-1.1642460051808947E-4</v>
      </c>
      <c r="O16" s="82">
        <f t="shared" si="4"/>
        <v>-2.1874268882943904E-3</v>
      </c>
      <c r="P16" s="76">
        <f>分析係数表!C19</f>
        <v>2.1817907292767669E-2</v>
      </c>
      <c r="Q16" s="82">
        <f t="shared" si="5"/>
        <v>-4.7725077058514268E-5</v>
      </c>
      <c r="R16" s="83">
        <v>3.0071487822658319E-4</v>
      </c>
      <c r="S16" s="84">
        <f t="shared" si="6"/>
        <v>1.2641127870629969E-2</v>
      </c>
      <c r="T16" s="85">
        <f>分析係数表!F19</f>
        <v>0.24062500000000001</v>
      </c>
      <c r="U16" s="86">
        <f t="shared" si="7"/>
        <v>3.0417713938703365E-3</v>
      </c>
      <c r="V16" s="87">
        <f>分析係数表!D19</f>
        <v>1.171875E-2</v>
      </c>
      <c r="W16" s="88">
        <f t="shared" si="8"/>
        <v>0</v>
      </c>
      <c r="X16" s="76">
        <f>分析係数表!E19</f>
        <v>1.015625E-2</v>
      </c>
      <c r="Y16" s="89">
        <f t="shared" si="9"/>
        <v>0</v>
      </c>
    </row>
    <row r="17" spans="1:25" x14ac:dyDescent="0.2">
      <c r="A17" s="6" t="s">
        <v>5</v>
      </c>
      <c r="B17" s="5" t="s">
        <v>33</v>
      </c>
      <c r="C17" s="90"/>
      <c r="D17" s="76">
        <f>投入係数表!X17</f>
        <v>1.9180922757905651E-2</v>
      </c>
      <c r="E17" s="77">
        <f t="shared" si="0"/>
        <v>1.9180922757905652</v>
      </c>
      <c r="F17" s="76">
        <f>分析係数表!C20</f>
        <v>5.6386047731444844E-3</v>
      </c>
      <c r="G17" s="77">
        <f t="shared" si="1"/>
        <v>1.0815364261604248E-2</v>
      </c>
      <c r="H17" s="77">
        <v>1.1087942411181956E-2</v>
      </c>
      <c r="I17" s="77">
        <f t="shared" si="2"/>
        <v>1.1087942411181956E-2</v>
      </c>
      <c r="J17" s="76">
        <f>分析係数表!G20</f>
        <v>9.9078341013824886E-2</v>
      </c>
      <c r="K17" s="78">
        <f t="shared" si="3"/>
        <v>1.0985749393567377E-3</v>
      </c>
      <c r="L17" s="79"/>
      <c r="M17" s="80"/>
      <c r="N17" s="81">
        <f>分析係数表!H20</f>
        <v>5.6271890250409915E-4</v>
      </c>
      <c r="O17" s="82">
        <f t="shared" si="4"/>
        <v>1.0572563293422887E-2</v>
      </c>
      <c r="P17" s="76">
        <f>分析係数表!C20</f>
        <v>5.6386047731444844E-3</v>
      </c>
      <c r="Q17" s="82">
        <f t="shared" si="5"/>
        <v>5.9614505850666458E-5</v>
      </c>
      <c r="R17" s="83">
        <v>1.9016076758905794E-4</v>
      </c>
      <c r="S17" s="84">
        <f t="shared" si="6"/>
        <v>1.1278103178771015E-2</v>
      </c>
      <c r="T17" s="85">
        <f>分析係数表!F20</f>
        <v>0.22119815668202766</v>
      </c>
      <c r="U17" s="86">
        <f t="shared" si="7"/>
        <v>2.4946956340138652E-3</v>
      </c>
      <c r="V17" s="87">
        <f>分析係数表!D20</f>
        <v>9.2165898617511521E-3</v>
      </c>
      <c r="W17" s="88">
        <f t="shared" si="8"/>
        <v>0</v>
      </c>
      <c r="X17" s="76">
        <f>分析係数表!E20</f>
        <v>6.9124423963133645E-3</v>
      </c>
      <c r="Y17" s="89">
        <f t="shared" si="9"/>
        <v>0</v>
      </c>
    </row>
    <row r="18" spans="1:25" x14ac:dyDescent="0.2">
      <c r="A18" s="6" t="s">
        <v>6</v>
      </c>
      <c r="B18" s="5" t="s">
        <v>34</v>
      </c>
      <c r="C18" s="90"/>
      <c r="D18" s="76">
        <f>投入係数表!X18</f>
        <v>1.7107309486780714E-2</v>
      </c>
      <c r="E18" s="77">
        <f t="shared" si="0"/>
        <v>1.7107309486780715</v>
      </c>
      <c r="F18" s="76">
        <f>分析係数表!C21</f>
        <v>3.6921656859351559E-2</v>
      </c>
      <c r="G18" s="77">
        <f t="shared" si="1"/>
        <v>6.3163021065764713E-2</v>
      </c>
      <c r="H18" s="77">
        <v>6.5466173963630706E-2</v>
      </c>
      <c r="I18" s="77">
        <f t="shared" si="2"/>
        <v>6.5466173963630706E-2</v>
      </c>
      <c r="J18" s="76">
        <f>分析係数表!G21</f>
        <v>0.2849280270956816</v>
      </c>
      <c r="K18" s="78">
        <f t="shared" si="3"/>
        <v>1.8653147788959976E-2</v>
      </c>
      <c r="L18" s="79"/>
      <c r="M18" s="80"/>
      <c r="N18" s="81">
        <f>分析係数表!H21</f>
        <v>9.3139680414471579E-4</v>
      </c>
      <c r="O18" s="82">
        <f t="shared" si="4"/>
        <v>1.7499415106355123E-2</v>
      </c>
      <c r="P18" s="76">
        <f>分析係数表!C21</f>
        <v>3.6921656859351559E-2</v>
      </c>
      <c r="Q18" s="82">
        <f t="shared" si="5"/>
        <v>6.4610739979619695E-4</v>
      </c>
      <c r="R18" s="83">
        <v>1.5044561712620099E-3</v>
      </c>
      <c r="S18" s="84">
        <f t="shared" si="6"/>
        <v>6.6970630134892711E-2</v>
      </c>
      <c r="T18" s="85">
        <f>分析係数表!F21</f>
        <v>0.42591024555461471</v>
      </c>
      <c r="U18" s="86">
        <f t="shared" si="7"/>
        <v>2.8523477525699434E-2</v>
      </c>
      <c r="V18" s="87">
        <f>分析係数表!D21</f>
        <v>7.1549534292972061E-2</v>
      </c>
      <c r="W18" s="88">
        <f t="shared" si="8"/>
        <v>0</v>
      </c>
      <c r="X18" s="76">
        <f>分析係数表!E21</f>
        <v>6.2235393734123623E-2</v>
      </c>
      <c r="Y18" s="89">
        <f t="shared" si="9"/>
        <v>0</v>
      </c>
    </row>
    <row r="19" spans="1:25" x14ac:dyDescent="0.2">
      <c r="A19" s="6" t="s">
        <v>7</v>
      </c>
      <c r="B19" s="5" t="s">
        <v>269</v>
      </c>
      <c r="C19" s="90"/>
      <c r="D19" s="76">
        <f>投入係数表!X19</f>
        <v>5.184033177812338E-4</v>
      </c>
      <c r="E19" s="77">
        <f t="shared" si="0"/>
        <v>5.1840331778123382E-2</v>
      </c>
      <c r="F19" s="76">
        <f>分析係数表!C22</f>
        <v>3.1736872475476074E-2</v>
      </c>
      <c r="G19" s="77">
        <f t="shared" si="1"/>
        <v>1.6452499987286717E-3</v>
      </c>
      <c r="H19" s="77">
        <v>2.497101027754594E-3</v>
      </c>
      <c r="I19" s="77">
        <f t="shared" si="2"/>
        <v>2.497101027754594E-3</v>
      </c>
      <c r="J19" s="76">
        <f>分析係数表!G22</f>
        <v>0.19464835425053278</v>
      </c>
      <c r="K19" s="78">
        <f t="shared" si="3"/>
        <v>4.8605660544974574E-4</v>
      </c>
      <c r="L19" s="79"/>
      <c r="M19" s="80"/>
      <c r="N19" s="81">
        <f>分析係数表!H22</f>
        <v>4.8510250215870614E-5</v>
      </c>
      <c r="O19" s="82">
        <f t="shared" si="4"/>
        <v>9.1142787012266264E-4</v>
      </c>
      <c r="P19" s="76">
        <f>分析係数表!C22</f>
        <v>3.1736872475476074E-2</v>
      </c>
      <c r="Q19" s="82">
        <f t="shared" si="5"/>
        <v>2.8925870084677716E-5</v>
      </c>
      <c r="R19" s="83">
        <v>3.6364900595237983E-4</v>
      </c>
      <c r="S19" s="84">
        <f t="shared" si="6"/>
        <v>2.8607500337069739E-3</v>
      </c>
      <c r="T19" s="85">
        <f>分析係数表!F22</f>
        <v>0.41345015391901491</v>
      </c>
      <c r="U19" s="86">
        <f t="shared" si="7"/>
        <v>1.1827775417599755E-3</v>
      </c>
      <c r="V19" s="87">
        <f>分析係数表!D22</f>
        <v>4.1913331754676771E-2</v>
      </c>
      <c r="W19" s="88">
        <f t="shared" si="8"/>
        <v>0</v>
      </c>
      <c r="X19" s="76">
        <f>分析係数表!E22</f>
        <v>4.0966137816717971E-2</v>
      </c>
      <c r="Y19" s="89">
        <f t="shared" si="9"/>
        <v>0</v>
      </c>
    </row>
    <row r="20" spans="1:25" x14ac:dyDescent="0.2">
      <c r="A20" s="6" t="s">
        <v>8</v>
      </c>
      <c r="B20" s="5" t="s">
        <v>270</v>
      </c>
      <c r="C20" s="90"/>
      <c r="D20" s="76">
        <f>投入係数表!X20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5.4685672207359761E-4</v>
      </c>
      <c r="P20" s="76">
        <f>分析係数表!C23</f>
        <v>0</v>
      </c>
      <c r="Q20" s="82">
        <f t="shared" si="5"/>
        <v>0</v>
      </c>
      <c r="R20" s="83">
        <v>0</v>
      </c>
      <c r="S20" s="84">
        <f t="shared" si="6"/>
        <v>0</v>
      </c>
      <c r="T20" s="85">
        <f>分析係数表!F23</f>
        <v>0.44144664996466887</v>
      </c>
      <c r="U20" s="86">
        <f t="shared" si="7"/>
        <v>0</v>
      </c>
      <c r="V20" s="87">
        <f>分析係数表!D23</f>
        <v>3.8478833429691016E-2</v>
      </c>
      <c r="W20" s="88">
        <f t="shared" si="8"/>
        <v>0</v>
      </c>
      <c r="X20" s="76">
        <f>分析係数表!E23</f>
        <v>4.0213271664418321E-2</v>
      </c>
      <c r="Y20" s="89">
        <f t="shared" si="9"/>
        <v>0</v>
      </c>
    </row>
    <row r="21" spans="1:25" x14ac:dyDescent="0.2">
      <c r="A21" s="6" t="s">
        <v>9</v>
      </c>
      <c r="B21" s="5" t="s">
        <v>271</v>
      </c>
      <c r="C21" s="90"/>
      <c r="D21" s="76">
        <f>投入係数表!X21</f>
        <v>0</v>
      </c>
      <c r="E21" s="77">
        <f t="shared" si="0"/>
        <v>0</v>
      </c>
      <c r="F21" s="76">
        <f>分析係数表!C24</f>
        <v>0.35760598503740648</v>
      </c>
      <c r="G21" s="77">
        <f t="shared" si="1"/>
        <v>0</v>
      </c>
      <c r="H21" s="77">
        <v>4.9853137502755213E-3</v>
      </c>
      <c r="I21" s="77">
        <f t="shared" si="2"/>
        <v>4.9853137502755213E-3</v>
      </c>
      <c r="J21" s="76">
        <f>分析係数表!G24</f>
        <v>0.20759493670886076</v>
      </c>
      <c r="K21" s="78">
        <f t="shared" si="3"/>
        <v>1.03492589246226E-3</v>
      </c>
      <c r="L21" s="79"/>
      <c r="M21" s="80"/>
      <c r="N21" s="81">
        <f>分析係数表!H24</f>
        <v>3.6867790164061664E-4</v>
      </c>
      <c r="O21" s="82">
        <f t="shared" si="4"/>
        <v>6.9268518129322358E-3</v>
      </c>
      <c r="P21" s="76">
        <f>分析係数表!C24</f>
        <v>0.35760598503740648</v>
      </c>
      <c r="Q21" s="82">
        <f t="shared" si="5"/>
        <v>2.4770836657717773E-3</v>
      </c>
      <c r="R21" s="83">
        <v>8.6582985381723487E-3</v>
      </c>
      <c r="S21" s="84">
        <f t="shared" si="6"/>
        <v>1.3643612288447869E-2</v>
      </c>
      <c r="T21" s="85">
        <f>分析係数表!F24</f>
        <v>0.39156118143459917</v>
      </c>
      <c r="U21" s="86">
        <f t="shared" si="7"/>
        <v>5.3423089467002629E-3</v>
      </c>
      <c r="V21" s="87">
        <f>分析係数表!D24</f>
        <v>0</v>
      </c>
      <c r="W21" s="88">
        <f t="shared" si="8"/>
        <v>0</v>
      </c>
      <c r="X21" s="76">
        <f>分析係数表!E24</f>
        <v>0</v>
      </c>
      <c r="Y21" s="89">
        <f t="shared" si="9"/>
        <v>0</v>
      </c>
    </row>
    <row r="22" spans="1:25" x14ac:dyDescent="0.2">
      <c r="A22" s="6" t="s">
        <v>10</v>
      </c>
      <c r="B22" s="5" t="s">
        <v>272</v>
      </c>
      <c r="C22" s="90"/>
      <c r="D22" s="76">
        <f>投入係数表!X22</f>
        <v>1.1404872991187144E-2</v>
      </c>
      <c r="E22" s="77">
        <f t="shared" si="0"/>
        <v>1.1404872991187145</v>
      </c>
      <c r="F22" s="76">
        <f>分析係数表!C25</f>
        <v>9.5215065139195865E-3</v>
      </c>
      <c r="G22" s="77">
        <f t="shared" si="1"/>
        <v>1.0859157247601395E-2</v>
      </c>
      <c r="H22" s="77">
        <v>1.1686656128790251E-2</v>
      </c>
      <c r="I22" s="77">
        <f t="shared" si="2"/>
        <v>1.1686656128790251E-2</v>
      </c>
      <c r="J22" s="76">
        <f>分析係数表!G25</f>
        <v>0.19654913728432108</v>
      </c>
      <c r="K22" s="78">
        <f t="shared" si="3"/>
        <v>2.2970021798522475E-3</v>
      </c>
      <c r="L22" s="79"/>
      <c r="M22" s="80"/>
      <c r="N22" s="81">
        <f>分析係数表!H25</f>
        <v>5.2391070233140261E-4</v>
      </c>
      <c r="O22" s="82">
        <f t="shared" si="4"/>
        <v>9.8434209973247561E-3</v>
      </c>
      <c r="P22" s="76">
        <f>分析係数表!C25</f>
        <v>9.5215065139195865E-3</v>
      </c>
      <c r="Q22" s="82">
        <f t="shared" si="5"/>
        <v>9.3724197145280501E-5</v>
      </c>
      <c r="R22" s="83">
        <v>6.9939501966854057E-4</v>
      </c>
      <c r="S22" s="84">
        <f t="shared" si="6"/>
        <v>1.2386051148458792E-2</v>
      </c>
      <c r="T22" s="85">
        <f>分析係数表!F25</f>
        <v>0.35083770942735681</v>
      </c>
      <c r="U22" s="86">
        <f t="shared" si="7"/>
        <v>4.3454938137753654E-3</v>
      </c>
      <c r="V22" s="87">
        <f>分析係数表!D25</f>
        <v>3.500875218804701E-3</v>
      </c>
      <c r="W22" s="88">
        <f t="shared" si="8"/>
        <v>0</v>
      </c>
      <c r="X22" s="76">
        <f>分析係数表!E25</f>
        <v>3.0007501875468868E-3</v>
      </c>
      <c r="Y22" s="89">
        <f t="shared" si="9"/>
        <v>0</v>
      </c>
    </row>
    <row r="23" spans="1:25" x14ac:dyDescent="0.2">
      <c r="A23" s="6" t="s">
        <v>11</v>
      </c>
      <c r="B23" s="5" t="s">
        <v>35</v>
      </c>
      <c r="C23" s="90"/>
      <c r="D23" s="76">
        <f>投入係数表!X23</f>
        <v>2.0736132711249352E-3</v>
      </c>
      <c r="E23" s="77">
        <f t="shared" si="0"/>
        <v>0.20736132711249353</v>
      </c>
      <c r="F23" s="76">
        <f>分析係数表!C26</f>
        <v>1</v>
      </c>
      <c r="G23" s="77">
        <f t="shared" si="1"/>
        <v>0.20736132711249353</v>
      </c>
      <c r="H23" s="77">
        <v>0.26235717644897605</v>
      </c>
      <c r="I23" s="77">
        <f t="shared" si="2"/>
        <v>0.26235717644897605</v>
      </c>
      <c r="J23" s="76">
        <f>分析係数表!G26</f>
        <v>0.19643428283435263</v>
      </c>
      <c r="K23" s="78">
        <f t="shared" si="3"/>
        <v>5.1535943802200321E-2</v>
      </c>
      <c r="L23" s="79"/>
      <c r="M23" s="80"/>
      <c r="N23" s="81">
        <f>分析係数表!H26</f>
        <v>1.1070039099261674E-2</v>
      </c>
      <c r="O23" s="82">
        <f t="shared" si="4"/>
        <v>0.20798783996199161</v>
      </c>
      <c r="P23" s="76">
        <f>分析係数表!C26</f>
        <v>1</v>
      </c>
      <c r="Q23" s="82">
        <f t="shared" si="5"/>
        <v>0.20798783996199161</v>
      </c>
      <c r="R23" s="83">
        <v>0.2456978901816094</v>
      </c>
      <c r="S23" s="84">
        <f t="shared" si="6"/>
        <v>0.50805506663058542</v>
      </c>
      <c r="T23" s="85">
        <f>分析係数表!F26</f>
        <v>0.33543328454985122</v>
      </c>
      <c r="U23" s="86">
        <f t="shared" si="7"/>
        <v>0.17041857973209079</v>
      </c>
      <c r="V23" s="87">
        <f>分析係数表!D26</f>
        <v>6.5760780018802641E-3</v>
      </c>
      <c r="W23" s="88">
        <f t="shared" si="8"/>
        <v>0</v>
      </c>
      <c r="X23" s="76">
        <f>分析係数表!E26</f>
        <v>6.992837551004584E-3</v>
      </c>
      <c r="Y23" s="89">
        <f t="shared" si="9"/>
        <v>0</v>
      </c>
    </row>
    <row r="24" spans="1:25" x14ac:dyDescent="0.2">
      <c r="A24" s="6" t="s">
        <v>12</v>
      </c>
      <c r="B24" s="5" t="s">
        <v>365</v>
      </c>
      <c r="C24" s="90"/>
      <c r="D24" s="76">
        <f>投入係数表!X24</f>
        <v>0</v>
      </c>
      <c r="E24" s="77">
        <f t="shared" si="0"/>
        <v>0</v>
      </c>
      <c r="F24" s="76">
        <f>分析係数表!C27</f>
        <v>0.19201995012468831</v>
      </c>
      <c r="G24" s="77">
        <f t="shared" si="1"/>
        <v>0</v>
      </c>
      <c r="H24" s="77">
        <v>6.941305923374709E-4</v>
      </c>
      <c r="I24" s="77">
        <f t="shared" si="2"/>
        <v>6.941305923374709E-4</v>
      </c>
      <c r="J24" s="76">
        <f>分析係数表!G27</f>
        <v>0.16888519134775373</v>
      </c>
      <c r="K24" s="78">
        <f t="shared" si="3"/>
        <v>1.1722837790724342E-4</v>
      </c>
      <c r="L24" s="79"/>
      <c r="M24" s="80"/>
      <c r="N24" s="81">
        <f>分析係数表!H27</f>
        <v>1.1060337049218499E-2</v>
      </c>
      <c r="O24" s="82">
        <f t="shared" si="4"/>
        <v>0.20780555438796705</v>
      </c>
      <c r="P24" s="76">
        <f>分析係数表!C27</f>
        <v>0.19201995012468831</v>
      </c>
      <c r="Q24" s="82">
        <f t="shared" si="5"/>
        <v>3.9902812189210636E-2</v>
      </c>
      <c r="R24" s="83">
        <v>4.0411509122366941E-2</v>
      </c>
      <c r="S24" s="84">
        <f t="shared" si="6"/>
        <v>4.1105639714704413E-2</v>
      </c>
      <c r="T24" s="85">
        <f>分析係数表!F27</f>
        <v>0.32029950083194675</v>
      </c>
      <c r="U24" s="86">
        <f t="shared" si="7"/>
        <v>1.316611588199767E-2</v>
      </c>
      <c r="V24" s="87">
        <f>分析係数表!D27</f>
        <v>0</v>
      </c>
      <c r="W24" s="88">
        <f t="shared" si="8"/>
        <v>0</v>
      </c>
      <c r="X24" s="76">
        <f>分析係数表!E27</f>
        <v>0</v>
      </c>
      <c r="Y24" s="89">
        <f t="shared" si="9"/>
        <v>0</v>
      </c>
    </row>
    <row r="25" spans="1:25" x14ac:dyDescent="0.2">
      <c r="A25" s="6" t="s">
        <v>13</v>
      </c>
      <c r="B25" s="5" t="s">
        <v>192</v>
      </c>
      <c r="C25" s="90"/>
      <c r="D25" s="76">
        <f>投入係数表!X25</f>
        <v>0</v>
      </c>
      <c r="E25" s="77">
        <f t="shared" si="0"/>
        <v>0</v>
      </c>
      <c r="F25" s="76">
        <f>分析係数表!C28</f>
        <v>7.8754250939681358E-2</v>
      </c>
      <c r="G25" s="77">
        <f t="shared" si="1"/>
        <v>0</v>
      </c>
      <c r="H25" s="77">
        <v>9.7696142007258468E-3</v>
      </c>
      <c r="I25" s="77">
        <f t="shared" si="2"/>
        <v>9.7696142007258468E-3</v>
      </c>
      <c r="J25" s="76">
        <f>分析係数表!G28</f>
        <v>0.12491909385113269</v>
      </c>
      <c r="K25" s="78">
        <f t="shared" si="3"/>
        <v>1.2204113532298306E-3</v>
      </c>
      <c r="L25" s="79"/>
      <c r="M25" s="80"/>
      <c r="N25" s="81">
        <f>分析係数表!H28</f>
        <v>1.995711693880917E-2</v>
      </c>
      <c r="O25" s="82">
        <f t="shared" si="4"/>
        <v>0.37496142576846336</v>
      </c>
      <c r="P25" s="76">
        <f>分析係数表!C28</f>
        <v>7.8754250939681358E-2</v>
      </c>
      <c r="Q25" s="82">
        <f t="shared" si="5"/>
        <v>2.9529806217670269E-2</v>
      </c>
      <c r="R25" s="83">
        <v>3.2587052883656417E-2</v>
      </c>
      <c r="S25" s="84">
        <f t="shared" si="6"/>
        <v>4.2356667084382266E-2</v>
      </c>
      <c r="T25" s="85">
        <f>分析係数表!F28</f>
        <v>0.21391585760517801</v>
      </c>
      <c r="U25" s="86">
        <f t="shared" si="7"/>
        <v>9.0607627646526467E-3</v>
      </c>
      <c r="V25" s="87">
        <f>分析係数表!D28</f>
        <v>3.3980582524271843E-2</v>
      </c>
      <c r="W25" s="88">
        <f t="shared" si="8"/>
        <v>0</v>
      </c>
      <c r="X25" s="76">
        <f>分析係数表!E28</f>
        <v>2.9773462783171521E-2</v>
      </c>
      <c r="Y25" s="89">
        <f t="shared" si="9"/>
        <v>0</v>
      </c>
    </row>
    <row r="26" spans="1:25" x14ac:dyDescent="0.2">
      <c r="A26" s="6" t="s">
        <v>14</v>
      </c>
      <c r="B26" s="5" t="s">
        <v>50</v>
      </c>
      <c r="C26" s="75">
        <f>最終需要_まとめ!C27</f>
        <v>100</v>
      </c>
      <c r="D26" s="76">
        <f>投入係数表!X26</f>
        <v>5.0285121824779677E-2</v>
      </c>
      <c r="E26" s="77">
        <f t="shared" si="0"/>
        <v>5.0285121824779679</v>
      </c>
      <c r="F26" s="76">
        <f>分析係数表!C29</f>
        <v>0.17273701124799146</v>
      </c>
      <c r="G26" s="77">
        <f t="shared" si="1"/>
        <v>0.86861016542535885</v>
      </c>
      <c r="H26" s="77">
        <v>0.89035441829187567</v>
      </c>
      <c r="I26" s="77">
        <f t="shared" si="2"/>
        <v>100.89035441829188</v>
      </c>
      <c r="J26" s="76">
        <f>分析係数表!G29</f>
        <v>0.26179367547952309</v>
      </c>
      <c r="K26" s="78">
        <f t="shared" si="3"/>
        <v>26.412456703596373</v>
      </c>
      <c r="L26" s="79"/>
      <c r="M26" s="80"/>
      <c r="N26" s="81">
        <f>分析係数表!H29</f>
        <v>9.8960910440376044E-3</v>
      </c>
      <c r="O26" s="82">
        <f t="shared" si="4"/>
        <v>0.18593128550502316</v>
      </c>
      <c r="P26" s="76">
        <f>分析係数表!C29</f>
        <v>0.17273701124799146</v>
      </c>
      <c r="Q26" s="82">
        <f t="shared" si="5"/>
        <v>3.2117214555634696E-2</v>
      </c>
      <c r="R26" s="83">
        <v>4.3353830969240545E-2</v>
      </c>
      <c r="S26" s="84">
        <f t="shared" si="6"/>
        <v>100.93370824926112</v>
      </c>
      <c r="T26" s="85">
        <f>分析係数表!F29</f>
        <v>0.41420425090720581</v>
      </c>
      <c r="U26" s="86">
        <f t="shared" si="7"/>
        <v>41.80717101667166</v>
      </c>
      <c r="V26" s="87">
        <f>分析係数表!D29</f>
        <v>0.15033696215655781</v>
      </c>
      <c r="W26" s="88">
        <f t="shared" si="8"/>
        <v>15</v>
      </c>
      <c r="X26" s="76">
        <f>分析係数表!E29</f>
        <v>7.8797304302747534E-2</v>
      </c>
      <c r="Y26" s="89">
        <f t="shared" si="9"/>
        <v>8</v>
      </c>
    </row>
    <row r="27" spans="1:25" x14ac:dyDescent="0.2">
      <c r="A27" s="6" t="s">
        <v>15</v>
      </c>
      <c r="B27" s="5" t="s">
        <v>36</v>
      </c>
      <c r="C27" s="90"/>
      <c r="D27" s="76">
        <f>投入係数表!X27</f>
        <v>1.0368066355624676E-3</v>
      </c>
      <c r="E27" s="77">
        <f t="shared" si="0"/>
        <v>0.10368066355624676</v>
      </c>
      <c r="F27" s="76">
        <f>分析係数表!C30</f>
        <v>1</v>
      </c>
      <c r="G27" s="77">
        <f t="shared" si="1"/>
        <v>0.10368066355624676</v>
      </c>
      <c r="H27" s="77">
        <v>0.14250098040485645</v>
      </c>
      <c r="I27" s="77">
        <f t="shared" si="2"/>
        <v>0.14250098040485645</v>
      </c>
      <c r="J27" s="76">
        <f>分析係数表!G30</f>
        <v>0.34449467473756801</v>
      </c>
      <c r="K27" s="78">
        <f t="shared" si="3"/>
        <v>4.9090828894355579E-2</v>
      </c>
      <c r="L27" s="79"/>
      <c r="M27" s="80"/>
      <c r="N27" s="81">
        <f>分析係数表!H30</f>
        <v>0</v>
      </c>
      <c r="O27" s="82">
        <f t="shared" si="4"/>
        <v>0</v>
      </c>
      <c r="P27" s="76">
        <f>分析係数表!C30</f>
        <v>1</v>
      </c>
      <c r="Q27" s="82">
        <f t="shared" si="5"/>
        <v>0</v>
      </c>
      <c r="R27" s="83">
        <v>4.5412411193679419E-2</v>
      </c>
      <c r="S27" s="84">
        <f t="shared" si="6"/>
        <v>0.18791339159853587</v>
      </c>
      <c r="T27" s="85">
        <f>分析係数表!F30</f>
        <v>0.44103900084284731</v>
      </c>
      <c r="U27" s="86">
        <f t="shared" si="7"/>
        <v>8.287713447560896E-2</v>
      </c>
      <c r="V27" s="87">
        <f>分析係数表!D30</f>
        <v>0.13470232166117538</v>
      </c>
      <c r="W27" s="88">
        <f t="shared" si="8"/>
        <v>0</v>
      </c>
      <c r="X27" s="76">
        <f>分析係数表!E30</f>
        <v>9.0644395065512223E-2</v>
      </c>
      <c r="Y27" s="89">
        <f t="shared" si="9"/>
        <v>0</v>
      </c>
    </row>
    <row r="28" spans="1:25" x14ac:dyDescent="0.2">
      <c r="A28" s="6" t="s">
        <v>16</v>
      </c>
      <c r="B28" s="5" t="s">
        <v>193</v>
      </c>
      <c r="C28" s="90"/>
      <c r="D28" s="76">
        <f>投入係数表!X28</f>
        <v>1.6588906168999482E-2</v>
      </c>
      <c r="E28" s="77">
        <f t="shared" si="0"/>
        <v>1.6588906168999482</v>
      </c>
      <c r="F28" s="76">
        <f>分析係数表!C31</f>
        <v>0.22703792364873376</v>
      </c>
      <c r="G28" s="77">
        <f t="shared" si="1"/>
        <v>0.37663108122133132</v>
      </c>
      <c r="H28" s="77">
        <v>0.41061440704239904</v>
      </c>
      <c r="I28" s="77">
        <f t="shared" si="2"/>
        <v>0.41061440704239904</v>
      </c>
      <c r="J28" s="76">
        <f>分析係数表!G31</f>
        <v>7.0061014096360189E-2</v>
      </c>
      <c r="K28" s="78">
        <f t="shared" si="3"/>
        <v>2.8768061759966098E-2</v>
      </c>
      <c r="L28" s="79"/>
      <c r="M28" s="80"/>
      <c r="N28" s="81">
        <f>分析係数表!H31</f>
        <v>2.3692406205431206E-2</v>
      </c>
      <c r="O28" s="82">
        <f t="shared" si="4"/>
        <v>0.44514137176790836</v>
      </c>
      <c r="P28" s="76">
        <f>分析係数表!C31</f>
        <v>0.22703792364873376</v>
      </c>
      <c r="Q28" s="82">
        <f t="shared" si="5"/>
        <v>0.10106397277633498</v>
      </c>
      <c r="R28" s="83">
        <v>0.12656245995578766</v>
      </c>
      <c r="S28" s="84">
        <f t="shared" si="6"/>
        <v>0.53717686699818668</v>
      </c>
      <c r="T28" s="85">
        <f>分析係数表!F31</f>
        <v>0.2422680412371134</v>
      </c>
      <c r="U28" s="86">
        <f t="shared" si="7"/>
        <v>0.13014078736554008</v>
      </c>
      <c r="V28" s="87">
        <f>分析係数表!D31</f>
        <v>2.0934146854618137E-2</v>
      </c>
      <c r="W28" s="88">
        <f t="shared" si="8"/>
        <v>0</v>
      </c>
      <c r="X28" s="76">
        <f>分析係数表!E31</f>
        <v>1.7988638754470862E-2</v>
      </c>
      <c r="Y28" s="89">
        <f t="shared" si="9"/>
        <v>0</v>
      </c>
    </row>
    <row r="29" spans="1:25" x14ac:dyDescent="0.2">
      <c r="A29" s="6" t="s">
        <v>17</v>
      </c>
      <c r="B29" s="5" t="s">
        <v>273</v>
      </c>
      <c r="C29" s="90"/>
      <c r="D29" s="76">
        <f>投入係数表!X29</f>
        <v>5.184033177812338E-4</v>
      </c>
      <c r="E29" s="77">
        <f t="shared" si="0"/>
        <v>5.1840331778123382E-2</v>
      </c>
      <c r="F29" s="76">
        <f>分析係数表!C32</f>
        <v>0.29590488771466317</v>
      </c>
      <c r="G29" s="77">
        <f t="shared" si="1"/>
        <v>1.5339807553896485E-2</v>
      </c>
      <c r="H29" s="77">
        <v>2.013643198487396E-2</v>
      </c>
      <c r="I29" s="77">
        <f t="shared" si="2"/>
        <v>2.013643198487396E-2</v>
      </c>
      <c r="J29" s="76">
        <f>分析係数表!G32</f>
        <v>0.13968957871396895</v>
      </c>
      <c r="K29" s="78">
        <f t="shared" si="3"/>
        <v>2.8128497007695332E-3</v>
      </c>
      <c r="L29" s="79"/>
      <c r="M29" s="80"/>
      <c r="N29" s="81">
        <f>分析係数表!H32</f>
        <v>6.5682878792288815E-3</v>
      </c>
      <c r="O29" s="82">
        <f t="shared" si="4"/>
        <v>0.12340733361460852</v>
      </c>
      <c r="P29" s="76">
        <f>分析係数表!C32</f>
        <v>0.29590488771466317</v>
      </c>
      <c r="Q29" s="82">
        <f t="shared" si="5"/>
        <v>3.651683319639671E-2</v>
      </c>
      <c r="R29" s="83">
        <v>4.5027391990342717E-2</v>
      </c>
      <c r="S29" s="84">
        <f t="shared" si="6"/>
        <v>6.5163823975216681E-2</v>
      </c>
      <c r="T29" s="85">
        <f>分析係数表!F32</f>
        <v>0.48337028824833705</v>
      </c>
      <c r="U29" s="86">
        <f t="shared" si="7"/>
        <v>3.1498256378264387E-2</v>
      </c>
      <c r="V29" s="87">
        <f>分析係数表!D32</f>
        <v>2.4390243902439025E-2</v>
      </c>
      <c r="W29" s="88">
        <f t="shared" si="8"/>
        <v>0</v>
      </c>
      <c r="X29" s="76">
        <f>分析係数表!E32</f>
        <v>3.7694013303769404E-2</v>
      </c>
      <c r="Y29" s="89">
        <f t="shared" si="9"/>
        <v>0</v>
      </c>
    </row>
    <row r="30" spans="1:25" x14ac:dyDescent="0.2">
      <c r="A30" s="6" t="s">
        <v>18</v>
      </c>
      <c r="B30" s="5" t="s">
        <v>274</v>
      </c>
      <c r="C30" s="90"/>
      <c r="D30" s="76">
        <f>投入係数表!X30</f>
        <v>0</v>
      </c>
      <c r="E30" s="77">
        <f t="shared" si="0"/>
        <v>0</v>
      </c>
      <c r="F30" s="76">
        <f>分析係数表!C33</f>
        <v>0.50593824228028506</v>
      </c>
      <c r="G30" s="77">
        <f t="shared" si="1"/>
        <v>0</v>
      </c>
      <c r="H30" s="77">
        <v>9.9851878994965705E-3</v>
      </c>
      <c r="I30" s="77">
        <f t="shared" si="2"/>
        <v>9.9851878994965705E-3</v>
      </c>
      <c r="J30" s="76">
        <f>分析係数表!G33</f>
        <v>0.50351288056206089</v>
      </c>
      <c r="K30" s="78">
        <f t="shared" si="3"/>
        <v>5.0276707222289526E-3</v>
      </c>
      <c r="L30" s="79"/>
      <c r="M30" s="80"/>
      <c r="N30" s="81">
        <f>分析係数表!H33</f>
        <v>9.7990705436058648E-4</v>
      </c>
      <c r="O30" s="82">
        <f t="shared" si="4"/>
        <v>1.8410842976477788E-2</v>
      </c>
      <c r="P30" s="76">
        <f>分析係数表!C33</f>
        <v>0.50593824228028506</v>
      </c>
      <c r="Q30" s="82">
        <f t="shared" si="5"/>
        <v>9.3147495344175039E-3</v>
      </c>
      <c r="R30" s="83">
        <v>3.134263268136022E-2</v>
      </c>
      <c r="S30" s="84">
        <f t="shared" si="6"/>
        <v>4.1327820580856794E-2</v>
      </c>
      <c r="T30" s="85">
        <f>分析係数表!F33</f>
        <v>0.6428571428571429</v>
      </c>
      <c r="U30" s="86">
        <f t="shared" si="7"/>
        <v>2.6567884659122225E-2</v>
      </c>
      <c r="V30" s="87">
        <f>分析係数表!D33</f>
        <v>0.16744730679156908</v>
      </c>
      <c r="W30" s="88">
        <f t="shared" si="8"/>
        <v>0</v>
      </c>
      <c r="X30" s="76">
        <f>分析係数表!E33</f>
        <v>0.16510538641686182</v>
      </c>
      <c r="Y30" s="89">
        <f t="shared" si="9"/>
        <v>0</v>
      </c>
    </row>
    <row r="31" spans="1:25" x14ac:dyDescent="0.2">
      <c r="A31" s="6" t="s">
        <v>19</v>
      </c>
      <c r="B31" s="5" t="s">
        <v>275</v>
      </c>
      <c r="C31" s="90"/>
      <c r="D31" s="76">
        <f>投入係数表!X31</f>
        <v>7.4650077760497674E-2</v>
      </c>
      <c r="E31" s="77">
        <f t="shared" si="0"/>
        <v>7.4650077760497675</v>
      </c>
      <c r="F31" s="76">
        <f>分析係数表!C34</f>
        <v>0.26077975054258296</v>
      </c>
      <c r="G31" s="77">
        <f t="shared" si="1"/>
        <v>1.9467228656367004</v>
      </c>
      <c r="H31" s="77">
        <v>2.0329348632993289</v>
      </c>
      <c r="I31" s="77">
        <f t="shared" si="2"/>
        <v>2.0329348632993289</v>
      </c>
      <c r="J31" s="76">
        <f>分析係数表!G34</f>
        <v>0.42483061710309467</v>
      </c>
      <c r="K31" s="78">
        <f t="shared" si="3"/>
        <v>0.86365297250584927</v>
      </c>
      <c r="L31" s="79"/>
      <c r="M31" s="80"/>
      <c r="N31" s="81">
        <f>分析係数表!H34</f>
        <v>0.16366388217830427</v>
      </c>
      <c r="O31" s="82">
        <f t="shared" si="4"/>
        <v>3.074975348219839</v>
      </c>
      <c r="P31" s="76">
        <f>分析係数表!C34</f>
        <v>0.26077975054258296</v>
      </c>
      <c r="Q31" s="82">
        <f t="shared" si="5"/>
        <v>0.80189130423336175</v>
      </c>
      <c r="R31" s="83">
        <v>0.86613322667646397</v>
      </c>
      <c r="S31" s="84">
        <f t="shared" si="6"/>
        <v>2.8990680899757928</v>
      </c>
      <c r="T31" s="85">
        <f>分析係数表!F34</f>
        <v>0.70072636269303545</v>
      </c>
      <c r="U31" s="86">
        <f t="shared" si="7"/>
        <v>2.031453437888183</v>
      </c>
      <c r="V31" s="87">
        <f>分析係数表!D34</f>
        <v>0.25868278093145336</v>
      </c>
      <c r="W31" s="88">
        <f t="shared" si="8"/>
        <v>1</v>
      </c>
      <c r="X31" s="76">
        <f>分析係数表!E34</f>
        <v>0.16968809131416712</v>
      </c>
      <c r="Y31" s="89">
        <f t="shared" si="9"/>
        <v>0</v>
      </c>
    </row>
    <row r="32" spans="1:25" x14ac:dyDescent="0.2">
      <c r="A32" s="6" t="s">
        <v>20</v>
      </c>
      <c r="B32" s="5" t="s">
        <v>37</v>
      </c>
      <c r="C32" s="90"/>
      <c r="D32" s="76">
        <f>投入係数表!X32</f>
        <v>1.8144116122343183E-2</v>
      </c>
      <c r="E32" s="77">
        <f t="shared" si="0"/>
        <v>1.8144116122343183</v>
      </c>
      <c r="F32" s="76">
        <f>分析係数表!C35</f>
        <v>0.71993786549707606</v>
      </c>
      <c r="G32" s="77">
        <f t="shared" si="1"/>
        <v>1.3062636232450835</v>
      </c>
      <c r="H32" s="77">
        <v>1.4498383132771016</v>
      </c>
      <c r="I32" s="77">
        <f t="shared" si="2"/>
        <v>1.4498383132771016</v>
      </c>
      <c r="J32" s="76">
        <f>分析係数表!G35</f>
        <v>0.31397977394408089</v>
      </c>
      <c r="K32" s="78">
        <f t="shared" si="3"/>
        <v>0.45521990585821187</v>
      </c>
      <c r="L32" s="79"/>
      <c r="M32" s="80"/>
      <c r="N32" s="81">
        <f>分析係数表!H35</f>
        <v>6.1132617322040145E-2</v>
      </c>
      <c r="O32" s="82">
        <f t="shared" si="4"/>
        <v>1.1485814019285794</v>
      </c>
      <c r="P32" s="76">
        <f>分析係数表!C35</f>
        <v>0.71993786549707606</v>
      </c>
      <c r="Q32" s="82">
        <f t="shared" si="5"/>
        <v>0.82690724285410067</v>
      </c>
      <c r="R32" s="83">
        <v>1.0372364019810487</v>
      </c>
      <c r="S32" s="84">
        <f t="shared" si="6"/>
        <v>2.4870747152581503</v>
      </c>
      <c r="T32" s="85">
        <f>分析係数表!F35</f>
        <v>0.64640095181439616</v>
      </c>
      <c r="U32" s="86">
        <f t="shared" si="7"/>
        <v>1.6076474631763866</v>
      </c>
      <c r="V32" s="87">
        <f>分析係数表!D35</f>
        <v>8.7804878048780483E-2</v>
      </c>
      <c r="W32" s="88">
        <f t="shared" si="8"/>
        <v>0</v>
      </c>
      <c r="X32" s="76">
        <f>分析係数表!E35</f>
        <v>7.8643664485425341E-2</v>
      </c>
      <c r="Y32" s="89">
        <f t="shared" si="9"/>
        <v>0</v>
      </c>
    </row>
    <row r="33" spans="1:25" x14ac:dyDescent="0.2">
      <c r="A33" s="6" t="s">
        <v>21</v>
      </c>
      <c r="B33" s="5" t="s">
        <v>38</v>
      </c>
      <c r="C33" s="90"/>
      <c r="D33" s="76">
        <f>投入係数表!X33</f>
        <v>1.0368066355624676E-3</v>
      </c>
      <c r="E33" s="77">
        <f t="shared" si="0"/>
        <v>0.10368066355624676</v>
      </c>
      <c r="F33" s="76">
        <f>分析係数表!C36</f>
        <v>0.73814422888496956</v>
      </c>
      <c r="G33" s="77">
        <f t="shared" si="1"/>
        <v>7.6531283451007737E-2</v>
      </c>
      <c r="H33" s="77">
        <v>0.18448912573463641</v>
      </c>
      <c r="I33" s="77">
        <f t="shared" si="2"/>
        <v>0.18448912573463641</v>
      </c>
      <c r="J33" s="76">
        <f>分析係数表!G36</f>
        <v>1.8281777836656288E-2</v>
      </c>
      <c r="K33" s="78">
        <f t="shared" si="3"/>
        <v>3.3727892099595712E-3</v>
      </c>
      <c r="L33" s="79"/>
      <c r="M33" s="80"/>
      <c r="N33" s="81">
        <f>分析係数表!H36</f>
        <v>0.17079488896003725</v>
      </c>
      <c r="O33" s="82">
        <f t="shared" si="4"/>
        <v>3.2089552451278704</v>
      </c>
      <c r="P33" s="76">
        <f>分析係数表!C36</f>
        <v>0.73814422888496956</v>
      </c>
      <c r="Q33" s="82">
        <f t="shared" si="5"/>
        <v>2.3686717949412905</v>
      </c>
      <c r="R33" s="83">
        <v>2.4590890590406018</v>
      </c>
      <c r="S33" s="84">
        <f t="shared" si="6"/>
        <v>2.6435781847752384</v>
      </c>
      <c r="T33" s="85">
        <f>分析係数表!F36</f>
        <v>0.88368550043054916</v>
      </c>
      <c r="U33" s="86">
        <f t="shared" si="7"/>
        <v>2.3360917111403894</v>
      </c>
      <c r="V33" s="87">
        <f>分析係数表!D36</f>
        <v>1.6625819699278004E-2</v>
      </c>
      <c r="W33" s="88">
        <f t="shared" si="8"/>
        <v>0</v>
      </c>
      <c r="X33" s="76">
        <f>分析係数表!E36</f>
        <v>4.8353977611445987E-3</v>
      </c>
      <c r="Y33" s="89">
        <f t="shared" si="9"/>
        <v>0</v>
      </c>
    </row>
    <row r="34" spans="1:25" x14ac:dyDescent="0.2">
      <c r="A34" s="6" t="s">
        <v>22</v>
      </c>
      <c r="B34" s="5" t="s">
        <v>377</v>
      </c>
      <c r="C34" s="90"/>
      <c r="D34" s="76">
        <f>投入係数表!X34</f>
        <v>0.10471747019180923</v>
      </c>
      <c r="E34" s="77">
        <f t="shared" si="0"/>
        <v>10.471747019180922</v>
      </c>
      <c r="F34" s="76">
        <f>分析係数表!C37</f>
        <v>0.25348602222970695</v>
      </c>
      <c r="G34" s="77">
        <f t="shared" si="1"/>
        <v>2.6544414976879627</v>
      </c>
      <c r="H34" s="77">
        <v>2.7946548145078056</v>
      </c>
      <c r="I34" s="77">
        <f t="shared" si="2"/>
        <v>2.7946548145078056</v>
      </c>
      <c r="J34" s="76">
        <f>分析係数表!G37</f>
        <v>0.47075358051131039</v>
      </c>
      <c r="K34" s="78">
        <f t="shared" si="3"/>
        <v>1.3155937602227215</v>
      </c>
      <c r="L34" s="79"/>
      <c r="M34" s="80"/>
      <c r="N34" s="81">
        <f>分析係数表!H37</f>
        <v>4.9005054768072494E-2</v>
      </c>
      <c r="O34" s="82">
        <f t="shared" si="4"/>
        <v>0.92072443439791374</v>
      </c>
      <c r="P34" s="76">
        <f>分析係数表!C37</f>
        <v>0.25348602222970695</v>
      </c>
      <c r="Q34" s="82">
        <f t="shared" si="5"/>
        <v>0.23339077444522394</v>
      </c>
      <c r="R34" s="83">
        <v>0.2821428908172095</v>
      </c>
      <c r="S34" s="84">
        <f t="shared" si="6"/>
        <v>3.0767977053250153</v>
      </c>
      <c r="T34" s="85">
        <f>分析係数表!F37</f>
        <v>0.68036407442109492</v>
      </c>
      <c r="U34" s="86">
        <f t="shared" si="7"/>
        <v>2.093342622964403</v>
      </c>
      <c r="V34" s="87">
        <f>分析係数表!D37</f>
        <v>9.1554008834158748E-2</v>
      </c>
      <c r="W34" s="88">
        <f t="shared" si="8"/>
        <v>0</v>
      </c>
      <c r="X34" s="76">
        <f>分析係数表!E37</f>
        <v>8.4593762548520954E-2</v>
      </c>
      <c r="Y34" s="89">
        <f t="shared" si="9"/>
        <v>0</v>
      </c>
    </row>
    <row r="35" spans="1:25" x14ac:dyDescent="0.2">
      <c r="A35" s="6" t="s">
        <v>23</v>
      </c>
      <c r="B35" s="5" t="s">
        <v>194</v>
      </c>
      <c r="C35" s="90"/>
      <c r="D35" s="76">
        <f>投入係数表!X35</f>
        <v>5.184033177812338E-3</v>
      </c>
      <c r="E35" s="77">
        <f t="shared" si="0"/>
        <v>0.51840331778123383</v>
      </c>
      <c r="F35" s="76">
        <f>分析係数表!C38</f>
        <v>0.13763637750820168</v>
      </c>
      <c r="G35" s="77">
        <f t="shared" si="1"/>
        <v>7.1351154747642143E-2</v>
      </c>
      <c r="H35" s="77">
        <v>0.11121234384777218</v>
      </c>
      <c r="I35" s="77">
        <f t="shared" si="2"/>
        <v>0.11121234384777218</v>
      </c>
      <c r="J35" s="76">
        <f>分析係数表!G38</f>
        <v>0.19868482855800845</v>
      </c>
      <c r="K35" s="78">
        <f t="shared" si="3"/>
        <v>2.2096205470928901E-2</v>
      </c>
      <c r="L35" s="79"/>
      <c r="M35" s="80"/>
      <c r="N35" s="81">
        <f>分析係数表!H38</f>
        <v>4.3455482143376897E-2</v>
      </c>
      <c r="O35" s="82">
        <f t="shared" si="4"/>
        <v>0.81645708605588119</v>
      </c>
      <c r="P35" s="76">
        <f>分析係数表!C38</f>
        <v>0.13763637750820168</v>
      </c>
      <c r="Q35" s="82">
        <f t="shared" si="5"/>
        <v>0.11237419571563356</v>
      </c>
      <c r="R35" s="83">
        <v>0.14334269096755556</v>
      </c>
      <c r="S35" s="84">
        <f t="shared" si="6"/>
        <v>0.25455503481532771</v>
      </c>
      <c r="T35" s="85">
        <f>分析係数表!F38</f>
        <v>0.41427900422733677</v>
      </c>
      <c r="U35" s="86">
        <f t="shared" si="7"/>
        <v>0.10545680634434901</v>
      </c>
      <c r="V35" s="87">
        <f>分析係数表!D38</f>
        <v>5.9182714889619542E-2</v>
      </c>
      <c r="W35" s="88">
        <f t="shared" si="8"/>
        <v>0</v>
      </c>
      <c r="X35" s="76">
        <f>分析係数表!E38</f>
        <v>5.7303898543917334E-2</v>
      </c>
      <c r="Y35" s="89">
        <f t="shared" si="9"/>
        <v>0</v>
      </c>
    </row>
    <row r="36" spans="1:25" x14ac:dyDescent="0.2">
      <c r="A36" s="6" t="s">
        <v>24</v>
      </c>
      <c r="B36" s="5" t="s">
        <v>39</v>
      </c>
      <c r="C36" s="90"/>
      <c r="D36" s="76">
        <f>投入係数表!X36</f>
        <v>0</v>
      </c>
      <c r="E36" s="77">
        <f t="shared" si="0"/>
        <v>0</v>
      </c>
      <c r="F36" s="76">
        <f>分析係数表!C39</f>
        <v>1</v>
      </c>
      <c r="G36" s="77">
        <f t="shared" si="1"/>
        <v>0</v>
      </c>
      <c r="H36" s="77">
        <v>1.0877909982557665E-2</v>
      </c>
      <c r="I36" s="77">
        <f t="shared" si="2"/>
        <v>1.0877909982557665E-2</v>
      </c>
      <c r="J36" s="76">
        <f>分析係数表!G39</f>
        <v>0.35440246949875054</v>
      </c>
      <c r="K36" s="78">
        <f t="shared" si="3"/>
        <v>3.8551581608035471E-3</v>
      </c>
      <c r="L36" s="79"/>
      <c r="M36" s="80"/>
      <c r="N36" s="81">
        <f>分析係数表!H39</f>
        <v>3.9099261673991711E-3</v>
      </c>
      <c r="O36" s="82">
        <f t="shared" si="4"/>
        <v>7.3461086331886596E-2</v>
      </c>
      <c r="P36" s="76">
        <f>分析係数表!C39</f>
        <v>1</v>
      </c>
      <c r="Q36" s="82">
        <f t="shared" si="5"/>
        <v>7.3461086331886596E-2</v>
      </c>
      <c r="R36" s="83">
        <v>8.6263412667601805E-2</v>
      </c>
      <c r="S36" s="84">
        <f t="shared" si="6"/>
        <v>9.714132265015947E-2</v>
      </c>
      <c r="T36" s="85">
        <f>分析係数表!F39</f>
        <v>0.70505659267970011</v>
      </c>
      <c r="U36" s="86">
        <f t="shared" si="7"/>
        <v>6.8490129956120818E-2</v>
      </c>
      <c r="V36" s="87">
        <f>分析係数表!D39</f>
        <v>6.644127590768778E-2</v>
      </c>
      <c r="W36" s="88">
        <f t="shared" si="8"/>
        <v>0</v>
      </c>
      <c r="X36" s="76">
        <f>分析係数表!E39</f>
        <v>8.4080552697339411E-2</v>
      </c>
      <c r="Y36" s="89">
        <f t="shared" si="9"/>
        <v>0</v>
      </c>
    </row>
    <row r="37" spans="1:25" x14ac:dyDescent="0.2">
      <c r="A37" s="6" t="s">
        <v>25</v>
      </c>
      <c r="B37" s="5" t="s">
        <v>40</v>
      </c>
      <c r="C37" s="90"/>
      <c r="D37" s="76">
        <f>投入係数表!X37</f>
        <v>0</v>
      </c>
      <c r="E37" s="77">
        <f t="shared" si="0"/>
        <v>0</v>
      </c>
      <c r="F37" s="76">
        <f>分析係数表!C40</f>
        <v>0.97865804365400166</v>
      </c>
      <c r="G37" s="77">
        <f t="shared" si="1"/>
        <v>0</v>
      </c>
      <c r="H37" s="77">
        <v>1.5712334468939771E-3</v>
      </c>
      <c r="I37" s="77">
        <f t="shared" si="2"/>
        <v>1.5712334468939771E-3</v>
      </c>
      <c r="J37" s="76">
        <f>分析係数表!G40</f>
        <v>0.50171175404443846</v>
      </c>
      <c r="K37" s="78">
        <f t="shared" si="3"/>
        <v>7.8830628865446633E-4</v>
      </c>
      <c r="L37" s="79"/>
      <c r="M37" s="80"/>
      <c r="N37" s="81">
        <f>分析係数表!H40</f>
        <v>2.8630749677406836E-2</v>
      </c>
      <c r="O37" s="82">
        <f t="shared" si="4"/>
        <v>0.53792472894639543</v>
      </c>
      <c r="P37" s="76">
        <f>分析係数表!C40</f>
        <v>0.97865804365400166</v>
      </c>
      <c r="Q37" s="82">
        <f t="shared" si="5"/>
        <v>0.52644436286378848</v>
      </c>
      <c r="R37" s="83">
        <v>0.52768008239593756</v>
      </c>
      <c r="S37" s="84">
        <f t="shared" si="6"/>
        <v>0.52925131584283158</v>
      </c>
      <c r="T37" s="85">
        <f>分析係数表!F40</f>
        <v>0.70027522319930191</v>
      </c>
      <c r="U37" s="86">
        <f t="shared" si="7"/>
        <v>0.3706215833303631</v>
      </c>
      <c r="V37" s="87">
        <f>分析係数表!D40</f>
        <v>7.5250050345707184E-2</v>
      </c>
      <c r="W37" s="88">
        <f t="shared" si="8"/>
        <v>0</v>
      </c>
      <c r="X37" s="76">
        <f>分析係数表!E40</f>
        <v>4.584815734711687E-2</v>
      </c>
      <c r="Y37" s="89">
        <f t="shared" si="9"/>
        <v>0</v>
      </c>
    </row>
    <row r="38" spans="1:25" x14ac:dyDescent="0.2">
      <c r="A38" s="6" t="s">
        <v>26</v>
      </c>
      <c r="B38" s="5" t="s">
        <v>277</v>
      </c>
      <c r="C38" s="90"/>
      <c r="D38" s="76">
        <f>投入係数表!X38</f>
        <v>0</v>
      </c>
      <c r="E38" s="77">
        <f t="shared" si="0"/>
        <v>0</v>
      </c>
      <c r="F38" s="76">
        <f>分析係数表!C41</f>
        <v>0.80396305278910163</v>
      </c>
      <c r="G38" s="77">
        <f t="shared" si="1"/>
        <v>0</v>
      </c>
      <c r="H38" s="77">
        <v>6.2128983800690261E-4</v>
      </c>
      <c r="I38" s="77">
        <f t="shared" si="2"/>
        <v>6.2128983800690261E-4</v>
      </c>
      <c r="J38" s="76">
        <f>分析係数表!G41</f>
        <v>0.44128144119646501</v>
      </c>
      <c r="K38" s="78">
        <f t="shared" si="3"/>
        <v>2.7416367511640425E-4</v>
      </c>
      <c r="L38" s="79"/>
      <c r="M38" s="80"/>
      <c r="N38" s="81">
        <f>分析係数表!H41</f>
        <v>5.1799245180506638E-2</v>
      </c>
      <c r="O38" s="82">
        <f t="shared" si="4"/>
        <v>0.97322267971697907</v>
      </c>
      <c r="P38" s="76">
        <f>分析係数表!C41</f>
        <v>0.80396305278910163</v>
      </c>
      <c r="Q38" s="82">
        <f t="shared" si="5"/>
        <v>0.78243507662885259</v>
      </c>
      <c r="R38" s="83">
        <v>0.79621163600835043</v>
      </c>
      <c r="S38" s="84">
        <f t="shared" si="6"/>
        <v>0.79683292584635734</v>
      </c>
      <c r="T38" s="85">
        <f>分析係数表!F41</f>
        <v>0.54716179469748472</v>
      </c>
      <c r="U38" s="86">
        <f t="shared" si="7"/>
        <v>0.43599653378014064</v>
      </c>
      <c r="V38" s="87">
        <f>分析係数表!D41</f>
        <v>0.14475696804894631</v>
      </c>
      <c r="W38" s="88">
        <f t="shared" si="8"/>
        <v>0</v>
      </c>
      <c r="X38" s="76">
        <f>分析係数表!E41</f>
        <v>0.13642929979605711</v>
      </c>
      <c r="Y38" s="89">
        <f t="shared" si="9"/>
        <v>0</v>
      </c>
    </row>
    <row r="39" spans="1:25" x14ac:dyDescent="0.2">
      <c r="A39" s="6" t="s">
        <v>51</v>
      </c>
      <c r="B39" s="5" t="s">
        <v>367</v>
      </c>
      <c r="C39" s="90"/>
      <c r="D39" s="76">
        <f>投入係数表!X39</f>
        <v>5.184033177812338E-4</v>
      </c>
      <c r="E39" s="77">
        <f>$C$26*D39</f>
        <v>5.1840331778123382E-2</v>
      </c>
      <c r="F39" s="76">
        <f>分析係数表!C42</f>
        <v>0.7641968631692807</v>
      </c>
      <c r="G39" s="77">
        <f>E39*F39</f>
        <v>3.9616218930496667E-2</v>
      </c>
      <c r="H39" s="77">
        <v>5.4338679414195491E-2</v>
      </c>
      <c r="I39" s="77">
        <f>C39+H39</f>
        <v>5.4338679414195491E-2</v>
      </c>
      <c r="J39" s="76">
        <f>分析係数表!G42</f>
        <v>0.4859550561797753</v>
      </c>
      <c r="K39" s="78">
        <f>I39*J39</f>
        <v>2.6406156007460168E-2</v>
      </c>
      <c r="L39" s="79"/>
      <c r="M39" s="80"/>
      <c r="N39" s="81">
        <f>分析係数表!H42</f>
        <v>1.4232907413336437E-2</v>
      </c>
      <c r="O39" s="82">
        <f t="shared" si="4"/>
        <v>0.26741293709398922</v>
      </c>
      <c r="P39" s="76">
        <f>分析係数表!C42</f>
        <v>0.7641968631692807</v>
      </c>
      <c r="Q39" s="82">
        <f>O39*P39</f>
        <v>0.20435612769811076</v>
      </c>
      <c r="R39" s="83">
        <v>0.21162344139782407</v>
      </c>
      <c r="S39" s="84">
        <f>I39+R39</f>
        <v>0.26596212081201959</v>
      </c>
      <c r="T39" s="85">
        <f>分析係数表!F42</f>
        <v>0.5610955056179775</v>
      </c>
      <c r="U39" s="86">
        <f>S39*T39</f>
        <v>0.14923015065224973</v>
      </c>
      <c r="V39" s="87">
        <f>分析係数表!D42</f>
        <v>0.23876404494382023</v>
      </c>
      <c r="W39" s="88">
        <f>ROUND(S39*V39,0)</f>
        <v>0</v>
      </c>
      <c r="X39" s="76">
        <f>分析係数表!E42</f>
        <v>0.20084269662921347</v>
      </c>
      <c r="Y39" s="89">
        <f>ROUND(S39*X39,0)</f>
        <v>0</v>
      </c>
    </row>
    <row r="40" spans="1:25" x14ac:dyDescent="0.2">
      <c r="A40" s="6" t="s">
        <v>195</v>
      </c>
      <c r="B40" s="5" t="s">
        <v>41</v>
      </c>
      <c r="C40" s="90"/>
      <c r="D40" s="76">
        <f>投入係数表!X40</f>
        <v>3.4214618973561428E-2</v>
      </c>
      <c r="E40" s="77">
        <f>$C$26*D40</f>
        <v>3.421461897356143</v>
      </c>
      <c r="F40" s="76">
        <f>分析係数表!C43</f>
        <v>0.28983015307192284</v>
      </c>
      <c r="G40" s="77">
        <f>E40*F40</f>
        <v>0.99164282544048243</v>
      </c>
      <c r="H40" s="77">
        <v>1.218398512368762</v>
      </c>
      <c r="I40" s="77">
        <f>C40+H40</f>
        <v>1.218398512368762</v>
      </c>
      <c r="J40" s="76">
        <f>分析係数表!G43</f>
        <v>0.33656441717791413</v>
      </c>
      <c r="K40" s="78">
        <f>I40*J40</f>
        <v>0.41006958520582998</v>
      </c>
      <c r="L40" s="79"/>
      <c r="M40" s="80"/>
      <c r="N40" s="81">
        <f>分析係数表!H43</f>
        <v>3.8148460769760653E-2</v>
      </c>
      <c r="O40" s="82">
        <f t="shared" si="4"/>
        <v>0.71674687706446194</v>
      </c>
      <c r="P40" s="76">
        <f>分析係数表!C43</f>
        <v>0.28983015307192284</v>
      </c>
      <c r="Q40" s="82">
        <f>O40*P40</f>
        <v>0.20773485709341566</v>
      </c>
      <c r="R40" s="83">
        <v>0.34289856459489765</v>
      </c>
      <c r="S40" s="84">
        <f>I40+R40</f>
        <v>1.5612970769636596</v>
      </c>
      <c r="T40" s="85">
        <f>分析係数表!F43</f>
        <v>0.56944785276073617</v>
      </c>
      <c r="U40" s="86">
        <f>S40*T40</f>
        <v>0.88907726799856979</v>
      </c>
      <c r="V40" s="87">
        <f>分析係数表!D43</f>
        <v>0.1860122699386503</v>
      </c>
      <c r="W40" s="88">
        <f>ROUND(S40*V40,0)</f>
        <v>0</v>
      </c>
      <c r="X40" s="76">
        <f>分析係数表!E43</f>
        <v>0.14098159509202454</v>
      </c>
      <c r="Y40" s="89">
        <f>ROUND(S40*X40,0)</f>
        <v>0</v>
      </c>
    </row>
    <row r="41" spans="1:25" x14ac:dyDescent="0.2">
      <c r="A41" s="6" t="s">
        <v>341</v>
      </c>
      <c r="B41" s="5" t="s">
        <v>42</v>
      </c>
      <c r="C41" s="90"/>
      <c r="D41" s="76">
        <f>投入係数表!X41</f>
        <v>5.184033177812338E-4</v>
      </c>
      <c r="E41" s="77">
        <f>$C$26*D41</f>
        <v>5.1840331778123382E-2</v>
      </c>
      <c r="F41" s="76">
        <f>分析係数表!C44</f>
        <v>0.42300160227879646</v>
      </c>
      <c r="G41" s="77">
        <f>E41*F41</f>
        <v>2.19285434048106E-2</v>
      </c>
      <c r="H41" s="77">
        <v>2.5211663035094822E-2</v>
      </c>
      <c r="I41" s="77">
        <f>C41+H41</f>
        <v>2.5211663035094822E-2</v>
      </c>
      <c r="J41" s="76">
        <f>分析係数表!G44</f>
        <v>0.26136898597118913</v>
      </c>
      <c r="K41" s="78">
        <f>I41*J41</f>
        <v>6.5895468021300464E-3</v>
      </c>
      <c r="L41" s="79"/>
      <c r="M41" s="80"/>
      <c r="N41" s="81">
        <f>分析係数表!H44</f>
        <v>0.11478495406079305</v>
      </c>
      <c r="O41" s="82">
        <f t="shared" si="4"/>
        <v>2.1566206262842442</v>
      </c>
      <c r="P41" s="76">
        <f>分析係数表!C44</f>
        <v>0.42300160227879646</v>
      </c>
      <c r="Q41" s="82">
        <f>O41*P41</f>
        <v>0.9122539804257368</v>
      </c>
      <c r="R41" s="83">
        <v>0.92806462384971045</v>
      </c>
      <c r="S41" s="84">
        <f>I41+R41</f>
        <v>0.95327628688480526</v>
      </c>
      <c r="T41" s="85">
        <f>分析係数表!F44</f>
        <v>0.45226438188494494</v>
      </c>
      <c r="U41" s="86">
        <f>S41*T41</f>
        <v>0.43113291065353188</v>
      </c>
      <c r="V41" s="87">
        <f>分析係数表!D44</f>
        <v>0.17696073816024857</v>
      </c>
      <c r="W41" s="88">
        <f>ROUND(S41*V41,0)</f>
        <v>0</v>
      </c>
      <c r="X41" s="76">
        <f>分析係数表!E44</f>
        <v>0.12357593446944733</v>
      </c>
      <c r="Y41" s="89">
        <f>ROUND(S41*X41,0)</f>
        <v>0</v>
      </c>
    </row>
    <row r="42" spans="1:25" x14ac:dyDescent="0.2">
      <c r="A42" s="6" t="s">
        <v>342</v>
      </c>
      <c r="B42" s="5" t="s">
        <v>279</v>
      </c>
      <c r="C42" s="90"/>
      <c r="D42" s="76">
        <f>投入係数表!X42</f>
        <v>0</v>
      </c>
      <c r="E42" s="77">
        <f>$C$26*D42</f>
        <v>0</v>
      </c>
      <c r="F42" s="76">
        <f>分析係数表!C45</f>
        <v>1</v>
      </c>
      <c r="G42" s="77">
        <f>E42*F42</f>
        <v>0</v>
      </c>
      <c r="H42" s="77">
        <v>1.0241493180273918E-2</v>
      </c>
      <c r="I42" s="77">
        <f>C42+H42</f>
        <v>1.0241493180273918E-2</v>
      </c>
      <c r="J42" s="76">
        <f>分析係数表!G45</f>
        <v>0</v>
      </c>
      <c r="K42" s="78">
        <f>I42*J42</f>
        <v>0</v>
      </c>
      <c r="L42" s="79"/>
      <c r="M42" s="80"/>
      <c r="N42" s="81">
        <f>分析係数表!H45</f>
        <v>0</v>
      </c>
      <c r="O42" s="82">
        <f t="shared" si="4"/>
        <v>0</v>
      </c>
      <c r="P42" s="76">
        <f>分析係数表!C45</f>
        <v>1</v>
      </c>
      <c r="Q42" s="82">
        <f>O42*P42</f>
        <v>0</v>
      </c>
      <c r="R42" s="83">
        <v>7.2096500501837345E-3</v>
      </c>
      <c r="S42" s="84">
        <f>I42+R42</f>
        <v>1.7451143230457652E-2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投入係数表!X43</f>
        <v>3.1104199066874028E-3</v>
      </c>
      <c r="E43" s="77">
        <f>$C$26*D43</f>
        <v>0.31104199066874028</v>
      </c>
      <c r="F43" s="76">
        <f>分析係数表!C46</f>
        <v>0.14201585503963765</v>
      </c>
      <c r="G43" s="77">
        <f>E43*F43</f>
        <v>4.4172894258052146E-2</v>
      </c>
      <c r="H43" s="77">
        <v>5.74061131852623E-2</v>
      </c>
      <c r="I43" s="77">
        <f>C43+H43</f>
        <v>5.74061131852623E-2</v>
      </c>
      <c r="J43" s="76">
        <f>分析係数表!G46</f>
        <v>9.5541401273885346E-3</v>
      </c>
      <c r="K43" s="78">
        <f>I43*J43</f>
        <v>5.484660495407226E-4</v>
      </c>
      <c r="L43" s="79"/>
      <c r="M43" s="80"/>
      <c r="N43" s="81">
        <f>分析係数表!H46</f>
        <v>2.2838625801631884E-2</v>
      </c>
      <c r="O43" s="82">
        <f t="shared" si="4"/>
        <v>0.42910024125374951</v>
      </c>
      <c r="P43" s="76">
        <f>分析係数表!C46</f>
        <v>0.14201585503963765</v>
      </c>
      <c r="Q43" s="82">
        <f>O43*P43</f>
        <v>6.0939037659366035E-2</v>
      </c>
      <c r="R43" s="83">
        <v>6.7561856628816391E-2</v>
      </c>
      <c r="S43" s="84">
        <f>I43+R43</f>
        <v>0.12496796981407869</v>
      </c>
      <c r="T43" s="85">
        <f>分析係数表!F46</f>
        <v>0.31369426751592355</v>
      </c>
      <c r="U43" s="86">
        <f>S43*T43</f>
        <v>3.9201735753779457E-2</v>
      </c>
      <c r="V43" s="87">
        <f>分析係数表!D46</f>
        <v>3.1847133757961785E-3</v>
      </c>
      <c r="W43" s="88">
        <f>ROUND(S43*V43,0)</f>
        <v>0</v>
      </c>
      <c r="X43" s="76">
        <f>分析係数表!E46</f>
        <v>1.1146496815286623E-2</v>
      </c>
      <c r="Y43" s="89">
        <f>ROUND(S43*X43,0)</f>
        <v>0</v>
      </c>
    </row>
    <row r="44" spans="1:25" x14ac:dyDescent="0.2">
      <c r="A44" s="192">
        <v>40</v>
      </c>
      <c r="B44" s="14" t="s">
        <v>151</v>
      </c>
      <c r="C44" s="197">
        <f>SUM(C5:C43)</f>
        <v>100</v>
      </c>
      <c r="D44" s="92">
        <f>投入係数表!X44</f>
        <v>0.56661482633488858</v>
      </c>
      <c r="E44" s="91">
        <f>SUM(E5:E43)</f>
        <v>56.661482633488859</v>
      </c>
      <c r="F44" s="92">
        <f>分析係数表!C47</f>
        <v>0.37838028773130272</v>
      </c>
      <c r="G44" s="91">
        <f>SUM(G5:G43)</f>
        <v>10.295878500249662</v>
      </c>
      <c r="H44" s="91">
        <f>SUM(H5:H43)</f>
        <v>11.384283360367002</v>
      </c>
      <c r="I44" s="91">
        <f>SUM(I5:I43)</f>
        <v>111.38428336036705</v>
      </c>
      <c r="J44" s="92">
        <f>分析係数表!G47</f>
        <v>0.24341071531224251</v>
      </c>
      <c r="K44" s="93">
        <f>SUM(K5:K43)</f>
        <v>29.949558555179472</v>
      </c>
      <c r="L44" s="94">
        <f>最終需要_まとめ!$L$33</f>
        <v>0.62733333333333341</v>
      </c>
      <c r="M44" s="91">
        <f>K44*L44</f>
        <v>18.788356400282591</v>
      </c>
      <c r="N44" s="95">
        <f>分析係数表!H47</f>
        <v>1</v>
      </c>
      <c r="O44" s="96">
        <f>SUM(O5:O43)</f>
        <v>18.788356400282591</v>
      </c>
      <c r="P44" s="92">
        <f>分析係数表!C47</f>
        <v>0.37838028773130272</v>
      </c>
      <c r="Q44" s="96">
        <f>SUM(Q5:Q43)</f>
        <v>7.8623214399984329</v>
      </c>
      <c r="R44" s="91">
        <f>SUM(R5:R43)</f>
        <v>8.759340049367486</v>
      </c>
      <c r="S44" s="97">
        <f>SUM(S5:S43)</f>
        <v>120.14362340973449</v>
      </c>
      <c r="T44" s="98">
        <f>分析係数表!F47</f>
        <v>0.4410006323413877</v>
      </c>
      <c r="U44" s="99">
        <f>SUM(U5:U43)</f>
        <v>53.742332911861375</v>
      </c>
      <c r="V44" s="100">
        <f>分析係数表!D47</f>
        <v>6.076465403261349E-2</v>
      </c>
      <c r="W44" s="101">
        <f>SUM(W5:W43)</f>
        <v>16</v>
      </c>
      <c r="X44" s="92">
        <f>分析係数表!E47</f>
        <v>4.5269894801387316E-2</v>
      </c>
      <c r="Y44" s="102">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294</v>
      </c>
      <c r="S2" s="3" t="s">
        <v>153</v>
      </c>
      <c r="U2" s="64" t="s">
        <v>210</v>
      </c>
      <c r="W2" s="3" t="s">
        <v>130</v>
      </c>
      <c r="Y2" s="3" t="s">
        <v>154</v>
      </c>
    </row>
    <row r="3" spans="1:25" ht="44" x14ac:dyDescent="0.2">
      <c r="B3" s="65"/>
      <c r="C3" s="66" t="s">
        <v>228</v>
      </c>
      <c r="D3" s="66" t="s">
        <v>236</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投入係数表!Y5</f>
        <v>1.0727147345031033E-3</v>
      </c>
      <c r="E5" s="77">
        <f t="shared" ref="E5:E38" si="0">$C$27*D5</f>
        <v>0.10727147345031034</v>
      </c>
      <c r="F5" s="76">
        <f>分析係数表!C8</f>
        <v>1</v>
      </c>
      <c r="G5" s="77">
        <f t="shared" ref="G5:G38" si="1">E5*F5</f>
        <v>0.10727147345031034</v>
      </c>
      <c r="H5" s="77">
        <f t="array" ref="H5:H43">MMULT(逆行列係数!C5:AO43,'23'!G5:G43)</f>
        <v>0.1263215055335547</v>
      </c>
      <c r="I5" s="77">
        <f t="shared" ref="I5:I38" si="2">C5+H5</f>
        <v>0.1263215055335547</v>
      </c>
      <c r="J5" s="76">
        <f>分析係数表!G8</f>
        <v>0.11966752230778634</v>
      </c>
      <c r="K5" s="78">
        <f t="shared" ref="K5:K38" si="3">I5*J5</f>
        <v>1.5116581581389812E-2</v>
      </c>
      <c r="L5" s="79" t="s">
        <v>184</v>
      </c>
      <c r="M5" s="80" t="s">
        <v>184</v>
      </c>
      <c r="N5" s="81">
        <f>分析係数表!H8</f>
        <v>1.1982031803320041E-2</v>
      </c>
      <c r="O5" s="82">
        <f t="shared" ref="O5:O43" si="4">$M$44*N5</f>
        <v>0.28190642256830017</v>
      </c>
      <c r="P5" s="76">
        <f>分析係数表!C8</f>
        <v>1</v>
      </c>
      <c r="Q5" s="82">
        <f t="shared" ref="Q5:Q38" si="5">O5*P5</f>
        <v>0.28190642256830017</v>
      </c>
      <c r="R5" s="83">
        <f t="array" ref="R5:R43">MMULT(逆行列係数!C5:AO43,'23'!Q5:Q43)</f>
        <v>0.37242021104011713</v>
      </c>
      <c r="S5" s="84">
        <f t="shared" ref="S5:S38" si="6">I5+R5</f>
        <v>0.49874171657367183</v>
      </c>
      <c r="T5" s="85">
        <f>分析係数表!F8</f>
        <v>0.45202298007578534</v>
      </c>
      <c r="U5" s="86">
        <f t="shared" ref="U5:U38" si="7">S5*T5</f>
        <v>0.22544271701374385</v>
      </c>
      <c r="V5" s="87">
        <f>分析係数表!D8</f>
        <v>0.29959662632929962</v>
      </c>
      <c r="W5" s="167">
        <f t="shared" ref="W5:W38" si="8">ROUND(S5*V5,0)</f>
        <v>0</v>
      </c>
      <c r="X5" s="76">
        <f>分析係数表!E8</f>
        <v>0.10695513995844029</v>
      </c>
      <c r="Y5" s="166">
        <f t="shared" ref="Y5:Y38" si="9">ROUND(S5*X5,0)</f>
        <v>0</v>
      </c>
    </row>
    <row r="6" spans="1:25" x14ac:dyDescent="0.2">
      <c r="A6" s="6" t="s">
        <v>220</v>
      </c>
      <c r="B6" s="5" t="s">
        <v>266</v>
      </c>
      <c r="C6" s="90"/>
      <c r="D6" s="76">
        <f>投入係数表!Y6</f>
        <v>7.6622481035935937E-5</v>
      </c>
      <c r="E6" s="77">
        <f t="shared" si="0"/>
        <v>7.6622481035935937E-3</v>
      </c>
      <c r="F6" s="76">
        <f>分析係数表!C9</f>
        <v>0.44525547445255476</v>
      </c>
      <c r="G6" s="77">
        <f t="shared" si="1"/>
        <v>3.4116579147387533E-3</v>
      </c>
      <c r="H6" s="77">
        <v>4.2903650739042239E-3</v>
      </c>
      <c r="I6" s="77">
        <f t="shared" si="2"/>
        <v>4.2903650739042239E-3</v>
      </c>
      <c r="J6" s="76">
        <f>分析係数表!G9</f>
        <v>0.25757575757575757</v>
      </c>
      <c r="K6" s="78">
        <f t="shared" si="3"/>
        <v>1.1050940341874515E-3</v>
      </c>
      <c r="L6" s="79"/>
      <c r="M6" s="80"/>
      <c r="N6" s="81">
        <f>分析係数表!H9</f>
        <v>6.2093120276314386E-4</v>
      </c>
      <c r="O6" s="82">
        <f t="shared" si="4"/>
        <v>1.460891582540179E-2</v>
      </c>
      <c r="P6" s="76">
        <f>分析係数表!C9</f>
        <v>0.44525547445255476</v>
      </c>
      <c r="Q6" s="82">
        <f t="shared" si="5"/>
        <v>6.5046997470767096E-3</v>
      </c>
      <c r="R6" s="83">
        <v>7.7513508479729459E-3</v>
      </c>
      <c r="S6" s="84">
        <f t="shared" si="6"/>
        <v>1.204171592187717E-2</v>
      </c>
      <c r="T6" s="85">
        <f>分析係数表!F9</f>
        <v>0.71212121212121215</v>
      </c>
      <c r="U6" s="86">
        <f t="shared" si="7"/>
        <v>8.5751613383064692E-3</v>
      </c>
      <c r="V6" s="87">
        <f>分析係数表!D9</f>
        <v>0.22727272727272727</v>
      </c>
      <c r="W6" s="167">
        <f t="shared" si="8"/>
        <v>0</v>
      </c>
      <c r="X6" s="76">
        <f>分析係数表!E9</f>
        <v>0</v>
      </c>
      <c r="Y6" s="166">
        <f t="shared" si="9"/>
        <v>0</v>
      </c>
    </row>
    <row r="7" spans="1:25" x14ac:dyDescent="0.2">
      <c r="A7" s="6" t="s">
        <v>221</v>
      </c>
      <c r="B7" s="5" t="s">
        <v>267</v>
      </c>
      <c r="C7" s="90"/>
      <c r="D7" s="76">
        <f>投入係数表!Y7</f>
        <v>0</v>
      </c>
      <c r="E7" s="77">
        <f t="shared" si="0"/>
        <v>0</v>
      </c>
      <c r="F7" s="76">
        <f>分析係数表!C10</f>
        <v>1</v>
      </c>
      <c r="G7" s="77">
        <f t="shared" si="1"/>
        <v>0</v>
      </c>
      <c r="H7" s="77">
        <v>6.6851757226199016E-4</v>
      </c>
      <c r="I7" s="77">
        <f t="shared" si="2"/>
        <v>6.6851757226199016E-4</v>
      </c>
      <c r="J7" s="76">
        <f>分析係数表!G10</f>
        <v>0.17925311203319502</v>
      </c>
      <c r="K7" s="78">
        <f t="shared" si="3"/>
        <v>1.1983385527683807E-4</v>
      </c>
      <c r="L7" s="79"/>
      <c r="M7" s="80"/>
      <c r="N7" s="81">
        <f>分析係数表!H10</f>
        <v>1.2030542053535912E-3</v>
      </c>
      <c r="O7" s="82">
        <f t="shared" si="4"/>
        <v>2.8304774411715968E-2</v>
      </c>
      <c r="P7" s="76">
        <f>分析係数表!C10</f>
        <v>1</v>
      </c>
      <c r="Q7" s="82">
        <f t="shared" si="5"/>
        <v>2.8304774411715968E-2</v>
      </c>
      <c r="R7" s="83">
        <v>3.8536402278361158E-2</v>
      </c>
      <c r="S7" s="84">
        <f t="shared" si="6"/>
        <v>3.9204919850623146E-2</v>
      </c>
      <c r="T7" s="85">
        <f>分析係数表!F10</f>
        <v>0.51950207468879672</v>
      </c>
      <c r="U7" s="86">
        <f t="shared" si="7"/>
        <v>2.0367037200406717E-2</v>
      </c>
      <c r="V7" s="87">
        <f>分析係数表!D10</f>
        <v>0.10539419087136929</v>
      </c>
      <c r="W7" s="167">
        <f t="shared" si="8"/>
        <v>0</v>
      </c>
      <c r="X7" s="76">
        <f>分析係数表!E10</f>
        <v>0</v>
      </c>
      <c r="Y7" s="166">
        <f t="shared" si="9"/>
        <v>0</v>
      </c>
    </row>
    <row r="8" spans="1:25" x14ac:dyDescent="0.2">
      <c r="A8" s="6" t="s">
        <v>222</v>
      </c>
      <c r="B8" s="5" t="s">
        <v>27</v>
      </c>
      <c r="C8" s="90"/>
      <c r="D8" s="76">
        <f>投入係数表!Y8</f>
        <v>6.5895333690904915E-3</v>
      </c>
      <c r="E8" s="77">
        <f t="shared" si="0"/>
        <v>0.65895333690904911</v>
      </c>
      <c r="F8" s="76">
        <f>分析係数表!C11</f>
        <v>1.8423746161719823E-3</v>
      </c>
      <c r="G8" s="77">
        <f t="shared" si="1"/>
        <v>1.2140389011630563E-3</v>
      </c>
      <c r="H8" s="77">
        <v>1.366489880996156E-3</v>
      </c>
      <c r="I8" s="77">
        <f t="shared" si="2"/>
        <v>1.366489880996156E-3</v>
      </c>
      <c r="J8" s="76">
        <f>分析係数表!G11</f>
        <v>0.46666666666666667</v>
      </c>
      <c r="K8" s="78">
        <f t="shared" si="3"/>
        <v>6.3769527779820618E-4</v>
      </c>
      <c r="L8" s="79"/>
      <c r="M8" s="80"/>
      <c r="N8" s="81">
        <f>分析係数表!H11</f>
        <v>-1.9404100086348246E-5</v>
      </c>
      <c r="O8" s="82">
        <f t="shared" si="4"/>
        <v>-4.5652861954380595E-4</v>
      </c>
      <c r="P8" s="76">
        <f>分析係数表!C11</f>
        <v>1.8423746161719823E-3</v>
      </c>
      <c r="Q8" s="82">
        <f t="shared" si="5"/>
        <v>-8.4109674020354447E-7</v>
      </c>
      <c r="R8" s="83">
        <v>1.4149104994599327E-4</v>
      </c>
      <c r="S8" s="84">
        <f t="shared" si="6"/>
        <v>1.5079809309421492E-3</v>
      </c>
      <c r="T8" s="85">
        <f>分析係数表!F11</f>
        <v>0.8</v>
      </c>
      <c r="U8" s="86">
        <f t="shared" si="7"/>
        <v>1.2063847447537194E-3</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投入係数表!Y9</f>
        <v>0</v>
      </c>
      <c r="E9" s="77">
        <f t="shared" si="0"/>
        <v>0</v>
      </c>
      <c r="F9" s="76">
        <f>分析係数表!C12</f>
        <v>2.0316759704011478E-2</v>
      </c>
      <c r="G9" s="77">
        <f t="shared" si="1"/>
        <v>0</v>
      </c>
      <c r="H9" s="77">
        <v>4.2695247907969353E-4</v>
      </c>
      <c r="I9" s="77">
        <f t="shared" si="2"/>
        <v>4.2695247907969353E-4</v>
      </c>
      <c r="J9" s="76">
        <f>分析係数表!G12</f>
        <v>0.1442736737729301</v>
      </c>
      <c r="K9" s="78">
        <f t="shared" si="3"/>
        <v>6.1598002683287473E-5</v>
      </c>
      <c r="L9" s="79"/>
      <c r="M9" s="80"/>
      <c r="N9" s="81">
        <f>分析係数表!H12</f>
        <v>9.3974056718184554E-2</v>
      </c>
      <c r="O9" s="82">
        <f t="shared" si="4"/>
        <v>2.2109681044506524</v>
      </c>
      <c r="P9" s="76">
        <f>分析係数表!C12</f>
        <v>2.0316759704011478E-2</v>
      </c>
      <c r="Q9" s="82">
        <f t="shared" si="5"/>
        <v>4.4919707691357655E-2</v>
      </c>
      <c r="R9" s="83">
        <v>5.0001685977931969E-2</v>
      </c>
      <c r="S9" s="84">
        <f t="shared" si="6"/>
        <v>5.0428638457011662E-2</v>
      </c>
      <c r="T9" s="85">
        <f>分析係数表!F12</f>
        <v>0.28705999008428357</v>
      </c>
      <c r="U9" s="86">
        <f t="shared" si="7"/>
        <v>1.4476044455433689E-2</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投入係数表!Y10</f>
        <v>3.3713891655811814E-3</v>
      </c>
      <c r="E10" s="77">
        <f t="shared" si="0"/>
        <v>0.33713891655811812</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0.33509200674515355</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投入係数表!Y11</f>
        <v>5.0034480116466169E-2</v>
      </c>
      <c r="E11" s="77">
        <f t="shared" si="0"/>
        <v>5.0034480116466167</v>
      </c>
      <c r="F11" s="76">
        <f>分析係数表!C14</f>
        <v>5.3118908382066232E-2</v>
      </c>
      <c r="G11" s="77">
        <f t="shared" si="1"/>
        <v>0.26577769652508809</v>
      </c>
      <c r="H11" s="77">
        <v>0.27652682889140268</v>
      </c>
      <c r="I11" s="77">
        <f t="shared" si="2"/>
        <v>0.27652682889140268</v>
      </c>
      <c r="J11" s="76">
        <f>分析係数表!G14</f>
        <v>0.16545012165450121</v>
      </c>
      <c r="K11" s="78">
        <f t="shared" si="3"/>
        <v>4.5751397480816011E-2</v>
      </c>
      <c r="L11" s="79"/>
      <c r="M11" s="80"/>
      <c r="N11" s="81">
        <f>分析係数表!H14</f>
        <v>1.1739480552240688E-3</v>
      </c>
      <c r="O11" s="82">
        <f t="shared" si="4"/>
        <v>2.7619981482400257E-2</v>
      </c>
      <c r="P11" s="76">
        <f>分析係数表!C14</f>
        <v>5.3118908382066232E-2</v>
      </c>
      <c r="Q11" s="82">
        <f t="shared" si="5"/>
        <v>1.4671432658779852E-3</v>
      </c>
      <c r="R11" s="83">
        <v>5.460150750176947E-3</v>
      </c>
      <c r="S11" s="84">
        <f t="shared" si="6"/>
        <v>0.28198697964157965</v>
      </c>
      <c r="T11" s="85">
        <f>分析係数表!F14</f>
        <v>0.30008110300081103</v>
      </c>
      <c r="U11" s="86">
        <f t="shared" si="7"/>
        <v>8.4618963882712464E-2</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投入係数表!Y12</f>
        <v>5.7466860776951957E-3</v>
      </c>
      <c r="E12" s="77">
        <f t="shared" si="0"/>
        <v>0.57466860776951956</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0.20406829293608128</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投入係数表!Y13</f>
        <v>1.2872576814037239E-2</v>
      </c>
      <c r="E13" s="77">
        <f t="shared" si="0"/>
        <v>1.287257681403724</v>
      </c>
      <c r="F13" s="76">
        <f>分析係数表!C16</f>
        <v>2.7114967462038564E-3</v>
      </c>
      <c r="G13" s="77">
        <f t="shared" si="1"/>
        <v>3.4903950146521179E-3</v>
      </c>
      <c r="H13" s="77">
        <v>3.6849400624655603E-3</v>
      </c>
      <c r="I13" s="77">
        <f t="shared" si="2"/>
        <v>3.6849400624655603E-3</v>
      </c>
      <c r="J13" s="76">
        <f>分析係数表!G16</f>
        <v>4.3478260869565216E-2</v>
      </c>
      <c r="K13" s="78">
        <f t="shared" si="3"/>
        <v>1.6021478532458959E-4</v>
      </c>
      <c r="L13" s="79"/>
      <c r="M13" s="80"/>
      <c r="N13" s="81">
        <f>分析係数表!H16</f>
        <v>1.6842758874950278E-2</v>
      </c>
      <c r="O13" s="82">
        <f t="shared" si="4"/>
        <v>0.3962668417640236</v>
      </c>
      <c r="P13" s="76">
        <f>分析係数表!C16</f>
        <v>2.7114967462038564E-3</v>
      </c>
      <c r="Q13" s="82">
        <f t="shared" si="5"/>
        <v>1.0744762520716285E-3</v>
      </c>
      <c r="R13" s="83">
        <v>1.2011248048734069E-3</v>
      </c>
      <c r="S13" s="84">
        <f t="shared" si="6"/>
        <v>4.886064867338967E-3</v>
      </c>
      <c r="T13" s="85">
        <f>分析係数表!F16</f>
        <v>0.30434782608695654</v>
      </c>
      <c r="U13" s="86">
        <f t="shared" si="7"/>
        <v>1.4870632204944682E-3</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投入係数表!Y14</f>
        <v>1.4328403953720021E-2</v>
      </c>
      <c r="E14" s="77">
        <f t="shared" si="0"/>
        <v>1.4328403953720021</v>
      </c>
      <c r="F14" s="76">
        <f>分析係数表!C17</f>
        <v>8.0363051905076865E-3</v>
      </c>
      <c r="G14" s="77">
        <f t="shared" si="1"/>
        <v>1.1514742706497107E-2</v>
      </c>
      <c r="H14" s="77">
        <v>1.2695770530486417E-2</v>
      </c>
      <c r="I14" s="77">
        <f t="shared" si="2"/>
        <v>1.2695770530486417E-2</v>
      </c>
      <c r="J14" s="76">
        <f>分析係数表!G17</f>
        <v>0.21314741035856574</v>
      </c>
      <c r="K14" s="78">
        <f t="shared" si="3"/>
        <v>2.7060706110797741E-3</v>
      </c>
      <c r="L14" s="79"/>
      <c r="M14" s="80"/>
      <c r="N14" s="81">
        <f>分析係数表!H17</f>
        <v>2.8815088628227144E-3</v>
      </c>
      <c r="O14" s="82">
        <f t="shared" si="4"/>
        <v>6.7794500002255176E-2</v>
      </c>
      <c r="P14" s="76">
        <f>分析係数表!C17</f>
        <v>8.0363051905076865E-3</v>
      </c>
      <c r="Q14" s="82">
        <f t="shared" si="5"/>
        <v>5.448172922559966E-4</v>
      </c>
      <c r="R14" s="83">
        <v>1.0435417360982948E-3</v>
      </c>
      <c r="S14" s="84">
        <f t="shared" si="6"/>
        <v>1.3739312266584713E-2</v>
      </c>
      <c r="T14" s="85">
        <f>分析係数表!F17</f>
        <v>0.32270916334661354</v>
      </c>
      <c r="U14" s="86">
        <f t="shared" si="7"/>
        <v>4.4338019665074169E-3</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投入係数表!Y15</f>
        <v>5.7007125890736345E-2</v>
      </c>
      <c r="E15" s="77">
        <f t="shared" si="0"/>
        <v>5.7007125890736345</v>
      </c>
      <c r="F15" s="76">
        <f>分析係数表!C18</f>
        <v>6.0036945812807829E-2</v>
      </c>
      <c r="G15" s="77">
        <f t="shared" si="1"/>
        <v>0.34225337280460522</v>
      </c>
      <c r="H15" s="77">
        <v>0.3456135530513314</v>
      </c>
      <c r="I15" s="77">
        <f t="shared" si="2"/>
        <v>0.3456135530513314</v>
      </c>
      <c r="J15" s="76">
        <f>分析係数表!G18</f>
        <v>0.21452702702702703</v>
      </c>
      <c r="K15" s="78">
        <f t="shared" si="3"/>
        <v>7.4143448036349813E-2</v>
      </c>
      <c r="L15" s="79"/>
      <c r="M15" s="80"/>
      <c r="N15" s="81">
        <f>分析係数表!H18</f>
        <v>4.5599635202918376E-4</v>
      </c>
      <c r="O15" s="82">
        <f t="shared" si="4"/>
        <v>1.072842255927944E-2</v>
      </c>
      <c r="P15" s="76">
        <f>分析係数表!C18</f>
        <v>6.0036945812807829E-2</v>
      </c>
      <c r="Q15" s="82">
        <f t="shared" si="5"/>
        <v>6.4410172384836482E-4</v>
      </c>
      <c r="R15" s="83">
        <v>1.5104843402929708E-3</v>
      </c>
      <c r="S15" s="84">
        <f t="shared" si="6"/>
        <v>0.3471240373916244</v>
      </c>
      <c r="T15" s="85">
        <f>分析係数表!F18</f>
        <v>0.45777027027027029</v>
      </c>
      <c r="U15" s="86">
        <f t="shared" si="7"/>
        <v>0.15890306441407132</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投入係数表!Y16</f>
        <v>2.4825683855643245E-2</v>
      </c>
      <c r="E16" s="77">
        <f t="shared" si="0"/>
        <v>2.4825683855643246</v>
      </c>
      <c r="F16" s="76">
        <f>分析係数表!C19</f>
        <v>2.1817907292767669E-2</v>
      </c>
      <c r="G16" s="77">
        <f t="shared" si="1"/>
        <v>5.4164446884198338E-2</v>
      </c>
      <c r="H16" s="77">
        <v>5.8113852670106304E-2</v>
      </c>
      <c r="I16" s="77">
        <f t="shared" si="2"/>
        <v>5.8113852670106304E-2</v>
      </c>
      <c r="J16" s="76">
        <f>分析係数表!G19</f>
        <v>5.7812500000000003E-2</v>
      </c>
      <c r="K16" s="78">
        <f t="shared" si="3"/>
        <v>3.3597071074905208E-3</v>
      </c>
      <c r="L16" s="79"/>
      <c r="M16" s="80"/>
      <c r="N16" s="81">
        <f>分析係数表!H19</f>
        <v>-1.1642460051808947E-4</v>
      </c>
      <c r="O16" s="82">
        <f t="shared" si="4"/>
        <v>-2.7391717172628358E-3</v>
      </c>
      <c r="P16" s="76">
        <f>分析係数表!C19</f>
        <v>2.1817907292767669E-2</v>
      </c>
      <c r="Q16" s="82">
        <f t="shared" si="5"/>
        <v>-5.9762994586211764E-5</v>
      </c>
      <c r="R16" s="83">
        <v>3.7656558662889453E-4</v>
      </c>
      <c r="S16" s="84">
        <f t="shared" si="6"/>
        <v>5.8490418256735198E-2</v>
      </c>
      <c r="T16" s="85">
        <f>分析係数表!F19</f>
        <v>0.24062500000000001</v>
      </c>
      <c r="U16" s="86">
        <f t="shared" si="7"/>
        <v>1.4074256893026908E-2</v>
      </c>
      <c r="V16" s="87">
        <f>分析係数表!D19</f>
        <v>1.171875E-2</v>
      </c>
      <c r="W16" s="167">
        <f t="shared" si="8"/>
        <v>0</v>
      </c>
      <c r="X16" s="76">
        <f>分析係数表!E19</f>
        <v>1.015625E-2</v>
      </c>
      <c r="Y16" s="166">
        <f t="shared" si="9"/>
        <v>0</v>
      </c>
    </row>
    <row r="17" spans="1:25" x14ac:dyDescent="0.2">
      <c r="A17" s="6" t="s">
        <v>5</v>
      </c>
      <c r="B17" s="5" t="s">
        <v>33</v>
      </c>
      <c r="C17" s="90"/>
      <c r="D17" s="76">
        <f>投入係数表!Y17</f>
        <v>9.5778101294919926E-3</v>
      </c>
      <c r="E17" s="77">
        <f t="shared" si="0"/>
        <v>0.95778101294919926</v>
      </c>
      <c r="F17" s="76">
        <f>分析係数表!C20</f>
        <v>5.6386047731444844E-3</v>
      </c>
      <c r="G17" s="77">
        <f t="shared" si="1"/>
        <v>5.400548591242514E-3</v>
      </c>
      <c r="H17" s="77">
        <v>6.0188683895938322E-3</v>
      </c>
      <c r="I17" s="77">
        <f t="shared" si="2"/>
        <v>6.0188683895938322E-3</v>
      </c>
      <c r="J17" s="76">
        <f>分析係数表!G20</f>
        <v>9.9078341013824886E-2</v>
      </c>
      <c r="K17" s="78">
        <f t="shared" si="3"/>
        <v>5.9633949482150873E-4</v>
      </c>
      <c r="L17" s="79"/>
      <c r="M17" s="80"/>
      <c r="N17" s="81">
        <f>分析係数表!H20</f>
        <v>5.6271890250409915E-4</v>
      </c>
      <c r="O17" s="82">
        <f t="shared" si="4"/>
        <v>1.3239329966770373E-2</v>
      </c>
      <c r="P17" s="76">
        <f>分析係数表!C20</f>
        <v>5.6386047731444844E-3</v>
      </c>
      <c r="Q17" s="82">
        <f t="shared" si="5"/>
        <v>7.4651349143866231E-5</v>
      </c>
      <c r="R17" s="83">
        <v>2.3812589993308926E-4</v>
      </c>
      <c r="S17" s="84">
        <f t="shared" si="6"/>
        <v>6.2569942895269216E-3</v>
      </c>
      <c r="T17" s="85">
        <f>分析係数表!F20</f>
        <v>0.22119815668202766</v>
      </c>
      <c r="U17" s="86">
        <f t="shared" si="7"/>
        <v>1.3840356032133283E-3</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投入係数表!Y18</f>
        <v>0.10190789977779481</v>
      </c>
      <c r="E18" s="77">
        <f t="shared" si="0"/>
        <v>10.190789977779481</v>
      </c>
      <c r="F18" s="76">
        <f>分析係数表!C21</f>
        <v>3.6921656859351559E-2</v>
      </c>
      <c r="G18" s="77">
        <f t="shared" si="1"/>
        <v>0.37626085068529291</v>
      </c>
      <c r="H18" s="77">
        <v>0.37963136230865646</v>
      </c>
      <c r="I18" s="77">
        <f t="shared" si="2"/>
        <v>0.37963136230865646</v>
      </c>
      <c r="J18" s="76">
        <f>分析係数表!G21</f>
        <v>0.2849280270956816</v>
      </c>
      <c r="K18" s="78">
        <f t="shared" si="3"/>
        <v>0.10816761508625139</v>
      </c>
      <c r="L18" s="79"/>
      <c r="M18" s="80"/>
      <c r="N18" s="81">
        <f>分析係数表!H21</f>
        <v>9.3139680414471579E-4</v>
      </c>
      <c r="O18" s="82">
        <f t="shared" si="4"/>
        <v>2.1913373738102686E-2</v>
      </c>
      <c r="P18" s="76">
        <f>分析係数表!C21</f>
        <v>3.6921656859351559E-2</v>
      </c>
      <c r="Q18" s="82">
        <f t="shared" si="5"/>
        <v>8.0907806578895335E-4</v>
      </c>
      <c r="R18" s="83">
        <v>1.8839321287650818E-3</v>
      </c>
      <c r="S18" s="84">
        <f t="shared" si="6"/>
        <v>0.38151529443742155</v>
      </c>
      <c r="T18" s="85">
        <f>分析係数表!F21</f>
        <v>0.42591024555461471</v>
      </c>
      <c r="U18" s="86">
        <f t="shared" si="7"/>
        <v>0.16249127273668335</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投入係数表!Y19</f>
        <v>6.8194008121982988E-3</v>
      </c>
      <c r="E19" s="77">
        <f t="shared" si="0"/>
        <v>0.68194008121982985</v>
      </c>
      <c r="F19" s="76">
        <f>分析係数表!C22</f>
        <v>3.1736872475476074E-2</v>
      </c>
      <c r="G19" s="77">
        <f t="shared" si="1"/>
        <v>2.1642645393589538E-2</v>
      </c>
      <c r="H19" s="77">
        <v>2.3912415169016515E-2</v>
      </c>
      <c r="I19" s="77">
        <f t="shared" si="2"/>
        <v>2.3912415169016515E-2</v>
      </c>
      <c r="J19" s="76">
        <f>分析係数表!G22</f>
        <v>0.19464835425053278</v>
      </c>
      <c r="K19" s="78">
        <f t="shared" si="3"/>
        <v>4.6545122588045407E-3</v>
      </c>
      <c r="L19" s="79"/>
      <c r="M19" s="80"/>
      <c r="N19" s="81">
        <f>分析係数表!H22</f>
        <v>4.8510250215870614E-5</v>
      </c>
      <c r="O19" s="82">
        <f t="shared" si="4"/>
        <v>1.141321548859515E-3</v>
      </c>
      <c r="P19" s="76">
        <f>分析係数表!C22</f>
        <v>3.1736872475476074E-2</v>
      </c>
      <c r="Q19" s="82">
        <f t="shared" si="5"/>
        <v>3.6221976449667261E-5</v>
      </c>
      <c r="R19" s="83">
        <v>4.5537388126932723E-4</v>
      </c>
      <c r="S19" s="84">
        <f t="shared" si="6"/>
        <v>2.4367789050285842E-2</v>
      </c>
      <c r="T19" s="85">
        <f>分析係数表!F22</f>
        <v>0.41345015391901491</v>
      </c>
      <c r="U19" s="86">
        <f t="shared" si="7"/>
        <v>1.0074866133506768E-2</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投入係数表!Y20</f>
        <v>7.6622481035935937E-5</v>
      </c>
      <c r="E20" s="77">
        <f t="shared" si="0"/>
        <v>7.6622481035935937E-3</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6.8479292931570895E-4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投入係数表!Y21</f>
        <v>2.2986744310780782E-4</v>
      </c>
      <c r="E21" s="77">
        <f t="shared" si="0"/>
        <v>2.2986744310780783E-2</v>
      </c>
      <c r="F21" s="76">
        <f>分析係数表!C24</f>
        <v>0.35760598503740648</v>
      </c>
      <c r="G21" s="77">
        <f t="shared" si="1"/>
        <v>8.220197342059761E-3</v>
      </c>
      <c r="H21" s="77">
        <v>1.9860353138159294E-2</v>
      </c>
      <c r="I21" s="77">
        <f t="shared" si="2"/>
        <v>1.9860353138159294E-2</v>
      </c>
      <c r="J21" s="76">
        <f>分析係数表!G24</f>
        <v>0.20759493670886076</v>
      </c>
      <c r="K21" s="78">
        <f t="shared" si="3"/>
        <v>4.1229087527318029E-3</v>
      </c>
      <c r="L21" s="79"/>
      <c r="M21" s="80"/>
      <c r="N21" s="81">
        <f>分析係数表!H24</f>
        <v>3.6867790164061664E-4</v>
      </c>
      <c r="O21" s="82">
        <f t="shared" si="4"/>
        <v>8.6740437713323116E-3</v>
      </c>
      <c r="P21" s="76">
        <f>分析係数表!C24</f>
        <v>0.35760598503740648</v>
      </c>
      <c r="Q21" s="82">
        <f t="shared" si="5"/>
        <v>3.1018899671048715E-3</v>
      </c>
      <c r="R21" s="83">
        <v>1.084222133425106E-2</v>
      </c>
      <c r="S21" s="84">
        <f t="shared" si="6"/>
        <v>3.0702574472410354E-2</v>
      </c>
      <c r="T21" s="85">
        <f>分析係数表!F24</f>
        <v>0.39156118143459917</v>
      </c>
      <c r="U21" s="86">
        <f t="shared" si="7"/>
        <v>1.2021936333500764E-2</v>
      </c>
      <c r="V21" s="87">
        <f>分析係数表!D24</f>
        <v>0</v>
      </c>
      <c r="W21" s="167">
        <f t="shared" si="8"/>
        <v>0</v>
      </c>
      <c r="X21" s="76">
        <f>分析係数表!E24</f>
        <v>0</v>
      </c>
      <c r="Y21" s="166">
        <f t="shared" si="9"/>
        <v>0</v>
      </c>
    </row>
    <row r="22" spans="1:25" x14ac:dyDescent="0.2">
      <c r="A22" s="6" t="s">
        <v>10</v>
      </c>
      <c r="B22" s="5" t="s">
        <v>272</v>
      </c>
      <c r="C22" s="90"/>
      <c r="D22" s="76">
        <f>投入係数表!Y22</f>
        <v>3.0648992414374375E-4</v>
      </c>
      <c r="E22" s="77">
        <f t="shared" si="0"/>
        <v>3.0648992414374375E-2</v>
      </c>
      <c r="F22" s="76">
        <f>分析係数表!C25</f>
        <v>9.5215065139195865E-3</v>
      </c>
      <c r="G22" s="77">
        <f t="shared" si="1"/>
        <v>2.918245809185376E-4</v>
      </c>
      <c r="H22" s="77">
        <v>2.7128171846224213E-3</v>
      </c>
      <c r="I22" s="77">
        <f t="shared" si="2"/>
        <v>2.7128171846224213E-3</v>
      </c>
      <c r="J22" s="76">
        <f>分析係数表!G25</f>
        <v>0.19654913728432108</v>
      </c>
      <c r="K22" s="78">
        <f t="shared" si="3"/>
        <v>5.3320187724761772E-4</v>
      </c>
      <c r="L22" s="79"/>
      <c r="M22" s="80"/>
      <c r="N22" s="81">
        <f>分析係数表!H25</f>
        <v>5.2391070233140261E-4</v>
      </c>
      <c r="O22" s="82">
        <f t="shared" si="4"/>
        <v>1.232627272768276E-2</v>
      </c>
      <c r="P22" s="76">
        <f>分析係数表!C25</f>
        <v>9.5215065139195865E-3</v>
      </c>
      <c r="Q22" s="82">
        <f t="shared" si="5"/>
        <v>1.1736468606898076E-4</v>
      </c>
      <c r="R22" s="83">
        <v>8.7580666916110546E-4</v>
      </c>
      <c r="S22" s="84">
        <f t="shared" si="6"/>
        <v>3.5886238537835265E-3</v>
      </c>
      <c r="T22" s="85">
        <f>分析係数表!F25</f>
        <v>0.35083770942735681</v>
      </c>
      <c r="U22" s="86">
        <f t="shared" si="7"/>
        <v>1.2590245728577862E-3</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投入係数表!Y23</f>
        <v>8.5050953949888895E-3</v>
      </c>
      <c r="E23" s="77">
        <f t="shared" si="0"/>
        <v>0.85050953949888897</v>
      </c>
      <c r="F23" s="76">
        <f>分析係数表!C26</f>
        <v>1</v>
      </c>
      <c r="G23" s="77">
        <f t="shared" si="1"/>
        <v>0.85050953949888897</v>
      </c>
      <c r="H23" s="77">
        <v>1.0198520633780286</v>
      </c>
      <c r="I23" s="77">
        <f t="shared" si="2"/>
        <v>1.0198520633780286</v>
      </c>
      <c r="J23" s="76">
        <f>分析係数表!G26</f>
        <v>0.19643428283435263</v>
      </c>
      <c r="K23" s="78">
        <f t="shared" si="3"/>
        <v>0.20033390866679779</v>
      </c>
      <c r="L23" s="79"/>
      <c r="M23" s="80"/>
      <c r="N23" s="81">
        <f>分析係数表!H26</f>
        <v>1.1070039099261674E-2</v>
      </c>
      <c r="O23" s="82">
        <f t="shared" si="4"/>
        <v>0.26044957744974129</v>
      </c>
      <c r="P23" s="76">
        <f>分析係数表!C26</f>
        <v>1</v>
      </c>
      <c r="Q23" s="82">
        <f t="shared" si="5"/>
        <v>0.26044957744974129</v>
      </c>
      <c r="R23" s="83">
        <v>0.30767140852939873</v>
      </c>
      <c r="S23" s="84">
        <f t="shared" si="6"/>
        <v>1.3275234719074274</v>
      </c>
      <c r="T23" s="85">
        <f>分析係数表!F26</f>
        <v>0.33543328454985122</v>
      </c>
      <c r="U23" s="86">
        <f t="shared" si="7"/>
        <v>0.44529555849893049</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投入係数表!Y24</f>
        <v>1.6856945827905907E-3</v>
      </c>
      <c r="E24" s="77">
        <f t="shared" si="0"/>
        <v>0.16856945827905906</v>
      </c>
      <c r="F24" s="76">
        <f>分析係数表!C27</f>
        <v>0.19201995012468831</v>
      </c>
      <c r="G24" s="77">
        <f t="shared" si="1"/>
        <v>3.2368698971290646E-2</v>
      </c>
      <c r="H24" s="77">
        <v>3.3747809153811752E-2</v>
      </c>
      <c r="I24" s="77">
        <f t="shared" si="2"/>
        <v>3.3747809153811752E-2</v>
      </c>
      <c r="J24" s="76">
        <f>分析係数表!G27</f>
        <v>0.16888519134775373</v>
      </c>
      <c r="K24" s="78">
        <f t="shared" si="3"/>
        <v>5.6995052065089728E-3</v>
      </c>
      <c r="L24" s="79"/>
      <c r="M24" s="80"/>
      <c r="N24" s="81">
        <f>分析係数表!H27</f>
        <v>1.1060337049218499E-2</v>
      </c>
      <c r="O24" s="82">
        <f t="shared" si="4"/>
        <v>0.26022131313996938</v>
      </c>
      <c r="P24" s="76">
        <f>分析係数表!C27</f>
        <v>0.19201995012468831</v>
      </c>
      <c r="Q24" s="82">
        <f t="shared" si="5"/>
        <v>4.9967683570517819E-2</v>
      </c>
      <c r="R24" s="83">
        <v>5.0604691490378655E-2</v>
      </c>
      <c r="S24" s="84">
        <f t="shared" si="6"/>
        <v>8.4352500644190406E-2</v>
      </c>
      <c r="T24" s="85">
        <f>分析係数表!F27</f>
        <v>0.32029950083194675</v>
      </c>
      <c r="U24" s="86">
        <f t="shared" si="7"/>
        <v>2.7018063850260652E-2</v>
      </c>
      <c r="V24" s="87">
        <f>分析係数表!D27</f>
        <v>0</v>
      </c>
      <c r="W24" s="167">
        <f t="shared" si="8"/>
        <v>0</v>
      </c>
      <c r="X24" s="76">
        <f>分析係数表!E27</f>
        <v>0</v>
      </c>
      <c r="Y24" s="166">
        <f t="shared" si="9"/>
        <v>0</v>
      </c>
    </row>
    <row r="25" spans="1:25" x14ac:dyDescent="0.2">
      <c r="A25" s="6" t="s">
        <v>13</v>
      </c>
      <c r="B25" s="5" t="s">
        <v>192</v>
      </c>
      <c r="C25" s="90"/>
      <c r="D25" s="76">
        <f>投入係数表!Y25</f>
        <v>0</v>
      </c>
      <c r="E25" s="77">
        <f t="shared" si="0"/>
        <v>0</v>
      </c>
      <c r="F25" s="76">
        <f>分析係数表!C28</f>
        <v>7.8754250939681358E-2</v>
      </c>
      <c r="G25" s="77">
        <f t="shared" si="1"/>
        <v>0</v>
      </c>
      <c r="H25" s="77">
        <v>1.5230620563261056E-2</v>
      </c>
      <c r="I25" s="77">
        <f t="shared" si="2"/>
        <v>1.5230620563261056E-2</v>
      </c>
      <c r="J25" s="76">
        <f>分析係数表!G28</f>
        <v>0.12491909385113269</v>
      </c>
      <c r="K25" s="78">
        <f t="shared" si="3"/>
        <v>1.9025953195529993E-3</v>
      </c>
      <c r="L25" s="79"/>
      <c r="M25" s="80"/>
      <c r="N25" s="81">
        <f>分析係数表!H28</f>
        <v>1.995711693880917E-2</v>
      </c>
      <c r="O25" s="82">
        <f t="shared" si="4"/>
        <v>0.46953968520080441</v>
      </c>
      <c r="P25" s="76">
        <f>分析係数表!C28</f>
        <v>7.8754250939681358E-2</v>
      </c>
      <c r="Q25" s="82">
        <f t="shared" si="5"/>
        <v>3.6978246194443141E-2</v>
      </c>
      <c r="R25" s="83">
        <v>4.0806636366009105E-2</v>
      </c>
      <c r="S25" s="84">
        <f t="shared" si="6"/>
        <v>5.6037256929270161E-2</v>
      </c>
      <c r="T25" s="85">
        <f>分析係数表!F28</f>
        <v>0.21391585760517801</v>
      </c>
      <c r="U25" s="86">
        <f t="shared" si="7"/>
        <v>1.1987257873866531E-2</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投入係数表!Y26</f>
        <v>3.2947666845452458E-3</v>
      </c>
      <c r="E26" s="77">
        <f t="shared" si="0"/>
        <v>0.32947666845452456</v>
      </c>
      <c r="F26" s="76">
        <f>分析係数表!C29</f>
        <v>0.17273701124799146</v>
      </c>
      <c r="G26" s="77">
        <f t="shared" si="1"/>
        <v>5.6912814984779958E-2</v>
      </c>
      <c r="H26" s="77">
        <v>7.13513468507882E-2</v>
      </c>
      <c r="I26" s="77">
        <f t="shared" si="2"/>
        <v>7.13513468507882E-2</v>
      </c>
      <c r="J26" s="76">
        <f>分析係数表!G29</f>
        <v>0.26179367547952309</v>
      </c>
      <c r="K26" s="78">
        <f t="shared" si="3"/>
        <v>1.8679331342482137E-2</v>
      </c>
      <c r="L26" s="79"/>
      <c r="M26" s="80"/>
      <c r="N26" s="81">
        <f>分析係数表!H29</f>
        <v>9.8960910440376044E-3</v>
      </c>
      <c r="O26" s="82">
        <f t="shared" si="4"/>
        <v>0.23282959596734101</v>
      </c>
      <c r="P26" s="76">
        <f>分析係数表!C29</f>
        <v>0.17273701124799146</v>
      </c>
      <c r="Q26" s="82">
        <f t="shared" si="5"/>
        <v>4.0218288537475888E-2</v>
      </c>
      <c r="R26" s="83">
        <v>5.4289168822704494E-2</v>
      </c>
      <c r="S26" s="84">
        <f t="shared" si="6"/>
        <v>0.12564051567349269</v>
      </c>
      <c r="T26" s="85">
        <f>分析係数表!F29</f>
        <v>0.41420425090720581</v>
      </c>
      <c r="U26" s="86">
        <f t="shared" si="7"/>
        <v>5.2040835678134091E-2</v>
      </c>
      <c r="V26" s="87">
        <f>分析係数表!D29</f>
        <v>0.15033696215655781</v>
      </c>
      <c r="W26" s="167">
        <f t="shared" si="8"/>
        <v>0</v>
      </c>
      <c r="X26" s="76">
        <f>分析係数表!E29</f>
        <v>7.8797304302747534E-2</v>
      </c>
      <c r="Y26" s="166">
        <f t="shared" si="9"/>
        <v>0</v>
      </c>
    </row>
    <row r="27" spans="1:25" x14ac:dyDescent="0.2">
      <c r="A27" s="6" t="s">
        <v>15</v>
      </c>
      <c r="B27" s="5" t="s">
        <v>36</v>
      </c>
      <c r="C27" s="75">
        <f>最終需要_まとめ!C28</f>
        <v>100</v>
      </c>
      <c r="D27" s="76">
        <f>投入係数表!Y27</f>
        <v>6.8960232932342345E-4</v>
      </c>
      <c r="E27" s="77">
        <f t="shared" si="0"/>
        <v>6.8960232932342339E-2</v>
      </c>
      <c r="F27" s="76">
        <f>分析係数表!C30</f>
        <v>1</v>
      </c>
      <c r="G27" s="77">
        <f t="shared" si="1"/>
        <v>6.8960232932342339E-2</v>
      </c>
      <c r="H27" s="77">
        <v>9.8379383974939269E-2</v>
      </c>
      <c r="I27" s="77">
        <f t="shared" si="2"/>
        <v>100.09837938397494</v>
      </c>
      <c r="J27" s="76">
        <f>分析係数表!G30</f>
        <v>0.34449467473756801</v>
      </c>
      <c r="K27" s="78">
        <f t="shared" si="3"/>
        <v>34.483358647640131</v>
      </c>
      <c r="L27" s="79"/>
      <c r="M27" s="80"/>
      <c r="N27" s="81">
        <f>分析係数表!H30</f>
        <v>0</v>
      </c>
      <c r="O27" s="82">
        <f t="shared" si="4"/>
        <v>0</v>
      </c>
      <c r="P27" s="76">
        <f>分析係数表!C30</f>
        <v>1</v>
      </c>
      <c r="Q27" s="82">
        <f t="shared" si="5"/>
        <v>0</v>
      </c>
      <c r="R27" s="83">
        <v>5.6866994284517455E-2</v>
      </c>
      <c r="S27" s="84">
        <f t="shared" si="6"/>
        <v>100.15524637825946</v>
      </c>
      <c r="T27" s="85">
        <f>分析係数表!F30</f>
        <v>0.44103900084284731</v>
      </c>
      <c r="U27" s="86">
        <f t="shared" si="7"/>
        <v>44.172369791836758</v>
      </c>
      <c r="V27" s="87">
        <f>分析係数表!D30</f>
        <v>0.13470232166117538</v>
      </c>
      <c r="W27" s="167">
        <f t="shared" si="8"/>
        <v>13</v>
      </c>
      <c r="X27" s="76">
        <f>分析係数表!E30</f>
        <v>9.0644395065512223E-2</v>
      </c>
      <c r="Y27" s="166">
        <f t="shared" si="9"/>
        <v>9</v>
      </c>
    </row>
    <row r="28" spans="1:25" x14ac:dyDescent="0.2">
      <c r="A28" s="6" t="s">
        <v>16</v>
      </c>
      <c r="B28" s="5" t="s">
        <v>193</v>
      </c>
      <c r="C28" s="90"/>
      <c r="D28" s="76">
        <f>投入係数表!Y28</f>
        <v>3.2181442035093097E-3</v>
      </c>
      <c r="E28" s="77">
        <f t="shared" si="0"/>
        <v>0.321814420350931</v>
      </c>
      <c r="F28" s="76">
        <f>分析係数表!C31</f>
        <v>0.22703792364873376</v>
      </c>
      <c r="G28" s="77">
        <f t="shared" si="1"/>
        <v>7.3064077796696186E-2</v>
      </c>
      <c r="H28" s="77">
        <v>0.10504924918247284</v>
      </c>
      <c r="I28" s="77">
        <f t="shared" si="2"/>
        <v>0.10504924918247284</v>
      </c>
      <c r="J28" s="76">
        <f>分析係数表!G31</f>
        <v>7.0061014096360189E-2</v>
      </c>
      <c r="K28" s="78">
        <f t="shared" si="3"/>
        <v>7.3598569277852841E-3</v>
      </c>
      <c r="L28" s="79"/>
      <c r="M28" s="80"/>
      <c r="N28" s="81">
        <f>分析係数表!H31</f>
        <v>2.3692406205431206E-2</v>
      </c>
      <c r="O28" s="82">
        <f t="shared" si="4"/>
        <v>0.55742144446298703</v>
      </c>
      <c r="P28" s="76">
        <f>分析係数表!C31</f>
        <v>0.22703792364873376</v>
      </c>
      <c r="Q28" s="82">
        <f t="shared" si="5"/>
        <v>0.12655580734815453</v>
      </c>
      <c r="R28" s="83">
        <v>0.15848589620676135</v>
      </c>
      <c r="S28" s="84">
        <f t="shared" si="6"/>
        <v>0.26353514538923417</v>
      </c>
      <c r="T28" s="85">
        <f>分析係数表!F31</f>
        <v>0.2422680412371134</v>
      </c>
      <c r="U28" s="86">
        <f t="shared" si="7"/>
        <v>6.384614347058766E-2</v>
      </c>
      <c r="V28" s="87">
        <f>分析係数表!D31</f>
        <v>2.0934146854618137E-2</v>
      </c>
      <c r="W28" s="167">
        <f t="shared" si="8"/>
        <v>0</v>
      </c>
      <c r="X28" s="76">
        <f>分析係数表!E31</f>
        <v>1.7988638754470862E-2</v>
      </c>
      <c r="Y28" s="166">
        <f t="shared" si="9"/>
        <v>0</v>
      </c>
    </row>
    <row r="29" spans="1:25" x14ac:dyDescent="0.2">
      <c r="A29" s="6" t="s">
        <v>17</v>
      </c>
      <c r="B29" s="5" t="s">
        <v>273</v>
      </c>
      <c r="C29" s="90"/>
      <c r="D29" s="76">
        <f>投入係数表!Y29</f>
        <v>7.662248103593594E-4</v>
      </c>
      <c r="E29" s="77">
        <f t="shared" si="0"/>
        <v>7.6622481035935941E-2</v>
      </c>
      <c r="F29" s="76">
        <f>分析係数表!C32</f>
        <v>0.29590488771466317</v>
      </c>
      <c r="G29" s="77">
        <f t="shared" si="1"/>
        <v>2.2672966647357531E-2</v>
      </c>
      <c r="H29" s="77">
        <v>2.7223131813009071E-2</v>
      </c>
      <c r="I29" s="77">
        <f t="shared" si="2"/>
        <v>2.7223131813009071E-2</v>
      </c>
      <c r="J29" s="76">
        <f>分析係数表!G32</f>
        <v>0.13968957871396895</v>
      </c>
      <c r="K29" s="78">
        <f t="shared" si="3"/>
        <v>3.8027878142340827E-3</v>
      </c>
      <c r="L29" s="79"/>
      <c r="M29" s="80"/>
      <c r="N29" s="81">
        <f>分析係数表!H32</f>
        <v>6.5682878792288815E-3</v>
      </c>
      <c r="O29" s="82">
        <f t="shared" si="4"/>
        <v>0.15453493771557833</v>
      </c>
      <c r="P29" s="76">
        <f>分析係数表!C32</f>
        <v>0.29590488771466317</v>
      </c>
      <c r="Q29" s="82">
        <f t="shared" si="5"/>
        <v>4.5727643392720674E-2</v>
      </c>
      <c r="R29" s="83">
        <v>5.6384859901866036E-2</v>
      </c>
      <c r="S29" s="84">
        <f t="shared" si="6"/>
        <v>8.360799171487511E-2</v>
      </c>
      <c r="T29" s="85">
        <f>分析係数表!F32</f>
        <v>0.48337028824833705</v>
      </c>
      <c r="U29" s="86">
        <f t="shared" si="7"/>
        <v>4.0413619055083755E-2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投入係数表!Y30</f>
        <v>1.9921845069343345E-3</v>
      </c>
      <c r="E30" s="77">
        <f t="shared" si="0"/>
        <v>0.19921845069343344</v>
      </c>
      <c r="F30" s="76">
        <f>分析係数表!C33</f>
        <v>0.50593824228028506</v>
      </c>
      <c r="G30" s="77">
        <f t="shared" si="1"/>
        <v>0.10079223277363734</v>
      </c>
      <c r="H30" s="77">
        <v>0.10863494179838433</v>
      </c>
      <c r="I30" s="77">
        <f t="shared" si="2"/>
        <v>0.10863494179838433</v>
      </c>
      <c r="J30" s="76">
        <f>分析係数表!G33</f>
        <v>0.50351288056206089</v>
      </c>
      <c r="K30" s="78">
        <f t="shared" si="3"/>
        <v>5.4699092474596325E-2</v>
      </c>
      <c r="L30" s="79"/>
      <c r="M30" s="80"/>
      <c r="N30" s="81">
        <f>分析係数表!H33</f>
        <v>9.7990705436058648E-4</v>
      </c>
      <c r="O30" s="82">
        <f t="shared" si="4"/>
        <v>2.3054695286962201E-2</v>
      </c>
      <c r="P30" s="76">
        <f>分析係数表!C33</f>
        <v>0.50593824228028506</v>
      </c>
      <c r="Q30" s="82">
        <f t="shared" si="5"/>
        <v>1.1664252009793229E-2</v>
      </c>
      <c r="R30" s="83">
        <v>3.9248330284667059E-2</v>
      </c>
      <c r="S30" s="84">
        <f t="shared" si="6"/>
        <v>0.14788327208305138</v>
      </c>
      <c r="T30" s="85">
        <f>分析係数表!F33</f>
        <v>0.6428571428571429</v>
      </c>
      <c r="U30" s="86">
        <f t="shared" si="7"/>
        <v>9.5067817767675894E-2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投入係数表!Y31</f>
        <v>5.8999310397670673E-2</v>
      </c>
      <c r="E31" s="77">
        <f t="shared" si="0"/>
        <v>5.8999310397670675</v>
      </c>
      <c r="F31" s="76">
        <f>分析係数表!C34</f>
        <v>0.26077975054258296</v>
      </c>
      <c r="G31" s="77">
        <f t="shared" si="1"/>
        <v>1.5385825447688979</v>
      </c>
      <c r="H31" s="77">
        <v>1.617688524164645</v>
      </c>
      <c r="I31" s="77">
        <f t="shared" si="2"/>
        <v>1.617688524164645</v>
      </c>
      <c r="J31" s="76">
        <f>分析係数表!G34</f>
        <v>0.42483061710309467</v>
      </c>
      <c r="K31" s="78">
        <f t="shared" si="3"/>
        <v>0.68724361400146061</v>
      </c>
      <c r="L31" s="79"/>
      <c r="M31" s="80"/>
      <c r="N31" s="81">
        <f>分析係数表!H34</f>
        <v>0.16366388217830427</v>
      </c>
      <c r="O31" s="82">
        <f t="shared" si="4"/>
        <v>3.8505906415422313</v>
      </c>
      <c r="P31" s="76">
        <f>分析係数表!C34</f>
        <v>0.26077975054258296</v>
      </c>
      <c r="Q31" s="82">
        <f t="shared" si="5"/>
        <v>1.0041560669429876</v>
      </c>
      <c r="R31" s="83">
        <v>1.0846020274276127</v>
      </c>
      <c r="S31" s="84">
        <f t="shared" si="6"/>
        <v>2.7022905515922577</v>
      </c>
      <c r="T31" s="85">
        <f>分析係数表!F34</f>
        <v>0.70072636269303545</v>
      </c>
      <c r="U31" s="86">
        <f t="shared" si="7"/>
        <v>1.8935662291569992</v>
      </c>
      <c r="V31" s="87">
        <f>分析係数表!D34</f>
        <v>0.25868278093145336</v>
      </c>
      <c r="W31" s="167">
        <f t="shared" si="8"/>
        <v>1</v>
      </c>
      <c r="X31" s="76">
        <f>分析係数表!E34</f>
        <v>0.16968809131416712</v>
      </c>
      <c r="Y31" s="166">
        <f t="shared" si="9"/>
        <v>0</v>
      </c>
    </row>
    <row r="32" spans="1:25" x14ac:dyDescent="0.2">
      <c r="A32" s="6" t="s">
        <v>20</v>
      </c>
      <c r="B32" s="5" t="s">
        <v>37</v>
      </c>
      <c r="C32" s="90"/>
      <c r="D32" s="76">
        <f>投入係数表!Y32</f>
        <v>1.2566086889893495E-2</v>
      </c>
      <c r="E32" s="77">
        <f t="shared" si="0"/>
        <v>1.2566086889893495</v>
      </c>
      <c r="F32" s="76">
        <f>分析係数表!C35</f>
        <v>0.71993786549707606</v>
      </c>
      <c r="G32" s="77">
        <f t="shared" si="1"/>
        <v>0.90468017731607142</v>
      </c>
      <c r="H32" s="77">
        <v>1.0227712451003712</v>
      </c>
      <c r="I32" s="77">
        <f t="shared" si="2"/>
        <v>1.0227712451003712</v>
      </c>
      <c r="J32" s="76">
        <f>分析係数表!G35</f>
        <v>0.31397977394408089</v>
      </c>
      <c r="K32" s="78">
        <f t="shared" si="3"/>
        <v>0.32112948433312072</v>
      </c>
      <c r="L32" s="79"/>
      <c r="M32" s="80"/>
      <c r="N32" s="81">
        <f>分析係数表!H35</f>
        <v>6.1132617322040145E-2</v>
      </c>
      <c r="O32" s="82">
        <f t="shared" si="4"/>
        <v>1.4382934158727605</v>
      </c>
      <c r="P32" s="76">
        <f>分析係数表!C35</f>
        <v>0.71993786549707606</v>
      </c>
      <c r="Q32" s="82">
        <f t="shared" si="5"/>
        <v>1.0354818917819335</v>
      </c>
      <c r="R32" s="83">
        <v>1.2988633501882698</v>
      </c>
      <c r="S32" s="84">
        <f t="shared" si="6"/>
        <v>2.321634595288641</v>
      </c>
      <c r="T32" s="85">
        <f>分析係数表!F35</f>
        <v>0.64640095181439616</v>
      </c>
      <c r="U32" s="86">
        <f t="shared" si="7"/>
        <v>1.5007068121598079</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投入係数表!Y33</f>
        <v>3.4480116466171174E-3</v>
      </c>
      <c r="E33" s="77">
        <f t="shared" si="0"/>
        <v>0.34480116466171173</v>
      </c>
      <c r="F33" s="76">
        <f>分析係数表!C36</f>
        <v>0.73814422888496956</v>
      </c>
      <c r="G33" s="77">
        <f t="shared" si="1"/>
        <v>0.25451298980785864</v>
      </c>
      <c r="H33" s="77">
        <v>0.33425738367973046</v>
      </c>
      <c r="I33" s="77">
        <f t="shared" si="2"/>
        <v>0.33425738367973046</v>
      </c>
      <c r="J33" s="76">
        <f>分析係数表!G36</f>
        <v>1.8281777836656288E-2</v>
      </c>
      <c r="K33" s="78">
        <f t="shared" si="3"/>
        <v>6.1108192286948139E-3</v>
      </c>
      <c r="L33" s="79"/>
      <c r="M33" s="80"/>
      <c r="N33" s="81">
        <f>分析係数表!H36</f>
        <v>0.17079488896003725</v>
      </c>
      <c r="O33" s="82">
        <f t="shared" si="4"/>
        <v>4.0183649092245801</v>
      </c>
      <c r="P33" s="76">
        <f>分析係数表!C36</f>
        <v>0.73814422888496956</v>
      </c>
      <c r="Q33" s="82">
        <f t="shared" si="5"/>
        <v>2.9661328672979983</v>
      </c>
      <c r="R33" s="83">
        <v>3.0793564972618008</v>
      </c>
      <c r="S33" s="84">
        <f t="shared" si="6"/>
        <v>3.4136138809415311</v>
      </c>
      <c r="T33" s="85">
        <f>分析係数表!F36</f>
        <v>0.88368550043054916</v>
      </c>
      <c r="U33" s="86">
        <f t="shared" si="7"/>
        <v>3.0165610906564861</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投入係数表!Y34</f>
        <v>2.6434755957397901E-2</v>
      </c>
      <c r="E34" s="77">
        <f t="shared" si="0"/>
        <v>2.64347559573979</v>
      </c>
      <c r="F34" s="76">
        <f>分析係数表!C37</f>
        <v>0.25348602222970695</v>
      </c>
      <c r="G34" s="77">
        <f t="shared" si="1"/>
        <v>0.67008411362538423</v>
      </c>
      <c r="H34" s="77">
        <v>0.73981496391023027</v>
      </c>
      <c r="I34" s="77">
        <f t="shared" si="2"/>
        <v>0.73981496391023027</v>
      </c>
      <c r="J34" s="76">
        <f>分析係数表!G37</f>
        <v>0.47075358051131039</v>
      </c>
      <c r="K34" s="78">
        <f t="shared" si="3"/>
        <v>0.34827054317658679</v>
      </c>
      <c r="L34" s="79"/>
      <c r="M34" s="80"/>
      <c r="N34" s="81">
        <f>分析係数表!H37</f>
        <v>4.9005054768072494E-2</v>
      </c>
      <c r="O34" s="82">
        <f t="shared" si="4"/>
        <v>1.1529630286578818</v>
      </c>
      <c r="P34" s="76">
        <f>分析係数表!C37</f>
        <v>0.25348602222970695</v>
      </c>
      <c r="Q34" s="82">
        <f t="shared" si="5"/>
        <v>0.29226001191240208</v>
      </c>
      <c r="R34" s="83">
        <v>0.35330910070136512</v>
      </c>
      <c r="S34" s="84">
        <f t="shared" si="6"/>
        <v>1.0931240646115954</v>
      </c>
      <c r="T34" s="85">
        <f>分析係数表!F37</f>
        <v>0.68036407442109492</v>
      </c>
      <c r="U34" s="86">
        <f t="shared" si="7"/>
        <v>0.74372234244689328</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投入係数表!Y35</f>
        <v>8.5050953949888895E-3</v>
      </c>
      <c r="E35" s="77">
        <f t="shared" si="0"/>
        <v>0.85050953949888897</v>
      </c>
      <c r="F35" s="76">
        <f>分析係数表!C38</f>
        <v>0.13763637750820168</v>
      </c>
      <c r="G35" s="77">
        <f t="shared" si="1"/>
        <v>0.11706105205279585</v>
      </c>
      <c r="H35" s="77">
        <v>0.15849419387134595</v>
      </c>
      <c r="I35" s="77">
        <f t="shared" si="2"/>
        <v>0.15849419387134595</v>
      </c>
      <c r="J35" s="76">
        <f>分析係数表!G38</f>
        <v>0.19868482855800845</v>
      </c>
      <c r="K35" s="78">
        <f t="shared" si="3"/>
        <v>3.1490391736768125E-2</v>
      </c>
      <c r="L35" s="79"/>
      <c r="M35" s="80"/>
      <c r="N35" s="81">
        <f>分析係数表!H38</f>
        <v>4.3455482143376897E-2</v>
      </c>
      <c r="O35" s="82">
        <f t="shared" si="4"/>
        <v>1.0223958434683535</v>
      </c>
      <c r="P35" s="76">
        <f>分析係数表!C38</f>
        <v>0.13763637750820168</v>
      </c>
      <c r="Q35" s="82">
        <f t="shared" si="5"/>
        <v>0.14071886027442659</v>
      </c>
      <c r="R35" s="83">
        <v>0.17949868271063907</v>
      </c>
      <c r="S35" s="84">
        <f t="shared" si="6"/>
        <v>0.33799287658198501</v>
      </c>
      <c r="T35" s="85">
        <f>分析係数表!F38</f>
        <v>0.41427900422733677</v>
      </c>
      <c r="U35" s="86">
        <f t="shared" si="7"/>
        <v>0.14002335234631788</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投入係数表!Y36</f>
        <v>0</v>
      </c>
      <c r="E36" s="77">
        <f t="shared" si="0"/>
        <v>0</v>
      </c>
      <c r="F36" s="76">
        <f>分析係数表!C39</f>
        <v>1</v>
      </c>
      <c r="G36" s="77">
        <f t="shared" si="1"/>
        <v>0</v>
      </c>
      <c r="H36" s="77">
        <v>4.3584293417956742E-2</v>
      </c>
      <c r="I36" s="77">
        <f t="shared" si="2"/>
        <v>4.3584293417956742E-2</v>
      </c>
      <c r="J36" s="76">
        <f>分析係数表!G39</f>
        <v>0.35440246949875054</v>
      </c>
      <c r="K36" s="78">
        <f t="shared" si="3"/>
        <v>1.5446381218682009E-2</v>
      </c>
      <c r="L36" s="79"/>
      <c r="M36" s="80"/>
      <c r="N36" s="81">
        <f>分析係数表!H39</f>
        <v>3.9099261673991711E-3</v>
      </c>
      <c r="O36" s="82">
        <f t="shared" si="4"/>
        <v>9.1990516838076894E-2</v>
      </c>
      <c r="P36" s="76">
        <f>分析係数表!C39</f>
        <v>1</v>
      </c>
      <c r="Q36" s="82">
        <f t="shared" si="5"/>
        <v>9.1990516838076894E-2</v>
      </c>
      <c r="R36" s="83">
        <v>0.10802203332057922</v>
      </c>
      <c r="S36" s="84">
        <f t="shared" si="6"/>
        <v>0.15160632673853597</v>
      </c>
      <c r="T36" s="85">
        <f>分析係数表!F39</f>
        <v>0.70505659267970011</v>
      </c>
      <c r="U36" s="86">
        <f t="shared" si="7"/>
        <v>0.10689104015895748</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投入係数表!Y37</f>
        <v>1.5324496207187187E-4</v>
      </c>
      <c r="E37" s="77">
        <f t="shared" si="0"/>
        <v>1.5324496207187187E-2</v>
      </c>
      <c r="F37" s="76">
        <f>分析係数表!C40</f>
        <v>0.97865804365400166</v>
      </c>
      <c r="G37" s="77">
        <f t="shared" si="1"/>
        <v>1.4997441478108981E-2</v>
      </c>
      <c r="H37" s="77">
        <v>1.729795128797677E-2</v>
      </c>
      <c r="I37" s="77">
        <f t="shared" si="2"/>
        <v>1.729795128797677E-2</v>
      </c>
      <c r="J37" s="76">
        <f>分析係数表!G40</f>
        <v>0.50171175404443846</v>
      </c>
      <c r="K37" s="78">
        <f t="shared" si="3"/>
        <v>8.6785854820660788E-3</v>
      </c>
      <c r="L37" s="79"/>
      <c r="M37" s="80"/>
      <c r="N37" s="81">
        <f>分析係数表!H40</f>
        <v>2.8630749677406836E-2</v>
      </c>
      <c r="O37" s="82">
        <f t="shared" si="4"/>
        <v>0.67360797813688567</v>
      </c>
      <c r="P37" s="76">
        <f>分析係数表!C40</f>
        <v>0.97865804365400166</v>
      </c>
      <c r="Q37" s="82">
        <f t="shared" si="5"/>
        <v>0.65923186607317208</v>
      </c>
      <c r="R37" s="83">
        <v>0.66077927687398341</v>
      </c>
      <c r="S37" s="84">
        <f t="shared" si="6"/>
        <v>0.67807722816196014</v>
      </c>
      <c r="T37" s="85">
        <f>分析係数表!F40</f>
        <v>0.70027522319930191</v>
      </c>
      <c r="U37" s="86">
        <f t="shared" si="7"/>
        <v>0.47484068229748061</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投入係数表!Y38</f>
        <v>0</v>
      </c>
      <c r="E38" s="77">
        <f t="shared" si="0"/>
        <v>0</v>
      </c>
      <c r="F38" s="76">
        <f>分析係数表!C41</f>
        <v>0.80396305278910163</v>
      </c>
      <c r="G38" s="77">
        <f t="shared" si="1"/>
        <v>0</v>
      </c>
      <c r="H38" s="77">
        <v>5.3100290599721067E-4</v>
      </c>
      <c r="I38" s="77">
        <f t="shared" si="2"/>
        <v>5.3100290599721067E-4</v>
      </c>
      <c r="J38" s="76">
        <f>分析係数表!G41</f>
        <v>0.44128144119646501</v>
      </c>
      <c r="K38" s="78">
        <f t="shared" si="3"/>
        <v>2.3432172763796015E-4</v>
      </c>
      <c r="L38" s="79"/>
      <c r="M38" s="80"/>
      <c r="N38" s="81">
        <f>分析係数表!H41</f>
        <v>5.1799245180506638E-2</v>
      </c>
      <c r="O38" s="82">
        <f t="shared" si="4"/>
        <v>1.2187031498721899</v>
      </c>
      <c r="P38" s="76">
        <f>分析係数表!C41</f>
        <v>0.80396305278910163</v>
      </c>
      <c r="Q38" s="82">
        <f t="shared" si="5"/>
        <v>0.97979230481493984</v>
      </c>
      <c r="R38" s="83">
        <v>0.99704378966019391</v>
      </c>
      <c r="S38" s="84">
        <f t="shared" si="6"/>
        <v>0.99757479256619108</v>
      </c>
      <c r="T38" s="85">
        <f>分析係数表!F41</f>
        <v>0.54716179469748472</v>
      </c>
      <c r="U38" s="86">
        <f t="shared" si="7"/>
        <v>0.54583481384548815</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投入係数表!Y39</f>
        <v>6.8960232932342345E-4</v>
      </c>
      <c r="E39" s="77">
        <f>$C$27*D39</f>
        <v>6.8960232932342339E-2</v>
      </c>
      <c r="F39" s="76">
        <f>分析係数表!C42</f>
        <v>0.7641968631692807</v>
      </c>
      <c r="G39" s="77">
        <f>E39*F39</f>
        <v>5.2699193690318946E-2</v>
      </c>
      <c r="H39" s="77">
        <v>6.2125743596518394E-2</v>
      </c>
      <c r="I39" s="77">
        <f>C39+H39</f>
        <v>6.2125743596518394E-2</v>
      </c>
      <c r="J39" s="76">
        <f>分析係数表!G42</f>
        <v>0.4859550561797753</v>
      </c>
      <c r="K39" s="78">
        <f>I39*J39</f>
        <v>3.0190319219656411E-2</v>
      </c>
      <c r="L39" s="79"/>
      <c r="M39" s="80"/>
      <c r="N39" s="81">
        <f>分析係数表!H42</f>
        <v>1.4232907413336437E-2</v>
      </c>
      <c r="O39" s="82">
        <f t="shared" si="4"/>
        <v>0.33486374243538164</v>
      </c>
      <c r="P39" s="76">
        <f>分析係数表!C42</f>
        <v>0.7641968631692807</v>
      </c>
      <c r="Q39" s="82">
        <f>O39*P39</f>
        <v>0.25590182155824459</v>
      </c>
      <c r="R39" s="83">
        <v>0.26500220349706816</v>
      </c>
      <c r="S39" s="84">
        <f>I39+R39</f>
        <v>0.32712794709358656</v>
      </c>
      <c r="T39" s="85">
        <f>分析係数表!F42</f>
        <v>0.5610955056179775</v>
      </c>
      <c r="U39" s="86">
        <f>S39*T39</f>
        <v>0.18355002087624694</v>
      </c>
      <c r="V39" s="87">
        <f>分析係数表!D42</f>
        <v>0.23876404494382023</v>
      </c>
      <c r="W39" s="167">
        <f>ROUND(S39*V39,0)</f>
        <v>0</v>
      </c>
      <c r="X39" s="76">
        <f>分析係数表!E42</f>
        <v>0.20084269662921347</v>
      </c>
      <c r="Y39" s="166">
        <f>ROUND(S39*X39,0)</f>
        <v>0</v>
      </c>
    </row>
    <row r="40" spans="1:25" x14ac:dyDescent="0.2">
      <c r="A40" s="6" t="s">
        <v>195</v>
      </c>
      <c r="B40" s="5" t="s">
        <v>41</v>
      </c>
      <c r="C40" s="90"/>
      <c r="D40" s="76">
        <f>投入係数表!Y40</f>
        <v>9.5548233851812117E-2</v>
      </c>
      <c r="E40" s="77">
        <f>$C$27*D40</f>
        <v>9.5548233851812121</v>
      </c>
      <c r="F40" s="76">
        <f>分析係数表!C43</f>
        <v>0.28983015307192284</v>
      </c>
      <c r="G40" s="77">
        <f>E40*F40</f>
        <v>2.7692759243022587</v>
      </c>
      <c r="H40" s="77">
        <v>3.0077812575449987</v>
      </c>
      <c r="I40" s="77">
        <f>C40+H40</f>
        <v>3.0077812575449987</v>
      </c>
      <c r="J40" s="76">
        <f>分析係数表!G43</f>
        <v>0.33656441717791413</v>
      </c>
      <c r="K40" s="78">
        <f>I40*J40</f>
        <v>1.0123121459442861</v>
      </c>
      <c r="L40" s="79"/>
      <c r="M40" s="80"/>
      <c r="N40" s="81">
        <f>分析係数表!H43</f>
        <v>3.8148460769760653E-2</v>
      </c>
      <c r="O40" s="82">
        <f t="shared" si="4"/>
        <v>0.8975352660231225</v>
      </c>
      <c r="P40" s="76">
        <f>分析係数表!C43</f>
        <v>0.28983015307192284</v>
      </c>
      <c r="Q40" s="82">
        <f>O40*P40</f>
        <v>0.2601327835389306</v>
      </c>
      <c r="R40" s="83">
        <v>0.42938945985103899</v>
      </c>
      <c r="S40" s="84">
        <f>I40+R40</f>
        <v>3.4371707173960377</v>
      </c>
      <c r="T40" s="85">
        <f>分析係数表!F43</f>
        <v>0.56944785276073617</v>
      </c>
      <c r="U40" s="86">
        <f>S40*T40</f>
        <v>1.9572894845932529</v>
      </c>
      <c r="V40" s="87">
        <f>分析係数表!D43</f>
        <v>0.1860122699386503</v>
      </c>
      <c r="W40" s="167">
        <f>ROUND(S40*V40,0)</f>
        <v>1</v>
      </c>
      <c r="X40" s="76">
        <f>分析係数表!E43</f>
        <v>0.14098159509202454</v>
      </c>
      <c r="Y40" s="166">
        <f>ROUND(S40*X40,0)</f>
        <v>0</v>
      </c>
    </row>
    <row r="41" spans="1:25" x14ac:dyDescent="0.2">
      <c r="A41" s="6" t="s">
        <v>341</v>
      </c>
      <c r="B41" s="5" t="s">
        <v>42</v>
      </c>
      <c r="C41" s="90"/>
      <c r="D41" s="76">
        <f>投入係数表!Y41</f>
        <v>2.2986744310780782E-4</v>
      </c>
      <c r="E41" s="77">
        <f>$C$27*D41</f>
        <v>2.2986744310780783E-2</v>
      </c>
      <c r="F41" s="76">
        <f>分析係数表!C44</f>
        <v>0.42300160227879646</v>
      </c>
      <c r="G41" s="77">
        <f>E41*F41</f>
        <v>9.7234296746332802E-3</v>
      </c>
      <c r="H41" s="77">
        <v>1.3385420120008536E-2</v>
      </c>
      <c r="I41" s="77">
        <f>C41+H41</f>
        <v>1.3385420120008536E-2</v>
      </c>
      <c r="J41" s="76">
        <f>分析係数表!G44</f>
        <v>0.26136898597118913</v>
      </c>
      <c r="K41" s="78">
        <f>I41*J41</f>
        <v>3.498533683564984E-3</v>
      </c>
      <c r="L41" s="79"/>
      <c r="M41" s="80"/>
      <c r="N41" s="81">
        <f>分析係数表!H44</f>
        <v>0.11478495406079305</v>
      </c>
      <c r="O41" s="82">
        <f t="shared" si="4"/>
        <v>2.7005950489113841</v>
      </c>
      <c r="P41" s="76">
        <f>分析係数表!C44</f>
        <v>0.42300160227879646</v>
      </c>
      <c r="Q41" s="82">
        <f>O41*P41</f>
        <v>1.1423560327957001</v>
      </c>
      <c r="R41" s="83">
        <v>1.1621546681377228</v>
      </c>
      <c r="S41" s="84">
        <f>I41+R41</f>
        <v>1.1755400882577314</v>
      </c>
      <c r="T41" s="85">
        <f>分析係数表!F44</f>
        <v>0.45226438188494494</v>
      </c>
      <c r="U41" s="86">
        <f>S41*T41</f>
        <v>0.5316549113968565</v>
      </c>
      <c r="V41" s="87">
        <f>分析係数表!D44</f>
        <v>0.17696073816024857</v>
      </c>
      <c r="W41" s="167">
        <f>ROUND(S41*V41,0)</f>
        <v>0</v>
      </c>
      <c r="X41" s="76">
        <f>分析係数表!E44</f>
        <v>0.12357593446944733</v>
      </c>
      <c r="Y41" s="166">
        <f>ROUND(S41*X41,0)</f>
        <v>0</v>
      </c>
    </row>
    <row r="42" spans="1:25" x14ac:dyDescent="0.2">
      <c r="A42" s="6" t="s">
        <v>342</v>
      </c>
      <c r="B42" s="5" t="s">
        <v>279</v>
      </c>
      <c r="C42" s="90"/>
      <c r="D42" s="76">
        <f>投入係数表!Y42</f>
        <v>4.5973488621561565E-4</v>
      </c>
      <c r="E42" s="77">
        <f>$C$27*D42</f>
        <v>4.5973488621561566E-2</v>
      </c>
      <c r="F42" s="76">
        <f>分析係数表!C45</f>
        <v>1</v>
      </c>
      <c r="G42" s="77">
        <f>E42*F42</f>
        <v>4.5973488621561566E-2</v>
      </c>
      <c r="H42" s="77">
        <v>5.3906085535894821E-2</v>
      </c>
      <c r="I42" s="77">
        <f>C42+H42</f>
        <v>5.3906085535894821E-2</v>
      </c>
      <c r="J42" s="76">
        <f>分析係数表!G45</f>
        <v>0</v>
      </c>
      <c r="K42" s="78">
        <f>I42*J42</f>
        <v>0</v>
      </c>
      <c r="L42" s="79"/>
      <c r="M42" s="80"/>
      <c r="N42" s="81">
        <f>分析係数表!H45</f>
        <v>0</v>
      </c>
      <c r="O42" s="82">
        <f t="shared" si="4"/>
        <v>0</v>
      </c>
      <c r="P42" s="76">
        <f>分析係数表!C45</f>
        <v>1</v>
      </c>
      <c r="Q42" s="82">
        <f>O42*P42</f>
        <v>0</v>
      </c>
      <c r="R42" s="83">
        <v>9.0281735195384787E-3</v>
      </c>
      <c r="S42" s="84">
        <f>I42+R42</f>
        <v>6.2934259055433303E-2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投入係数表!Y43</f>
        <v>1.5554363650294997E-2</v>
      </c>
      <c r="E43" s="77">
        <f>$C$27*D43</f>
        <v>1.5554363650294996</v>
      </c>
      <c r="F43" s="76">
        <f>分析係数表!C46</f>
        <v>0.14201585503963765</v>
      </c>
      <c r="G43" s="77">
        <f>E43*F43</f>
        <v>0.22089662533941032</v>
      </c>
      <c r="H43" s="77">
        <v>0.2300078677855196</v>
      </c>
      <c r="I43" s="77">
        <f>C43+H43</f>
        <v>0.2300078677855196</v>
      </c>
      <c r="J43" s="76">
        <f>分析係数表!G46</f>
        <v>9.5541401273885346E-3</v>
      </c>
      <c r="K43" s="78">
        <f>I43*J43</f>
        <v>2.1975273992247096E-3</v>
      </c>
      <c r="L43" s="79"/>
      <c r="M43" s="80"/>
      <c r="N43" s="81">
        <f>分析係数表!H46</f>
        <v>2.2838625801631884E-2</v>
      </c>
      <c r="O43" s="82">
        <f t="shared" si="4"/>
        <v>0.53733418520305953</v>
      </c>
      <c r="P43" s="76">
        <f>分析係数表!C46</f>
        <v>0.14201585503963765</v>
      </c>
      <c r="Q43" s="82">
        <f>O43*P43</f>
        <v>7.6309973753639515E-2</v>
      </c>
      <c r="R43" s="83">
        <v>8.4603297067323099E-2</v>
      </c>
      <c r="S43" s="84">
        <f>I43+R43</f>
        <v>0.31461116485284268</v>
      </c>
      <c r="T43" s="85">
        <f>分析係数表!F46</f>
        <v>0.31369426751592355</v>
      </c>
      <c r="U43" s="86">
        <f>S43*T43</f>
        <v>9.8691718910843954E-2</v>
      </c>
      <c r="V43" s="87">
        <f>分析係数表!D46</f>
        <v>3.1847133757961785E-3</v>
      </c>
      <c r="W43" s="167">
        <f>ROUND(S43*V43,0)</f>
        <v>0</v>
      </c>
      <c r="X43" s="76">
        <f>分析係数表!E46</f>
        <v>1.1146496815286623E-2</v>
      </c>
      <c r="Y43" s="166">
        <f>ROUND(S43*X43,0)</f>
        <v>0</v>
      </c>
    </row>
    <row r="44" spans="1:25" x14ac:dyDescent="0.2">
      <c r="A44" s="192">
        <v>40</v>
      </c>
      <c r="B44" s="14" t="s">
        <v>151</v>
      </c>
      <c r="C44" s="197">
        <f>SUM(C5:C43)</f>
        <v>100</v>
      </c>
      <c r="D44" s="92">
        <f>投入係数表!Y44</f>
        <v>0.53758332694812661</v>
      </c>
      <c r="E44" s="91">
        <f>SUM(E5:E43)</f>
        <v>53.758332694812644</v>
      </c>
      <c r="F44" s="92">
        <f>分析係数表!C47</f>
        <v>0.37838028773130272</v>
      </c>
      <c r="G44" s="91">
        <f>SUM(G5:G43)</f>
        <v>9.0046814350766482</v>
      </c>
      <c r="H44" s="91">
        <f>SUM(H5:H43)</f>
        <v>10.042959071571527</v>
      </c>
      <c r="I44" s="91">
        <f>SUM(I5:I43)</f>
        <v>110.04295907157153</v>
      </c>
      <c r="J44" s="92">
        <f>分析係数表!G47</f>
        <v>0.24341071531224251</v>
      </c>
      <c r="K44" s="93">
        <f>SUM(K5:K43)</f>
        <v>37.503874610786092</v>
      </c>
      <c r="L44" s="94">
        <f>最終需要_まとめ!$L$33</f>
        <v>0.62733333333333341</v>
      </c>
      <c r="M44" s="91">
        <f>K44*L44</f>
        <v>23.527430672499811</v>
      </c>
      <c r="N44" s="95">
        <f>分析係数表!H47</f>
        <v>1</v>
      </c>
      <c r="O44" s="96">
        <f>SUM(O5:O43)</f>
        <v>23.527430672499811</v>
      </c>
      <c r="P44" s="92">
        <f>分析係数表!C47</f>
        <v>0.37838028773130272</v>
      </c>
      <c r="Q44" s="96">
        <f>SUM(Q5:Q43)</f>
        <v>9.8454712409910332</v>
      </c>
      <c r="R44" s="91">
        <f>SUM(R5:R43)</f>
        <v>10.968749014429219</v>
      </c>
      <c r="S44" s="97">
        <f>SUM(S5:S43)</f>
        <v>121.01170808600075</v>
      </c>
      <c r="T44" s="98">
        <f>分析係数表!F47</f>
        <v>0.4410006323413877</v>
      </c>
      <c r="U44" s="99">
        <f>SUM(U5:U43)</f>
        <v>56.822187217386151</v>
      </c>
      <c r="V44" s="100">
        <f>分析係数表!D47</f>
        <v>6.076465403261349E-2</v>
      </c>
      <c r="W44" s="164">
        <f>SUM(W5:W43)</f>
        <v>15</v>
      </c>
      <c r="X44" s="92">
        <f>分析係数表!E47</f>
        <v>4.5269894801387316E-2</v>
      </c>
      <c r="Y44" s="165">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
        <v>423</v>
      </c>
      <c r="H1" s="401"/>
      <c r="I1" s="401"/>
    </row>
    <row r="2" spans="1:25" x14ac:dyDescent="0.2">
      <c r="B2" s="3" t="s">
        <v>293</v>
      </c>
      <c r="S2" s="3" t="s">
        <v>153</v>
      </c>
      <c r="U2" s="64" t="s">
        <v>210</v>
      </c>
      <c r="W2" s="3" t="s">
        <v>130</v>
      </c>
      <c r="Y2" s="3" t="s">
        <v>154</v>
      </c>
    </row>
    <row r="3" spans="1:25" ht="44" x14ac:dyDescent="0.2">
      <c r="B3" s="65"/>
      <c r="C3" s="66" t="s">
        <v>228</v>
      </c>
      <c r="D3" s="66" t="s">
        <v>315</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投入係数表!Z5</f>
        <v>0</v>
      </c>
      <c r="E5" s="77">
        <f t="shared" ref="E5:E38" si="0">$C$28*D5</f>
        <v>0</v>
      </c>
      <c r="F5" s="76">
        <f>分析係数表!C8</f>
        <v>1</v>
      </c>
      <c r="G5" s="77">
        <f t="shared" ref="G5:G38" si="1">E5*F5</f>
        <v>0</v>
      </c>
      <c r="H5" s="77">
        <f t="array" ref="H5:H43">MMULT(逆行列係数!C5:AO43,'24'!G5:G43)</f>
        <v>5.0760816895663932E-3</v>
      </c>
      <c r="I5" s="77">
        <f t="shared" ref="I5:I38" si="2">C5+H5</f>
        <v>5.0760816895663932E-3</v>
      </c>
      <c r="J5" s="76">
        <f>分析係数表!G8</f>
        <v>0.11966752230778634</v>
      </c>
      <c r="K5" s="78">
        <f t="shared" ref="K5:K38" si="3">I5*J5</f>
        <v>6.074421188223321E-4</v>
      </c>
      <c r="L5" s="79" t="s">
        <v>184</v>
      </c>
      <c r="M5" s="80" t="s">
        <v>184</v>
      </c>
      <c r="N5" s="81">
        <f>分析係数表!H8</f>
        <v>1.1982031803320041E-2</v>
      </c>
      <c r="O5" s="82">
        <f t="shared" ref="O5:O43" si="4">$M$44*N5</f>
        <v>7.6061932376959143E-2</v>
      </c>
      <c r="P5" s="76">
        <f>分析係数表!C8</f>
        <v>1</v>
      </c>
      <c r="Q5" s="82">
        <f t="shared" ref="Q5:Q38" si="5">O5*P5</f>
        <v>7.6061932376959143E-2</v>
      </c>
      <c r="R5" s="83">
        <f t="array" ref="R5:R43">MMULT(逆行列係数!C5:AO43,'24'!Q5:Q43)</f>
        <v>0.10048370182514449</v>
      </c>
      <c r="S5" s="84">
        <f t="shared" ref="S5:S38" si="6">I5+R5</f>
        <v>0.10555978351471088</v>
      </c>
      <c r="T5" s="85">
        <f>分析係数表!F8</f>
        <v>0.45202298007578534</v>
      </c>
      <c r="U5" s="86">
        <f t="shared" ref="U5:U38" si="7">S5*T5</f>
        <v>4.7715447920474365E-2</v>
      </c>
      <c r="V5" s="87">
        <f>分析係数表!D8</f>
        <v>0.29959662632929962</v>
      </c>
      <c r="W5" s="167">
        <f t="shared" ref="W5:W38" si="8">ROUND(S5*V5,0)</f>
        <v>0</v>
      </c>
      <c r="X5" s="76">
        <f>分析係数表!E8</f>
        <v>0.10695513995844029</v>
      </c>
      <c r="Y5" s="166">
        <f t="shared" ref="Y5:Y38" si="9">ROUND(S5*X5,0)</f>
        <v>0</v>
      </c>
    </row>
    <row r="6" spans="1:25" x14ac:dyDescent="0.2">
      <c r="A6" s="6" t="s">
        <v>220</v>
      </c>
      <c r="B6" s="5" t="s">
        <v>266</v>
      </c>
      <c r="C6" s="90"/>
      <c r="D6" s="76">
        <f>投入係数表!Z6</f>
        <v>0</v>
      </c>
      <c r="E6" s="77">
        <f t="shared" si="0"/>
        <v>0</v>
      </c>
      <c r="F6" s="76">
        <f>分析係数表!C9</f>
        <v>0.44525547445255476</v>
      </c>
      <c r="G6" s="77">
        <f t="shared" si="1"/>
        <v>0</v>
      </c>
      <c r="H6" s="77">
        <v>1.3266639516979772E-4</v>
      </c>
      <c r="I6" s="77">
        <f t="shared" si="2"/>
        <v>1.3266639516979772E-4</v>
      </c>
      <c r="J6" s="76">
        <f>分析係数表!G9</f>
        <v>0.25757575757575757</v>
      </c>
      <c r="K6" s="78">
        <f t="shared" si="3"/>
        <v>3.4171647240705471E-5</v>
      </c>
      <c r="L6" s="79"/>
      <c r="M6" s="80"/>
      <c r="N6" s="81">
        <f>分析係数表!H9</f>
        <v>6.2093120276314386E-4</v>
      </c>
      <c r="O6" s="82">
        <f t="shared" si="4"/>
        <v>3.9416709895752113E-3</v>
      </c>
      <c r="P6" s="76">
        <f>分析係数表!C9</f>
        <v>0.44525547445255476</v>
      </c>
      <c r="Q6" s="82">
        <f t="shared" si="5"/>
        <v>1.7550505865991817E-3</v>
      </c>
      <c r="R6" s="83">
        <v>2.0914128832441167E-3</v>
      </c>
      <c r="S6" s="84">
        <f t="shared" si="6"/>
        <v>2.2240792784139142E-3</v>
      </c>
      <c r="T6" s="85">
        <f>分析係数表!F9</f>
        <v>0.71212121212121215</v>
      </c>
      <c r="U6" s="86">
        <f t="shared" si="7"/>
        <v>1.5838140315977875E-3</v>
      </c>
      <c r="V6" s="87">
        <f>分析係数表!D9</f>
        <v>0.22727272727272727</v>
      </c>
      <c r="W6" s="167">
        <f t="shared" si="8"/>
        <v>0</v>
      </c>
      <c r="X6" s="76">
        <f>分析係数表!E9</f>
        <v>0</v>
      </c>
      <c r="Y6" s="166">
        <f t="shared" si="9"/>
        <v>0</v>
      </c>
    </row>
    <row r="7" spans="1:25" x14ac:dyDescent="0.2">
      <c r="A7" s="6" t="s">
        <v>221</v>
      </c>
      <c r="B7" s="5" t="s">
        <v>267</v>
      </c>
      <c r="C7" s="90"/>
      <c r="D7" s="76">
        <f>投入係数表!Z7</f>
        <v>0</v>
      </c>
      <c r="E7" s="77">
        <f t="shared" si="0"/>
        <v>0</v>
      </c>
      <c r="F7" s="76">
        <f>分析係数表!C10</f>
        <v>1</v>
      </c>
      <c r="G7" s="77">
        <f t="shared" si="1"/>
        <v>0</v>
      </c>
      <c r="H7" s="77">
        <v>2.0669434921536181E-3</v>
      </c>
      <c r="I7" s="77">
        <f t="shared" si="2"/>
        <v>2.0669434921536181E-3</v>
      </c>
      <c r="J7" s="76">
        <f>分析係数表!G10</f>
        <v>0.17925311203319502</v>
      </c>
      <c r="K7" s="78">
        <f t="shared" si="3"/>
        <v>3.7050605336529584E-4</v>
      </c>
      <c r="L7" s="79"/>
      <c r="M7" s="80"/>
      <c r="N7" s="81">
        <f>分析係数表!H10</f>
        <v>1.2030542053535912E-3</v>
      </c>
      <c r="O7" s="82">
        <f t="shared" si="4"/>
        <v>7.6369875423019712E-3</v>
      </c>
      <c r="P7" s="76">
        <f>分析係数表!C10</f>
        <v>1</v>
      </c>
      <c r="Q7" s="82">
        <f t="shared" si="5"/>
        <v>7.6369875423019712E-3</v>
      </c>
      <c r="R7" s="83">
        <v>1.0397610659040026E-2</v>
      </c>
      <c r="S7" s="84">
        <f t="shared" si="6"/>
        <v>1.2464554151193644E-2</v>
      </c>
      <c r="T7" s="85">
        <f>分析係数表!F10</f>
        <v>0.51950207468879672</v>
      </c>
      <c r="U7" s="86">
        <f t="shared" si="7"/>
        <v>6.4753617416159516E-3</v>
      </c>
      <c r="V7" s="87">
        <f>分析係数表!D10</f>
        <v>0.10539419087136929</v>
      </c>
      <c r="W7" s="167">
        <f t="shared" si="8"/>
        <v>0</v>
      </c>
      <c r="X7" s="76">
        <f>分析係数表!E10</f>
        <v>0</v>
      </c>
      <c r="Y7" s="166">
        <f t="shared" si="9"/>
        <v>0</v>
      </c>
    </row>
    <row r="8" spans="1:25" x14ac:dyDescent="0.2">
      <c r="A8" s="6" t="s">
        <v>222</v>
      </c>
      <c r="B8" s="5" t="s">
        <v>27</v>
      </c>
      <c r="C8" s="90"/>
      <c r="D8" s="76">
        <f>投入係数表!Z8</f>
        <v>0.47853986955606986</v>
      </c>
      <c r="E8" s="77">
        <f t="shared" si="0"/>
        <v>47.853986955606985</v>
      </c>
      <c r="F8" s="76">
        <f>分析係数表!C11</f>
        <v>1.8423746161719823E-3</v>
      </c>
      <c r="G8" s="77">
        <f t="shared" si="1"/>
        <v>8.8164970849635468E-2</v>
      </c>
      <c r="H8" s="77">
        <v>8.8900395745041549E-2</v>
      </c>
      <c r="I8" s="77">
        <f t="shared" si="2"/>
        <v>8.8900395745041549E-2</v>
      </c>
      <c r="J8" s="76">
        <f>分析係数表!G11</f>
        <v>0.46666666666666667</v>
      </c>
      <c r="K8" s="78">
        <f t="shared" si="3"/>
        <v>4.1486851347686059E-2</v>
      </c>
      <c r="L8" s="79"/>
      <c r="M8" s="80"/>
      <c r="N8" s="81">
        <f>分析係数表!H11</f>
        <v>-1.9404100086348246E-5</v>
      </c>
      <c r="O8" s="82">
        <f t="shared" si="4"/>
        <v>-1.2317721842422535E-4</v>
      </c>
      <c r="P8" s="76">
        <f>分析係数表!C11</f>
        <v>1.8423746161719823E-3</v>
      </c>
      <c r="Q8" s="82">
        <f t="shared" si="5"/>
        <v>-2.269385805154646E-7</v>
      </c>
      <c r="R8" s="83">
        <v>3.8176081888768121E-5</v>
      </c>
      <c r="S8" s="84">
        <f t="shared" si="6"/>
        <v>8.8938571826930324E-2</v>
      </c>
      <c r="T8" s="85">
        <f>分析係数表!F11</f>
        <v>0.8</v>
      </c>
      <c r="U8" s="86">
        <f t="shared" si="7"/>
        <v>7.1150857461544259E-2</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投入係数表!Z9</f>
        <v>0</v>
      </c>
      <c r="E9" s="77">
        <f t="shared" si="0"/>
        <v>0</v>
      </c>
      <c r="F9" s="76">
        <f>分析係数表!C12</f>
        <v>2.0316759704011478E-2</v>
      </c>
      <c r="G9" s="77">
        <f t="shared" si="1"/>
        <v>0</v>
      </c>
      <c r="H9" s="77">
        <v>6.0086050030039743E-5</v>
      </c>
      <c r="I9" s="77">
        <f t="shared" si="2"/>
        <v>6.0086050030039743E-5</v>
      </c>
      <c r="J9" s="76">
        <f>分析係数表!G12</f>
        <v>0.1442736737729301</v>
      </c>
      <c r="K9" s="78">
        <f t="shared" si="3"/>
        <v>8.6688351803379103E-6</v>
      </c>
      <c r="L9" s="79"/>
      <c r="M9" s="80"/>
      <c r="N9" s="81">
        <f>分析係数表!H12</f>
        <v>9.3974056718184554E-2</v>
      </c>
      <c r="O9" s="82">
        <f t="shared" si="4"/>
        <v>0.59654726882852338</v>
      </c>
      <c r="P9" s="76">
        <f>分析係数表!C12</f>
        <v>2.0316759704011478E-2</v>
      </c>
      <c r="Q9" s="82">
        <f t="shared" si="5"/>
        <v>1.2119907512873446E-2</v>
      </c>
      <c r="R9" s="83">
        <v>1.3491089784114318E-2</v>
      </c>
      <c r="S9" s="84">
        <f t="shared" si="6"/>
        <v>1.3551175834144358E-2</v>
      </c>
      <c r="T9" s="85">
        <f>分析係数表!F12</f>
        <v>0.28705999008428357</v>
      </c>
      <c r="U9" s="86">
        <f t="shared" si="7"/>
        <v>3.8900004005798625E-3</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投入係数表!Z10</f>
        <v>3.1559015358720809E-4</v>
      </c>
      <c r="E10" s="77">
        <f t="shared" si="0"/>
        <v>3.1559015358720806E-2</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9.0412078323381412E-2</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投入係数表!Z11</f>
        <v>4.2078687144961075E-4</v>
      </c>
      <c r="E11" s="77">
        <f t="shared" si="0"/>
        <v>4.2078687144961074E-2</v>
      </c>
      <c r="F11" s="76">
        <f>分析係数表!C14</f>
        <v>5.3118908382066232E-2</v>
      </c>
      <c r="G11" s="77">
        <f t="shared" si="1"/>
        <v>2.2351739272908153E-3</v>
      </c>
      <c r="H11" s="77">
        <v>1.2605973443134442E-2</v>
      </c>
      <c r="I11" s="77">
        <f t="shared" si="2"/>
        <v>1.2605973443134442E-2</v>
      </c>
      <c r="J11" s="76">
        <f>分析係数表!G14</f>
        <v>0.16545012165450121</v>
      </c>
      <c r="K11" s="78">
        <f t="shared" si="3"/>
        <v>2.0856598397400051E-3</v>
      </c>
      <c r="L11" s="79"/>
      <c r="M11" s="80"/>
      <c r="N11" s="81">
        <f>分析係数表!H14</f>
        <v>1.1739480552240688E-3</v>
      </c>
      <c r="O11" s="82">
        <f t="shared" si="4"/>
        <v>7.4522217146656333E-3</v>
      </c>
      <c r="P11" s="76">
        <f>分析係数表!C14</f>
        <v>5.3118908382066232E-2</v>
      </c>
      <c r="Q11" s="82">
        <f t="shared" si="5"/>
        <v>3.9585388250416831E-4</v>
      </c>
      <c r="R11" s="83">
        <v>1.4732180038478572E-3</v>
      </c>
      <c r="S11" s="84">
        <f t="shared" si="6"/>
        <v>1.40791914469823E-2</v>
      </c>
      <c r="T11" s="85">
        <f>分析係数表!F14</f>
        <v>0.30008110300081103</v>
      </c>
      <c r="U11" s="86">
        <f t="shared" si="7"/>
        <v>4.2248992987700329E-3</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投入係数表!Z12</f>
        <v>3.1559015358720807E-3</v>
      </c>
      <c r="E12" s="77">
        <f t="shared" si="0"/>
        <v>0.31559015358720804</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5.5060216635628732E-2</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投入係数表!Z13</f>
        <v>3.3136966126656849E-2</v>
      </c>
      <c r="E13" s="77">
        <f t="shared" si="0"/>
        <v>3.313696612665685</v>
      </c>
      <c r="F13" s="76">
        <f>分析係数表!C16</f>
        <v>2.7114967462038564E-3</v>
      </c>
      <c r="G13" s="77">
        <f t="shared" si="1"/>
        <v>8.9850775831497448E-3</v>
      </c>
      <c r="H13" s="77">
        <v>9.3885194924760631E-3</v>
      </c>
      <c r="I13" s="77">
        <f t="shared" si="2"/>
        <v>9.3885194924760631E-3</v>
      </c>
      <c r="J13" s="76">
        <f>分析係数表!G16</f>
        <v>4.3478260869565216E-2</v>
      </c>
      <c r="K13" s="78">
        <f t="shared" si="3"/>
        <v>4.081964996728723E-4</v>
      </c>
      <c r="L13" s="79"/>
      <c r="M13" s="80"/>
      <c r="N13" s="81">
        <f>分析係数表!H16</f>
        <v>1.6842758874950278E-2</v>
      </c>
      <c r="O13" s="82">
        <f t="shared" si="4"/>
        <v>0.10691782559222761</v>
      </c>
      <c r="P13" s="76">
        <f>分析係数表!C16</f>
        <v>2.7114967462038564E-3</v>
      </c>
      <c r="Q13" s="82">
        <f t="shared" si="5"/>
        <v>2.8990733620451654E-4</v>
      </c>
      <c r="R13" s="83">
        <v>3.2407872389794403E-4</v>
      </c>
      <c r="S13" s="84">
        <f t="shared" si="6"/>
        <v>9.7125982163740066E-3</v>
      </c>
      <c r="T13" s="85">
        <f>分析係数表!F16</f>
        <v>0.30434782608695654</v>
      </c>
      <c r="U13" s="86">
        <f t="shared" si="7"/>
        <v>2.9560081528094803E-3</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投入係数表!Z14</f>
        <v>0</v>
      </c>
      <c r="E14" s="77">
        <f t="shared" si="0"/>
        <v>0</v>
      </c>
      <c r="F14" s="76">
        <f>分析係数表!C17</f>
        <v>8.0363051905076865E-3</v>
      </c>
      <c r="G14" s="77">
        <f t="shared" si="1"/>
        <v>0</v>
      </c>
      <c r="H14" s="77">
        <v>8.3774581235058826E-4</v>
      </c>
      <c r="I14" s="77">
        <f t="shared" si="2"/>
        <v>8.3774581235058826E-4</v>
      </c>
      <c r="J14" s="76">
        <f>分析係数表!G17</f>
        <v>0.21314741035856574</v>
      </c>
      <c r="K14" s="78">
        <f t="shared" si="3"/>
        <v>1.7856335044126085E-4</v>
      </c>
      <c r="L14" s="79"/>
      <c r="M14" s="80"/>
      <c r="N14" s="81">
        <f>分析係数表!H17</f>
        <v>2.8815088628227144E-3</v>
      </c>
      <c r="O14" s="82">
        <f t="shared" si="4"/>
        <v>1.8291816935997463E-2</v>
      </c>
      <c r="P14" s="76">
        <f>分析係数表!C17</f>
        <v>8.0363051905076865E-3</v>
      </c>
      <c r="Q14" s="82">
        <f t="shared" si="5"/>
        <v>1.4699862338657282E-4</v>
      </c>
      <c r="R14" s="83">
        <v>2.8156081099717548E-4</v>
      </c>
      <c r="S14" s="84">
        <f t="shared" si="6"/>
        <v>1.1193066233477636E-3</v>
      </c>
      <c r="T14" s="85">
        <f>分析係数表!F17</f>
        <v>0.32270916334661354</v>
      </c>
      <c r="U14" s="86">
        <f t="shared" si="7"/>
        <v>3.6121050394887991E-4</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投入係数表!Z15</f>
        <v>1.0519671786240269E-4</v>
      </c>
      <c r="E15" s="77">
        <f t="shared" si="0"/>
        <v>1.0519671786240269E-2</v>
      </c>
      <c r="F15" s="76">
        <f>分析係数表!C18</f>
        <v>6.0036945812807829E-2</v>
      </c>
      <c r="G15" s="77">
        <f t="shared" si="1"/>
        <v>6.3156896499903033E-4</v>
      </c>
      <c r="H15" s="77">
        <v>1.0485254810266218E-2</v>
      </c>
      <c r="I15" s="77">
        <f t="shared" si="2"/>
        <v>1.0485254810266218E-2</v>
      </c>
      <c r="J15" s="76">
        <f>分析係数表!G18</f>
        <v>0.21452702702702703</v>
      </c>
      <c r="K15" s="78">
        <f t="shared" si="3"/>
        <v>2.2493705420672462E-3</v>
      </c>
      <c r="L15" s="79"/>
      <c r="M15" s="80"/>
      <c r="N15" s="81">
        <f>分析係数表!H18</f>
        <v>4.5599635202918376E-4</v>
      </c>
      <c r="O15" s="82">
        <f t="shared" si="4"/>
        <v>2.8946646329692954E-3</v>
      </c>
      <c r="P15" s="76">
        <f>分析係数表!C18</f>
        <v>6.0036945812807829E-2</v>
      </c>
      <c r="Q15" s="82">
        <f t="shared" si="5"/>
        <v>1.7378682371582886E-4</v>
      </c>
      <c r="R15" s="83">
        <v>4.0754785471403763E-4</v>
      </c>
      <c r="S15" s="84">
        <f t="shared" si="6"/>
        <v>1.0892802664980255E-2</v>
      </c>
      <c r="T15" s="85">
        <f>分析係数表!F18</f>
        <v>0.45777027027027029</v>
      </c>
      <c r="U15" s="86">
        <f t="shared" si="7"/>
        <v>4.9864012199487317E-3</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投入係数表!Z16</f>
        <v>0</v>
      </c>
      <c r="E16" s="77">
        <f t="shared" si="0"/>
        <v>0</v>
      </c>
      <c r="F16" s="76">
        <f>分析係数表!C19</f>
        <v>2.1817907292767669E-2</v>
      </c>
      <c r="G16" s="77">
        <f t="shared" si="1"/>
        <v>0</v>
      </c>
      <c r="H16" s="77">
        <v>1.7124203527785619E-3</v>
      </c>
      <c r="I16" s="77">
        <f t="shared" si="2"/>
        <v>1.7124203527785619E-3</v>
      </c>
      <c r="J16" s="76">
        <f>分析係数表!G19</f>
        <v>5.7812500000000003E-2</v>
      </c>
      <c r="K16" s="78">
        <f t="shared" si="3"/>
        <v>9.8999301645010611E-5</v>
      </c>
      <c r="L16" s="79"/>
      <c r="M16" s="80"/>
      <c r="N16" s="81">
        <f>分析係数表!H19</f>
        <v>-1.1642460051808947E-4</v>
      </c>
      <c r="O16" s="82">
        <f t="shared" si="4"/>
        <v>-7.3906331054535211E-4</v>
      </c>
      <c r="P16" s="76">
        <f>分析係数表!C19</f>
        <v>2.1817907292767669E-2</v>
      </c>
      <c r="Q16" s="82">
        <f t="shared" si="5"/>
        <v>-1.6124814792964453E-5</v>
      </c>
      <c r="R16" s="83">
        <v>1.0160217679580358E-4</v>
      </c>
      <c r="S16" s="84">
        <f t="shared" si="6"/>
        <v>1.8140225295743655E-3</v>
      </c>
      <c r="T16" s="85">
        <f>分析係数表!F19</f>
        <v>0.24062500000000001</v>
      </c>
      <c r="U16" s="86">
        <f t="shared" si="7"/>
        <v>4.3649917117883171E-4</v>
      </c>
      <c r="V16" s="87">
        <f>分析係数表!D19</f>
        <v>1.171875E-2</v>
      </c>
      <c r="W16" s="167">
        <f t="shared" si="8"/>
        <v>0</v>
      </c>
      <c r="X16" s="76">
        <f>分析係数表!E19</f>
        <v>1.015625E-2</v>
      </c>
      <c r="Y16" s="166">
        <f t="shared" si="9"/>
        <v>0</v>
      </c>
    </row>
    <row r="17" spans="1:25" x14ac:dyDescent="0.2">
      <c r="A17" s="6" t="s">
        <v>5</v>
      </c>
      <c r="B17" s="5" t="s">
        <v>33</v>
      </c>
      <c r="C17" s="90"/>
      <c r="D17" s="76">
        <f>投入係数表!Z17</f>
        <v>0</v>
      </c>
      <c r="E17" s="77">
        <f t="shared" si="0"/>
        <v>0</v>
      </c>
      <c r="F17" s="76">
        <f>分析係数表!C20</f>
        <v>5.6386047731444844E-3</v>
      </c>
      <c r="G17" s="77">
        <f t="shared" si="1"/>
        <v>0</v>
      </c>
      <c r="H17" s="77">
        <v>2.1258761407976678E-4</v>
      </c>
      <c r="I17" s="77">
        <f t="shared" si="2"/>
        <v>2.1258761407976678E-4</v>
      </c>
      <c r="J17" s="76">
        <f>分析係数表!G20</f>
        <v>9.9078341013824886E-2</v>
      </c>
      <c r="K17" s="78">
        <f t="shared" si="3"/>
        <v>2.1062828123110534E-5</v>
      </c>
      <c r="L17" s="79"/>
      <c r="M17" s="80"/>
      <c r="N17" s="81">
        <f>分析係数表!H20</f>
        <v>5.6271890250409915E-4</v>
      </c>
      <c r="O17" s="82">
        <f t="shared" si="4"/>
        <v>3.5721393343025351E-3</v>
      </c>
      <c r="P17" s="76">
        <f>分析係数表!C20</f>
        <v>5.6386047731444844E-3</v>
      </c>
      <c r="Q17" s="82">
        <f t="shared" si="5"/>
        <v>2.0141881900735435E-5</v>
      </c>
      <c r="R17" s="83">
        <v>6.4249391457283771E-5</v>
      </c>
      <c r="S17" s="84">
        <f t="shared" si="6"/>
        <v>2.7683700553705057E-4</v>
      </c>
      <c r="T17" s="85">
        <f>分析係数表!F20</f>
        <v>0.22119815668202766</v>
      </c>
      <c r="U17" s="86">
        <f t="shared" si="7"/>
        <v>6.1235835326167875E-5</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投入係数表!Z18</f>
        <v>1.4727540500736377E-3</v>
      </c>
      <c r="E18" s="77">
        <f t="shared" si="0"/>
        <v>0.14727540500736377</v>
      </c>
      <c r="F18" s="76">
        <f>分析係数表!C21</f>
        <v>3.6921656859351559E-2</v>
      </c>
      <c r="G18" s="77">
        <f t="shared" si="1"/>
        <v>5.437651967503912E-3</v>
      </c>
      <c r="H18" s="77">
        <v>1.6467564962976054E-2</v>
      </c>
      <c r="I18" s="77">
        <f t="shared" si="2"/>
        <v>1.6467564962976054E-2</v>
      </c>
      <c r="J18" s="76">
        <f>分析係数表!G21</f>
        <v>0.2849280270956816</v>
      </c>
      <c r="K18" s="78">
        <f t="shared" si="3"/>
        <v>4.6920707959707377E-3</v>
      </c>
      <c r="L18" s="79"/>
      <c r="M18" s="80"/>
      <c r="N18" s="81">
        <f>分析係数表!H21</f>
        <v>9.3139680414471579E-4</v>
      </c>
      <c r="O18" s="82">
        <f t="shared" si="4"/>
        <v>5.9125064843628169E-3</v>
      </c>
      <c r="P18" s="76">
        <f>分析係数表!C21</f>
        <v>3.6921656859351559E-2</v>
      </c>
      <c r="Q18" s="82">
        <f t="shared" si="5"/>
        <v>2.1829953559433497E-4</v>
      </c>
      <c r="R18" s="83">
        <v>5.0830880997822182E-4</v>
      </c>
      <c r="S18" s="84">
        <f t="shared" si="6"/>
        <v>1.6975873772954276E-2</v>
      </c>
      <c r="T18" s="85">
        <f>分析係数表!F21</f>
        <v>0.42591024555461471</v>
      </c>
      <c r="U18" s="86">
        <f t="shared" si="7"/>
        <v>7.2301985671430992E-3</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投入係数表!Z19</f>
        <v>0</v>
      </c>
      <c r="E19" s="77">
        <f t="shared" si="0"/>
        <v>0</v>
      </c>
      <c r="F19" s="76">
        <f>分析係数表!C22</f>
        <v>3.1736872475476074E-2</v>
      </c>
      <c r="G19" s="77">
        <f t="shared" si="1"/>
        <v>0</v>
      </c>
      <c r="H19" s="77">
        <v>1.4144406222546392E-3</v>
      </c>
      <c r="I19" s="77">
        <f t="shared" si="2"/>
        <v>1.4144406222546392E-3</v>
      </c>
      <c r="J19" s="76">
        <f>分析係数表!G22</f>
        <v>0.19464835425053278</v>
      </c>
      <c r="K19" s="78">
        <f t="shared" si="3"/>
        <v>2.7531853930696506E-4</v>
      </c>
      <c r="L19" s="79"/>
      <c r="M19" s="80"/>
      <c r="N19" s="81">
        <f>分析係数表!H22</f>
        <v>4.8510250215870614E-5</v>
      </c>
      <c r="O19" s="82">
        <f t="shared" si="4"/>
        <v>3.0794304606056338E-4</v>
      </c>
      <c r="P19" s="76">
        <f>分析係数表!C22</f>
        <v>3.1736872475476074E-2</v>
      </c>
      <c r="Q19" s="82">
        <f t="shared" si="5"/>
        <v>9.7731491825337557E-6</v>
      </c>
      <c r="R19" s="83">
        <v>1.2286565537523092E-4</v>
      </c>
      <c r="S19" s="84">
        <f t="shared" si="6"/>
        <v>1.5373062776298701E-3</v>
      </c>
      <c r="T19" s="85">
        <f>分析係数表!F22</f>
        <v>0.41345015391901491</v>
      </c>
      <c r="U19" s="86">
        <f t="shared" si="7"/>
        <v>6.3559951710673768E-4</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投入係数表!Z20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1.8476582763633803E-4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投入係数表!Z21</f>
        <v>0</v>
      </c>
      <c r="E21" s="77">
        <f t="shared" si="0"/>
        <v>0</v>
      </c>
      <c r="F21" s="76">
        <f>分析係数表!C24</f>
        <v>0.35760598503740648</v>
      </c>
      <c r="G21" s="77">
        <f t="shared" si="1"/>
        <v>0</v>
      </c>
      <c r="H21" s="77">
        <v>5.0578614914550037E-3</v>
      </c>
      <c r="I21" s="77">
        <f t="shared" si="2"/>
        <v>5.0578614914550037E-3</v>
      </c>
      <c r="J21" s="76">
        <f>分析係数表!G24</f>
        <v>0.20759493670886076</v>
      </c>
      <c r="K21" s="78">
        <f t="shared" si="3"/>
        <v>1.0499864362007855E-3</v>
      </c>
      <c r="L21" s="79"/>
      <c r="M21" s="80"/>
      <c r="N21" s="81">
        <f>分析係数表!H24</f>
        <v>3.6867790164061664E-4</v>
      </c>
      <c r="O21" s="82">
        <f t="shared" si="4"/>
        <v>2.3403671500602814E-3</v>
      </c>
      <c r="P21" s="76">
        <f>分析係数表!C24</f>
        <v>0.35760598503740648</v>
      </c>
      <c r="Q21" s="82">
        <f t="shared" si="5"/>
        <v>8.3692930004649463E-4</v>
      </c>
      <c r="R21" s="83">
        <v>2.9253689874413021E-3</v>
      </c>
      <c r="S21" s="84">
        <f t="shared" si="6"/>
        <v>7.9832304788963054E-3</v>
      </c>
      <c r="T21" s="85">
        <f>分析係数表!F24</f>
        <v>0.39156118143459917</v>
      </c>
      <c r="U21" s="86">
        <f t="shared" si="7"/>
        <v>3.1259231579813382E-3</v>
      </c>
      <c r="V21" s="87">
        <f>分析係数表!D24</f>
        <v>0</v>
      </c>
      <c r="W21" s="167">
        <f t="shared" si="8"/>
        <v>0</v>
      </c>
      <c r="X21" s="76">
        <f>分析係数表!E24</f>
        <v>0</v>
      </c>
      <c r="Y21" s="166">
        <f t="shared" si="9"/>
        <v>0</v>
      </c>
    </row>
    <row r="22" spans="1:25" x14ac:dyDescent="0.2">
      <c r="A22" s="6" t="s">
        <v>10</v>
      </c>
      <c r="B22" s="5" t="s">
        <v>272</v>
      </c>
      <c r="C22" s="90"/>
      <c r="D22" s="76">
        <f>投入係数表!Z22</f>
        <v>0</v>
      </c>
      <c r="E22" s="77">
        <f t="shared" si="0"/>
        <v>0</v>
      </c>
      <c r="F22" s="76">
        <f>分析係数表!C25</f>
        <v>9.5215065139195865E-3</v>
      </c>
      <c r="G22" s="77">
        <f t="shared" si="1"/>
        <v>0</v>
      </c>
      <c r="H22" s="77">
        <v>4.7318783919640065E-4</v>
      </c>
      <c r="I22" s="77">
        <f t="shared" si="2"/>
        <v>4.7318783919640065E-4</v>
      </c>
      <c r="J22" s="76">
        <f>分析係数表!G25</f>
        <v>0.19654913728432108</v>
      </c>
      <c r="K22" s="78">
        <f t="shared" si="3"/>
        <v>9.3004661567484598E-5</v>
      </c>
      <c r="L22" s="79"/>
      <c r="M22" s="80"/>
      <c r="N22" s="81">
        <f>分析係数表!H25</f>
        <v>5.2391070233140261E-4</v>
      </c>
      <c r="O22" s="82">
        <f t="shared" si="4"/>
        <v>3.3257848974540842E-3</v>
      </c>
      <c r="P22" s="76">
        <f>分析係数表!C25</f>
        <v>9.5215065139195865E-3</v>
      </c>
      <c r="Q22" s="82">
        <f t="shared" si="5"/>
        <v>3.1666482565004447E-5</v>
      </c>
      <c r="R22" s="83">
        <v>2.3630376008507666E-4</v>
      </c>
      <c r="S22" s="84">
        <f t="shared" si="6"/>
        <v>7.0949159928147734E-4</v>
      </c>
      <c r="T22" s="85">
        <f>分析係数表!F25</f>
        <v>0.35083770942735681</v>
      </c>
      <c r="U22" s="86">
        <f t="shared" si="7"/>
        <v>2.4891640754986561E-4</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投入係数表!Z23</f>
        <v>0</v>
      </c>
      <c r="E23" s="77">
        <f t="shared" si="0"/>
        <v>0</v>
      </c>
      <c r="F23" s="76">
        <f>分析係数表!C26</f>
        <v>1</v>
      </c>
      <c r="G23" s="77">
        <f t="shared" si="1"/>
        <v>0</v>
      </c>
      <c r="H23" s="77">
        <v>5.12656693110176E-2</v>
      </c>
      <c r="I23" s="77">
        <f t="shared" si="2"/>
        <v>5.12656693110176E-2</v>
      </c>
      <c r="J23" s="76">
        <f>分析係数表!G26</f>
        <v>0.19643428283435263</v>
      </c>
      <c r="K23" s="78">
        <f t="shared" si="3"/>
        <v>1.0070334985132823E-2</v>
      </c>
      <c r="L23" s="79"/>
      <c r="M23" s="80"/>
      <c r="N23" s="81">
        <f>分析係数表!H26</f>
        <v>1.1070039099261674E-2</v>
      </c>
      <c r="O23" s="82">
        <f t="shared" si="4"/>
        <v>7.0272603111020557E-2</v>
      </c>
      <c r="P23" s="76">
        <f>分析係数表!C26</f>
        <v>1</v>
      </c>
      <c r="Q23" s="82">
        <f t="shared" si="5"/>
        <v>7.0272603111020557E-2</v>
      </c>
      <c r="R23" s="83">
        <v>8.3013652745769023E-2</v>
      </c>
      <c r="S23" s="84">
        <f t="shared" si="6"/>
        <v>0.13427932205678661</v>
      </c>
      <c r="T23" s="85">
        <f>分析係数表!F26</f>
        <v>0.33543328454985122</v>
      </c>
      <c r="U23" s="86">
        <f t="shared" si="7"/>
        <v>4.5041754044635215E-2</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投入係数表!Z24</f>
        <v>0</v>
      </c>
      <c r="E24" s="77">
        <f t="shared" si="0"/>
        <v>0</v>
      </c>
      <c r="F24" s="76">
        <f>分析係数表!C27</f>
        <v>0.19201995012468831</v>
      </c>
      <c r="G24" s="77">
        <f t="shared" si="1"/>
        <v>0</v>
      </c>
      <c r="H24" s="77">
        <v>1.4734863714475199E-3</v>
      </c>
      <c r="I24" s="77">
        <f t="shared" si="2"/>
        <v>1.4734863714475199E-3</v>
      </c>
      <c r="J24" s="76">
        <f>分析係数表!G27</f>
        <v>0.16888519134775373</v>
      </c>
      <c r="K24" s="78">
        <f t="shared" si="3"/>
        <v>2.4885002779022173E-4</v>
      </c>
      <c r="L24" s="79"/>
      <c r="M24" s="80"/>
      <c r="N24" s="81">
        <f>分析係数表!H27</f>
        <v>1.1060337049218499E-2</v>
      </c>
      <c r="O24" s="82">
        <f t="shared" si="4"/>
        <v>7.0211014501808444E-2</v>
      </c>
      <c r="P24" s="76">
        <f>分析係数表!C27</f>
        <v>0.19201995012468831</v>
      </c>
      <c r="Q24" s="82">
        <f t="shared" si="5"/>
        <v>1.3481915502841025E-2</v>
      </c>
      <c r="R24" s="83">
        <v>1.3653788328165901E-2</v>
      </c>
      <c r="S24" s="84">
        <f t="shared" si="6"/>
        <v>1.5127274699613421E-2</v>
      </c>
      <c r="T24" s="85">
        <f>分析係数表!F27</f>
        <v>0.32029950083194675</v>
      </c>
      <c r="U24" s="86">
        <f t="shared" si="7"/>
        <v>4.8452585352339161E-3</v>
      </c>
      <c r="V24" s="87">
        <f>分析係数表!D27</f>
        <v>0</v>
      </c>
      <c r="W24" s="167">
        <f t="shared" si="8"/>
        <v>0</v>
      </c>
      <c r="X24" s="76">
        <f>分析係数表!E27</f>
        <v>0</v>
      </c>
      <c r="Y24" s="166">
        <f t="shared" si="9"/>
        <v>0</v>
      </c>
    </row>
    <row r="25" spans="1:25" x14ac:dyDescent="0.2">
      <c r="A25" s="6" t="s">
        <v>13</v>
      </c>
      <c r="B25" s="5" t="s">
        <v>192</v>
      </c>
      <c r="C25" s="90"/>
      <c r="D25" s="76">
        <f>投入係数表!Z25</f>
        <v>0</v>
      </c>
      <c r="E25" s="77">
        <f t="shared" si="0"/>
        <v>0</v>
      </c>
      <c r="F25" s="76">
        <f>分析係数表!C28</f>
        <v>7.8754250939681358E-2</v>
      </c>
      <c r="G25" s="77">
        <f t="shared" si="1"/>
        <v>0</v>
      </c>
      <c r="H25" s="77">
        <v>7.2294755539316774E-3</v>
      </c>
      <c r="I25" s="77">
        <f t="shared" si="2"/>
        <v>7.2294755539316774E-3</v>
      </c>
      <c r="J25" s="76">
        <f>分析係数表!G28</f>
        <v>0.12491909385113269</v>
      </c>
      <c r="K25" s="78">
        <f t="shared" si="3"/>
        <v>9.0309953521606069E-4</v>
      </c>
      <c r="L25" s="79"/>
      <c r="M25" s="80"/>
      <c r="N25" s="81">
        <f>分析係数表!H28</f>
        <v>1.995711693880917E-2</v>
      </c>
      <c r="O25" s="82">
        <f t="shared" si="4"/>
        <v>0.12668776914931576</v>
      </c>
      <c r="P25" s="76">
        <f>分析係数表!C28</f>
        <v>7.8754250939681358E-2</v>
      </c>
      <c r="Q25" s="82">
        <f t="shared" si="5"/>
        <v>9.9772003625736363E-3</v>
      </c>
      <c r="R25" s="83">
        <v>1.1010148642677877E-2</v>
      </c>
      <c r="S25" s="84">
        <f t="shared" si="6"/>
        <v>1.8239624196609554E-2</v>
      </c>
      <c r="T25" s="85">
        <f>分析係数表!F28</f>
        <v>0.21391585760517801</v>
      </c>
      <c r="U25" s="86">
        <f t="shared" si="7"/>
        <v>3.9017448524138886E-3</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投入係数表!Z26</f>
        <v>1.3780770039974752E-2</v>
      </c>
      <c r="E26" s="77">
        <f t="shared" si="0"/>
        <v>1.3780770039974752</v>
      </c>
      <c r="F26" s="76">
        <f>分析係数表!C29</f>
        <v>0.17273701124799146</v>
      </c>
      <c r="G26" s="77">
        <f t="shared" si="1"/>
        <v>0.23804490294011024</v>
      </c>
      <c r="H26" s="77">
        <v>0.25188006441198063</v>
      </c>
      <c r="I26" s="77">
        <f t="shared" si="2"/>
        <v>0.25188006441198063</v>
      </c>
      <c r="J26" s="76">
        <f>分析係数表!G29</f>
        <v>0.26179367547952309</v>
      </c>
      <c r="K26" s="78">
        <f t="shared" si="3"/>
        <v>6.5940607842431428E-2</v>
      </c>
      <c r="L26" s="79"/>
      <c r="M26" s="80"/>
      <c r="N26" s="81">
        <f>分析係数表!H29</f>
        <v>9.8960910440376044E-3</v>
      </c>
      <c r="O26" s="82">
        <f t="shared" si="4"/>
        <v>6.2820381396354916E-2</v>
      </c>
      <c r="P26" s="76">
        <f>分析係数表!C29</f>
        <v>0.17273701124799146</v>
      </c>
      <c r="Q26" s="82">
        <f t="shared" si="5"/>
        <v>1.0851404927865273E-2</v>
      </c>
      <c r="R26" s="83">
        <v>1.4647907096878625E-2</v>
      </c>
      <c r="S26" s="84">
        <f t="shared" si="6"/>
        <v>0.26652797150885926</v>
      </c>
      <c r="T26" s="85">
        <f>分析係数表!F29</f>
        <v>0.41420425090720581</v>
      </c>
      <c r="U26" s="86">
        <f t="shared" si="7"/>
        <v>0.11039701878464414</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投入係数表!Z27</f>
        <v>2.7140753208499895E-2</v>
      </c>
      <c r="E27" s="77">
        <f t="shared" si="0"/>
        <v>2.7140753208499895</v>
      </c>
      <c r="F27" s="76">
        <f>分析係数表!C30</f>
        <v>1</v>
      </c>
      <c r="G27" s="77">
        <f t="shared" si="1"/>
        <v>2.7140753208499895</v>
      </c>
      <c r="H27" s="77">
        <v>2.7575812177942014</v>
      </c>
      <c r="I27" s="77">
        <f t="shared" si="2"/>
        <v>2.7575812177942014</v>
      </c>
      <c r="J27" s="76">
        <f>分析係数表!G30</f>
        <v>0.34449467473756801</v>
      </c>
      <c r="K27" s="78">
        <f t="shared" si="3"/>
        <v>0.94997204468644014</v>
      </c>
      <c r="L27" s="79"/>
      <c r="M27" s="80"/>
      <c r="N27" s="81">
        <f>分析係数表!H30</f>
        <v>0</v>
      </c>
      <c r="O27" s="82">
        <f t="shared" si="4"/>
        <v>0</v>
      </c>
      <c r="P27" s="76">
        <f>分析係数表!C30</f>
        <v>1</v>
      </c>
      <c r="Q27" s="82">
        <f t="shared" si="5"/>
        <v>0</v>
      </c>
      <c r="R27" s="83">
        <v>1.5343437138974471E-2</v>
      </c>
      <c r="S27" s="84">
        <f t="shared" si="6"/>
        <v>2.7729246549331759</v>
      </c>
      <c r="T27" s="85">
        <f>分析係数表!F30</f>
        <v>0.44103900084284731</v>
      </c>
      <c r="U27" s="86">
        <f t="shared" si="7"/>
        <v>1.2229679192242251</v>
      </c>
      <c r="V27" s="87">
        <f>分析係数表!D30</f>
        <v>0.13470232166117538</v>
      </c>
      <c r="W27" s="167">
        <f t="shared" si="8"/>
        <v>0</v>
      </c>
      <c r="X27" s="76">
        <f>分析係数表!E30</f>
        <v>9.0644395065512223E-2</v>
      </c>
      <c r="Y27" s="166">
        <f t="shared" si="9"/>
        <v>0</v>
      </c>
    </row>
    <row r="28" spans="1:25" x14ac:dyDescent="0.2">
      <c r="A28" s="6" t="s">
        <v>16</v>
      </c>
      <c r="B28" s="5" t="s">
        <v>193</v>
      </c>
      <c r="C28" s="75">
        <f>最終需要_まとめ!C29</f>
        <v>100</v>
      </c>
      <c r="D28" s="76">
        <f>投入係数表!Z28</f>
        <v>3.3452556280244058E-2</v>
      </c>
      <c r="E28" s="77">
        <f t="shared" si="0"/>
        <v>3.3452556280244057</v>
      </c>
      <c r="F28" s="76">
        <f>分析係数表!C31</f>
        <v>0.22703792364873376</v>
      </c>
      <c r="G28" s="77">
        <f t="shared" si="1"/>
        <v>0.75949989186090194</v>
      </c>
      <c r="H28" s="77">
        <v>0.78201375387655592</v>
      </c>
      <c r="I28" s="77">
        <f t="shared" si="2"/>
        <v>100.78201375387656</v>
      </c>
      <c r="J28" s="76">
        <f>分析係数表!G31</f>
        <v>7.0061014096360189E-2</v>
      </c>
      <c r="K28" s="78">
        <f t="shared" si="3"/>
        <v>7.0608900862699118</v>
      </c>
      <c r="L28" s="79"/>
      <c r="M28" s="80"/>
      <c r="N28" s="81">
        <f>分析係数表!H31</f>
        <v>2.3692406205431206E-2</v>
      </c>
      <c r="O28" s="82">
        <f t="shared" si="4"/>
        <v>0.15039938369597913</v>
      </c>
      <c r="P28" s="76">
        <f>分析係数表!C31</f>
        <v>0.22703792364873376</v>
      </c>
      <c r="Q28" s="82">
        <f t="shared" si="5"/>
        <v>3.4146363792384324E-2</v>
      </c>
      <c r="R28" s="83">
        <v>4.2761507205675071E-2</v>
      </c>
      <c r="S28" s="84">
        <f t="shared" si="6"/>
        <v>100.82477526108222</v>
      </c>
      <c r="T28" s="85">
        <f>分析係数表!F31</f>
        <v>0.2422680412371134</v>
      </c>
      <c r="U28" s="86">
        <f t="shared" si="7"/>
        <v>24.42662081067456</v>
      </c>
      <c r="V28" s="87">
        <f>分析係数表!D31</f>
        <v>2.0934146854618137E-2</v>
      </c>
      <c r="W28" s="167">
        <f t="shared" si="8"/>
        <v>2</v>
      </c>
      <c r="X28" s="76">
        <f>分析係数表!E31</f>
        <v>1.7988638754470862E-2</v>
      </c>
      <c r="Y28" s="166">
        <f t="shared" si="9"/>
        <v>2</v>
      </c>
    </row>
    <row r="29" spans="1:25" x14ac:dyDescent="0.2">
      <c r="A29" s="6" t="s">
        <v>17</v>
      </c>
      <c r="B29" s="5" t="s">
        <v>273</v>
      </c>
      <c r="C29" s="90"/>
      <c r="D29" s="76">
        <f>投入係数表!Z29</f>
        <v>2.8403113822848729E-3</v>
      </c>
      <c r="E29" s="77">
        <f t="shared" si="0"/>
        <v>0.2840311382284873</v>
      </c>
      <c r="F29" s="76">
        <f>分析係数表!C32</f>
        <v>0.29590488771466317</v>
      </c>
      <c r="G29" s="77">
        <f t="shared" si="1"/>
        <v>8.4046202064968503E-2</v>
      </c>
      <c r="H29" s="77">
        <v>9.0020730487528261E-2</v>
      </c>
      <c r="I29" s="77">
        <f t="shared" si="2"/>
        <v>9.0020730487528261E-2</v>
      </c>
      <c r="J29" s="76">
        <f>分析係数表!G32</f>
        <v>0.13968957871396895</v>
      </c>
      <c r="K29" s="78">
        <f t="shared" si="3"/>
        <v>1.2574957917326563E-2</v>
      </c>
      <c r="L29" s="79"/>
      <c r="M29" s="80"/>
      <c r="N29" s="81">
        <f>分析係数表!H32</f>
        <v>6.5682878792288815E-3</v>
      </c>
      <c r="O29" s="82">
        <f t="shared" si="4"/>
        <v>4.169548843660028E-2</v>
      </c>
      <c r="P29" s="76">
        <f>分析係数表!C32</f>
        <v>0.29590488771466317</v>
      </c>
      <c r="Q29" s="82">
        <f t="shared" si="5"/>
        <v>1.2337898824040242E-2</v>
      </c>
      <c r="R29" s="83">
        <v>1.5213351160529073E-2</v>
      </c>
      <c r="S29" s="84">
        <f t="shared" si="6"/>
        <v>0.10523408164805734</v>
      </c>
      <c r="T29" s="85">
        <f>分析係数表!F32</f>
        <v>0.48337028824833705</v>
      </c>
      <c r="U29" s="86">
        <f t="shared" si="7"/>
        <v>5.0867028379770508E-2</v>
      </c>
      <c r="V29" s="87">
        <f>分析係数表!D32</f>
        <v>2.4390243902439025E-2</v>
      </c>
      <c r="W29" s="167">
        <f t="shared" si="8"/>
        <v>0</v>
      </c>
      <c r="X29" s="76">
        <f>分析係数表!E32</f>
        <v>3.7694013303769404E-2</v>
      </c>
      <c r="Y29" s="166">
        <f t="shared" si="9"/>
        <v>0</v>
      </c>
    </row>
    <row r="30" spans="1:25" x14ac:dyDescent="0.2">
      <c r="A30" s="6" t="s">
        <v>18</v>
      </c>
      <c r="B30" s="5" t="s">
        <v>274</v>
      </c>
      <c r="C30" s="90"/>
      <c r="D30" s="76">
        <f>投入係数表!Z30</f>
        <v>1.683147485798443E-3</v>
      </c>
      <c r="E30" s="77">
        <f t="shared" si="0"/>
        <v>0.1683147485798443</v>
      </c>
      <c r="F30" s="76">
        <f>分析係数表!C33</f>
        <v>0.50593824228028506</v>
      </c>
      <c r="G30" s="77">
        <f t="shared" si="1"/>
        <v>8.515686804633453E-2</v>
      </c>
      <c r="H30" s="77">
        <v>9.3408300829218971E-2</v>
      </c>
      <c r="I30" s="77">
        <f t="shared" si="2"/>
        <v>9.3408300829218971E-2</v>
      </c>
      <c r="J30" s="76">
        <f>分析係数表!G33</f>
        <v>0.50351288056206089</v>
      </c>
      <c r="K30" s="78">
        <f t="shared" si="3"/>
        <v>4.7032282618927584E-2</v>
      </c>
      <c r="L30" s="79"/>
      <c r="M30" s="80"/>
      <c r="N30" s="81">
        <f>分析係数表!H33</f>
        <v>9.7990705436058648E-4</v>
      </c>
      <c r="O30" s="82">
        <f t="shared" si="4"/>
        <v>6.2204495304233809E-3</v>
      </c>
      <c r="P30" s="76">
        <f>分析係数表!C33</f>
        <v>0.50593824228028506</v>
      </c>
      <c r="Q30" s="82">
        <f t="shared" si="5"/>
        <v>3.1471633016156297E-3</v>
      </c>
      <c r="R30" s="83">
        <v>1.058969787500186E-2</v>
      </c>
      <c r="S30" s="84">
        <f t="shared" si="6"/>
        <v>0.10399799870422083</v>
      </c>
      <c r="T30" s="85">
        <f>分析係数表!F33</f>
        <v>0.6428571428571429</v>
      </c>
      <c r="U30" s="86">
        <f t="shared" si="7"/>
        <v>6.6855856309856257E-2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投入係数表!Z31</f>
        <v>2.7140753208499895E-2</v>
      </c>
      <c r="E31" s="77">
        <f t="shared" si="0"/>
        <v>2.7140753208499895</v>
      </c>
      <c r="F31" s="76">
        <f>分析係数表!C34</f>
        <v>0.26077975054258296</v>
      </c>
      <c r="G31" s="77">
        <f t="shared" si="1"/>
        <v>0.70777588512504108</v>
      </c>
      <c r="H31" s="77">
        <v>0.78785708170817037</v>
      </c>
      <c r="I31" s="77">
        <f t="shared" si="2"/>
        <v>0.78785708170817037</v>
      </c>
      <c r="J31" s="76">
        <f>分析係数表!G34</f>
        <v>0.42483061710309467</v>
      </c>
      <c r="K31" s="78">
        <f t="shared" si="3"/>
        <v>0.33470581021112528</v>
      </c>
      <c r="L31" s="79"/>
      <c r="M31" s="80"/>
      <c r="N31" s="81">
        <f>分析係数表!H34</f>
        <v>0.16366388217830427</v>
      </c>
      <c r="O31" s="82">
        <f t="shared" si="4"/>
        <v>1.0389382487991285</v>
      </c>
      <c r="P31" s="76">
        <f>分析係数表!C34</f>
        <v>0.26077975054258296</v>
      </c>
      <c r="Q31" s="82">
        <f t="shared" si="5"/>
        <v>0.27093405735098475</v>
      </c>
      <c r="R31" s="83">
        <v>0.29263939896979313</v>
      </c>
      <c r="S31" s="84">
        <f t="shared" si="6"/>
        <v>1.0804964806779636</v>
      </c>
      <c r="T31" s="85">
        <f>分析係数表!F34</f>
        <v>0.70072636269303545</v>
      </c>
      <c r="U31" s="86">
        <f t="shared" si="7"/>
        <v>0.75713236880809509</v>
      </c>
      <c r="V31" s="87">
        <f>分析係数表!D34</f>
        <v>0.25868278093145336</v>
      </c>
      <c r="W31" s="167">
        <f t="shared" si="8"/>
        <v>0</v>
      </c>
      <c r="X31" s="76">
        <f>分析係数表!E34</f>
        <v>0.16968809131416712</v>
      </c>
      <c r="Y31" s="166">
        <f t="shared" si="9"/>
        <v>0</v>
      </c>
    </row>
    <row r="32" spans="1:25" x14ac:dyDescent="0.2">
      <c r="A32" s="6" t="s">
        <v>20</v>
      </c>
      <c r="B32" s="5" t="s">
        <v>37</v>
      </c>
      <c r="C32" s="90"/>
      <c r="D32" s="76">
        <f>投入係数表!Z32</f>
        <v>5.7858194824321483E-3</v>
      </c>
      <c r="E32" s="77">
        <f t="shared" si="0"/>
        <v>0.57858194824321485</v>
      </c>
      <c r="F32" s="76">
        <f>分析係数表!C35</f>
        <v>0.71993786549707606</v>
      </c>
      <c r="G32" s="77">
        <f t="shared" si="1"/>
        <v>0.41654305283335985</v>
      </c>
      <c r="H32" s="77">
        <v>0.5443765374045868</v>
      </c>
      <c r="I32" s="77">
        <f t="shared" si="2"/>
        <v>0.5443765374045868</v>
      </c>
      <c r="J32" s="76">
        <f>分析係数表!G35</f>
        <v>0.31397977394408089</v>
      </c>
      <c r="K32" s="78">
        <f t="shared" si="3"/>
        <v>0.17092322215475367</v>
      </c>
      <c r="L32" s="79"/>
      <c r="M32" s="80"/>
      <c r="N32" s="81">
        <f>分析係数表!H35</f>
        <v>6.1132617322040145E-2</v>
      </c>
      <c r="O32" s="82">
        <f t="shared" si="4"/>
        <v>0.38806982664552192</v>
      </c>
      <c r="P32" s="76">
        <f>分析係数表!C35</f>
        <v>0.71993786549707606</v>
      </c>
      <c r="Q32" s="82">
        <f t="shared" si="5"/>
        <v>0.27938616265899741</v>
      </c>
      <c r="R32" s="83">
        <v>0.35044982448030254</v>
      </c>
      <c r="S32" s="84">
        <f t="shared" si="6"/>
        <v>0.89482636188488929</v>
      </c>
      <c r="T32" s="85">
        <f>分析係数表!F35</f>
        <v>0.64640095181439616</v>
      </c>
      <c r="U32" s="86">
        <f t="shared" si="7"/>
        <v>0.57841661203100569</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投入係数表!Z33</f>
        <v>6.9429833789185777E-3</v>
      </c>
      <c r="E33" s="77">
        <f t="shared" si="0"/>
        <v>0.6942983378918578</v>
      </c>
      <c r="F33" s="76">
        <f>分析係数表!C36</f>
        <v>0.73814422888496956</v>
      </c>
      <c r="G33" s="77">
        <f t="shared" si="1"/>
        <v>0.51249231123930139</v>
      </c>
      <c r="H33" s="77">
        <v>0.58451708170074979</v>
      </c>
      <c r="I33" s="77">
        <f t="shared" si="2"/>
        <v>0.58451708170074979</v>
      </c>
      <c r="J33" s="76">
        <f>分析係数表!G36</f>
        <v>1.8281777836656288E-2</v>
      </c>
      <c r="K33" s="78">
        <f t="shared" si="3"/>
        <v>1.0686011429383781E-2</v>
      </c>
      <c r="L33" s="79"/>
      <c r="M33" s="80"/>
      <c r="N33" s="81">
        <f>分析係数表!H36</f>
        <v>0.17079488896003725</v>
      </c>
      <c r="O33" s="82">
        <f t="shared" si="4"/>
        <v>1.0842058765700315</v>
      </c>
      <c r="P33" s="76">
        <f>分析係数表!C36</f>
        <v>0.73814422888496956</v>
      </c>
      <c r="Q33" s="82">
        <f t="shared" si="5"/>
        <v>0.8003003107133384</v>
      </c>
      <c r="R33" s="83">
        <v>0.83084948375920642</v>
      </c>
      <c r="S33" s="84">
        <f t="shared" si="6"/>
        <v>1.4153665654599563</v>
      </c>
      <c r="T33" s="85">
        <f>分析係数表!F36</f>
        <v>0.88368550043054916</v>
      </c>
      <c r="U33" s="86">
        <f t="shared" si="7"/>
        <v>1.2507389116911491</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投入係数表!Z34</f>
        <v>5.8278981695771094E-2</v>
      </c>
      <c r="E34" s="77">
        <f t="shared" si="0"/>
        <v>5.827898169577109</v>
      </c>
      <c r="F34" s="76">
        <f>分析係数表!C37</f>
        <v>0.25348602222970695</v>
      </c>
      <c r="G34" s="77">
        <f t="shared" si="1"/>
        <v>1.4772907249658915</v>
      </c>
      <c r="H34" s="77">
        <v>1.5709576678683044</v>
      </c>
      <c r="I34" s="77">
        <f t="shared" si="2"/>
        <v>1.5709576678683044</v>
      </c>
      <c r="J34" s="76">
        <f>分析係数表!G37</f>
        <v>0.47075358051131039</v>
      </c>
      <c r="K34" s="78">
        <f t="shared" si="3"/>
        <v>0.73953394698070218</v>
      </c>
      <c r="L34" s="79"/>
      <c r="M34" s="80"/>
      <c r="N34" s="81">
        <f>分析係数表!H37</f>
        <v>4.9005054768072494E-2</v>
      </c>
      <c r="O34" s="82">
        <f t="shared" si="4"/>
        <v>0.31108406513038112</v>
      </c>
      <c r="P34" s="76">
        <f>分析係数表!C37</f>
        <v>0.25348602222970695</v>
      </c>
      <c r="Q34" s="82">
        <f t="shared" si="5"/>
        <v>7.8855462248947392E-2</v>
      </c>
      <c r="R34" s="83">
        <v>9.5327281588274637E-2</v>
      </c>
      <c r="S34" s="84">
        <f t="shared" si="6"/>
        <v>1.666284949456579</v>
      </c>
      <c r="T34" s="85">
        <f>分析係数表!F37</f>
        <v>0.68036407442109492</v>
      </c>
      <c r="U34" s="86">
        <f t="shared" si="7"/>
        <v>1.1336804173588264</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投入係数表!Z35</f>
        <v>7.1533768146433835E-3</v>
      </c>
      <c r="E35" s="77">
        <f t="shared" si="0"/>
        <v>0.7153376814643384</v>
      </c>
      <c r="F35" s="76">
        <f>分析係数表!C38</f>
        <v>0.13763637750820168</v>
      </c>
      <c r="G35" s="77">
        <f t="shared" si="1"/>
        <v>9.8456487171867405E-2</v>
      </c>
      <c r="H35" s="77">
        <v>0.12824406031188174</v>
      </c>
      <c r="I35" s="77">
        <f t="shared" si="2"/>
        <v>0.12824406031188174</v>
      </c>
      <c r="J35" s="76">
        <f>分析係数表!G38</f>
        <v>0.19868482855800845</v>
      </c>
      <c r="K35" s="78">
        <f t="shared" si="3"/>
        <v>2.548014913664912E-2</v>
      </c>
      <c r="L35" s="79"/>
      <c r="M35" s="80"/>
      <c r="N35" s="81">
        <f>分析係数表!H38</f>
        <v>4.3455482143376897E-2</v>
      </c>
      <c r="O35" s="82">
        <f t="shared" si="4"/>
        <v>0.2758553806610527</v>
      </c>
      <c r="P35" s="76">
        <f>分析係数表!C38</f>
        <v>0.13763637750820168</v>
      </c>
      <c r="Q35" s="82">
        <f t="shared" si="5"/>
        <v>3.7967735310333324E-2</v>
      </c>
      <c r="R35" s="83">
        <v>4.8431023818841963E-2</v>
      </c>
      <c r="S35" s="84">
        <f t="shared" si="6"/>
        <v>0.17667508413072369</v>
      </c>
      <c r="T35" s="85">
        <f>分析係数表!F38</f>
        <v>0.41427900422733677</v>
      </c>
      <c r="U35" s="86">
        <f t="shared" si="7"/>
        <v>7.3192777925457156E-2</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投入係数表!Z36</f>
        <v>0</v>
      </c>
      <c r="E36" s="77">
        <f t="shared" si="0"/>
        <v>0</v>
      </c>
      <c r="F36" s="76">
        <f>分析係数表!C39</f>
        <v>1</v>
      </c>
      <c r="G36" s="77">
        <f t="shared" si="1"/>
        <v>0</v>
      </c>
      <c r="H36" s="77">
        <v>8.4390732274919472E-3</v>
      </c>
      <c r="I36" s="77">
        <f t="shared" si="2"/>
        <v>8.4390732274919472E-3</v>
      </c>
      <c r="J36" s="76">
        <f>分析係数表!G39</f>
        <v>0.35440246949875054</v>
      </c>
      <c r="K36" s="78">
        <f t="shared" si="3"/>
        <v>2.9908283921039371E-3</v>
      </c>
      <c r="L36" s="79"/>
      <c r="M36" s="80"/>
      <c r="N36" s="81">
        <f>分析係数表!H39</f>
        <v>3.9099261673991711E-3</v>
      </c>
      <c r="O36" s="82">
        <f t="shared" si="4"/>
        <v>2.4820209512481404E-2</v>
      </c>
      <c r="P36" s="76">
        <f>分析係数表!C39</f>
        <v>1</v>
      </c>
      <c r="Q36" s="82">
        <f t="shared" si="5"/>
        <v>2.4820209512481404E-2</v>
      </c>
      <c r="R36" s="83">
        <v>2.9145716223123171E-2</v>
      </c>
      <c r="S36" s="84">
        <f t="shared" si="6"/>
        <v>3.7584789450615122E-2</v>
      </c>
      <c r="T36" s="85">
        <f>分析係数表!F39</f>
        <v>0.70505659267970011</v>
      </c>
      <c r="U36" s="86">
        <f t="shared" si="7"/>
        <v>2.6499403586634634E-2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投入係数表!Z37</f>
        <v>3.1559015358720809E-4</v>
      </c>
      <c r="E37" s="77">
        <f t="shared" si="0"/>
        <v>3.1559015358720806E-2</v>
      </c>
      <c r="F37" s="76">
        <f>分析係数表!C40</f>
        <v>0.97865804365400166</v>
      </c>
      <c r="G37" s="77">
        <f t="shared" si="1"/>
        <v>3.0885484230612294E-2</v>
      </c>
      <c r="H37" s="77">
        <v>3.2491218821459444E-2</v>
      </c>
      <c r="I37" s="77">
        <f t="shared" si="2"/>
        <v>3.2491218821459444E-2</v>
      </c>
      <c r="J37" s="76">
        <f>分析係数表!G40</f>
        <v>0.50171175404443846</v>
      </c>
      <c r="K37" s="78">
        <f t="shared" si="3"/>
        <v>1.6301226385956092E-2</v>
      </c>
      <c r="L37" s="79"/>
      <c r="M37" s="80"/>
      <c r="N37" s="81">
        <f>分析係数表!H40</f>
        <v>2.8630749677406836E-2</v>
      </c>
      <c r="O37" s="82">
        <f t="shared" si="4"/>
        <v>0.1817479857849445</v>
      </c>
      <c r="P37" s="76">
        <f>分析係数表!C40</f>
        <v>0.97865804365400166</v>
      </c>
      <c r="Q37" s="82">
        <f t="shared" si="5"/>
        <v>0.17786912820634909</v>
      </c>
      <c r="R37" s="83">
        <v>0.17828663928899274</v>
      </c>
      <c r="S37" s="84">
        <f t="shared" si="6"/>
        <v>0.21077785811045219</v>
      </c>
      <c r="T37" s="85">
        <f>分析係数表!F40</f>
        <v>0.70027522319930191</v>
      </c>
      <c r="U37" s="86">
        <f t="shared" si="7"/>
        <v>0.1476025116337677</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投入係数表!Z38</f>
        <v>0</v>
      </c>
      <c r="E38" s="77">
        <f t="shared" si="0"/>
        <v>0</v>
      </c>
      <c r="F38" s="76">
        <f>分析係数表!C41</f>
        <v>0.80396305278910163</v>
      </c>
      <c r="G38" s="77">
        <f t="shared" si="1"/>
        <v>0</v>
      </c>
      <c r="H38" s="77">
        <v>2.8503970255302336E-4</v>
      </c>
      <c r="I38" s="77">
        <f t="shared" si="2"/>
        <v>2.8503970255302336E-4</v>
      </c>
      <c r="J38" s="76">
        <f>分析係数表!G41</f>
        <v>0.44128144119646501</v>
      </c>
      <c r="K38" s="78">
        <f t="shared" si="3"/>
        <v>1.2578273074080986E-4</v>
      </c>
      <c r="L38" s="79"/>
      <c r="M38" s="80"/>
      <c r="N38" s="81">
        <f>分析係数表!H41</f>
        <v>5.1799245180506638E-2</v>
      </c>
      <c r="O38" s="82">
        <f t="shared" si="4"/>
        <v>0.32882158458346955</v>
      </c>
      <c r="P38" s="76">
        <f>分析係数表!C41</f>
        <v>0.80396305278910163</v>
      </c>
      <c r="Q38" s="82">
        <f t="shared" si="5"/>
        <v>0.264360404964676</v>
      </c>
      <c r="R38" s="83">
        <v>0.26901507463040147</v>
      </c>
      <c r="S38" s="84">
        <f t="shared" si="6"/>
        <v>0.26930011433295448</v>
      </c>
      <c r="T38" s="85">
        <f>分析係数表!F41</f>
        <v>0.54716179469748472</v>
      </c>
      <c r="U38" s="86">
        <f t="shared" si="7"/>
        <v>0.1473507338706572</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投入係数表!Z39</f>
        <v>3.7870818430464971E-3</v>
      </c>
      <c r="E39" s="77">
        <f>$C$28*D39</f>
        <v>0.3787081843046497</v>
      </c>
      <c r="F39" s="76">
        <f>分析係数表!C42</f>
        <v>0.7641968631692807</v>
      </c>
      <c r="G39" s="77">
        <f>E39*F39</f>
        <v>0.28940760650214714</v>
      </c>
      <c r="H39" s="77">
        <v>0.298939071085359</v>
      </c>
      <c r="I39" s="77">
        <f>C39+H39</f>
        <v>0.298939071085359</v>
      </c>
      <c r="J39" s="76">
        <f>分析係数表!G42</f>
        <v>0.4859550561797753</v>
      </c>
      <c r="K39" s="78">
        <f>I39*J39</f>
        <v>0.14527095308361548</v>
      </c>
      <c r="L39" s="79"/>
      <c r="M39" s="80"/>
      <c r="N39" s="81">
        <f>分析係数表!H42</f>
        <v>1.4232907413336437E-2</v>
      </c>
      <c r="O39" s="82">
        <f t="shared" si="4"/>
        <v>9.0350489714169285E-2</v>
      </c>
      <c r="P39" s="76">
        <f>分析係数表!C42</f>
        <v>0.7641968631692807</v>
      </c>
      <c r="Q39" s="82">
        <f>O39*P39</f>
        <v>6.9045560825376523E-2</v>
      </c>
      <c r="R39" s="83">
        <v>7.1500959426547453E-2</v>
      </c>
      <c r="S39" s="84">
        <f>I39+R39</f>
        <v>0.37044003051190644</v>
      </c>
      <c r="T39" s="85">
        <f>分析係数表!F42</f>
        <v>0.5610955056179775</v>
      </c>
      <c r="U39" s="86">
        <f>S39*T39</f>
        <v>0.20785223622121715</v>
      </c>
      <c r="V39" s="87">
        <f>分析係数表!D42</f>
        <v>0.23876404494382023</v>
      </c>
      <c r="W39" s="167">
        <f>ROUND(S39*V39,0)</f>
        <v>0</v>
      </c>
      <c r="X39" s="76">
        <f>分析係数表!E42</f>
        <v>0.20084269662921347</v>
      </c>
      <c r="Y39" s="166">
        <f>ROUND(S39*X39,0)</f>
        <v>0</v>
      </c>
    </row>
    <row r="40" spans="1:25" x14ac:dyDescent="0.2">
      <c r="A40" s="6" t="s">
        <v>195</v>
      </c>
      <c r="B40" s="5" t="s">
        <v>41</v>
      </c>
      <c r="C40" s="90"/>
      <c r="D40" s="76">
        <f>投入係数表!Z40</f>
        <v>4.0500736377025039E-2</v>
      </c>
      <c r="E40" s="77">
        <f>$C$28*D40</f>
        <v>4.0500736377025035</v>
      </c>
      <c r="F40" s="76">
        <f>分析係数表!C43</f>
        <v>0.28983015307192284</v>
      </c>
      <c r="G40" s="77">
        <f>E40*F40</f>
        <v>1.1738334623678759</v>
      </c>
      <c r="H40" s="77">
        <v>1.39810835526893</v>
      </c>
      <c r="I40" s="77">
        <f>C40+H40</f>
        <v>1.39810835526893</v>
      </c>
      <c r="J40" s="76">
        <f>分析係数表!G43</f>
        <v>0.33656441717791413</v>
      </c>
      <c r="K40" s="78">
        <f>I40*J40</f>
        <v>0.47055352374265952</v>
      </c>
      <c r="L40" s="79"/>
      <c r="M40" s="80"/>
      <c r="N40" s="81">
        <f>分析係数表!H43</f>
        <v>3.8148460769760653E-2</v>
      </c>
      <c r="O40" s="82">
        <f t="shared" si="4"/>
        <v>0.24216641142202705</v>
      </c>
      <c r="P40" s="76">
        <f>分析係数表!C43</f>
        <v>0.28983015307192284</v>
      </c>
      <c r="Q40" s="82">
        <f>O40*P40</f>
        <v>7.0187128091324338E-2</v>
      </c>
      <c r="R40" s="83">
        <v>0.11585472853374187</v>
      </c>
      <c r="S40" s="84">
        <f>I40+R40</f>
        <v>1.5139630838026719</v>
      </c>
      <c r="T40" s="85">
        <f>分析係数表!F43</f>
        <v>0.56944785276073617</v>
      </c>
      <c r="U40" s="86">
        <f>S40*T40</f>
        <v>0.86212302723045398</v>
      </c>
      <c r="V40" s="87">
        <f>分析係数表!D43</f>
        <v>0.1860122699386503</v>
      </c>
      <c r="W40" s="167">
        <f>ROUND(S40*V40,0)</f>
        <v>0</v>
      </c>
      <c r="X40" s="76">
        <f>分析係数表!E43</f>
        <v>0.14098159509202454</v>
      </c>
      <c r="Y40" s="166">
        <f>ROUND(S40*X40,0)</f>
        <v>0</v>
      </c>
    </row>
    <row r="41" spans="1:25" x14ac:dyDescent="0.2">
      <c r="A41" s="6" t="s">
        <v>341</v>
      </c>
      <c r="B41" s="5" t="s">
        <v>42</v>
      </c>
      <c r="C41" s="90"/>
      <c r="D41" s="76">
        <f>投入係数表!Z41</f>
        <v>0</v>
      </c>
      <c r="E41" s="77">
        <f>$C$28*D41</f>
        <v>0</v>
      </c>
      <c r="F41" s="76">
        <f>分析係数表!C44</f>
        <v>0.42300160227879646</v>
      </c>
      <c r="G41" s="77">
        <f>E41*F41</f>
        <v>0</v>
      </c>
      <c r="H41" s="77">
        <v>2.8025251843513191E-3</v>
      </c>
      <c r="I41" s="77">
        <f>C41+H41</f>
        <v>2.8025251843513191E-3</v>
      </c>
      <c r="J41" s="76">
        <f>分析係数表!G44</f>
        <v>0.26136898597118913</v>
      </c>
      <c r="K41" s="78">
        <f>I41*J41</f>
        <v>7.3249316559262411E-4</v>
      </c>
      <c r="L41" s="79"/>
      <c r="M41" s="80"/>
      <c r="N41" s="81">
        <f>分析係数表!H44</f>
        <v>0.11478495406079305</v>
      </c>
      <c r="O41" s="82">
        <f t="shared" si="4"/>
        <v>0.72865483558850508</v>
      </c>
      <c r="P41" s="76">
        <f>分析係数表!C44</f>
        <v>0.42300160227879646</v>
      </c>
      <c r="Q41" s="82">
        <f>O41*P41</f>
        <v>0.30822216296213067</v>
      </c>
      <c r="R41" s="83">
        <v>0.31356408617488096</v>
      </c>
      <c r="S41" s="84">
        <f>I41+R41</f>
        <v>0.31636661135923227</v>
      </c>
      <c r="T41" s="85">
        <f>分析係数表!F44</f>
        <v>0.45226438188494494</v>
      </c>
      <c r="U41" s="86">
        <f>S41*T41</f>
        <v>0.1430813499354178</v>
      </c>
      <c r="V41" s="87">
        <f>分析係数表!D44</f>
        <v>0.17696073816024857</v>
      </c>
      <c r="W41" s="167">
        <f>ROUND(S41*V41,0)</f>
        <v>0</v>
      </c>
      <c r="X41" s="76">
        <f>分析係数表!E44</f>
        <v>0.12357593446944733</v>
      </c>
      <c r="Y41" s="166">
        <f>ROUND(S41*X41,0)</f>
        <v>0</v>
      </c>
    </row>
    <row r="42" spans="1:25" x14ac:dyDescent="0.2">
      <c r="A42" s="6" t="s">
        <v>342</v>
      </c>
      <c r="B42" s="5" t="s">
        <v>279</v>
      </c>
      <c r="C42" s="90"/>
      <c r="D42" s="76">
        <f>投入係数表!Z42</f>
        <v>0</v>
      </c>
      <c r="E42" s="77">
        <f>$C$28*D42</f>
        <v>0</v>
      </c>
      <c r="F42" s="76">
        <f>分析係数表!C45</f>
        <v>1</v>
      </c>
      <c r="G42" s="77">
        <f>E42*F42</f>
        <v>0</v>
      </c>
      <c r="H42" s="77">
        <v>6.901179436566999E-3</v>
      </c>
      <c r="I42" s="77">
        <f>C42+H42</f>
        <v>6.901179436566999E-3</v>
      </c>
      <c r="J42" s="76">
        <f>分析係数表!G45</f>
        <v>0</v>
      </c>
      <c r="K42" s="78">
        <f>I42*J42</f>
        <v>0</v>
      </c>
      <c r="L42" s="79"/>
      <c r="M42" s="80"/>
      <c r="N42" s="81">
        <f>分析係数表!H45</f>
        <v>0</v>
      </c>
      <c r="O42" s="82">
        <f t="shared" si="4"/>
        <v>0</v>
      </c>
      <c r="P42" s="76">
        <f>分析係数表!C45</f>
        <v>1</v>
      </c>
      <c r="Q42" s="82">
        <f>O42*P42</f>
        <v>0</v>
      </c>
      <c r="R42" s="83">
        <v>2.4359158527657017E-3</v>
      </c>
      <c r="S42" s="84">
        <f>I42+R42</f>
        <v>9.3370952893327003E-3</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投入係数表!Z43</f>
        <v>2.2091310751104565E-3</v>
      </c>
      <c r="E43" s="77">
        <f>$C$28*D43</f>
        <v>0.22091310751104565</v>
      </c>
      <c r="F43" s="76">
        <f>分析係数表!C46</f>
        <v>0.14201585503963765</v>
      </c>
      <c r="G43" s="77">
        <f>E43*F43</f>
        <v>3.1373163852644548E-2</v>
      </c>
      <c r="H43" s="77">
        <v>4.4535613334999516E-2</v>
      </c>
      <c r="I43" s="77">
        <f>C43+H43</f>
        <v>4.4535613334999516E-2</v>
      </c>
      <c r="J43" s="76">
        <f>分析係数表!G46</f>
        <v>9.5541401273885346E-3</v>
      </c>
      <c r="K43" s="78">
        <f>I43*J43</f>
        <v>4.254994904617788E-4</v>
      </c>
      <c r="L43" s="79"/>
      <c r="M43" s="80"/>
      <c r="N43" s="81">
        <f>分析係数表!H46</f>
        <v>2.2838625801631884E-2</v>
      </c>
      <c r="O43" s="82">
        <f t="shared" si="4"/>
        <v>0.14497958608531322</v>
      </c>
      <c r="P43" s="76">
        <f>分析係数表!C46</f>
        <v>0.14201585503963765</v>
      </c>
      <c r="Q43" s="82">
        <f>O43*P43</f>
        <v>2.0589399881198511E-2</v>
      </c>
      <c r="R43" s="83">
        <v>2.2827043817504462E-2</v>
      </c>
      <c r="S43" s="84">
        <f>I43+R43</f>
        <v>6.7362657152503974E-2</v>
      </c>
      <c r="T43" s="85">
        <f>分析係数表!F46</f>
        <v>0.31369426751592355</v>
      </c>
      <c r="U43" s="86">
        <f>S43*T43</f>
        <v>2.1131279393381022E-2</v>
      </c>
      <c r="V43" s="87">
        <f>分析係数表!D46</f>
        <v>3.1847133757961785E-3</v>
      </c>
      <c r="W43" s="167">
        <f>ROUND(S43*V43,0)</f>
        <v>0</v>
      </c>
      <c r="X43" s="76">
        <f>分析係数表!E46</f>
        <v>1.1146496815286623E-2</v>
      </c>
      <c r="Y43" s="166">
        <f>ROUND(S43*X43,0)</f>
        <v>0</v>
      </c>
    </row>
    <row r="44" spans="1:25" x14ac:dyDescent="0.2">
      <c r="A44" s="192">
        <v>40</v>
      </c>
      <c r="B44" s="14" t="s">
        <v>151</v>
      </c>
      <c r="C44" s="197">
        <f>SUM(C5:C43)</f>
        <v>100</v>
      </c>
      <c r="D44" s="92">
        <f>投入係数表!Z44</f>
        <v>0.74815905743740796</v>
      </c>
      <c r="E44" s="91">
        <f>SUM(E5:E43)</f>
        <v>74.815905743740785</v>
      </c>
      <c r="F44" s="92">
        <f>分析係数表!C47</f>
        <v>0.37838028773130272</v>
      </c>
      <c r="G44" s="91">
        <f>SUM(G5:G43)</f>
        <v>8.7243358073436248</v>
      </c>
      <c r="H44" s="91">
        <f>SUM(H5:H43)</f>
        <v>9.598218933504219</v>
      </c>
      <c r="I44" s="91">
        <f>SUM(I5:I43)</f>
        <v>109.59821893350421</v>
      </c>
      <c r="J44" s="92">
        <f>分析係数表!G47</f>
        <v>0.24341071531224251</v>
      </c>
      <c r="K44" s="93">
        <f>SUM(K5:K43)</f>
        <v>10.119021583583949</v>
      </c>
      <c r="L44" s="94">
        <f>最終需要_まとめ!$L$33</f>
        <v>0.62733333333333341</v>
      </c>
      <c r="M44" s="91">
        <f>K44*L44</f>
        <v>6.3479995401016653</v>
      </c>
      <c r="N44" s="95">
        <f>分析係数表!H47</f>
        <v>1</v>
      </c>
      <c r="O44" s="96">
        <f>SUM(O5:O43)</f>
        <v>6.3479995401016653</v>
      </c>
      <c r="P44" s="92">
        <f>分析係数表!C47</f>
        <v>0.37838028773130272</v>
      </c>
      <c r="Q44" s="96">
        <f>SUM(Q5:Q43)</f>
        <v>2.6564331558289394</v>
      </c>
      <c r="R44" s="91">
        <f>SUM(R7:R43)</f>
        <v>2.8569326474576817</v>
      </c>
      <c r="S44" s="97">
        <f>SUM(S5:S43)</f>
        <v>112.55772669567028</v>
      </c>
      <c r="T44" s="98">
        <f>分析係数表!F47</f>
        <v>0.4410006323413877</v>
      </c>
      <c r="U44" s="99">
        <f>SUM(U5:U43)</f>
        <v>31.43538139387897</v>
      </c>
      <c r="V44" s="100">
        <f>分析係数表!D47</f>
        <v>6.076465403261349E-2</v>
      </c>
      <c r="W44" s="164">
        <f>SUM(W5:W43)</f>
        <v>2</v>
      </c>
      <c r="X44" s="92">
        <f>分析係数表!E47</f>
        <v>4.5269894801387316E-2</v>
      </c>
      <c r="Y44" s="165">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286</v>
      </c>
      <c r="S2" s="3" t="s">
        <v>153</v>
      </c>
      <c r="U2" s="64" t="s">
        <v>210</v>
      </c>
      <c r="W2" s="3" t="s">
        <v>130</v>
      </c>
      <c r="Y2" s="3" t="s">
        <v>154</v>
      </c>
    </row>
    <row r="3" spans="1:25" ht="44" x14ac:dyDescent="0.2">
      <c r="B3" s="65"/>
      <c r="C3" s="66" t="s">
        <v>228</v>
      </c>
      <c r="D3" s="66" t="s">
        <v>316</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投入係数表!AA5</f>
        <v>0</v>
      </c>
      <c r="E5" s="77">
        <f t="shared" ref="E5:E38" si="0">$C$29*D5</f>
        <v>0</v>
      </c>
      <c r="F5" s="76">
        <f>分析係数表!C8</f>
        <v>1</v>
      </c>
      <c r="G5" s="77">
        <f t="shared" ref="G5:G38" si="1">E5*F5</f>
        <v>0</v>
      </c>
      <c r="H5" s="77">
        <f t="array" ref="H5:H43">MMULT(逆行列係数!C5:AO43,'25'!G5:G43)</f>
        <v>6.1006940189402507E-3</v>
      </c>
      <c r="I5" s="77">
        <f t="shared" ref="I5:I38" si="2">C5+H5</f>
        <v>6.1006940189402507E-3</v>
      </c>
      <c r="J5" s="76">
        <f>分析係数表!G8</f>
        <v>0.11966752230778634</v>
      </c>
      <c r="K5" s="78">
        <f t="shared" ref="K5:K38" si="3">I5*J5</f>
        <v>7.3005493760451112E-4</v>
      </c>
      <c r="L5" s="79" t="s">
        <v>185</v>
      </c>
      <c r="M5" s="80" t="s">
        <v>185</v>
      </c>
      <c r="N5" s="81">
        <f>分析係数表!H8</f>
        <v>1.1982031803320041E-2</v>
      </c>
      <c r="O5" s="82">
        <f t="shared" ref="O5:O43" si="4">$M$44*N5</f>
        <v>0.14040002480669606</v>
      </c>
      <c r="P5" s="76">
        <f>分析係数表!C8</f>
        <v>1</v>
      </c>
      <c r="Q5" s="82">
        <f t="shared" ref="Q5:Q38" si="5">O5*P5</f>
        <v>0.14040002480669606</v>
      </c>
      <c r="R5" s="83">
        <f t="array" ref="R5:R43">MMULT(逆行列係数!C5:AO43,'25'!Q5:Q43)</f>
        <v>0.18547930335244198</v>
      </c>
      <c r="S5" s="84">
        <f t="shared" ref="S5:S38" si="6">I5+R5</f>
        <v>0.19157999737138223</v>
      </c>
      <c r="T5" s="85">
        <f>分析係数表!F8</f>
        <v>0.45202298007578534</v>
      </c>
      <c r="U5" s="86">
        <f t="shared" ref="U5:U38" si="7">S5*T5</f>
        <v>8.6598561334723323E-2</v>
      </c>
      <c r="V5" s="87">
        <f>分析係数表!D8</f>
        <v>0.29959662632929962</v>
      </c>
      <c r="W5" s="167">
        <f t="shared" ref="W5:W38" si="8">ROUND(S5*V5,0)</f>
        <v>0</v>
      </c>
      <c r="X5" s="76">
        <f>分析係数表!E8</f>
        <v>0.10695513995844029</v>
      </c>
      <c r="Y5" s="166">
        <f t="shared" ref="Y5:Y38" si="9">ROUND(S5*X5,0)</f>
        <v>0</v>
      </c>
    </row>
    <row r="6" spans="1:25" x14ac:dyDescent="0.2">
      <c r="A6" s="6" t="s">
        <v>220</v>
      </c>
      <c r="B6" s="5" t="s">
        <v>266</v>
      </c>
      <c r="C6" s="90"/>
      <c r="D6" s="76">
        <f>投入係数表!AA6</f>
        <v>0</v>
      </c>
      <c r="E6" s="77">
        <f t="shared" si="0"/>
        <v>0</v>
      </c>
      <c r="F6" s="76">
        <f>分析係数表!C9</f>
        <v>0.44525547445255476</v>
      </c>
      <c r="G6" s="77">
        <f t="shared" si="1"/>
        <v>0</v>
      </c>
      <c r="H6" s="77">
        <v>1.7274066234464487E-4</v>
      </c>
      <c r="I6" s="77">
        <f t="shared" si="2"/>
        <v>1.7274066234464487E-4</v>
      </c>
      <c r="J6" s="76">
        <f>分析係数表!G9</f>
        <v>0.25757575757575757</v>
      </c>
      <c r="K6" s="78">
        <f t="shared" si="3"/>
        <v>4.4493806967560044E-5</v>
      </c>
      <c r="L6" s="79"/>
      <c r="M6" s="80"/>
      <c r="N6" s="81">
        <f>分析係数表!H9</f>
        <v>6.2093120276314386E-4</v>
      </c>
      <c r="O6" s="82">
        <f t="shared" si="4"/>
        <v>7.2757907592133986E-3</v>
      </c>
      <c r="P6" s="76">
        <f>分析係数表!C9</f>
        <v>0.44525547445255476</v>
      </c>
      <c r="Q6" s="82">
        <f t="shared" si="5"/>
        <v>3.2395856665110752E-3</v>
      </c>
      <c r="R6" s="83">
        <v>3.8604649068509091E-3</v>
      </c>
      <c r="S6" s="84">
        <f t="shared" si="6"/>
        <v>4.0332055691955542E-3</v>
      </c>
      <c r="T6" s="85">
        <f>分析係数表!F9</f>
        <v>0.71212121212121215</v>
      </c>
      <c r="U6" s="86">
        <f t="shared" si="7"/>
        <v>2.8721312386695615E-3</v>
      </c>
      <c r="V6" s="87">
        <f>分析係数表!D9</f>
        <v>0.22727272727272727</v>
      </c>
      <c r="W6" s="167">
        <f t="shared" si="8"/>
        <v>0</v>
      </c>
      <c r="X6" s="76">
        <f>分析係数表!E9</f>
        <v>0</v>
      </c>
      <c r="Y6" s="166">
        <f t="shared" si="9"/>
        <v>0</v>
      </c>
    </row>
    <row r="7" spans="1:25" x14ac:dyDescent="0.2">
      <c r="A7" s="6" t="s">
        <v>221</v>
      </c>
      <c r="B7" s="5" t="s">
        <v>267</v>
      </c>
      <c r="C7" s="90"/>
      <c r="D7" s="76">
        <f>投入係数表!AA7</f>
        <v>0</v>
      </c>
      <c r="E7" s="77">
        <f t="shared" si="0"/>
        <v>0</v>
      </c>
      <c r="F7" s="76">
        <f>分析係数表!C10</f>
        <v>1</v>
      </c>
      <c r="G7" s="77">
        <f t="shared" si="1"/>
        <v>0</v>
      </c>
      <c r="H7" s="77">
        <v>5.7044984758169688E-4</v>
      </c>
      <c r="I7" s="77">
        <f t="shared" si="2"/>
        <v>5.7044984758169688E-4</v>
      </c>
      <c r="J7" s="76">
        <f>分析係数表!G10</f>
        <v>0.17925311203319502</v>
      </c>
      <c r="K7" s="78">
        <f t="shared" si="3"/>
        <v>1.0225491043788094E-4</v>
      </c>
      <c r="L7" s="79"/>
      <c r="M7" s="80"/>
      <c r="N7" s="81">
        <f>分析係数表!H10</f>
        <v>1.2030542053535912E-3</v>
      </c>
      <c r="O7" s="82">
        <f t="shared" si="4"/>
        <v>1.4096844595975959E-2</v>
      </c>
      <c r="P7" s="76">
        <f>分析係数表!C10</f>
        <v>1</v>
      </c>
      <c r="Q7" s="82">
        <f t="shared" si="5"/>
        <v>1.4096844595975959E-2</v>
      </c>
      <c r="R7" s="83">
        <v>1.9192580951332749E-2</v>
      </c>
      <c r="S7" s="84">
        <f t="shared" si="6"/>
        <v>1.9763030798914446E-2</v>
      </c>
      <c r="T7" s="85">
        <f>分析係数表!F10</f>
        <v>0.51950207468879672</v>
      </c>
      <c r="U7" s="86">
        <f t="shared" si="7"/>
        <v>1.0266935502174642E-2</v>
      </c>
      <c r="V7" s="87">
        <f>分析係数表!D10</f>
        <v>0.10539419087136929</v>
      </c>
      <c r="W7" s="167">
        <f t="shared" si="8"/>
        <v>0</v>
      </c>
      <c r="X7" s="76">
        <f>分析係数表!E10</f>
        <v>0</v>
      </c>
      <c r="Y7" s="166">
        <f t="shared" si="9"/>
        <v>0</v>
      </c>
    </row>
    <row r="8" spans="1:25" x14ac:dyDescent="0.2">
      <c r="A8" s="6" t="s">
        <v>222</v>
      </c>
      <c r="B8" s="5" t="s">
        <v>27</v>
      </c>
      <c r="C8" s="90"/>
      <c r="D8" s="76">
        <f>投入係数表!AA8</f>
        <v>0</v>
      </c>
      <c r="E8" s="77">
        <f t="shared" si="0"/>
        <v>0</v>
      </c>
      <c r="F8" s="76">
        <f>分析係数表!C11</f>
        <v>1.8423746161719823E-3</v>
      </c>
      <c r="G8" s="77">
        <f t="shared" si="1"/>
        <v>0</v>
      </c>
      <c r="H8" s="77">
        <v>9.8385527131419318E-4</v>
      </c>
      <c r="I8" s="77">
        <f t="shared" si="2"/>
        <v>9.8385527131419318E-4</v>
      </c>
      <c r="J8" s="76">
        <f>分析係数表!G11</f>
        <v>0.46666666666666667</v>
      </c>
      <c r="K8" s="78">
        <f t="shared" si="3"/>
        <v>4.5913245994662349E-4</v>
      </c>
      <c r="L8" s="79"/>
      <c r="M8" s="80"/>
      <c r="N8" s="81">
        <f>分析係数表!H11</f>
        <v>-1.9404100086348246E-5</v>
      </c>
      <c r="O8" s="82">
        <f t="shared" si="4"/>
        <v>-2.2736846122541871E-4</v>
      </c>
      <c r="P8" s="76">
        <f>分析係数表!C11</f>
        <v>1.8423746161719823E-3</v>
      </c>
      <c r="Q8" s="82">
        <f t="shared" si="5"/>
        <v>-4.1889788147979505E-7</v>
      </c>
      <c r="R8" s="83">
        <v>7.046787633059323E-5</v>
      </c>
      <c r="S8" s="84">
        <f t="shared" si="6"/>
        <v>1.0543231476447864E-3</v>
      </c>
      <c r="T8" s="85">
        <f>分析係数表!F11</f>
        <v>0.8</v>
      </c>
      <c r="U8" s="86">
        <f t="shared" si="7"/>
        <v>8.4345851811582916E-4</v>
      </c>
      <c r="V8" s="87">
        <f>分析係数表!D11</f>
        <v>0.8666666666666667</v>
      </c>
      <c r="W8" s="167">
        <f t="shared" si="8"/>
        <v>0</v>
      </c>
      <c r="X8" s="76">
        <f>分析係数表!E11</f>
        <v>0.13333333333333333</v>
      </c>
      <c r="Y8" s="166">
        <f t="shared" si="9"/>
        <v>0</v>
      </c>
    </row>
    <row r="9" spans="1:25" x14ac:dyDescent="0.2">
      <c r="A9" s="6" t="s">
        <v>223</v>
      </c>
      <c r="B9" s="5" t="s">
        <v>191</v>
      </c>
      <c r="C9" s="90"/>
      <c r="D9" s="76">
        <f>投入係数表!AA9</f>
        <v>0</v>
      </c>
      <c r="E9" s="77">
        <f t="shared" si="0"/>
        <v>0</v>
      </c>
      <c r="F9" s="76">
        <f>分析係数表!C12</f>
        <v>2.0316759704011478E-2</v>
      </c>
      <c r="G9" s="77">
        <f t="shared" si="1"/>
        <v>0</v>
      </c>
      <c r="H9" s="77">
        <v>7.887908911583254E-5</v>
      </c>
      <c r="I9" s="77">
        <f t="shared" si="2"/>
        <v>7.887908911583254E-5</v>
      </c>
      <c r="J9" s="76">
        <f>分析係数表!G12</f>
        <v>0.1442736737729301</v>
      </c>
      <c r="K9" s="78">
        <f t="shared" si="3"/>
        <v>1.1380175970603506E-5</v>
      </c>
      <c r="L9" s="79"/>
      <c r="M9" s="80"/>
      <c r="N9" s="81">
        <f>分析係数表!H12</f>
        <v>9.3974056718184554E-2</v>
      </c>
      <c r="O9" s="82">
        <f t="shared" si="4"/>
        <v>1.1011454577147028</v>
      </c>
      <c r="P9" s="76">
        <f>分析係数表!C12</f>
        <v>2.0316759704011478E-2</v>
      </c>
      <c r="Q9" s="82">
        <f t="shared" si="5"/>
        <v>2.2371707663553349E-2</v>
      </c>
      <c r="R9" s="83">
        <v>2.49027244137278E-2</v>
      </c>
      <c r="S9" s="84">
        <f t="shared" si="6"/>
        <v>2.4981603502843633E-2</v>
      </c>
      <c r="T9" s="85">
        <f>分析係数表!F12</f>
        <v>0.28705999008428357</v>
      </c>
      <c r="U9" s="86">
        <f t="shared" si="7"/>
        <v>7.1712188538157967E-3</v>
      </c>
      <c r="V9" s="87">
        <f>分析係数表!D12</f>
        <v>9.4695091720376795E-2</v>
      </c>
      <c r="W9" s="167">
        <f t="shared" si="8"/>
        <v>0</v>
      </c>
      <c r="X9" s="76">
        <f>分析係数表!E12</f>
        <v>6.8914229053049086E-2</v>
      </c>
      <c r="Y9" s="166">
        <f t="shared" si="9"/>
        <v>0</v>
      </c>
    </row>
    <row r="10" spans="1:25" x14ac:dyDescent="0.2">
      <c r="A10" s="6" t="s">
        <v>224</v>
      </c>
      <c r="B10" s="5" t="s">
        <v>28</v>
      </c>
      <c r="C10" s="90"/>
      <c r="D10" s="76">
        <f>投入係数表!AA10</f>
        <v>0</v>
      </c>
      <c r="E10" s="77">
        <f t="shared" si="0"/>
        <v>0</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0.16688845053945733</v>
      </c>
      <c r="P10" s="76">
        <f>分析係数表!C13</f>
        <v>0</v>
      </c>
      <c r="Q10" s="82">
        <f t="shared" si="5"/>
        <v>0</v>
      </c>
      <c r="R10" s="83">
        <v>0</v>
      </c>
      <c r="S10" s="84">
        <f t="shared" si="6"/>
        <v>0</v>
      </c>
      <c r="T10" s="85">
        <f>分析係数表!F13</f>
        <v>0.38446411012782694</v>
      </c>
      <c r="U10" s="86">
        <f t="shared" si="7"/>
        <v>0</v>
      </c>
      <c r="V10" s="87">
        <f>分析係数表!D13</f>
        <v>0.19469026548672566</v>
      </c>
      <c r="W10" s="167">
        <f t="shared" si="8"/>
        <v>0</v>
      </c>
      <c r="X10" s="76">
        <f>分析係数表!E13</f>
        <v>0.18584070796460178</v>
      </c>
      <c r="Y10" s="166">
        <f t="shared" si="9"/>
        <v>0</v>
      </c>
    </row>
    <row r="11" spans="1:25" x14ac:dyDescent="0.2">
      <c r="A11" s="6" t="s">
        <v>225</v>
      </c>
      <c r="B11" s="5" t="s">
        <v>268</v>
      </c>
      <c r="C11" s="90"/>
      <c r="D11" s="76">
        <f>投入係数表!AA11</f>
        <v>2.2172949002217295E-3</v>
      </c>
      <c r="E11" s="77">
        <f t="shared" si="0"/>
        <v>0.22172949002217296</v>
      </c>
      <c r="F11" s="76">
        <f>分析係数表!C14</f>
        <v>5.3118908382066232E-2</v>
      </c>
      <c r="G11" s="77">
        <f t="shared" si="1"/>
        <v>1.1778028466090074E-2</v>
      </c>
      <c r="H11" s="77">
        <v>2.4721259397377529E-2</v>
      </c>
      <c r="I11" s="77">
        <f t="shared" si="2"/>
        <v>2.4721259397377529E-2</v>
      </c>
      <c r="J11" s="76">
        <f>分析係数表!G14</f>
        <v>0.16545012165450121</v>
      </c>
      <c r="K11" s="78">
        <f t="shared" si="3"/>
        <v>4.0901353747485932E-3</v>
      </c>
      <c r="L11" s="79"/>
      <c r="M11" s="80"/>
      <c r="N11" s="81">
        <f>分析係数表!H14</f>
        <v>1.1739480552240688E-3</v>
      </c>
      <c r="O11" s="82">
        <f t="shared" si="4"/>
        <v>1.375579190413783E-2</v>
      </c>
      <c r="P11" s="76">
        <f>分析係数表!C14</f>
        <v>5.3118908382066232E-2</v>
      </c>
      <c r="Q11" s="82">
        <f t="shared" si="5"/>
        <v>7.3069264987866576E-4</v>
      </c>
      <c r="R11" s="83">
        <v>2.7193608921322497E-3</v>
      </c>
      <c r="S11" s="84">
        <f t="shared" si="6"/>
        <v>2.744062028950978E-2</v>
      </c>
      <c r="T11" s="85">
        <f>分析係数表!F14</f>
        <v>0.30008110300081103</v>
      </c>
      <c r="U11" s="86">
        <f t="shared" si="7"/>
        <v>8.2344116035025297E-3</v>
      </c>
      <c r="V11" s="87">
        <f>分析係数表!D14</f>
        <v>6.4882400648824001E-2</v>
      </c>
      <c r="W11" s="167">
        <f t="shared" si="8"/>
        <v>0</v>
      </c>
      <c r="X11" s="76">
        <f>分析係数表!E14</f>
        <v>5.0283860502838604E-2</v>
      </c>
      <c r="Y11" s="166">
        <f t="shared" si="9"/>
        <v>0</v>
      </c>
    </row>
    <row r="12" spans="1:25" x14ac:dyDescent="0.2">
      <c r="A12" s="6" t="s">
        <v>226</v>
      </c>
      <c r="B12" s="5" t="s">
        <v>29</v>
      </c>
      <c r="C12" s="90"/>
      <c r="D12" s="76">
        <f>投入係数表!AA12</f>
        <v>8.869179600886918E-3</v>
      </c>
      <c r="E12" s="77">
        <f t="shared" si="0"/>
        <v>0.88691796008869184</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0.10163370216776217</v>
      </c>
      <c r="P12" s="76">
        <f>分析係数表!C15</f>
        <v>0</v>
      </c>
      <c r="Q12" s="82">
        <f t="shared" si="5"/>
        <v>0</v>
      </c>
      <c r="R12" s="83">
        <v>0</v>
      </c>
      <c r="S12" s="84">
        <f t="shared" si="6"/>
        <v>0</v>
      </c>
      <c r="T12" s="85">
        <f>分析係数表!F15</f>
        <v>0.30534351145038169</v>
      </c>
      <c r="U12" s="86">
        <f t="shared" si="7"/>
        <v>0</v>
      </c>
      <c r="V12" s="87">
        <f>分析係数表!D15</f>
        <v>7.4154852780806982E-2</v>
      </c>
      <c r="W12" s="167">
        <f t="shared" si="8"/>
        <v>0</v>
      </c>
      <c r="X12" s="76">
        <f>分析係数表!E15</f>
        <v>5.9978189749182113E-2</v>
      </c>
      <c r="Y12" s="166">
        <f t="shared" si="9"/>
        <v>0</v>
      </c>
    </row>
    <row r="13" spans="1:25" x14ac:dyDescent="0.2">
      <c r="A13" s="6" t="s">
        <v>227</v>
      </c>
      <c r="B13" s="5" t="s">
        <v>30</v>
      </c>
      <c r="C13" s="90"/>
      <c r="D13" s="76">
        <f>投入係数表!AA13</f>
        <v>1.3303769401330377E-2</v>
      </c>
      <c r="E13" s="77">
        <f t="shared" si="0"/>
        <v>1.3303769401330376</v>
      </c>
      <c r="F13" s="76">
        <f>分析係数表!C16</f>
        <v>2.7114967462038564E-3</v>
      </c>
      <c r="G13" s="77">
        <f t="shared" si="1"/>
        <v>3.607312744395374E-3</v>
      </c>
      <c r="H13" s="77">
        <v>4.0214958350607002E-3</v>
      </c>
      <c r="I13" s="77">
        <f t="shared" si="2"/>
        <v>4.0214958350607002E-3</v>
      </c>
      <c r="J13" s="76">
        <f>分析係数表!G16</f>
        <v>4.3478260869565216E-2</v>
      </c>
      <c r="K13" s="78">
        <f t="shared" si="3"/>
        <v>1.7484764500263914E-4</v>
      </c>
      <c r="L13" s="79"/>
      <c r="M13" s="80"/>
      <c r="N13" s="81">
        <f>分析係数表!H16</f>
        <v>1.6842758874950278E-2</v>
      </c>
      <c r="O13" s="82">
        <f t="shared" si="4"/>
        <v>0.19735582434366344</v>
      </c>
      <c r="P13" s="76">
        <f>分析係数表!C16</f>
        <v>2.7114967462038564E-3</v>
      </c>
      <c r="Q13" s="82">
        <f t="shared" si="5"/>
        <v>5.3512967555222328E-4</v>
      </c>
      <c r="R13" s="83">
        <v>5.9820542882206475E-4</v>
      </c>
      <c r="S13" s="84">
        <f t="shared" si="6"/>
        <v>4.619701263882765E-3</v>
      </c>
      <c r="T13" s="85">
        <f>分析係数表!F16</f>
        <v>0.30434782608695654</v>
      </c>
      <c r="U13" s="86">
        <f t="shared" si="7"/>
        <v>1.405996036833885E-3</v>
      </c>
      <c r="V13" s="87">
        <f>分析係数表!D16</f>
        <v>0.13043478260869565</v>
      </c>
      <c r="W13" s="167">
        <f t="shared" si="8"/>
        <v>0</v>
      </c>
      <c r="X13" s="76">
        <f>分析係数表!E16</f>
        <v>8.6956521739130432E-2</v>
      </c>
      <c r="Y13" s="166">
        <f t="shared" si="9"/>
        <v>0</v>
      </c>
    </row>
    <row r="14" spans="1:25" x14ac:dyDescent="0.2">
      <c r="A14" s="6" t="s">
        <v>2</v>
      </c>
      <c r="B14" s="5" t="s">
        <v>364</v>
      </c>
      <c r="C14" s="90"/>
      <c r="D14" s="76">
        <f>投入係数表!AA14</f>
        <v>3.9911308203991129E-2</v>
      </c>
      <c r="E14" s="77">
        <f t="shared" si="0"/>
        <v>3.9911308203991127</v>
      </c>
      <c r="F14" s="76">
        <f>分析係数表!C17</f>
        <v>8.0363051905076865E-3</v>
      </c>
      <c r="G14" s="77">
        <f t="shared" si="1"/>
        <v>3.2073945327968589E-2</v>
      </c>
      <c r="H14" s="77">
        <v>3.4384222038206444E-2</v>
      </c>
      <c r="I14" s="77">
        <f t="shared" si="2"/>
        <v>3.4384222038206444E-2</v>
      </c>
      <c r="J14" s="76">
        <f>分析係数表!G17</f>
        <v>0.21314741035856574</v>
      </c>
      <c r="K14" s="78">
        <f t="shared" si="3"/>
        <v>7.3289078846376287E-3</v>
      </c>
      <c r="L14" s="79"/>
      <c r="M14" s="80"/>
      <c r="N14" s="81">
        <f>分析係数表!H17</f>
        <v>2.8815088628227144E-3</v>
      </c>
      <c r="O14" s="82">
        <f t="shared" si="4"/>
        <v>3.3764216491974676E-2</v>
      </c>
      <c r="P14" s="76">
        <f>分析係数表!C17</f>
        <v>8.0363051905076865E-3</v>
      </c>
      <c r="Q14" s="82">
        <f t="shared" si="5"/>
        <v>2.7133954824788134E-4</v>
      </c>
      <c r="R14" s="83">
        <v>5.1972312053133907E-4</v>
      </c>
      <c r="S14" s="84">
        <f t="shared" si="6"/>
        <v>3.4903945158737786E-2</v>
      </c>
      <c r="T14" s="85">
        <f>分析係数表!F17</f>
        <v>0.32270916334661354</v>
      </c>
      <c r="U14" s="86">
        <f t="shared" si="7"/>
        <v>1.1263822939672354E-2</v>
      </c>
      <c r="V14" s="87">
        <f>分析係数表!D17</f>
        <v>4.9800796812749001E-2</v>
      </c>
      <c r="W14" s="167">
        <f t="shared" si="8"/>
        <v>0</v>
      </c>
      <c r="X14" s="76">
        <f>分析係数表!E17</f>
        <v>4.7808764940239043E-2</v>
      </c>
      <c r="Y14" s="166">
        <f t="shared" si="9"/>
        <v>0</v>
      </c>
    </row>
    <row r="15" spans="1:25" x14ac:dyDescent="0.2">
      <c r="A15" s="6" t="s">
        <v>3</v>
      </c>
      <c r="B15" s="5" t="s">
        <v>31</v>
      </c>
      <c r="C15" s="90"/>
      <c r="D15" s="76">
        <f>投入係数表!AA15</f>
        <v>4.434589800443459E-3</v>
      </c>
      <c r="E15" s="77">
        <f t="shared" si="0"/>
        <v>0.44345898004434592</v>
      </c>
      <c r="F15" s="76">
        <f>分析係数表!C18</f>
        <v>6.0036945812807829E-2</v>
      </c>
      <c r="G15" s="77">
        <f t="shared" si="1"/>
        <v>2.6623922755125425E-2</v>
      </c>
      <c r="H15" s="77">
        <v>3.8576868538337271E-2</v>
      </c>
      <c r="I15" s="77">
        <f t="shared" si="2"/>
        <v>3.8576868538337271E-2</v>
      </c>
      <c r="J15" s="76">
        <f>分析係数表!G18</f>
        <v>0.21452702702702703</v>
      </c>
      <c r="K15" s="78">
        <f t="shared" si="3"/>
        <v>8.2757809195419477E-3</v>
      </c>
      <c r="L15" s="79"/>
      <c r="M15" s="80"/>
      <c r="N15" s="81">
        <f>分析係数表!H18</f>
        <v>4.5599635202918376E-4</v>
      </c>
      <c r="O15" s="82">
        <f t="shared" si="4"/>
        <v>5.3431588387973395E-3</v>
      </c>
      <c r="P15" s="76">
        <f>分析係数表!C18</f>
        <v>6.0036945812807829E-2</v>
      </c>
      <c r="Q15" s="82">
        <f t="shared" si="5"/>
        <v>3.2078693767410106E-4</v>
      </c>
      <c r="R15" s="83">
        <v>7.5227813866453612E-4</v>
      </c>
      <c r="S15" s="84">
        <f t="shared" si="6"/>
        <v>3.9329146677001804E-2</v>
      </c>
      <c r="T15" s="85">
        <f>分析係数表!F18</f>
        <v>0.45777027027027029</v>
      </c>
      <c r="U15" s="86">
        <f t="shared" si="7"/>
        <v>1.8003714103830219E-2</v>
      </c>
      <c r="V15" s="87">
        <f>分析係数表!D18</f>
        <v>1.4358108108108109E-2</v>
      </c>
      <c r="W15" s="167">
        <f t="shared" si="8"/>
        <v>0</v>
      </c>
      <c r="X15" s="76">
        <f>分析係数表!E18</f>
        <v>5.0675675675675678E-3</v>
      </c>
      <c r="Y15" s="166">
        <f t="shared" si="9"/>
        <v>0</v>
      </c>
    </row>
    <row r="16" spans="1:25" x14ac:dyDescent="0.2">
      <c r="A16" s="6" t="s">
        <v>4</v>
      </c>
      <c r="B16" s="5" t="s">
        <v>32</v>
      </c>
      <c r="C16" s="90"/>
      <c r="D16" s="76">
        <f>投入係数表!AA16</f>
        <v>0</v>
      </c>
      <c r="E16" s="77">
        <f t="shared" si="0"/>
        <v>0</v>
      </c>
      <c r="F16" s="76">
        <f>分析係数表!C19</f>
        <v>2.1817907292767669E-2</v>
      </c>
      <c r="G16" s="77">
        <f t="shared" si="1"/>
        <v>0</v>
      </c>
      <c r="H16" s="77">
        <v>2.0206030521833693E-3</v>
      </c>
      <c r="I16" s="77">
        <f t="shared" si="2"/>
        <v>2.0206030521833693E-3</v>
      </c>
      <c r="J16" s="76">
        <f>分析係数表!G19</f>
        <v>5.7812500000000003E-2</v>
      </c>
      <c r="K16" s="78">
        <f t="shared" si="3"/>
        <v>1.1681611395435104E-4</v>
      </c>
      <c r="L16" s="79"/>
      <c r="M16" s="80"/>
      <c r="N16" s="81">
        <f>分析係数表!H19</f>
        <v>-1.1642460051808947E-4</v>
      </c>
      <c r="O16" s="82">
        <f t="shared" si="4"/>
        <v>-1.3642107673525123E-3</v>
      </c>
      <c r="P16" s="76">
        <f>分析係数表!C19</f>
        <v>2.1817907292767669E-2</v>
      </c>
      <c r="Q16" s="82">
        <f t="shared" si="5"/>
        <v>-2.9764224049892556E-5</v>
      </c>
      <c r="R16" s="83">
        <v>1.8754385665419027E-4</v>
      </c>
      <c r="S16" s="84">
        <f t="shared" si="6"/>
        <v>2.2081469088375597E-3</v>
      </c>
      <c r="T16" s="85">
        <f>分析係数表!F19</f>
        <v>0.24062500000000001</v>
      </c>
      <c r="U16" s="86">
        <f t="shared" si="7"/>
        <v>5.3133534993903778E-4</v>
      </c>
      <c r="V16" s="87">
        <f>分析係数表!D19</f>
        <v>1.171875E-2</v>
      </c>
      <c r="W16" s="167">
        <f t="shared" si="8"/>
        <v>0</v>
      </c>
      <c r="X16" s="76">
        <f>分析係数表!E19</f>
        <v>1.015625E-2</v>
      </c>
      <c r="Y16" s="166">
        <f t="shared" si="9"/>
        <v>0</v>
      </c>
    </row>
    <row r="17" spans="1:25" x14ac:dyDescent="0.2">
      <c r="A17" s="6" t="s">
        <v>5</v>
      </c>
      <c r="B17" s="5" t="s">
        <v>33</v>
      </c>
      <c r="C17" s="90"/>
      <c r="D17" s="76">
        <f>投入係数表!AA17</f>
        <v>0</v>
      </c>
      <c r="E17" s="77">
        <f t="shared" si="0"/>
        <v>0</v>
      </c>
      <c r="F17" s="76">
        <f>分析係数表!C20</f>
        <v>5.6386047731444844E-3</v>
      </c>
      <c r="G17" s="77">
        <f t="shared" si="1"/>
        <v>0</v>
      </c>
      <c r="H17" s="77">
        <v>2.5528716523709092E-4</v>
      </c>
      <c r="I17" s="77">
        <f t="shared" si="2"/>
        <v>2.5528716523709092E-4</v>
      </c>
      <c r="J17" s="76">
        <f>分析係数表!G20</f>
        <v>9.9078341013824886E-2</v>
      </c>
      <c r="K17" s="78">
        <f t="shared" si="3"/>
        <v>2.5293428813813156E-5</v>
      </c>
      <c r="L17" s="79"/>
      <c r="M17" s="80"/>
      <c r="N17" s="81">
        <f>分析係数表!H20</f>
        <v>5.6271890250409915E-4</v>
      </c>
      <c r="O17" s="82">
        <f t="shared" si="4"/>
        <v>6.5936853755371432E-3</v>
      </c>
      <c r="P17" s="76">
        <f>分析係数表!C20</f>
        <v>5.6386047731444844E-3</v>
      </c>
      <c r="Q17" s="82">
        <f t="shared" si="5"/>
        <v>3.7179185831116721E-5</v>
      </c>
      <c r="R17" s="83">
        <v>1.1859567424230092E-4</v>
      </c>
      <c r="S17" s="84">
        <f t="shared" si="6"/>
        <v>3.7388283947939184E-4</v>
      </c>
      <c r="T17" s="85">
        <f>分析係数表!F20</f>
        <v>0.22119815668202766</v>
      </c>
      <c r="U17" s="86">
        <f t="shared" si="7"/>
        <v>8.2702194907883909E-5</v>
      </c>
      <c r="V17" s="87">
        <f>分析係数表!D20</f>
        <v>9.2165898617511521E-3</v>
      </c>
      <c r="W17" s="167">
        <f t="shared" si="8"/>
        <v>0</v>
      </c>
      <c r="X17" s="76">
        <f>分析係数表!E20</f>
        <v>6.9124423963133645E-3</v>
      </c>
      <c r="Y17" s="166">
        <f t="shared" si="9"/>
        <v>0</v>
      </c>
    </row>
    <row r="18" spans="1:25" x14ac:dyDescent="0.2">
      <c r="A18" s="6" t="s">
        <v>6</v>
      </c>
      <c r="B18" s="5" t="s">
        <v>34</v>
      </c>
      <c r="C18" s="90"/>
      <c r="D18" s="76">
        <f>投入係数表!AA18</f>
        <v>0</v>
      </c>
      <c r="E18" s="77">
        <f t="shared" si="0"/>
        <v>0</v>
      </c>
      <c r="F18" s="76">
        <f>分析係数表!C21</f>
        <v>3.6921656859351559E-2</v>
      </c>
      <c r="G18" s="77">
        <f t="shared" si="1"/>
        <v>0</v>
      </c>
      <c r="H18" s="77">
        <v>1.22648066001466E-2</v>
      </c>
      <c r="I18" s="77">
        <f t="shared" si="2"/>
        <v>1.22648066001466E-2</v>
      </c>
      <c r="J18" s="76">
        <f>分析係数表!G21</f>
        <v>0.2849280270956816</v>
      </c>
      <c r="K18" s="78">
        <f t="shared" si="3"/>
        <v>3.4945871472898652E-3</v>
      </c>
      <c r="L18" s="79"/>
      <c r="M18" s="80"/>
      <c r="N18" s="81">
        <f>分析係数表!H21</f>
        <v>9.3139680414471579E-4</v>
      </c>
      <c r="O18" s="82">
        <f t="shared" si="4"/>
        <v>1.0913686138820098E-2</v>
      </c>
      <c r="P18" s="76">
        <f>分析係数表!C21</f>
        <v>3.6921656859351559E-2</v>
      </c>
      <c r="Q18" s="82">
        <f t="shared" si="5"/>
        <v>4.029513746881771E-4</v>
      </c>
      <c r="R18" s="83">
        <v>9.3826921431229668E-4</v>
      </c>
      <c r="S18" s="84">
        <f t="shared" si="6"/>
        <v>1.3203075814458898E-2</v>
      </c>
      <c r="T18" s="85">
        <f>分析係数表!F21</f>
        <v>0.42591024555461471</v>
      </c>
      <c r="U18" s="86">
        <f t="shared" si="7"/>
        <v>5.6233252622123839E-3</v>
      </c>
      <c r="V18" s="87">
        <f>分析係数表!D21</f>
        <v>7.1549534292972061E-2</v>
      </c>
      <c r="W18" s="167">
        <f t="shared" si="8"/>
        <v>0</v>
      </c>
      <c r="X18" s="76">
        <f>分析係数表!E21</f>
        <v>6.2235393734123623E-2</v>
      </c>
      <c r="Y18" s="166">
        <f t="shared" si="9"/>
        <v>0</v>
      </c>
    </row>
    <row r="19" spans="1:25" x14ac:dyDescent="0.2">
      <c r="A19" s="6" t="s">
        <v>7</v>
      </c>
      <c r="B19" s="5" t="s">
        <v>269</v>
      </c>
      <c r="C19" s="90"/>
      <c r="D19" s="76">
        <f>投入係数表!AA19</f>
        <v>1.1086474501108648E-2</v>
      </c>
      <c r="E19" s="77">
        <f t="shared" si="0"/>
        <v>1.1086474501108647</v>
      </c>
      <c r="F19" s="76">
        <f>分析係数表!C22</f>
        <v>3.1736872475476074E-2</v>
      </c>
      <c r="G19" s="77">
        <f t="shared" si="1"/>
        <v>3.518500274443024E-2</v>
      </c>
      <c r="H19" s="77">
        <v>3.9470542875630801E-2</v>
      </c>
      <c r="I19" s="77">
        <f t="shared" si="2"/>
        <v>3.9470542875630801E-2</v>
      </c>
      <c r="J19" s="76">
        <f>分析係数表!G22</f>
        <v>0.19464835425053278</v>
      </c>
      <c r="K19" s="78">
        <f t="shared" si="3"/>
        <v>7.6828762121166272E-3</v>
      </c>
      <c r="L19" s="79"/>
      <c r="M19" s="80"/>
      <c r="N19" s="81">
        <f>分析係数表!H22</f>
        <v>4.8510250215870614E-5</v>
      </c>
      <c r="O19" s="82">
        <f t="shared" si="4"/>
        <v>5.6842115306354681E-4</v>
      </c>
      <c r="P19" s="76">
        <f>分析係数表!C22</f>
        <v>3.1736872475476074E-2</v>
      </c>
      <c r="Q19" s="82">
        <f t="shared" si="5"/>
        <v>1.803990964714085E-5</v>
      </c>
      <c r="R19" s="83">
        <v>2.2679335803725784E-4</v>
      </c>
      <c r="S19" s="84">
        <f t="shared" si="6"/>
        <v>3.9697336233668057E-2</v>
      </c>
      <c r="T19" s="85">
        <f>分析係数表!F22</f>
        <v>0.41345015391901491</v>
      </c>
      <c r="U19" s="86">
        <f t="shared" si="7"/>
        <v>1.6412869775984947E-2</v>
      </c>
      <c r="V19" s="87">
        <f>分析係数表!D22</f>
        <v>4.1913331754676771E-2</v>
      </c>
      <c r="W19" s="167">
        <f t="shared" si="8"/>
        <v>0</v>
      </c>
      <c r="X19" s="76">
        <f>分析係数表!E22</f>
        <v>4.0966137816717971E-2</v>
      </c>
      <c r="Y19" s="166">
        <f t="shared" si="9"/>
        <v>0</v>
      </c>
    </row>
    <row r="20" spans="1:25" x14ac:dyDescent="0.2">
      <c r="A20" s="6" t="s">
        <v>8</v>
      </c>
      <c r="B20" s="5" t="s">
        <v>270</v>
      </c>
      <c r="C20" s="90"/>
      <c r="D20" s="76">
        <f>投入係数表!AA20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3.4105269183812807E-4</v>
      </c>
      <c r="P20" s="76">
        <f>分析係数表!C23</f>
        <v>0</v>
      </c>
      <c r="Q20" s="82">
        <f t="shared" si="5"/>
        <v>0</v>
      </c>
      <c r="R20" s="83">
        <v>0</v>
      </c>
      <c r="S20" s="84">
        <f t="shared" si="6"/>
        <v>0</v>
      </c>
      <c r="T20" s="85">
        <f>分析係数表!F23</f>
        <v>0.44144664996466887</v>
      </c>
      <c r="U20" s="86">
        <f t="shared" si="7"/>
        <v>0</v>
      </c>
      <c r="V20" s="87">
        <f>分析係数表!D23</f>
        <v>3.8478833429691016E-2</v>
      </c>
      <c r="W20" s="167">
        <f t="shared" si="8"/>
        <v>0</v>
      </c>
      <c r="X20" s="76">
        <f>分析係数表!E23</f>
        <v>4.0213271664418321E-2</v>
      </c>
      <c r="Y20" s="166">
        <f t="shared" si="9"/>
        <v>0</v>
      </c>
    </row>
    <row r="21" spans="1:25" x14ac:dyDescent="0.2">
      <c r="A21" s="6" t="s">
        <v>9</v>
      </c>
      <c r="B21" s="5" t="s">
        <v>271</v>
      </c>
      <c r="C21" s="90"/>
      <c r="D21" s="76">
        <f>投入係数表!AA21</f>
        <v>0</v>
      </c>
      <c r="E21" s="77">
        <f t="shared" si="0"/>
        <v>0</v>
      </c>
      <c r="F21" s="76">
        <f>分析係数表!C24</f>
        <v>0.35760598503740648</v>
      </c>
      <c r="G21" s="77">
        <f t="shared" si="1"/>
        <v>0</v>
      </c>
      <c r="H21" s="77">
        <v>1.473923022819016E-2</v>
      </c>
      <c r="I21" s="77">
        <f t="shared" si="2"/>
        <v>1.473923022819016E-2</v>
      </c>
      <c r="J21" s="76">
        <f>分析係数表!G24</f>
        <v>0.20759493670886076</v>
      </c>
      <c r="K21" s="78">
        <f t="shared" si="3"/>
        <v>3.0597895663584634E-3</v>
      </c>
      <c r="L21" s="79"/>
      <c r="M21" s="80"/>
      <c r="N21" s="81">
        <f>分析係数表!H24</f>
        <v>3.6867790164061664E-4</v>
      </c>
      <c r="O21" s="82">
        <f t="shared" si="4"/>
        <v>4.3200007632829551E-3</v>
      </c>
      <c r="P21" s="76">
        <f>分析係数表!C24</f>
        <v>0.35760598503740648</v>
      </c>
      <c r="Q21" s="82">
        <f t="shared" si="5"/>
        <v>1.544858128316149E-3</v>
      </c>
      <c r="R21" s="83">
        <v>5.3998349183397142E-3</v>
      </c>
      <c r="S21" s="84">
        <f t="shared" si="6"/>
        <v>2.0139065146529876E-2</v>
      </c>
      <c r="T21" s="85">
        <f>分析係数表!F24</f>
        <v>0.39156118143459917</v>
      </c>
      <c r="U21" s="86">
        <f t="shared" si="7"/>
        <v>7.8856761417635968E-3</v>
      </c>
      <c r="V21" s="87">
        <f>分析係数表!D24</f>
        <v>0</v>
      </c>
      <c r="W21" s="167">
        <f t="shared" si="8"/>
        <v>0</v>
      </c>
      <c r="X21" s="76">
        <f>分析係数表!E24</f>
        <v>0</v>
      </c>
      <c r="Y21" s="166">
        <f t="shared" si="9"/>
        <v>0</v>
      </c>
    </row>
    <row r="22" spans="1:25" x14ac:dyDescent="0.2">
      <c r="A22" s="6" t="s">
        <v>10</v>
      </c>
      <c r="B22" s="5" t="s">
        <v>272</v>
      </c>
      <c r="C22" s="90"/>
      <c r="D22" s="76">
        <f>投入係数表!AA22</f>
        <v>0</v>
      </c>
      <c r="E22" s="77">
        <f t="shared" si="0"/>
        <v>0</v>
      </c>
      <c r="F22" s="76">
        <f>分析係数表!C25</f>
        <v>9.5215065139195865E-3</v>
      </c>
      <c r="G22" s="77">
        <f t="shared" si="1"/>
        <v>0</v>
      </c>
      <c r="H22" s="77">
        <v>1.3097097065596136E-3</v>
      </c>
      <c r="I22" s="77">
        <f t="shared" si="2"/>
        <v>1.3097097065596136E-3</v>
      </c>
      <c r="J22" s="76">
        <f>分析係数表!G25</f>
        <v>0.19654913728432108</v>
      </c>
      <c r="K22" s="78">
        <f t="shared" si="3"/>
        <v>2.5742231291719339E-4</v>
      </c>
      <c r="L22" s="79"/>
      <c r="M22" s="80"/>
      <c r="N22" s="81">
        <f>分析係数表!H25</f>
        <v>5.2391070233140261E-4</v>
      </c>
      <c r="O22" s="82">
        <f t="shared" si="4"/>
        <v>6.1389484530863046E-3</v>
      </c>
      <c r="P22" s="76">
        <f>分析係数表!C25</f>
        <v>9.5215065139195865E-3</v>
      </c>
      <c r="Q22" s="82">
        <f t="shared" si="5"/>
        <v>5.8452037684677816E-5</v>
      </c>
      <c r="R22" s="83">
        <v>4.3618473447974585E-4</v>
      </c>
      <c r="S22" s="84">
        <f t="shared" si="6"/>
        <v>1.7458944410393596E-3</v>
      </c>
      <c r="T22" s="85">
        <f>分析係数表!F25</f>
        <v>0.35083770942735681</v>
      </c>
      <c r="U22" s="86">
        <f t="shared" si="7"/>
        <v>6.1252560659620441E-4</v>
      </c>
      <c r="V22" s="87">
        <f>分析係数表!D25</f>
        <v>3.500875218804701E-3</v>
      </c>
      <c r="W22" s="167">
        <f t="shared" si="8"/>
        <v>0</v>
      </c>
      <c r="X22" s="76">
        <f>分析係数表!E25</f>
        <v>3.0007501875468868E-3</v>
      </c>
      <c r="Y22" s="166">
        <f t="shared" si="9"/>
        <v>0</v>
      </c>
    </row>
    <row r="23" spans="1:25" x14ac:dyDescent="0.2">
      <c r="A23" s="6" t="s">
        <v>11</v>
      </c>
      <c r="B23" s="5" t="s">
        <v>35</v>
      </c>
      <c r="C23" s="90"/>
      <c r="D23" s="76">
        <f>投入係数表!AA23</f>
        <v>0</v>
      </c>
      <c r="E23" s="77">
        <f t="shared" si="0"/>
        <v>0</v>
      </c>
      <c r="F23" s="76">
        <f>分析係数表!C26</f>
        <v>1</v>
      </c>
      <c r="G23" s="77">
        <f t="shared" si="1"/>
        <v>0</v>
      </c>
      <c r="H23" s="77">
        <v>0.10540126374953813</v>
      </c>
      <c r="I23" s="77">
        <f t="shared" si="2"/>
        <v>0.10540126374953813</v>
      </c>
      <c r="J23" s="76">
        <f>分析係数表!G26</f>
        <v>0.19643428283435263</v>
      </c>
      <c r="K23" s="78">
        <f t="shared" si="3"/>
        <v>2.0704421654474971E-2</v>
      </c>
      <c r="L23" s="79"/>
      <c r="M23" s="80"/>
      <c r="N23" s="81">
        <f>分析係数表!H26</f>
        <v>1.1070039099261674E-2</v>
      </c>
      <c r="O23" s="82">
        <f t="shared" si="4"/>
        <v>0.12971370712910138</v>
      </c>
      <c r="P23" s="76">
        <f>分析係数表!C26</f>
        <v>1</v>
      </c>
      <c r="Q23" s="82">
        <f t="shared" si="5"/>
        <v>0.12971370712910138</v>
      </c>
      <c r="R23" s="83">
        <v>0.15323195901779399</v>
      </c>
      <c r="S23" s="84">
        <f t="shared" si="6"/>
        <v>0.25863322276733214</v>
      </c>
      <c r="T23" s="85">
        <f>分析係数表!F26</f>
        <v>0.33543328454985122</v>
      </c>
      <c r="U23" s="86">
        <f t="shared" si="7"/>
        <v>8.6754191406559586E-2</v>
      </c>
      <c r="V23" s="87">
        <f>分析係数表!D26</f>
        <v>6.5760780018802641E-3</v>
      </c>
      <c r="W23" s="167">
        <f t="shared" si="8"/>
        <v>0</v>
      </c>
      <c r="X23" s="76">
        <f>分析係数表!E26</f>
        <v>6.992837551004584E-3</v>
      </c>
      <c r="Y23" s="166">
        <f t="shared" si="9"/>
        <v>0</v>
      </c>
    </row>
    <row r="24" spans="1:25" x14ac:dyDescent="0.2">
      <c r="A24" s="6" t="s">
        <v>12</v>
      </c>
      <c r="B24" s="5" t="s">
        <v>365</v>
      </c>
      <c r="C24" s="90"/>
      <c r="D24" s="76">
        <f>投入係数表!AA24</f>
        <v>0</v>
      </c>
      <c r="E24" s="77">
        <f t="shared" si="0"/>
        <v>0</v>
      </c>
      <c r="F24" s="76">
        <f>分析係数表!C27</f>
        <v>0.19201995012468831</v>
      </c>
      <c r="G24" s="77">
        <f t="shared" si="1"/>
        <v>0</v>
      </c>
      <c r="H24" s="77">
        <v>2.5895841174939944E-3</v>
      </c>
      <c r="I24" s="77">
        <f t="shared" si="2"/>
        <v>2.5895841174939944E-3</v>
      </c>
      <c r="J24" s="76">
        <f>分析係数表!G27</f>
        <v>0.16888519134775373</v>
      </c>
      <c r="K24" s="78">
        <f t="shared" si="3"/>
        <v>4.3734240919407724E-4</v>
      </c>
      <c r="L24" s="79"/>
      <c r="M24" s="80"/>
      <c r="N24" s="81">
        <f>分析係数表!H27</f>
        <v>1.1060337049218499E-2</v>
      </c>
      <c r="O24" s="82">
        <f t="shared" si="4"/>
        <v>0.12960002289848865</v>
      </c>
      <c r="P24" s="76">
        <f>分析係数表!C27</f>
        <v>0.19201995012468831</v>
      </c>
      <c r="Q24" s="82">
        <f t="shared" si="5"/>
        <v>2.4885789933126255E-2</v>
      </c>
      <c r="R24" s="83">
        <v>2.5203043889016011E-2</v>
      </c>
      <c r="S24" s="84">
        <f t="shared" si="6"/>
        <v>2.7792628006510008E-2</v>
      </c>
      <c r="T24" s="85">
        <f>分析係数表!F27</f>
        <v>0.32029950083194675</v>
      </c>
      <c r="U24" s="86">
        <f t="shared" si="7"/>
        <v>8.9019648772931392E-3</v>
      </c>
      <c r="V24" s="87">
        <f>分析係数表!D27</f>
        <v>0</v>
      </c>
      <c r="W24" s="167">
        <f t="shared" si="8"/>
        <v>0</v>
      </c>
      <c r="X24" s="76">
        <f>分析係数表!E27</f>
        <v>0</v>
      </c>
      <c r="Y24" s="166">
        <f t="shared" si="9"/>
        <v>0</v>
      </c>
    </row>
    <row r="25" spans="1:25" x14ac:dyDescent="0.2">
      <c r="A25" s="6" t="s">
        <v>13</v>
      </c>
      <c r="B25" s="5" t="s">
        <v>192</v>
      </c>
      <c r="C25" s="90"/>
      <c r="D25" s="76">
        <f>投入係数表!AA25</f>
        <v>0</v>
      </c>
      <c r="E25" s="77">
        <f t="shared" si="0"/>
        <v>0</v>
      </c>
      <c r="F25" s="76">
        <f>分析係数表!C28</f>
        <v>7.8754250939681358E-2</v>
      </c>
      <c r="G25" s="77">
        <f t="shared" si="1"/>
        <v>0</v>
      </c>
      <c r="H25" s="77">
        <v>2.2340780686814103E-2</v>
      </c>
      <c r="I25" s="77">
        <f t="shared" si="2"/>
        <v>2.2340780686814103E-2</v>
      </c>
      <c r="J25" s="76">
        <f>分析係数表!G28</f>
        <v>0.12491909385113269</v>
      </c>
      <c r="K25" s="78">
        <f t="shared" si="3"/>
        <v>2.7907900793237034E-3</v>
      </c>
      <c r="L25" s="79"/>
      <c r="M25" s="80"/>
      <c r="N25" s="81">
        <f>分析係数表!H28</f>
        <v>1.995711693880917E-2</v>
      </c>
      <c r="O25" s="82">
        <f t="shared" si="4"/>
        <v>0.23384846237034312</v>
      </c>
      <c r="P25" s="76">
        <f>分析係数表!C28</f>
        <v>7.8754250939681358E-2</v>
      </c>
      <c r="Q25" s="82">
        <f t="shared" si="5"/>
        <v>1.8416560487372637E-2</v>
      </c>
      <c r="R25" s="83">
        <v>2.0323243102691003E-2</v>
      </c>
      <c r="S25" s="84">
        <f t="shared" si="6"/>
        <v>4.2664023789505109E-2</v>
      </c>
      <c r="T25" s="85">
        <f>分析係数表!F28</f>
        <v>0.21391585760517801</v>
      </c>
      <c r="U25" s="86">
        <f t="shared" si="7"/>
        <v>9.1265112378197018E-3</v>
      </c>
      <c r="V25" s="87">
        <f>分析係数表!D28</f>
        <v>3.3980582524271843E-2</v>
      </c>
      <c r="W25" s="167">
        <f t="shared" si="8"/>
        <v>0</v>
      </c>
      <c r="X25" s="76">
        <f>分析係数表!E28</f>
        <v>2.9773462783171521E-2</v>
      </c>
      <c r="Y25" s="166">
        <f t="shared" si="9"/>
        <v>0</v>
      </c>
    </row>
    <row r="26" spans="1:25" x14ac:dyDescent="0.2">
      <c r="A26" s="6" t="s">
        <v>14</v>
      </c>
      <c r="B26" s="5" t="s">
        <v>50</v>
      </c>
      <c r="C26" s="90"/>
      <c r="D26" s="76">
        <f>投入係数表!AA26</f>
        <v>2.2172949002217295E-3</v>
      </c>
      <c r="E26" s="77">
        <f t="shared" si="0"/>
        <v>0.22172949002217296</v>
      </c>
      <c r="F26" s="76">
        <f>分析係数表!C29</f>
        <v>0.17273701124799146</v>
      </c>
      <c r="G26" s="77">
        <f t="shared" si="1"/>
        <v>3.8300889411971503E-2</v>
      </c>
      <c r="H26" s="77">
        <v>6.4233052719881084E-2</v>
      </c>
      <c r="I26" s="77">
        <f t="shared" si="2"/>
        <v>6.4233052719881084E-2</v>
      </c>
      <c r="J26" s="76">
        <f>分析係数表!G29</f>
        <v>0.26179367547952309</v>
      </c>
      <c r="K26" s="78">
        <f t="shared" si="3"/>
        <v>1.6815806958807647E-2</v>
      </c>
      <c r="L26" s="79"/>
      <c r="M26" s="80"/>
      <c r="N26" s="81">
        <f>分析係数表!H29</f>
        <v>9.8960910440376044E-3</v>
      </c>
      <c r="O26" s="82">
        <f t="shared" si="4"/>
        <v>0.11595791522496353</v>
      </c>
      <c r="P26" s="76">
        <f>分析係数表!C29</f>
        <v>0.17273701124799146</v>
      </c>
      <c r="Q26" s="82">
        <f t="shared" si="5"/>
        <v>2.0030223706508164E-2</v>
      </c>
      <c r="R26" s="83">
        <v>2.7038052485646783E-2</v>
      </c>
      <c r="S26" s="84">
        <f t="shared" si="6"/>
        <v>9.1271105205527864E-2</v>
      </c>
      <c r="T26" s="85">
        <f>分析係数表!F29</f>
        <v>0.41420425090720581</v>
      </c>
      <c r="U26" s="86">
        <f t="shared" si="7"/>
        <v>3.7804879761128445E-2</v>
      </c>
      <c r="V26" s="87">
        <f>分析係数表!D29</f>
        <v>0.15033696215655781</v>
      </c>
      <c r="W26" s="167">
        <f t="shared" si="8"/>
        <v>0</v>
      </c>
      <c r="X26" s="76">
        <f>分析係数表!E29</f>
        <v>7.8797304302747534E-2</v>
      </c>
      <c r="Y26" s="166">
        <f t="shared" si="9"/>
        <v>0</v>
      </c>
    </row>
    <row r="27" spans="1:25" x14ac:dyDescent="0.2">
      <c r="A27" s="6" t="s">
        <v>15</v>
      </c>
      <c r="B27" s="5" t="s">
        <v>36</v>
      </c>
      <c r="C27" s="90"/>
      <c r="D27" s="76">
        <f>投入係数表!AA27</f>
        <v>2.8824833702882482E-2</v>
      </c>
      <c r="E27" s="77">
        <f t="shared" si="0"/>
        <v>2.8824833702882482</v>
      </c>
      <c r="F27" s="76">
        <f>分析係数表!C30</f>
        <v>1</v>
      </c>
      <c r="G27" s="77">
        <f t="shared" si="1"/>
        <v>2.8824833702882482</v>
      </c>
      <c r="H27" s="77">
        <v>3.0165817625153992</v>
      </c>
      <c r="I27" s="77">
        <f t="shared" si="2"/>
        <v>3.0165817625153992</v>
      </c>
      <c r="J27" s="76">
        <f>分析係数表!G30</f>
        <v>0.34449467473756801</v>
      </c>
      <c r="K27" s="78">
        <f t="shared" si="3"/>
        <v>1.0391963530970221</v>
      </c>
      <c r="L27" s="79"/>
      <c r="M27" s="80"/>
      <c r="N27" s="81">
        <f>分析係数表!H30</f>
        <v>0</v>
      </c>
      <c r="O27" s="82">
        <f t="shared" si="4"/>
        <v>0</v>
      </c>
      <c r="P27" s="76">
        <f>分析係数表!C30</f>
        <v>1</v>
      </c>
      <c r="Q27" s="82">
        <f t="shared" si="5"/>
        <v>0</v>
      </c>
      <c r="R27" s="83">
        <v>2.832190673589248E-2</v>
      </c>
      <c r="S27" s="84">
        <f t="shared" si="6"/>
        <v>3.0449036692512919</v>
      </c>
      <c r="T27" s="85">
        <f>分析係数表!F30</f>
        <v>0.44103900084284731</v>
      </c>
      <c r="U27" s="86">
        <f t="shared" si="7"/>
        <v>1.3429212719493093</v>
      </c>
      <c r="V27" s="87">
        <f>分析係数表!D30</f>
        <v>0.13470232166117538</v>
      </c>
      <c r="W27" s="167">
        <f t="shared" si="8"/>
        <v>0</v>
      </c>
      <c r="X27" s="76">
        <f>分析係数表!E30</f>
        <v>9.0644395065512223E-2</v>
      </c>
      <c r="Y27" s="166">
        <f t="shared" si="9"/>
        <v>0</v>
      </c>
    </row>
    <row r="28" spans="1:25" x14ac:dyDescent="0.2">
      <c r="A28" s="6" t="s">
        <v>16</v>
      </c>
      <c r="B28" s="5" t="s">
        <v>193</v>
      </c>
      <c r="C28" s="90"/>
      <c r="D28" s="76">
        <f>投入係数表!AA28</f>
        <v>4.4345898004434593E-2</v>
      </c>
      <c r="E28" s="77">
        <f t="shared" si="0"/>
        <v>4.434589800443459</v>
      </c>
      <c r="F28" s="76">
        <f>分析係数表!C31</f>
        <v>0.22703792364873376</v>
      </c>
      <c r="G28" s="77">
        <f t="shared" si="1"/>
        <v>1.0068200605265356</v>
      </c>
      <c r="H28" s="77">
        <v>1.0630313392065851</v>
      </c>
      <c r="I28" s="77">
        <f t="shared" si="2"/>
        <v>1.0630313392065851</v>
      </c>
      <c r="J28" s="76">
        <f>分析係数表!G31</f>
        <v>7.0061014096360189E-2</v>
      </c>
      <c r="K28" s="78">
        <f t="shared" si="3"/>
        <v>7.4477053641025207E-2</v>
      </c>
      <c r="L28" s="79"/>
      <c r="M28" s="80"/>
      <c r="N28" s="81">
        <f>分析係数表!H31</f>
        <v>2.3692406205431206E-2</v>
      </c>
      <c r="O28" s="82">
        <f t="shared" si="4"/>
        <v>0.27761689115623622</v>
      </c>
      <c r="P28" s="76">
        <f>分析係数表!C31</f>
        <v>0.22703792364873376</v>
      </c>
      <c r="Q28" s="82">
        <f t="shared" si="5"/>
        <v>6.3029562537928394E-2</v>
      </c>
      <c r="R28" s="83">
        <v>7.8931950383463456E-2</v>
      </c>
      <c r="S28" s="84">
        <f t="shared" si="6"/>
        <v>1.1419632895900484</v>
      </c>
      <c r="T28" s="85">
        <f>分析係数表!F31</f>
        <v>0.2422680412371134</v>
      </c>
      <c r="U28" s="86">
        <f t="shared" si="7"/>
        <v>0.27666120933367155</v>
      </c>
      <c r="V28" s="87">
        <f>分析係数表!D31</f>
        <v>2.0934146854618137E-2</v>
      </c>
      <c r="W28" s="167">
        <f t="shared" si="8"/>
        <v>0</v>
      </c>
      <c r="X28" s="76">
        <f>分析係数表!E31</f>
        <v>1.7988638754470862E-2</v>
      </c>
      <c r="Y28" s="166">
        <f t="shared" si="9"/>
        <v>0</v>
      </c>
    </row>
    <row r="29" spans="1:25" x14ac:dyDescent="0.2">
      <c r="A29" s="6" t="s">
        <v>17</v>
      </c>
      <c r="B29" s="5" t="s">
        <v>273</v>
      </c>
      <c r="C29" s="75">
        <f>最終需要_まとめ!C30</f>
        <v>100</v>
      </c>
      <c r="D29" s="76">
        <f>投入係数表!AA29</f>
        <v>9.3126385809312637E-2</v>
      </c>
      <c r="E29" s="77">
        <f t="shared" si="0"/>
        <v>9.3126385809312637</v>
      </c>
      <c r="F29" s="76">
        <f>分析係数表!C32</f>
        <v>0.29590488771466317</v>
      </c>
      <c r="G29" s="77">
        <f t="shared" si="1"/>
        <v>2.7556552736177058</v>
      </c>
      <c r="H29" s="77">
        <v>2.8388426861535994</v>
      </c>
      <c r="I29" s="77">
        <f t="shared" si="2"/>
        <v>102.8388426861536</v>
      </c>
      <c r="J29" s="76">
        <f>分析係数表!G32</f>
        <v>0.13968957871396895</v>
      </c>
      <c r="K29" s="78">
        <f t="shared" si="3"/>
        <v>14.365514610260924</v>
      </c>
      <c r="L29" s="79"/>
      <c r="M29" s="80"/>
      <c r="N29" s="81">
        <f>分析係数表!H32</f>
        <v>6.5682878792288815E-3</v>
      </c>
      <c r="O29" s="82">
        <f t="shared" si="4"/>
        <v>7.6964224124804234E-2</v>
      </c>
      <c r="P29" s="76">
        <f>分析係数表!C32</f>
        <v>0.29590488771466317</v>
      </c>
      <c r="Q29" s="82">
        <f t="shared" si="5"/>
        <v>2.2774090097696369E-2</v>
      </c>
      <c r="R29" s="83">
        <v>2.8081785639438861E-2</v>
      </c>
      <c r="S29" s="84">
        <f t="shared" si="6"/>
        <v>102.86692447179304</v>
      </c>
      <c r="T29" s="85">
        <f>分析係数表!F32</f>
        <v>0.48337028824833705</v>
      </c>
      <c r="U29" s="86">
        <f t="shared" si="7"/>
        <v>49.722814933150516</v>
      </c>
      <c r="V29" s="87">
        <f>分析係数表!D32</f>
        <v>2.4390243902439025E-2</v>
      </c>
      <c r="W29" s="167">
        <f t="shared" si="8"/>
        <v>3</v>
      </c>
      <c r="X29" s="76">
        <f>分析係数表!E32</f>
        <v>3.7694013303769404E-2</v>
      </c>
      <c r="Y29" s="166">
        <f t="shared" si="9"/>
        <v>4</v>
      </c>
    </row>
    <row r="30" spans="1:25" x14ac:dyDescent="0.2">
      <c r="A30" s="6" t="s">
        <v>18</v>
      </c>
      <c r="B30" s="5" t="s">
        <v>274</v>
      </c>
      <c r="C30" s="90"/>
      <c r="D30" s="76">
        <f>投入係数表!AA30</f>
        <v>2.2172949002217295E-3</v>
      </c>
      <c r="E30" s="77">
        <f t="shared" si="0"/>
        <v>0.22172949002217296</v>
      </c>
      <c r="F30" s="76">
        <f>分析係数表!C33</f>
        <v>0.50593824228028506</v>
      </c>
      <c r="G30" s="77">
        <f t="shared" si="1"/>
        <v>0.11218142844352219</v>
      </c>
      <c r="H30" s="77">
        <v>0.12722631529044315</v>
      </c>
      <c r="I30" s="77">
        <f t="shared" si="2"/>
        <v>0.12722631529044315</v>
      </c>
      <c r="J30" s="76">
        <f>分析係数表!G33</f>
        <v>0.50351288056206089</v>
      </c>
      <c r="K30" s="78">
        <f t="shared" si="3"/>
        <v>6.4060088495188003E-2</v>
      </c>
      <c r="L30" s="79"/>
      <c r="M30" s="80"/>
      <c r="N30" s="81">
        <f>分析係数表!H33</f>
        <v>9.7990705436058648E-4</v>
      </c>
      <c r="O30" s="82">
        <f t="shared" si="4"/>
        <v>1.1482107291883646E-2</v>
      </c>
      <c r="P30" s="76">
        <f>分析係数表!C33</f>
        <v>0.50593824228028506</v>
      </c>
      <c r="Q30" s="82">
        <f t="shared" si="5"/>
        <v>5.809237180929256E-3</v>
      </c>
      <c r="R30" s="83">
        <v>1.9547147934359608E-2</v>
      </c>
      <c r="S30" s="84">
        <f t="shared" si="6"/>
        <v>0.14677346322480275</v>
      </c>
      <c r="T30" s="85">
        <f>分析係数表!F33</f>
        <v>0.6428571428571429</v>
      </c>
      <c r="U30" s="86">
        <f t="shared" si="7"/>
        <v>9.4354369215944631E-2</v>
      </c>
      <c r="V30" s="87">
        <f>分析係数表!D33</f>
        <v>0.16744730679156908</v>
      </c>
      <c r="W30" s="167">
        <f t="shared" si="8"/>
        <v>0</v>
      </c>
      <c r="X30" s="76">
        <f>分析係数表!E33</f>
        <v>0.16510538641686182</v>
      </c>
      <c r="Y30" s="166">
        <f t="shared" si="9"/>
        <v>0</v>
      </c>
    </row>
    <row r="31" spans="1:25" x14ac:dyDescent="0.2">
      <c r="A31" s="6" t="s">
        <v>19</v>
      </c>
      <c r="B31" s="5" t="s">
        <v>275</v>
      </c>
      <c r="C31" s="90"/>
      <c r="D31" s="76">
        <f>投入係数表!AA31</f>
        <v>1.9955654101995565E-2</v>
      </c>
      <c r="E31" s="77">
        <f t="shared" si="0"/>
        <v>1.9955654101995564</v>
      </c>
      <c r="F31" s="76">
        <f>分析係数表!C34</f>
        <v>0.26077975054258296</v>
      </c>
      <c r="G31" s="77">
        <f t="shared" si="1"/>
        <v>0.52040304986324748</v>
      </c>
      <c r="H31" s="77">
        <v>0.65130143438666999</v>
      </c>
      <c r="I31" s="77">
        <f t="shared" si="2"/>
        <v>0.65130143438666999</v>
      </c>
      <c r="J31" s="76">
        <f>分析係数表!G34</f>
        <v>0.42483061710309467</v>
      </c>
      <c r="K31" s="78">
        <f t="shared" si="3"/>
        <v>0.27669279029061972</v>
      </c>
      <c r="L31" s="79"/>
      <c r="M31" s="80"/>
      <c r="N31" s="81">
        <f>分析係数表!H34</f>
        <v>0.16366388217830427</v>
      </c>
      <c r="O31" s="82">
        <f t="shared" si="4"/>
        <v>1.917739286205794</v>
      </c>
      <c r="P31" s="76">
        <f>分析係数表!C34</f>
        <v>0.26077975054258296</v>
      </c>
      <c r="Q31" s="82">
        <f t="shared" si="5"/>
        <v>0.50010757266245809</v>
      </c>
      <c r="R31" s="83">
        <v>0.54017269336719631</v>
      </c>
      <c r="S31" s="84">
        <f t="shared" si="6"/>
        <v>1.1914741277538663</v>
      </c>
      <c r="T31" s="85">
        <f>分析係数表!F34</f>
        <v>0.70072636269303545</v>
      </c>
      <c r="U31" s="86">
        <f t="shared" si="7"/>
        <v>0.83489733178382375</v>
      </c>
      <c r="V31" s="87">
        <f>分析係数表!D34</f>
        <v>0.25868278093145336</v>
      </c>
      <c r="W31" s="167">
        <f t="shared" si="8"/>
        <v>0</v>
      </c>
      <c r="X31" s="76">
        <f>分析係数表!E34</f>
        <v>0.16968809131416712</v>
      </c>
      <c r="Y31" s="166">
        <f t="shared" si="9"/>
        <v>0</v>
      </c>
    </row>
    <row r="32" spans="1:25" x14ac:dyDescent="0.2">
      <c r="A32" s="6" t="s">
        <v>20</v>
      </c>
      <c r="B32" s="5" t="s">
        <v>37</v>
      </c>
      <c r="C32" s="90"/>
      <c r="D32" s="76">
        <f>投入係数表!AA32</f>
        <v>2.4390243902439025E-2</v>
      </c>
      <c r="E32" s="77">
        <f t="shared" si="0"/>
        <v>2.4390243902439024</v>
      </c>
      <c r="F32" s="76">
        <f>分析係数表!C35</f>
        <v>0.71993786549707606</v>
      </c>
      <c r="G32" s="77">
        <f t="shared" si="1"/>
        <v>1.7559460134075024</v>
      </c>
      <c r="H32" s="77">
        <v>1.9694632041545861</v>
      </c>
      <c r="I32" s="77">
        <f t="shared" si="2"/>
        <v>1.9694632041545861</v>
      </c>
      <c r="J32" s="76">
        <f>分析係数表!G35</f>
        <v>0.31397977394408089</v>
      </c>
      <c r="K32" s="78">
        <f t="shared" si="3"/>
        <v>0.61837161163164212</v>
      </c>
      <c r="L32" s="79"/>
      <c r="M32" s="80"/>
      <c r="N32" s="81">
        <f>分析係数表!H35</f>
        <v>6.1132617322040145E-2</v>
      </c>
      <c r="O32" s="82">
        <f t="shared" si="4"/>
        <v>0.71632433709068155</v>
      </c>
      <c r="P32" s="76">
        <f>分析係数表!C35</f>
        <v>0.71993786549707606</v>
      </c>
      <c r="Q32" s="82">
        <f t="shared" si="5"/>
        <v>0.51570901424867321</v>
      </c>
      <c r="R32" s="83">
        <v>0.6468829086104243</v>
      </c>
      <c r="S32" s="84">
        <f t="shared" si="6"/>
        <v>2.6163461127650103</v>
      </c>
      <c r="T32" s="85">
        <f>分析係数表!F35</f>
        <v>0.64640095181439616</v>
      </c>
      <c r="U32" s="86">
        <f t="shared" si="7"/>
        <v>1.6912086175671981</v>
      </c>
      <c r="V32" s="87">
        <f>分析係数表!D35</f>
        <v>8.7804878048780483E-2</v>
      </c>
      <c r="W32" s="167">
        <f t="shared" si="8"/>
        <v>0</v>
      </c>
      <c r="X32" s="76">
        <f>分析係数表!E35</f>
        <v>7.8643664485425341E-2</v>
      </c>
      <c r="Y32" s="166">
        <f t="shared" si="9"/>
        <v>0</v>
      </c>
    </row>
    <row r="33" spans="1:25" x14ac:dyDescent="0.2">
      <c r="A33" s="6" t="s">
        <v>21</v>
      </c>
      <c r="B33" s="5" t="s">
        <v>38</v>
      </c>
      <c r="C33" s="90"/>
      <c r="D33" s="76">
        <f>投入係数表!AA33</f>
        <v>0</v>
      </c>
      <c r="E33" s="77">
        <f t="shared" si="0"/>
        <v>0</v>
      </c>
      <c r="F33" s="76">
        <f>分析係数表!C36</f>
        <v>0.73814422888496956</v>
      </c>
      <c r="G33" s="77">
        <f t="shared" si="1"/>
        <v>0</v>
      </c>
      <c r="H33" s="77">
        <v>9.2322755783976473E-2</v>
      </c>
      <c r="I33" s="77">
        <f t="shared" si="2"/>
        <v>9.2322755783976473E-2</v>
      </c>
      <c r="J33" s="76">
        <f>分析係数表!G36</f>
        <v>1.8281777836656288E-2</v>
      </c>
      <c r="K33" s="78">
        <f t="shared" si="3"/>
        <v>1.6878241105105322E-3</v>
      </c>
      <c r="L33" s="79"/>
      <c r="M33" s="80"/>
      <c r="N33" s="81">
        <f>分析係数表!H36</f>
        <v>0.17079488896003725</v>
      </c>
      <c r="O33" s="82">
        <f t="shared" si="4"/>
        <v>2.0012971957061354</v>
      </c>
      <c r="P33" s="76">
        <f>分析係数表!C36</f>
        <v>0.73814422888496956</v>
      </c>
      <c r="Q33" s="82">
        <f t="shared" si="5"/>
        <v>1.4772459752941574</v>
      </c>
      <c r="R33" s="83">
        <v>1.5336356109427407</v>
      </c>
      <c r="S33" s="84">
        <f t="shared" si="6"/>
        <v>1.6259583667267172</v>
      </c>
      <c r="T33" s="85">
        <f>分析係数表!F36</f>
        <v>0.88368550043054916</v>
      </c>
      <c r="U33" s="86">
        <f t="shared" si="7"/>
        <v>1.4368358329801374</v>
      </c>
      <c r="V33" s="87">
        <f>分析係数表!D36</f>
        <v>1.6625819699278004E-2</v>
      </c>
      <c r="W33" s="167">
        <f t="shared" si="8"/>
        <v>0</v>
      </c>
      <c r="X33" s="76">
        <f>分析係数表!E36</f>
        <v>4.8353977611445987E-3</v>
      </c>
      <c r="Y33" s="166">
        <f t="shared" si="9"/>
        <v>0</v>
      </c>
    </row>
    <row r="34" spans="1:25" x14ac:dyDescent="0.2">
      <c r="A34" s="6" t="s">
        <v>22</v>
      </c>
      <c r="B34" s="5" t="s">
        <v>377</v>
      </c>
      <c r="C34" s="90"/>
      <c r="D34" s="76">
        <f>投入係数表!AA34</f>
        <v>1.1086474501108648E-2</v>
      </c>
      <c r="E34" s="77">
        <f t="shared" si="0"/>
        <v>1.1086474501108647</v>
      </c>
      <c r="F34" s="76">
        <f>分析係数表!C37</f>
        <v>0.25348602222970695</v>
      </c>
      <c r="G34" s="77">
        <f t="shared" si="1"/>
        <v>0.2810266321837106</v>
      </c>
      <c r="H34" s="77">
        <v>0.37907289920596593</v>
      </c>
      <c r="I34" s="77">
        <f t="shared" si="2"/>
        <v>0.37907289920596593</v>
      </c>
      <c r="J34" s="76">
        <f>分析係数表!G37</f>
        <v>0.47075358051131039</v>
      </c>
      <c r="K34" s="78">
        <f t="shared" si="3"/>
        <v>0.17844992457601153</v>
      </c>
      <c r="L34" s="79"/>
      <c r="M34" s="80"/>
      <c r="N34" s="81">
        <f>分析係数表!H37</f>
        <v>4.9005054768072494E-2</v>
      </c>
      <c r="O34" s="82">
        <f t="shared" si="4"/>
        <v>0.57421904882479491</v>
      </c>
      <c r="P34" s="76">
        <f>分析係数表!C37</f>
        <v>0.25348602222970695</v>
      </c>
      <c r="Q34" s="82">
        <f t="shared" si="5"/>
        <v>0.14555650257512315</v>
      </c>
      <c r="R34" s="83">
        <v>0.17596125001687379</v>
      </c>
      <c r="S34" s="84">
        <f t="shared" si="6"/>
        <v>0.55503414922283967</v>
      </c>
      <c r="T34" s="85">
        <f>分析係数表!F37</f>
        <v>0.68036407442109492</v>
      </c>
      <c r="U34" s="86">
        <f t="shared" si="7"/>
        <v>0.37762529520809718</v>
      </c>
      <c r="V34" s="87">
        <f>分析係数表!D37</f>
        <v>9.1554008834158748E-2</v>
      </c>
      <c r="W34" s="167">
        <f t="shared" si="8"/>
        <v>0</v>
      </c>
      <c r="X34" s="76">
        <f>分析係数表!E37</f>
        <v>8.4593762548520954E-2</v>
      </c>
      <c r="Y34" s="166">
        <f t="shared" si="9"/>
        <v>0</v>
      </c>
    </row>
    <row r="35" spans="1:25" x14ac:dyDescent="0.2">
      <c r="A35" s="6" t="s">
        <v>23</v>
      </c>
      <c r="B35" s="5" t="s">
        <v>194</v>
      </c>
      <c r="C35" s="90"/>
      <c r="D35" s="76">
        <f>投入係数表!AA35</f>
        <v>3.9911308203991129E-2</v>
      </c>
      <c r="E35" s="77">
        <f t="shared" si="0"/>
        <v>3.9911308203991127</v>
      </c>
      <c r="F35" s="76">
        <f>分析係数表!C38</f>
        <v>0.13763637750820168</v>
      </c>
      <c r="G35" s="77">
        <f t="shared" si="1"/>
        <v>0.54932478828107101</v>
      </c>
      <c r="H35" s="77">
        <v>0.63939699630968572</v>
      </c>
      <c r="I35" s="77">
        <f t="shared" si="2"/>
        <v>0.63939699630968572</v>
      </c>
      <c r="J35" s="76">
        <f>分析係数表!G38</f>
        <v>0.19868482855800845</v>
      </c>
      <c r="K35" s="78">
        <f t="shared" si="3"/>
        <v>0.12703848259229547</v>
      </c>
      <c r="L35" s="79"/>
      <c r="M35" s="80"/>
      <c r="N35" s="81">
        <f>分析係数表!H38</f>
        <v>4.3455482143376897E-2</v>
      </c>
      <c r="O35" s="82">
        <f t="shared" si="4"/>
        <v>0.50919166891432521</v>
      </c>
      <c r="P35" s="76">
        <f>分析係数表!C38</f>
        <v>0.13763637750820168</v>
      </c>
      <c r="Q35" s="82">
        <f t="shared" si="5"/>
        <v>7.0083296766723313E-2</v>
      </c>
      <c r="R35" s="83">
        <v>8.9397110132306931E-2</v>
      </c>
      <c r="S35" s="84">
        <f t="shared" si="6"/>
        <v>0.72879410644199261</v>
      </c>
      <c r="T35" s="85">
        <f>分析係数表!F38</f>
        <v>0.41427900422733677</v>
      </c>
      <c r="U35" s="86">
        <f t="shared" si="7"/>
        <v>0.30192409670354037</v>
      </c>
      <c r="V35" s="87">
        <f>分析係数表!D38</f>
        <v>5.9182714889619542E-2</v>
      </c>
      <c r="W35" s="167">
        <f t="shared" si="8"/>
        <v>0</v>
      </c>
      <c r="X35" s="76">
        <f>分析係数表!E38</f>
        <v>5.7303898543917334E-2</v>
      </c>
      <c r="Y35" s="166">
        <f t="shared" si="9"/>
        <v>0</v>
      </c>
    </row>
    <row r="36" spans="1:25" x14ac:dyDescent="0.2">
      <c r="A36" s="6" t="s">
        <v>24</v>
      </c>
      <c r="B36" s="5" t="s">
        <v>39</v>
      </c>
      <c r="C36" s="90"/>
      <c r="D36" s="76">
        <f>投入係数表!AA36</f>
        <v>0</v>
      </c>
      <c r="E36" s="77">
        <f t="shared" si="0"/>
        <v>0</v>
      </c>
      <c r="F36" s="76">
        <f>分析係数表!C39</f>
        <v>1</v>
      </c>
      <c r="G36" s="77">
        <f t="shared" si="1"/>
        <v>0</v>
      </c>
      <c r="H36" s="77">
        <v>3.3730935954860417E-2</v>
      </c>
      <c r="I36" s="77">
        <f t="shared" si="2"/>
        <v>3.3730935954860417E-2</v>
      </c>
      <c r="J36" s="76">
        <f>分析係数表!G39</f>
        <v>0.35440246949875054</v>
      </c>
      <c r="K36" s="78">
        <f t="shared" si="3"/>
        <v>1.1954327000906727E-2</v>
      </c>
      <c r="L36" s="79"/>
      <c r="M36" s="80"/>
      <c r="N36" s="81">
        <f>分析係数表!H39</f>
        <v>3.9099261673991711E-3</v>
      </c>
      <c r="O36" s="82">
        <f t="shared" si="4"/>
        <v>4.5814744936921864E-2</v>
      </c>
      <c r="P36" s="76">
        <f>分析係数表!C39</f>
        <v>1</v>
      </c>
      <c r="Q36" s="82">
        <f t="shared" si="5"/>
        <v>4.5814744936921864E-2</v>
      </c>
      <c r="R36" s="83">
        <v>5.3799044447824101E-2</v>
      </c>
      <c r="S36" s="84">
        <f t="shared" si="6"/>
        <v>8.7529980402684518E-2</v>
      </c>
      <c r="T36" s="85">
        <f>分析係数表!F39</f>
        <v>0.70505659267970011</v>
      </c>
      <c r="U36" s="86">
        <f t="shared" si="7"/>
        <v>6.1713589740037669E-2</v>
      </c>
      <c r="V36" s="87">
        <f>分析係数表!D39</f>
        <v>6.644127590768778E-2</v>
      </c>
      <c r="W36" s="167">
        <f t="shared" si="8"/>
        <v>0</v>
      </c>
      <c r="X36" s="76">
        <f>分析係数表!E39</f>
        <v>8.4080552697339411E-2</v>
      </c>
      <c r="Y36" s="166">
        <f t="shared" si="9"/>
        <v>0</v>
      </c>
    </row>
    <row r="37" spans="1:25" x14ac:dyDescent="0.2">
      <c r="A37" s="6" t="s">
        <v>25</v>
      </c>
      <c r="B37" s="5" t="s">
        <v>40</v>
      </c>
      <c r="C37" s="90"/>
      <c r="D37" s="76">
        <f>投入係数表!AA37</f>
        <v>0</v>
      </c>
      <c r="E37" s="77">
        <f t="shared" si="0"/>
        <v>0</v>
      </c>
      <c r="F37" s="76">
        <f>分析係数表!C40</f>
        <v>0.97865804365400166</v>
      </c>
      <c r="G37" s="77">
        <f t="shared" si="1"/>
        <v>0</v>
      </c>
      <c r="H37" s="77">
        <v>3.7923641637952346E-3</v>
      </c>
      <c r="I37" s="77">
        <f t="shared" si="2"/>
        <v>3.7923641637952346E-3</v>
      </c>
      <c r="J37" s="76">
        <f>分析係数表!G40</f>
        <v>0.50171175404443846</v>
      </c>
      <c r="K37" s="78">
        <f t="shared" si="3"/>
        <v>1.9026736765929773E-3</v>
      </c>
      <c r="L37" s="79"/>
      <c r="M37" s="80"/>
      <c r="N37" s="81">
        <f>分析係数表!H40</f>
        <v>2.8630749677406836E-2</v>
      </c>
      <c r="O37" s="82">
        <f t="shared" si="4"/>
        <v>0.33548216453810531</v>
      </c>
      <c r="P37" s="76">
        <f>分析係数表!C40</f>
        <v>0.97865804365400166</v>
      </c>
      <c r="Q37" s="82">
        <f t="shared" si="5"/>
        <v>0.32832231882767204</v>
      </c>
      <c r="R37" s="83">
        <v>0.32909298773560525</v>
      </c>
      <c r="S37" s="84">
        <f t="shared" si="6"/>
        <v>0.33288535189940049</v>
      </c>
      <c r="T37" s="85">
        <f>分析係数表!F40</f>
        <v>0.70027522319930191</v>
      </c>
      <c r="U37" s="86">
        <f t="shared" si="7"/>
        <v>0.23311136410113084</v>
      </c>
      <c r="V37" s="87">
        <f>分析係数表!D40</f>
        <v>7.5250050345707184E-2</v>
      </c>
      <c r="W37" s="167">
        <f t="shared" si="8"/>
        <v>0</v>
      </c>
      <c r="X37" s="76">
        <f>分析係数表!E40</f>
        <v>4.584815734711687E-2</v>
      </c>
      <c r="Y37" s="166">
        <f t="shared" si="9"/>
        <v>0</v>
      </c>
    </row>
    <row r="38" spans="1:25" x14ac:dyDescent="0.2">
      <c r="A38" s="6" t="s">
        <v>26</v>
      </c>
      <c r="B38" s="5" t="s">
        <v>277</v>
      </c>
      <c r="C38" s="90"/>
      <c r="D38" s="76">
        <f>投入係数表!AA38</f>
        <v>0</v>
      </c>
      <c r="E38" s="77">
        <f t="shared" si="0"/>
        <v>0</v>
      </c>
      <c r="F38" s="76">
        <f>分析係数表!C41</f>
        <v>0.80396305278910163</v>
      </c>
      <c r="G38" s="77">
        <f t="shared" si="1"/>
        <v>0</v>
      </c>
      <c r="H38" s="77">
        <v>4.6766338102201472E-4</v>
      </c>
      <c r="I38" s="77">
        <f t="shared" si="2"/>
        <v>4.6766338102201472E-4</v>
      </c>
      <c r="J38" s="76">
        <f>分析係数表!G41</f>
        <v>0.44128144119646501</v>
      </c>
      <c r="K38" s="78">
        <f t="shared" si="3"/>
        <v>2.063711707722062E-4</v>
      </c>
      <c r="L38" s="79"/>
      <c r="M38" s="80"/>
      <c r="N38" s="81">
        <f>分析係数表!H41</f>
        <v>5.1799245180506638E-2</v>
      </c>
      <c r="O38" s="82">
        <f t="shared" si="4"/>
        <v>0.60696010724125515</v>
      </c>
      <c r="P38" s="76">
        <f>分析係数表!C41</f>
        <v>0.80396305278910163</v>
      </c>
      <c r="Q38" s="82">
        <f t="shared" si="5"/>
        <v>0.48797350073888002</v>
      </c>
      <c r="R38" s="83">
        <v>0.4965653904807294</v>
      </c>
      <c r="S38" s="84">
        <f t="shared" si="6"/>
        <v>0.49703305386175139</v>
      </c>
      <c r="T38" s="85">
        <f>分析係数表!F41</f>
        <v>0.54716179469748472</v>
      </c>
      <c r="U38" s="86">
        <f t="shared" si="7"/>
        <v>0.27195749777496747</v>
      </c>
      <c r="V38" s="87">
        <f>分析係数表!D41</f>
        <v>0.14475696804894631</v>
      </c>
      <c r="W38" s="167">
        <f t="shared" si="8"/>
        <v>0</v>
      </c>
      <c r="X38" s="76">
        <f>分析係数表!E41</f>
        <v>0.13642929979605711</v>
      </c>
      <c r="Y38" s="166">
        <f t="shared" si="9"/>
        <v>0</v>
      </c>
    </row>
    <row r="39" spans="1:25" x14ac:dyDescent="0.2">
      <c r="A39" s="6" t="s">
        <v>51</v>
      </c>
      <c r="B39" s="5" t="s">
        <v>367</v>
      </c>
      <c r="C39" s="90"/>
      <c r="D39" s="76">
        <f>投入係数表!AA39</f>
        <v>8.869179600886918E-3</v>
      </c>
      <c r="E39" s="77">
        <f>$C$29*D39</f>
        <v>0.88691796008869184</v>
      </c>
      <c r="F39" s="76">
        <f>分析係数表!C42</f>
        <v>0.7641968631692807</v>
      </c>
      <c r="G39" s="77">
        <f>E39*F39</f>
        <v>0.67777992298827561</v>
      </c>
      <c r="H39" s="77">
        <v>0.71328410860563596</v>
      </c>
      <c r="I39" s="77">
        <f>C39+H39</f>
        <v>0.71328410860563596</v>
      </c>
      <c r="J39" s="76">
        <f>分析係数表!G42</f>
        <v>0.4859550561797753</v>
      </c>
      <c r="K39" s="78">
        <f>I39*J39</f>
        <v>0.34662401906959278</v>
      </c>
      <c r="L39" s="79"/>
      <c r="M39" s="80"/>
      <c r="N39" s="81">
        <f>分析係数表!H42</f>
        <v>1.4232907413336437E-2</v>
      </c>
      <c r="O39" s="82">
        <f t="shared" si="4"/>
        <v>0.16677476630884461</v>
      </c>
      <c r="P39" s="76">
        <f>分析係数表!C42</f>
        <v>0.7641968631692807</v>
      </c>
      <c r="Q39" s="82">
        <f>O39*P39</f>
        <v>0.1274487532690089</v>
      </c>
      <c r="R39" s="83">
        <v>0.13198108651037621</v>
      </c>
      <c r="S39" s="84">
        <f>I39+R39</f>
        <v>0.84526519511601217</v>
      </c>
      <c r="T39" s="85">
        <f>分析係数表!F42</f>
        <v>0.5610955056179775</v>
      </c>
      <c r="U39" s="86">
        <f>S39*T39</f>
        <v>0.47427450203489724</v>
      </c>
      <c r="V39" s="87">
        <f>分析係数表!D42</f>
        <v>0.23876404494382023</v>
      </c>
      <c r="W39" s="167">
        <f>ROUND(S39*V39,0)</f>
        <v>0</v>
      </c>
      <c r="X39" s="76">
        <f>分析係数表!E42</f>
        <v>0.20084269662921347</v>
      </c>
      <c r="Y39" s="166">
        <f>ROUND(S39*X39,0)</f>
        <v>0</v>
      </c>
    </row>
    <row r="40" spans="1:25" x14ac:dyDescent="0.2">
      <c r="A40" s="6" t="s">
        <v>195</v>
      </c>
      <c r="B40" s="5" t="s">
        <v>41</v>
      </c>
      <c r="C40" s="90"/>
      <c r="D40" s="76">
        <f>投入係数表!AA40</f>
        <v>0.1352549889135255</v>
      </c>
      <c r="E40" s="77">
        <f>$C$29*D40</f>
        <v>13.52549889135255</v>
      </c>
      <c r="F40" s="76">
        <f>分析係数表!C43</f>
        <v>0.28983015307192284</v>
      </c>
      <c r="G40" s="77">
        <f>E40*F40</f>
        <v>3.9200974140548319</v>
      </c>
      <c r="H40" s="77">
        <v>4.4318736639391139</v>
      </c>
      <c r="I40" s="77">
        <f>C40+H40</f>
        <v>4.4318736639391139</v>
      </c>
      <c r="J40" s="76">
        <f>分析係数表!G43</f>
        <v>0.33656441717791413</v>
      </c>
      <c r="K40" s="78">
        <f>I40*J40</f>
        <v>1.4916109767098147</v>
      </c>
      <c r="L40" s="79"/>
      <c r="M40" s="80"/>
      <c r="N40" s="81">
        <f>分析係数表!H43</f>
        <v>3.8148460769760653E-2</v>
      </c>
      <c r="O40" s="82">
        <f t="shared" si="4"/>
        <v>0.4470063947691732</v>
      </c>
      <c r="P40" s="76">
        <f>分析係数表!C43</f>
        <v>0.28983015307192284</v>
      </c>
      <c r="Q40" s="82">
        <f>O40*P40</f>
        <v>0.12955593182007782</v>
      </c>
      <c r="R40" s="83">
        <v>0.21385213669693368</v>
      </c>
      <c r="S40" s="84">
        <f>I40+R40</f>
        <v>4.6457258006360478</v>
      </c>
      <c r="T40" s="85">
        <f>分析係数表!F43</f>
        <v>0.56944785276073617</v>
      </c>
      <c r="U40" s="86">
        <f>S40*T40</f>
        <v>2.6454985816873493</v>
      </c>
      <c r="V40" s="87">
        <f>分析係数表!D43</f>
        <v>0.1860122699386503</v>
      </c>
      <c r="W40" s="167">
        <f>ROUND(S40*V40,0)</f>
        <v>1</v>
      </c>
      <c r="X40" s="76">
        <f>分析係数表!E43</f>
        <v>0.14098159509202454</v>
      </c>
      <c r="Y40" s="166">
        <f>ROUND(S40*X40,0)</f>
        <v>1</v>
      </c>
    </row>
    <row r="41" spans="1:25" x14ac:dyDescent="0.2">
      <c r="A41" s="6" t="s">
        <v>341</v>
      </c>
      <c r="B41" s="5" t="s">
        <v>42</v>
      </c>
      <c r="C41" s="90"/>
      <c r="D41" s="76">
        <f>投入係数表!AA41</f>
        <v>0</v>
      </c>
      <c r="E41" s="77">
        <f>$C$29*D41</f>
        <v>0</v>
      </c>
      <c r="F41" s="76">
        <f>分析係数表!C44</f>
        <v>0.42300160227879646</v>
      </c>
      <c r="G41" s="77">
        <f>E41*F41</f>
        <v>0</v>
      </c>
      <c r="H41" s="77">
        <v>8.6211158844887205E-3</v>
      </c>
      <c r="I41" s="77">
        <f>C41+H41</f>
        <v>8.6211158844887205E-3</v>
      </c>
      <c r="J41" s="76">
        <f>分析係数表!G44</f>
        <v>0.26136898597118913</v>
      </c>
      <c r="K41" s="78">
        <f>I41*J41</f>
        <v>2.2532923166689281E-3</v>
      </c>
      <c r="L41" s="79"/>
      <c r="M41" s="80"/>
      <c r="N41" s="81">
        <f>分析係数表!H44</f>
        <v>0.11478495406079305</v>
      </c>
      <c r="O41" s="82">
        <f t="shared" si="4"/>
        <v>1.3449981323789644</v>
      </c>
      <c r="P41" s="76">
        <f>分析係数表!C44</f>
        <v>0.42300160227879646</v>
      </c>
      <c r="Q41" s="82">
        <f>O41*P41</f>
        <v>0.56893636505829071</v>
      </c>
      <c r="R41" s="83">
        <v>0.5787968317615112</v>
      </c>
      <c r="S41" s="84">
        <f>I41+R41</f>
        <v>0.58741794764599997</v>
      </c>
      <c r="T41" s="85">
        <f>分析係数表!F44</f>
        <v>0.45226438188494494</v>
      </c>
      <c r="U41" s="86">
        <f>S41*T41</f>
        <v>0.26566821500024113</v>
      </c>
      <c r="V41" s="87">
        <f>分析係数表!D44</f>
        <v>0.17696073816024857</v>
      </c>
      <c r="W41" s="167">
        <f>ROUND(S41*V41,0)</f>
        <v>0</v>
      </c>
      <c r="X41" s="76">
        <f>分析係数表!E44</f>
        <v>0.12357593446944733</v>
      </c>
      <c r="Y41" s="166">
        <f>ROUND(S41*X41,0)</f>
        <v>0</v>
      </c>
    </row>
    <row r="42" spans="1:25" x14ac:dyDescent="0.2">
      <c r="A42" s="6" t="s">
        <v>342</v>
      </c>
      <c r="B42" s="5" t="s">
        <v>279</v>
      </c>
      <c r="C42" s="90"/>
      <c r="D42" s="76">
        <f>投入係数表!AA42</f>
        <v>0</v>
      </c>
      <c r="E42" s="77">
        <f>$C$29*D42</f>
        <v>0</v>
      </c>
      <c r="F42" s="76">
        <f>分析係数表!C45</f>
        <v>1</v>
      </c>
      <c r="G42" s="77">
        <f>E42*F42</f>
        <v>0</v>
      </c>
      <c r="H42" s="77">
        <v>1.1201892788003412E-2</v>
      </c>
      <c r="I42" s="77">
        <f>C42+H42</f>
        <v>1.1201892788003412E-2</v>
      </c>
      <c r="J42" s="76">
        <f>分析係数表!G45</f>
        <v>0</v>
      </c>
      <c r="K42" s="78">
        <f>I42*J42</f>
        <v>0</v>
      </c>
      <c r="L42" s="79"/>
      <c r="M42" s="80"/>
      <c r="N42" s="81">
        <f>分析係数表!H45</f>
        <v>0</v>
      </c>
      <c r="O42" s="82">
        <f t="shared" si="4"/>
        <v>0</v>
      </c>
      <c r="P42" s="76">
        <f>分析係数表!C45</f>
        <v>1</v>
      </c>
      <c r="Q42" s="82">
        <f>O42*P42</f>
        <v>0</v>
      </c>
      <c r="R42" s="83">
        <v>4.496370726691251E-3</v>
      </c>
      <c r="S42" s="84">
        <f>I42+R42</f>
        <v>1.5698263514694662E-2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投入係数表!AA43</f>
        <v>1.1086474501108648E-2</v>
      </c>
      <c r="E43" s="77">
        <f>$C$29*D43</f>
        <v>1.1086474501108647</v>
      </c>
      <c r="F43" s="76">
        <f>分析係数表!C46</f>
        <v>0.14201585503963765</v>
      </c>
      <c r="G43" s="77">
        <f>E43*F43</f>
        <v>0.15744551556500849</v>
      </c>
      <c r="H43" s="77">
        <v>0.17800863680380119</v>
      </c>
      <c r="I43" s="77">
        <f>C43+H43</f>
        <v>0.17800863680380119</v>
      </c>
      <c r="J43" s="76">
        <f>分析係数表!G46</f>
        <v>9.5541401273885346E-3</v>
      </c>
      <c r="K43" s="78">
        <f>I43*J43</f>
        <v>1.7007194599089285E-3</v>
      </c>
      <c r="L43" s="79"/>
      <c r="M43" s="80"/>
      <c r="N43" s="81">
        <f>分析係数表!H46</f>
        <v>2.2838625801631884E-2</v>
      </c>
      <c r="O43" s="82">
        <f t="shared" si="4"/>
        <v>0.26761267886231782</v>
      </c>
      <c r="P43" s="76">
        <f>分析係数表!C46</f>
        <v>0.14201585503963765</v>
      </c>
      <c r="Q43" s="82">
        <f>O43*P43</f>
        <v>3.8005243408080029E-2</v>
      </c>
      <c r="R43" s="83">
        <v>4.2135631032324455E-2</v>
      </c>
      <c r="S43" s="84">
        <f>I43+R43</f>
        <v>0.22014426783612565</v>
      </c>
      <c r="T43" s="85">
        <f>分析係数表!F46</f>
        <v>0.31369426751592355</v>
      </c>
      <c r="U43" s="86">
        <f>S43*T43</f>
        <v>6.9057994846682721E-2</v>
      </c>
      <c r="V43" s="87">
        <f>分析係数表!D46</f>
        <v>3.1847133757961785E-3</v>
      </c>
      <c r="W43" s="167">
        <f>ROUND(S43*V43,0)</f>
        <v>0</v>
      </c>
      <c r="X43" s="76">
        <f>分析係数表!E46</f>
        <v>1.1146496815286623E-2</v>
      </c>
      <c r="Y43" s="166">
        <f>ROUND(S43*X43,0)</f>
        <v>0</v>
      </c>
    </row>
    <row r="44" spans="1:25" x14ac:dyDescent="0.2">
      <c r="A44" s="192">
        <v>40</v>
      </c>
      <c r="B44" s="14" t="s">
        <v>151</v>
      </c>
      <c r="C44" s="197">
        <f>SUM(C5:C43)</f>
        <v>100</v>
      </c>
      <c r="D44" s="92">
        <f>投入係数表!AA44</f>
        <v>0.50110864745011086</v>
      </c>
      <c r="E44" s="91">
        <f>SUM(E5:E43)</f>
        <v>50.110864745011085</v>
      </c>
      <c r="F44" s="92">
        <f>分析係数表!C47</f>
        <v>0.37838028773130272</v>
      </c>
      <c r="G44" s="91">
        <f>SUM(G5:G43)</f>
        <v>14.766732570669639</v>
      </c>
      <c r="H44" s="91">
        <f>SUM(H5:H43)</f>
        <v>16.532455100127585</v>
      </c>
      <c r="I44" s="91">
        <f>SUM(I5:I43)</f>
        <v>116.53245510012761</v>
      </c>
      <c r="J44" s="92">
        <f>分析係数表!G47</f>
        <v>0.24341071531224251</v>
      </c>
      <c r="K44" s="93">
        <f>SUM(K5:K43)</f>
        <v>18.678343252097605</v>
      </c>
      <c r="L44" s="94">
        <f>最終需要_まとめ!$L$33</f>
        <v>0.62733333333333341</v>
      </c>
      <c r="M44" s="91">
        <f>K44*L44</f>
        <v>11.717547333482566</v>
      </c>
      <c r="N44" s="95">
        <f>分析係数表!H47</f>
        <v>1</v>
      </c>
      <c r="O44" s="96">
        <f>SUM(O5:O43)</f>
        <v>11.717547333482566</v>
      </c>
      <c r="P44" s="92">
        <f>分析係数表!C47</f>
        <v>0.37838028773130272</v>
      </c>
      <c r="Q44" s="96">
        <f>SUM(Q5:Q43)</f>
        <v>4.9034157997370551</v>
      </c>
      <c r="R44" s="91">
        <f>SUM(R5:R43)</f>
        <v>5.4628504724867391</v>
      </c>
      <c r="S44" s="97">
        <f>SUM(S5:S43)</f>
        <v>121.99530557261433</v>
      </c>
      <c r="T44" s="98">
        <f>分析係数表!F47</f>
        <v>0.4410006323413877</v>
      </c>
      <c r="U44" s="99">
        <f>SUM(U5:U43)</f>
        <v>60.42092093482308</v>
      </c>
      <c r="V44" s="100">
        <f>分析係数表!D47</f>
        <v>6.076465403261349E-2</v>
      </c>
      <c r="W44" s="164">
        <f>SUM(W5:W43)</f>
        <v>4</v>
      </c>
      <c r="X44" s="92">
        <f>分析係数表!E47</f>
        <v>4.5269894801387316E-2</v>
      </c>
      <c r="Y44" s="165">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282</v>
      </c>
      <c r="S2" s="3" t="s">
        <v>153</v>
      </c>
      <c r="U2" s="64" t="s">
        <v>210</v>
      </c>
      <c r="W2" s="3" t="s">
        <v>130</v>
      </c>
      <c r="Y2" s="3" t="s">
        <v>154</v>
      </c>
    </row>
    <row r="3" spans="1:25" ht="44" x14ac:dyDescent="0.2">
      <c r="B3" s="65"/>
      <c r="C3" s="66" t="s">
        <v>228</v>
      </c>
      <c r="D3" s="66" t="s">
        <v>317</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投入係数表!AB5</f>
        <v>0</v>
      </c>
      <c r="E5" s="77">
        <f t="shared" ref="E5:E38" si="0">$C$30*D5</f>
        <v>0</v>
      </c>
      <c r="F5" s="76">
        <f>分析係数表!C8</f>
        <v>1</v>
      </c>
      <c r="G5" s="77">
        <f t="shared" ref="G5:G38" si="1">E5*F5</f>
        <v>0</v>
      </c>
      <c r="H5" s="77">
        <f t="array" ref="H5:H43">MMULT(逆行列係数!C5:AO43,'26'!G5:G43)</f>
        <v>1.423274255771968E-3</v>
      </c>
      <c r="I5" s="77">
        <f t="shared" ref="I5:I38" si="2">C5+H5</f>
        <v>1.423274255771968E-3</v>
      </c>
      <c r="J5" s="76">
        <f>分析係数表!G8</f>
        <v>0.11966752230778634</v>
      </c>
      <c r="K5" s="78">
        <f t="shared" ref="K5:K38" si="3">I5*J5</f>
        <v>1.7031970375268999E-4</v>
      </c>
      <c r="L5" s="79" t="s">
        <v>185</v>
      </c>
      <c r="M5" s="80" t="s">
        <v>185</v>
      </c>
      <c r="N5" s="81">
        <f>分析係数表!H8</f>
        <v>1.1982031803320041E-2</v>
      </c>
      <c r="O5" s="82">
        <f t="shared" ref="O5:O43" si="4">$M$44*N5</f>
        <v>0.39819003209291221</v>
      </c>
      <c r="P5" s="76">
        <f>分析係数表!C8</f>
        <v>1</v>
      </c>
      <c r="Q5" s="82">
        <f t="shared" ref="Q5:Q38" si="5">O5*P5</f>
        <v>0.39819003209291221</v>
      </c>
      <c r="R5" s="83">
        <f t="array" ref="R5:R43">MMULT(逆行列係数!C5:AO43,'26'!Q5:Q43)</f>
        <v>0.52603986257242807</v>
      </c>
      <c r="S5" s="84">
        <f t="shared" ref="S5:S38" si="6">I5+R5</f>
        <v>0.52746313682820001</v>
      </c>
      <c r="T5" s="85">
        <f>分析係数表!F8</f>
        <v>0.45202298007578534</v>
      </c>
      <c r="U5" s="86">
        <f t="shared" ref="U5:U38" si="7">S5*T5</f>
        <v>0.2384254589892047</v>
      </c>
      <c r="V5" s="87">
        <f>分析係数表!D8</f>
        <v>0.29959662632929962</v>
      </c>
      <c r="W5" s="88">
        <f t="shared" ref="W5:W38" si="8">ROUND(S5*V5,0)</f>
        <v>0</v>
      </c>
      <c r="X5" s="76">
        <f>分析係数表!E8</f>
        <v>0.10695513995844029</v>
      </c>
      <c r="Y5" s="89">
        <f t="shared" ref="Y5:Y38" si="9">ROUND(S5*X5,0)</f>
        <v>0</v>
      </c>
    </row>
    <row r="6" spans="1:25" x14ac:dyDescent="0.2">
      <c r="A6" s="6" t="s">
        <v>220</v>
      </c>
      <c r="B6" s="5" t="s">
        <v>266</v>
      </c>
      <c r="C6" s="90"/>
      <c r="D6" s="76">
        <f>投入係数表!AB6</f>
        <v>0</v>
      </c>
      <c r="E6" s="77">
        <f t="shared" si="0"/>
        <v>0</v>
      </c>
      <c r="F6" s="76">
        <f>分析係数表!C9</f>
        <v>0.44525547445255476</v>
      </c>
      <c r="G6" s="77">
        <f t="shared" si="1"/>
        <v>0</v>
      </c>
      <c r="H6" s="77">
        <v>9.4167249314181247E-5</v>
      </c>
      <c r="I6" s="77">
        <f t="shared" si="2"/>
        <v>9.4167249314181247E-5</v>
      </c>
      <c r="J6" s="76">
        <f>分析係数表!G9</f>
        <v>0.25757575757575757</v>
      </c>
      <c r="K6" s="78">
        <f t="shared" si="3"/>
        <v>2.4255200580925473E-5</v>
      </c>
      <c r="L6" s="79"/>
      <c r="M6" s="80"/>
      <c r="N6" s="81">
        <f>分析係数表!H9</f>
        <v>6.2093120276314386E-4</v>
      </c>
      <c r="O6" s="82">
        <f t="shared" si="4"/>
        <v>2.0634949031535534E-2</v>
      </c>
      <c r="P6" s="76">
        <f>分析係数表!C9</f>
        <v>0.44525547445255476</v>
      </c>
      <c r="Q6" s="82">
        <f t="shared" si="5"/>
        <v>9.18782402134064E-3</v>
      </c>
      <c r="R6" s="83">
        <v>1.0948706364325453E-2</v>
      </c>
      <c r="S6" s="84">
        <f t="shared" si="6"/>
        <v>1.1042873613639634E-2</v>
      </c>
      <c r="T6" s="85">
        <f>分析係数表!F9</f>
        <v>0.71212121212121215</v>
      </c>
      <c r="U6" s="86">
        <f t="shared" si="7"/>
        <v>7.8638645430464064E-3</v>
      </c>
      <c r="V6" s="87">
        <f>分析係数表!D9</f>
        <v>0.22727272727272727</v>
      </c>
      <c r="W6" s="88">
        <f t="shared" si="8"/>
        <v>0</v>
      </c>
      <c r="X6" s="76">
        <f>分析係数表!E9</f>
        <v>0</v>
      </c>
      <c r="Y6" s="89">
        <f t="shared" si="9"/>
        <v>0</v>
      </c>
    </row>
    <row r="7" spans="1:25" x14ac:dyDescent="0.2">
      <c r="A7" s="6" t="s">
        <v>221</v>
      </c>
      <c r="B7" s="5" t="s">
        <v>267</v>
      </c>
      <c r="C7" s="90"/>
      <c r="D7" s="76">
        <f>投入係数表!AB7</f>
        <v>0</v>
      </c>
      <c r="E7" s="77">
        <f t="shared" si="0"/>
        <v>0</v>
      </c>
      <c r="F7" s="76">
        <f>分析係数表!C10</f>
        <v>1</v>
      </c>
      <c r="G7" s="77">
        <f t="shared" si="1"/>
        <v>0</v>
      </c>
      <c r="H7" s="77">
        <v>6.7503709409925147E-4</v>
      </c>
      <c r="I7" s="77">
        <f t="shared" si="2"/>
        <v>6.7503709409925147E-4</v>
      </c>
      <c r="J7" s="76">
        <f>分析係数表!G10</f>
        <v>0.17925311203319502</v>
      </c>
      <c r="K7" s="78">
        <f t="shared" si="3"/>
        <v>1.2100249985513553E-4</v>
      </c>
      <c r="L7" s="79"/>
      <c r="M7" s="80"/>
      <c r="N7" s="81">
        <f>分析係数表!H10</f>
        <v>1.2030542053535912E-3</v>
      </c>
      <c r="O7" s="82">
        <f t="shared" si="4"/>
        <v>3.9980213748600092E-2</v>
      </c>
      <c r="P7" s="76">
        <f>分析係数表!C10</f>
        <v>1</v>
      </c>
      <c r="Q7" s="82">
        <f t="shared" si="5"/>
        <v>3.9980213748600092E-2</v>
      </c>
      <c r="R7" s="83">
        <v>5.4432286856636827E-2</v>
      </c>
      <c r="S7" s="84">
        <f t="shared" si="6"/>
        <v>5.510732395073608E-2</v>
      </c>
      <c r="T7" s="85">
        <f>分析係数表!F10</f>
        <v>0.51950207468879672</v>
      </c>
      <c r="U7" s="86">
        <f t="shared" si="7"/>
        <v>2.8628369122955011E-2</v>
      </c>
      <c r="V7" s="87">
        <f>分析係数表!D10</f>
        <v>0.10539419087136929</v>
      </c>
      <c r="W7" s="88">
        <f t="shared" si="8"/>
        <v>0</v>
      </c>
      <c r="X7" s="76">
        <f>分析係数表!E10</f>
        <v>0</v>
      </c>
      <c r="Y7" s="89">
        <f t="shared" si="9"/>
        <v>0</v>
      </c>
    </row>
    <row r="8" spans="1:25" x14ac:dyDescent="0.2">
      <c r="A8" s="6" t="s">
        <v>222</v>
      </c>
      <c r="B8" s="5" t="s">
        <v>27</v>
      </c>
      <c r="C8" s="90"/>
      <c r="D8" s="76">
        <f>投入係数表!AB8</f>
        <v>0</v>
      </c>
      <c r="E8" s="77">
        <f t="shared" si="0"/>
        <v>0</v>
      </c>
      <c r="F8" s="76">
        <f>分析係数表!C11</f>
        <v>1.8423746161719823E-3</v>
      </c>
      <c r="G8" s="77">
        <f t="shared" si="1"/>
        <v>0</v>
      </c>
      <c r="H8" s="77">
        <v>1.5812409214535485E-3</v>
      </c>
      <c r="I8" s="77">
        <f t="shared" si="2"/>
        <v>1.5812409214535485E-3</v>
      </c>
      <c r="J8" s="76">
        <f>分析係数表!G11</f>
        <v>0.46666666666666667</v>
      </c>
      <c r="K8" s="78">
        <f t="shared" si="3"/>
        <v>7.3791243001165602E-4</v>
      </c>
      <c r="L8" s="79"/>
      <c r="M8" s="80"/>
      <c r="N8" s="81">
        <f>分析係数表!H11</f>
        <v>-1.9404100086348246E-5</v>
      </c>
      <c r="O8" s="82">
        <f t="shared" si="4"/>
        <v>-6.4484215723548545E-4</v>
      </c>
      <c r="P8" s="76">
        <f>分析係数表!C11</f>
        <v>1.8423746161719823E-3</v>
      </c>
      <c r="Q8" s="82">
        <f t="shared" si="5"/>
        <v>-1.1880408219282406E-6</v>
      </c>
      <c r="R8" s="83">
        <v>1.9985470783378409E-4</v>
      </c>
      <c r="S8" s="84">
        <f t="shared" si="6"/>
        <v>1.7810956292873326E-3</v>
      </c>
      <c r="T8" s="85">
        <f>分析係数表!F11</f>
        <v>0.8</v>
      </c>
      <c r="U8" s="86">
        <f t="shared" si="7"/>
        <v>1.4248765034298662E-3</v>
      </c>
      <c r="V8" s="87">
        <f>分析係数表!D11</f>
        <v>0.8666666666666667</v>
      </c>
      <c r="W8" s="88">
        <f t="shared" si="8"/>
        <v>0</v>
      </c>
      <c r="X8" s="76">
        <f>分析係数表!E11</f>
        <v>0.13333333333333333</v>
      </c>
      <c r="Y8" s="89">
        <f t="shared" si="9"/>
        <v>0</v>
      </c>
    </row>
    <row r="9" spans="1:25" x14ac:dyDescent="0.2">
      <c r="A9" s="6" t="s">
        <v>223</v>
      </c>
      <c r="B9" s="5" t="s">
        <v>191</v>
      </c>
      <c r="C9" s="90"/>
      <c r="D9" s="76">
        <f>投入係数表!AB9</f>
        <v>0</v>
      </c>
      <c r="E9" s="77">
        <f t="shared" si="0"/>
        <v>0</v>
      </c>
      <c r="F9" s="76">
        <f>分析係数表!C12</f>
        <v>2.0316759704011478E-2</v>
      </c>
      <c r="G9" s="77">
        <f t="shared" si="1"/>
        <v>0</v>
      </c>
      <c r="H9" s="77">
        <v>4.5614681675480461E-5</v>
      </c>
      <c r="I9" s="77">
        <f t="shared" si="2"/>
        <v>4.5614681675480461E-5</v>
      </c>
      <c r="J9" s="76">
        <f>分析係数表!G12</f>
        <v>0.1442736737729301</v>
      </c>
      <c r="K9" s="78">
        <f t="shared" si="3"/>
        <v>6.5809977033043203E-6</v>
      </c>
      <c r="L9" s="79"/>
      <c r="M9" s="80"/>
      <c r="N9" s="81">
        <f>分析係数表!H12</f>
        <v>9.3974056718184554E-2</v>
      </c>
      <c r="O9" s="82">
        <f t="shared" si="4"/>
        <v>3.1229705674914556</v>
      </c>
      <c r="P9" s="76">
        <f>分析係数表!C12</f>
        <v>2.0316759704011478E-2</v>
      </c>
      <c r="Q9" s="82">
        <f t="shared" si="5"/>
        <v>6.3448642582424261E-2</v>
      </c>
      <c r="R9" s="83">
        <v>7.0626886620252974E-2</v>
      </c>
      <c r="S9" s="84">
        <f t="shared" si="6"/>
        <v>7.0672501301928453E-2</v>
      </c>
      <c r="T9" s="85">
        <f>分析係数表!F12</f>
        <v>0.28705999008428357</v>
      </c>
      <c r="U9" s="86">
        <f t="shared" si="7"/>
        <v>2.0287247522963098E-2</v>
      </c>
      <c r="V9" s="87">
        <f>分析係数表!D12</f>
        <v>9.4695091720376795E-2</v>
      </c>
      <c r="W9" s="88">
        <f t="shared" si="8"/>
        <v>0</v>
      </c>
      <c r="X9" s="76">
        <f>分析係数表!E12</f>
        <v>6.8914229053049086E-2</v>
      </c>
      <c r="Y9" s="89">
        <f t="shared" si="9"/>
        <v>0</v>
      </c>
    </row>
    <row r="10" spans="1:25" x14ac:dyDescent="0.2">
      <c r="A10" s="6" t="s">
        <v>224</v>
      </c>
      <c r="B10" s="5" t="s">
        <v>28</v>
      </c>
      <c r="C10" s="90"/>
      <c r="D10" s="76">
        <f>投入係数表!AB10</f>
        <v>2.34192037470726E-3</v>
      </c>
      <c r="E10" s="77">
        <f t="shared" si="0"/>
        <v>0.23419203747072601</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0.47331414341084627</v>
      </c>
      <c r="P10" s="76">
        <f>分析係数表!C13</f>
        <v>0</v>
      </c>
      <c r="Q10" s="82">
        <f t="shared" si="5"/>
        <v>0</v>
      </c>
      <c r="R10" s="83">
        <v>0</v>
      </c>
      <c r="S10" s="84">
        <f t="shared" si="6"/>
        <v>0</v>
      </c>
      <c r="T10" s="85">
        <f>分析係数表!F13</f>
        <v>0.38446411012782694</v>
      </c>
      <c r="U10" s="86">
        <f t="shared" si="7"/>
        <v>0</v>
      </c>
      <c r="V10" s="87">
        <f>分析係数表!D13</f>
        <v>0.19469026548672566</v>
      </c>
      <c r="W10" s="88">
        <f t="shared" si="8"/>
        <v>0</v>
      </c>
      <c r="X10" s="76">
        <f>分析係数表!E13</f>
        <v>0.18584070796460178</v>
      </c>
      <c r="Y10" s="89">
        <f t="shared" si="9"/>
        <v>0</v>
      </c>
    </row>
    <row r="11" spans="1:25" x14ac:dyDescent="0.2">
      <c r="A11" s="6" t="s">
        <v>225</v>
      </c>
      <c r="B11" s="5" t="s">
        <v>268</v>
      </c>
      <c r="C11" s="90"/>
      <c r="D11" s="76">
        <f>投入係数表!AB11</f>
        <v>4.6838407494145199E-3</v>
      </c>
      <c r="E11" s="77">
        <f t="shared" si="0"/>
        <v>0.46838407494145201</v>
      </c>
      <c r="F11" s="76">
        <f>分析係数表!C14</f>
        <v>5.3118908382066232E-2</v>
      </c>
      <c r="G11" s="77">
        <f t="shared" si="1"/>
        <v>2.4880050764433833E-2</v>
      </c>
      <c r="H11" s="77">
        <v>3.3152713969839827E-2</v>
      </c>
      <c r="I11" s="77">
        <f t="shared" si="2"/>
        <v>3.3152713969839827E-2</v>
      </c>
      <c r="J11" s="76">
        <f>分析係数表!G14</f>
        <v>0.16545012165450121</v>
      </c>
      <c r="K11" s="78">
        <f t="shared" si="3"/>
        <v>5.4851205594868809E-3</v>
      </c>
      <c r="L11" s="79"/>
      <c r="M11" s="80"/>
      <c r="N11" s="81">
        <f>分析係数表!H14</f>
        <v>1.1739480552240688E-3</v>
      </c>
      <c r="O11" s="82">
        <f t="shared" si="4"/>
        <v>3.9012950512746863E-2</v>
      </c>
      <c r="P11" s="76">
        <f>分析係数表!C14</f>
        <v>5.3118908382066232E-2</v>
      </c>
      <c r="Q11" s="82">
        <f t="shared" si="5"/>
        <v>2.0723253440006846E-3</v>
      </c>
      <c r="R11" s="83">
        <v>7.7124089002205661E-3</v>
      </c>
      <c r="S11" s="84">
        <f t="shared" si="6"/>
        <v>4.0865122870060396E-2</v>
      </c>
      <c r="T11" s="85">
        <f>分析係数表!F14</f>
        <v>0.30008110300081103</v>
      </c>
      <c r="U11" s="86">
        <f t="shared" si="7"/>
        <v>1.2262851145111392E-2</v>
      </c>
      <c r="V11" s="87">
        <f>分析係数表!D14</f>
        <v>6.4882400648824001E-2</v>
      </c>
      <c r="W11" s="88">
        <f t="shared" si="8"/>
        <v>0</v>
      </c>
      <c r="X11" s="76">
        <f>分析係数表!E14</f>
        <v>5.0283860502838604E-2</v>
      </c>
      <c r="Y11" s="89">
        <f t="shared" si="9"/>
        <v>0</v>
      </c>
    </row>
    <row r="12" spans="1:25" x14ac:dyDescent="0.2">
      <c r="A12" s="6" t="s">
        <v>226</v>
      </c>
      <c r="B12" s="5" t="s">
        <v>29</v>
      </c>
      <c r="C12" s="90"/>
      <c r="D12" s="76">
        <f>投入係数表!AB12</f>
        <v>1.5222482435597189E-2</v>
      </c>
      <c r="E12" s="77">
        <f t="shared" si="0"/>
        <v>1.5222482435597189</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0.28824444428426199</v>
      </c>
      <c r="P12" s="76">
        <f>分析係数表!C15</f>
        <v>0</v>
      </c>
      <c r="Q12" s="82">
        <f t="shared" si="5"/>
        <v>0</v>
      </c>
      <c r="R12" s="83">
        <v>0</v>
      </c>
      <c r="S12" s="84">
        <f t="shared" si="6"/>
        <v>0</v>
      </c>
      <c r="T12" s="85">
        <f>分析係数表!F15</f>
        <v>0.30534351145038169</v>
      </c>
      <c r="U12" s="86">
        <f t="shared" si="7"/>
        <v>0</v>
      </c>
      <c r="V12" s="87">
        <f>分析係数表!D15</f>
        <v>7.4154852780806982E-2</v>
      </c>
      <c r="W12" s="88">
        <f t="shared" si="8"/>
        <v>0</v>
      </c>
      <c r="X12" s="76">
        <f>分析係数表!E15</f>
        <v>5.9978189749182113E-2</v>
      </c>
      <c r="Y12" s="89">
        <f t="shared" si="9"/>
        <v>0</v>
      </c>
    </row>
    <row r="13" spans="1:25" x14ac:dyDescent="0.2">
      <c r="A13" s="6" t="s">
        <v>227</v>
      </c>
      <c r="B13" s="5" t="s">
        <v>30</v>
      </c>
      <c r="C13" s="90"/>
      <c r="D13" s="76">
        <f>投入係数表!AB13</f>
        <v>1.1709601873536301E-2</v>
      </c>
      <c r="E13" s="77">
        <f t="shared" si="0"/>
        <v>1.1709601873536302</v>
      </c>
      <c r="F13" s="76">
        <f>分析係数表!C16</f>
        <v>2.7114967462038564E-3</v>
      </c>
      <c r="G13" s="77">
        <f t="shared" si="1"/>
        <v>3.1750547379436264E-3</v>
      </c>
      <c r="H13" s="77">
        <v>3.5623942487393416E-3</v>
      </c>
      <c r="I13" s="77">
        <f t="shared" si="2"/>
        <v>3.5623942487393416E-3</v>
      </c>
      <c r="J13" s="76">
        <f>分析係数表!G16</f>
        <v>4.3478260869565216E-2</v>
      </c>
      <c r="K13" s="78">
        <f t="shared" si="3"/>
        <v>1.5488670646692789E-4</v>
      </c>
      <c r="L13" s="79"/>
      <c r="M13" s="80"/>
      <c r="N13" s="81">
        <f>分析係数表!H16</f>
        <v>1.6842758874950278E-2</v>
      </c>
      <c r="O13" s="82">
        <f t="shared" si="4"/>
        <v>0.55972299248040136</v>
      </c>
      <c r="P13" s="76">
        <f>分析係数表!C16</f>
        <v>2.7114967462038564E-3</v>
      </c>
      <c r="Q13" s="82">
        <f t="shared" si="5"/>
        <v>1.5176870728860938E-3</v>
      </c>
      <c r="R13" s="83">
        <v>1.6965769003870715E-3</v>
      </c>
      <c r="S13" s="84">
        <f t="shared" si="6"/>
        <v>5.2589711491264129E-3</v>
      </c>
      <c r="T13" s="85">
        <f>分析係数表!F16</f>
        <v>0.30434782608695654</v>
      </c>
      <c r="U13" s="86">
        <f t="shared" si="7"/>
        <v>1.6005564366906476E-3</v>
      </c>
      <c r="V13" s="87">
        <f>分析係数表!D16</f>
        <v>0.13043478260869565</v>
      </c>
      <c r="W13" s="88">
        <f t="shared" si="8"/>
        <v>0</v>
      </c>
      <c r="X13" s="76">
        <f>分析係数表!E16</f>
        <v>8.6956521739130432E-2</v>
      </c>
      <c r="Y13" s="89">
        <f t="shared" si="9"/>
        <v>0</v>
      </c>
    </row>
    <row r="14" spans="1:25" x14ac:dyDescent="0.2">
      <c r="A14" s="6" t="s">
        <v>2</v>
      </c>
      <c r="B14" s="5" t="s">
        <v>364</v>
      </c>
      <c r="C14" s="90"/>
      <c r="D14" s="76">
        <f>投入係数表!AB14</f>
        <v>1.5222482435597189E-2</v>
      </c>
      <c r="E14" s="77">
        <f t="shared" si="0"/>
        <v>1.5222482435597189</v>
      </c>
      <c r="F14" s="76">
        <f>分析係数表!C17</f>
        <v>8.0363051905076865E-3</v>
      </c>
      <c r="G14" s="77">
        <f t="shared" si="1"/>
        <v>1.2233251460960179E-2</v>
      </c>
      <c r="H14" s="77">
        <v>1.294731825286354E-2</v>
      </c>
      <c r="I14" s="77">
        <f t="shared" si="2"/>
        <v>1.294731825286354E-2</v>
      </c>
      <c r="J14" s="76">
        <f>分析係数表!G17</f>
        <v>0.21314741035856574</v>
      </c>
      <c r="K14" s="78">
        <f t="shared" si="3"/>
        <v>2.7596873566860533E-3</v>
      </c>
      <c r="L14" s="79"/>
      <c r="M14" s="80"/>
      <c r="N14" s="81">
        <f>分析係数表!H17</f>
        <v>2.8815088628227144E-3</v>
      </c>
      <c r="O14" s="82">
        <f t="shared" si="4"/>
        <v>9.5759060349469571E-2</v>
      </c>
      <c r="P14" s="76">
        <f>分析係数表!C17</f>
        <v>8.0363051905076865E-3</v>
      </c>
      <c r="Q14" s="82">
        <f t="shared" si="5"/>
        <v>7.6954903372458108E-4</v>
      </c>
      <c r="R14" s="83">
        <v>1.4739923752059938E-3</v>
      </c>
      <c r="S14" s="84">
        <f t="shared" si="6"/>
        <v>1.4421310628069534E-2</v>
      </c>
      <c r="T14" s="85">
        <f>分析係数表!F17</f>
        <v>0.32270916334661354</v>
      </c>
      <c r="U14" s="86">
        <f t="shared" si="7"/>
        <v>4.6538890871459446E-3</v>
      </c>
      <c r="V14" s="87">
        <f>分析係数表!D17</f>
        <v>4.9800796812749001E-2</v>
      </c>
      <c r="W14" s="88">
        <f t="shared" si="8"/>
        <v>0</v>
      </c>
      <c r="X14" s="76">
        <f>分析係数表!E17</f>
        <v>4.7808764940239043E-2</v>
      </c>
      <c r="Y14" s="89">
        <f t="shared" si="9"/>
        <v>0</v>
      </c>
    </row>
    <row r="15" spans="1:25" x14ac:dyDescent="0.2">
      <c r="A15" s="6" t="s">
        <v>3</v>
      </c>
      <c r="B15" s="5" t="s">
        <v>31</v>
      </c>
      <c r="C15" s="90"/>
      <c r="D15" s="76">
        <f>投入係数表!AB15</f>
        <v>0</v>
      </c>
      <c r="E15" s="77">
        <f t="shared" si="0"/>
        <v>0</v>
      </c>
      <c r="F15" s="76">
        <f>分析係数表!C18</f>
        <v>6.0036945812807829E-2</v>
      </c>
      <c r="G15" s="77">
        <f t="shared" si="1"/>
        <v>0</v>
      </c>
      <c r="H15" s="77">
        <v>1.9762104780338429E-3</v>
      </c>
      <c r="I15" s="77">
        <f t="shared" si="2"/>
        <v>1.9762104780338429E-3</v>
      </c>
      <c r="J15" s="76">
        <f>分析係数表!G18</f>
        <v>0.21452702702702703</v>
      </c>
      <c r="K15" s="78">
        <f t="shared" si="3"/>
        <v>4.2395055863226022E-4</v>
      </c>
      <c r="L15" s="79"/>
      <c r="M15" s="80"/>
      <c r="N15" s="81">
        <f>分析係数表!H18</f>
        <v>4.5599635202918376E-4</v>
      </c>
      <c r="O15" s="82">
        <f t="shared" si="4"/>
        <v>1.5153790695033906E-2</v>
      </c>
      <c r="P15" s="76">
        <f>分析係数表!C18</f>
        <v>6.0036945812807829E-2</v>
      </c>
      <c r="Q15" s="82">
        <f t="shared" si="5"/>
        <v>9.0978731081638208E-4</v>
      </c>
      <c r="R15" s="83">
        <v>2.1335441827026059E-3</v>
      </c>
      <c r="S15" s="84">
        <f t="shared" si="6"/>
        <v>4.1097546607364484E-3</v>
      </c>
      <c r="T15" s="85">
        <f>分析係数表!F18</f>
        <v>0.45777027027027029</v>
      </c>
      <c r="U15" s="86">
        <f t="shared" si="7"/>
        <v>1.881323501789827E-3</v>
      </c>
      <c r="V15" s="87">
        <f>分析係数表!D18</f>
        <v>1.4358108108108109E-2</v>
      </c>
      <c r="W15" s="88">
        <f t="shared" si="8"/>
        <v>0</v>
      </c>
      <c r="X15" s="76">
        <f>分析係数表!E18</f>
        <v>5.0675675675675678E-3</v>
      </c>
      <c r="Y15" s="89">
        <f t="shared" si="9"/>
        <v>0</v>
      </c>
    </row>
    <row r="16" spans="1:25" x14ac:dyDescent="0.2">
      <c r="A16" s="6" t="s">
        <v>4</v>
      </c>
      <c r="B16" s="5" t="s">
        <v>32</v>
      </c>
      <c r="C16" s="90"/>
      <c r="D16" s="76">
        <f>投入係数表!AB16</f>
        <v>0</v>
      </c>
      <c r="E16" s="77">
        <f t="shared" si="0"/>
        <v>0</v>
      </c>
      <c r="F16" s="76">
        <f>分析係数表!C19</f>
        <v>2.1817907292767669E-2</v>
      </c>
      <c r="G16" s="77">
        <f t="shared" si="1"/>
        <v>0</v>
      </c>
      <c r="H16" s="77">
        <v>3.5979472926955634E-4</v>
      </c>
      <c r="I16" s="77">
        <f t="shared" si="2"/>
        <v>3.5979472926955634E-4</v>
      </c>
      <c r="J16" s="76">
        <f>分析係数表!G19</f>
        <v>5.7812500000000003E-2</v>
      </c>
      <c r="K16" s="78">
        <f t="shared" si="3"/>
        <v>2.0800632785896226E-5</v>
      </c>
      <c r="L16" s="79"/>
      <c r="M16" s="80"/>
      <c r="N16" s="81">
        <f>分析係数表!H19</f>
        <v>-1.1642460051808947E-4</v>
      </c>
      <c r="O16" s="82">
        <f t="shared" si="4"/>
        <v>-3.8690529434129125E-3</v>
      </c>
      <c r="P16" s="76">
        <f>分析係数表!C19</f>
        <v>2.1817907292767669E-2</v>
      </c>
      <c r="Q16" s="82">
        <f t="shared" si="5"/>
        <v>-8.4414638430192795E-5</v>
      </c>
      <c r="R16" s="83">
        <v>5.3189516456836794E-4</v>
      </c>
      <c r="S16" s="84">
        <f t="shared" si="6"/>
        <v>8.9168989383792423E-4</v>
      </c>
      <c r="T16" s="85">
        <f>分析係数表!F19</f>
        <v>0.24062500000000001</v>
      </c>
      <c r="U16" s="86">
        <f t="shared" si="7"/>
        <v>2.1456288070475051E-4</v>
      </c>
      <c r="V16" s="87">
        <f>分析係数表!D19</f>
        <v>1.171875E-2</v>
      </c>
      <c r="W16" s="88">
        <f t="shared" si="8"/>
        <v>0</v>
      </c>
      <c r="X16" s="76">
        <f>分析係数表!E19</f>
        <v>1.015625E-2</v>
      </c>
      <c r="Y16" s="89">
        <f t="shared" si="9"/>
        <v>0</v>
      </c>
    </row>
    <row r="17" spans="1:25" x14ac:dyDescent="0.2">
      <c r="A17" s="6" t="s">
        <v>5</v>
      </c>
      <c r="B17" s="5" t="s">
        <v>33</v>
      </c>
      <c r="C17" s="90"/>
      <c r="D17" s="76">
        <f>投入係数表!AB17</f>
        <v>0</v>
      </c>
      <c r="E17" s="77">
        <f t="shared" si="0"/>
        <v>0</v>
      </c>
      <c r="F17" s="76">
        <f>分析係数表!C20</f>
        <v>5.6386047731444844E-3</v>
      </c>
      <c r="G17" s="77">
        <f t="shared" si="1"/>
        <v>0</v>
      </c>
      <c r="H17" s="77">
        <v>6.6905971554806669E-5</v>
      </c>
      <c r="I17" s="77">
        <f t="shared" si="2"/>
        <v>6.6905971554806669E-5</v>
      </c>
      <c r="J17" s="76">
        <f>分析係数表!G20</f>
        <v>9.9078341013824886E-2</v>
      </c>
      <c r="K17" s="78">
        <f t="shared" si="3"/>
        <v>6.6289326655684027E-6</v>
      </c>
      <c r="L17" s="79"/>
      <c r="M17" s="80"/>
      <c r="N17" s="81">
        <f>分析係数表!H20</f>
        <v>5.6271890250409915E-4</v>
      </c>
      <c r="O17" s="82">
        <f t="shared" si="4"/>
        <v>1.8700422559829077E-2</v>
      </c>
      <c r="P17" s="76">
        <f>分析係数表!C20</f>
        <v>5.6386047731444844E-3</v>
      </c>
      <c r="Q17" s="82">
        <f t="shared" si="5"/>
        <v>1.0544429190567102E-4</v>
      </c>
      <c r="R17" s="83">
        <v>3.3635047712876284E-4</v>
      </c>
      <c r="S17" s="84">
        <f t="shared" si="6"/>
        <v>4.0325644868356952E-4</v>
      </c>
      <c r="T17" s="85">
        <f>分析係数表!F20</f>
        <v>0.22119815668202766</v>
      </c>
      <c r="U17" s="86">
        <f t="shared" si="7"/>
        <v>8.9199583118946261E-5</v>
      </c>
      <c r="V17" s="87">
        <f>分析係数表!D20</f>
        <v>9.2165898617511521E-3</v>
      </c>
      <c r="W17" s="88">
        <f t="shared" si="8"/>
        <v>0</v>
      </c>
      <c r="X17" s="76">
        <f>分析係数表!E20</f>
        <v>6.9124423963133645E-3</v>
      </c>
      <c r="Y17" s="89">
        <f t="shared" si="9"/>
        <v>0</v>
      </c>
    </row>
    <row r="18" spans="1:25" x14ac:dyDescent="0.2">
      <c r="A18" s="6" t="s">
        <v>6</v>
      </c>
      <c r="B18" s="5" t="s">
        <v>34</v>
      </c>
      <c r="C18" s="90"/>
      <c r="D18" s="76">
        <f>投入係数表!AB18</f>
        <v>0</v>
      </c>
      <c r="E18" s="77">
        <f t="shared" si="0"/>
        <v>0</v>
      </c>
      <c r="F18" s="76">
        <f>分析係数表!C21</f>
        <v>3.6921656859351559E-2</v>
      </c>
      <c r="G18" s="77">
        <f t="shared" si="1"/>
        <v>0</v>
      </c>
      <c r="H18" s="77">
        <v>2.2108589126474875E-3</v>
      </c>
      <c r="I18" s="77">
        <f t="shared" si="2"/>
        <v>2.2108589126474875E-3</v>
      </c>
      <c r="J18" s="76">
        <f>分析係数表!G21</f>
        <v>0.2849280270956816</v>
      </c>
      <c r="K18" s="78">
        <f t="shared" si="3"/>
        <v>6.2993566816755252E-4</v>
      </c>
      <c r="L18" s="79"/>
      <c r="M18" s="80"/>
      <c r="N18" s="81">
        <f>分析係数表!H21</f>
        <v>9.3139680414471579E-4</v>
      </c>
      <c r="O18" s="82">
        <f t="shared" si="4"/>
        <v>3.09524235473033E-2</v>
      </c>
      <c r="P18" s="76">
        <f>分析係数表!C21</f>
        <v>3.6921656859351559E-2</v>
      </c>
      <c r="Q18" s="82">
        <f t="shared" si="5"/>
        <v>1.1428147611788457E-3</v>
      </c>
      <c r="R18" s="83">
        <v>2.6610354882286784E-3</v>
      </c>
      <c r="S18" s="84">
        <f t="shared" si="6"/>
        <v>4.8718944008761655E-3</v>
      </c>
      <c r="T18" s="85">
        <f>分析係数表!F21</f>
        <v>0.42591024555461471</v>
      </c>
      <c r="U18" s="86">
        <f t="shared" si="7"/>
        <v>2.0749897405933204E-3</v>
      </c>
      <c r="V18" s="87">
        <f>分析係数表!D21</f>
        <v>7.1549534292972061E-2</v>
      </c>
      <c r="W18" s="88">
        <f t="shared" si="8"/>
        <v>0</v>
      </c>
      <c r="X18" s="76">
        <f>分析係数表!E21</f>
        <v>6.2235393734123623E-2</v>
      </c>
      <c r="Y18" s="89">
        <f t="shared" si="9"/>
        <v>0</v>
      </c>
    </row>
    <row r="19" spans="1:25" x14ac:dyDescent="0.2">
      <c r="A19" s="6" t="s">
        <v>7</v>
      </c>
      <c r="B19" s="5" t="s">
        <v>269</v>
      </c>
      <c r="C19" s="90"/>
      <c r="D19" s="76">
        <f>投入係数表!AB19</f>
        <v>0</v>
      </c>
      <c r="E19" s="77">
        <f t="shared" si="0"/>
        <v>0</v>
      </c>
      <c r="F19" s="76">
        <f>分析係数表!C22</f>
        <v>3.1736872475476074E-2</v>
      </c>
      <c r="G19" s="77">
        <f t="shared" si="1"/>
        <v>0</v>
      </c>
      <c r="H19" s="77">
        <v>1.2956939852664935E-3</v>
      </c>
      <c r="I19" s="77">
        <f t="shared" si="2"/>
        <v>1.2956939852664935E-3</v>
      </c>
      <c r="J19" s="76">
        <f>分析係数表!G22</f>
        <v>0.19464835425053278</v>
      </c>
      <c r="K19" s="78">
        <f t="shared" si="3"/>
        <v>2.5220470184443702E-4</v>
      </c>
      <c r="L19" s="79"/>
      <c r="M19" s="80"/>
      <c r="N19" s="81">
        <f>分析係数表!H22</f>
        <v>4.8510250215870614E-5</v>
      </c>
      <c r="O19" s="82">
        <f t="shared" si="4"/>
        <v>1.6121053930887135E-3</v>
      </c>
      <c r="P19" s="76">
        <f>分析係数表!C22</f>
        <v>3.1736872475476074E-2</v>
      </c>
      <c r="Q19" s="82">
        <f t="shared" si="5"/>
        <v>5.116318327748373E-5</v>
      </c>
      <c r="R19" s="83">
        <v>6.432111008502332E-4</v>
      </c>
      <c r="S19" s="84">
        <f t="shared" si="6"/>
        <v>1.9389050861167267E-3</v>
      </c>
      <c r="T19" s="85">
        <f>分析係数表!F22</f>
        <v>0.41345015391901491</v>
      </c>
      <c r="U19" s="86">
        <f t="shared" si="7"/>
        <v>8.0164060628932154E-4</v>
      </c>
      <c r="V19" s="87">
        <f>分析係数表!D22</f>
        <v>4.1913331754676771E-2</v>
      </c>
      <c r="W19" s="88">
        <f t="shared" si="8"/>
        <v>0</v>
      </c>
      <c r="X19" s="76">
        <f>分析係数表!E22</f>
        <v>4.0966137816717971E-2</v>
      </c>
      <c r="Y19" s="89">
        <f t="shared" si="9"/>
        <v>0</v>
      </c>
    </row>
    <row r="20" spans="1:25" x14ac:dyDescent="0.2">
      <c r="A20" s="6" t="s">
        <v>8</v>
      </c>
      <c r="B20" s="5" t="s">
        <v>270</v>
      </c>
      <c r="C20" s="90"/>
      <c r="D20" s="76">
        <f>投入係数表!AB20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9.6726323585322811E-4</v>
      </c>
      <c r="P20" s="76">
        <f>分析係数表!C23</f>
        <v>0</v>
      </c>
      <c r="Q20" s="82">
        <f t="shared" si="5"/>
        <v>0</v>
      </c>
      <c r="R20" s="83">
        <v>0</v>
      </c>
      <c r="S20" s="84">
        <f t="shared" si="6"/>
        <v>0</v>
      </c>
      <c r="T20" s="85">
        <f>分析係数表!F23</f>
        <v>0.44144664996466887</v>
      </c>
      <c r="U20" s="86">
        <f t="shared" si="7"/>
        <v>0</v>
      </c>
      <c r="V20" s="87">
        <f>分析係数表!D23</f>
        <v>3.8478833429691016E-2</v>
      </c>
      <c r="W20" s="88">
        <f t="shared" si="8"/>
        <v>0</v>
      </c>
      <c r="X20" s="76">
        <f>分析係数表!E23</f>
        <v>4.0213271664418321E-2</v>
      </c>
      <c r="Y20" s="89">
        <f t="shared" si="9"/>
        <v>0</v>
      </c>
    </row>
    <row r="21" spans="1:25" x14ac:dyDescent="0.2">
      <c r="A21" s="6" t="s">
        <v>9</v>
      </c>
      <c r="B21" s="5" t="s">
        <v>271</v>
      </c>
      <c r="C21" s="90"/>
      <c r="D21" s="76">
        <f>投入係数表!AB21</f>
        <v>0</v>
      </c>
      <c r="E21" s="77">
        <f t="shared" si="0"/>
        <v>0</v>
      </c>
      <c r="F21" s="76">
        <f>分析係数表!C24</f>
        <v>0.35760598503740648</v>
      </c>
      <c r="G21" s="77">
        <f t="shared" si="1"/>
        <v>0</v>
      </c>
      <c r="H21" s="77">
        <v>8.3669021281028259E-3</v>
      </c>
      <c r="I21" s="77">
        <f t="shared" si="2"/>
        <v>8.3669021281028259E-3</v>
      </c>
      <c r="J21" s="76">
        <f>分析係数表!G24</f>
        <v>0.20759493670886076</v>
      </c>
      <c r="K21" s="78">
        <f t="shared" si="3"/>
        <v>1.7369265177327386E-3</v>
      </c>
      <c r="L21" s="79"/>
      <c r="M21" s="80"/>
      <c r="N21" s="81">
        <f>分析係数表!H24</f>
        <v>3.6867790164061664E-4</v>
      </c>
      <c r="O21" s="82">
        <f t="shared" si="4"/>
        <v>1.2252000987474221E-2</v>
      </c>
      <c r="P21" s="76">
        <f>分析係数表!C24</f>
        <v>0.35760598503740648</v>
      </c>
      <c r="Q21" s="82">
        <f t="shared" si="5"/>
        <v>4.3813888818049962E-3</v>
      </c>
      <c r="R21" s="83">
        <v>1.5314530338512961E-2</v>
      </c>
      <c r="S21" s="84">
        <f t="shared" si="6"/>
        <v>2.3681432466615786E-2</v>
      </c>
      <c r="T21" s="85">
        <f>分析係数表!F24</f>
        <v>0.39156118143459917</v>
      </c>
      <c r="U21" s="86">
        <f t="shared" si="7"/>
        <v>9.2727296746917508E-3</v>
      </c>
      <c r="V21" s="87">
        <f>分析係数表!D24</f>
        <v>0</v>
      </c>
      <c r="W21" s="88">
        <f t="shared" si="8"/>
        <v>0</v>
      </c>
      <c r="X21" s="76">
        <f>分析係数表!E24</f>
        <v>0</v>
      </c>
      <c r="Y21" s="89">
        <f t="shared" si="9"/>
        <v>0</v>
      </c>
    </row>
    <row r="22" spans="1:25" x14ac:dyDescent="0.2">
      <c r="A22" s="6" t="s">
        <v>10</v>
      </c>
      <c r="B22" s="5" t="s">
        <v>272</v>
      </c>
      <c r="C22" s="90"/>
      <c r="D22" s="76">
        <f>投入係数表!AB22</f>
        <v>0</v>
      </c>
      <c r="E22" s="77">
        <f t="shared" si="0"/>
        <v>0</v>
      </c>
      <c r="F22" s="76">
        <f>分析係数表!C25</f>
        <v>9.5215065139195865E-3</v>
      </c>
      <c r="G22" s="77">
        <f t="shared" si="1"/>
        <v>0</v>
      </c>
      <c r="H22" s="77">
        <v>7.313460394666344E-4</v>
      </c>
      <c r="I22" s="77">
        <f t="shared" si="2"/>
        <v>7.313460394666344E-4</v>
      </c>
      <c r="J22" s="76">
        <f>分析係数表!G25</f>
        <v>0.19654913728432108</v>
      </c>
      <c r="K22" s="78">
        <f t="shared" si="3"/>
        <v>1.4374543311347203E-4</v>
      </c>
      <c r="L22" s="79"/>
      <c r="M22" s="80"/>
      <c r="N22" s="81">
        <f>分析係数表!H25</f>
        <v>5.2391070233140261E-4</v>
      </c>
      <c r="O22" s="82">
        <f t="shared" si="4"/>
        <v>1.7410738245358104E-2</v>
      </c>
      <c r="P22" s="76">
        <f>分析係数表!C25</f>
        <v>9.5215065139195865E-3</v>
      </c>
      <c r="Q22" s="82">
        <f t="shared" si="5"/>
        <v>1.6577645761532605E-4</v>
      </c>
      <c r="R22" s="83">
        <v>1.2370682530865543E-3</v>
      </c>
      <c r="S22" s="84">
        <f t="shared" si="6"/>
        <v>1.9684142925531886E-3</v>
      </c>
      <c r="T22" s="85">
        <f>分析係数表!F25</f>
        <v>0.35083770942735681</v>
      </c>
      <c r="U22" s="86">
        <f t="shared" si="7"/>
        <v>6.9059396160343174E-4</v>
      </c>
      <c r="V22" s="87">
        <f>分析係数表!D25</f>
        <v>3.500875218804701E-3</v>
      </c>
      <c r="W22" s="88">
        <f t="shared" si="8"/>
        <v>0</v>
      </c>
      <c r="X22" s="76">
        <f>分析係数表!E25</f>
        <v>3.0007501875468868E-3</v>
      </c>
      <c r="Y22" s="89">
        <f t="shared" si="9"/>
        <v>0</v>
      </c>
    </row>
    <row r="23" spans="1:25" x14ac:dyDescent="0.2">
      <c r="A23" s="6" t="s">
        <v>11</v>
      </c>
      <c r="B23" s="5" t="s">
        <v>35</v>
      </c>
      <c r="C23" s="90"/>
      <c r="D23" s="76">
        <f>投入係数表!AB23</f>
        <v>0</v>
      </c>
      <c r="E23" s="77">
        <f t="shared" si="0"/>
        <v>0</v>
      </c>
      <c r="F23" s="76">
        <f>分析係数表!C26</f>
        <v>1</v>
      </c>
      <c r="G23" s="77">
        <f t="shared" si="1"/>
        <v>0</v>
      </c>
      <c r="H23" s="77">
        <v>3.9059578587397864E-2</v>
      </c>
      <c r="I23" s="77">
        <f t="shared" si="2"/>
        <v>3.9059578587397864E-2</v>
      </c>
      <c r="J23" s="76">
        <f>分析係数表!G26</f>
        <v>0.19643428283435263</v>
      </c>
      <c r="K23" s="78">
        <f t="shared" si="3"/>
        <v>7.672640307627536E-3</v>
      </c>
      <c r="L23" s="79"/>
      <c r="M23" s="80"/>
      <c r="N23" s="81">
        <f>分析係数表!H26</f>
        <v>1.1070039099261674E-2</v>
      </c>
      <c r="O23" s="82">
        <f t="shared" si="4"/>
        <v>0.36788245070284442</v>
      </c>
      <c r="P23" s="76">
        <f>分析係数表!C26</f>
        <v>1</v>
      </c>
      <c r="Q23" s="82">
        <f t="shared" si="5"/>
        <v>0.36788245070284442</v>
      </c>
      <c r="R23" s="83">
        <v>0.43458281978911173</v>
      </c>
      <c r="S23" s="84">
        <f t="shared" si="6"/>
        <v>0.47364239837650957</v>
      </c>
      <c r="T23" s="85">
        <f>分析係数表!F26</f>
        <v>0.33543328454985122</v>
      </c>
      <c r="U23" s="86">
        <f t="shared" si="7"/>
        <v>0.15887542538950172</v>
      </c>
      <c r="V23" s="87">
        <f>分析係数表!D26</f>
        <v>6.5760780018802641E-3</v>
      </c>
      <c r="W23" s="88">
        <f t="shared" si="8"/>
        <v>0</v>
      </c>
      <c r="X23" s="76">
        <f>分析係数表!E26</f>
        <v>6.992837551004584E-3</v>
      </c>
      <c r="Y23" s="89">
        <f t="shared" si="9"/>
        <v>0</v>
      </c>
    </row>
    <row r="24" spans="1:25" x14ac:dyDescent="0.2">
      <c r="A24" s="6" t="s">
        <v>12</v>
      </c>
      <c r="B24" s="5" t="s">
        <v>365</v>
      </c>
      <c r="C24" s="90"/>
      <c r="D24" s="76">
        <f>投入係数表!AB24</f>
        <v>0</v>
      </c>
      <c r="E24" s="77">
        <f t="shared" si="0"/>
        <v>0</v>
      </c>
      <c r="F24" s="76">
        <f>分析係数表!C27</f>
        <v>0.19201995012468831</v>
      </c>
      <c r="G24" s="77">
        <f t="shared" si="1"/>
        <v>0</v>
      </c>
      <c r="H24" s="77">
        <v>9.4523123250205661E-4</v>
      </c>
      <c r="I24" s="77">
        <f t="shared" si="2"/>
        <v>9.4523123250205661E-4</v>
      </c>
      <c r="J24" s="76">
        <f>分析係数表!G27</f>
        <v>0.16888519134775373</v>
      </c>
      <c r="K24" s="78">
        <f t="shared" si="3"/>
        <v>1.5963555756898294E-4</v>
      </c>
      <c r="L24" s="79"/>
      <c r="M24" s="80"/>
      <c r="N24" s="81">
        <f>分析係数表!H27</f>
        <v>1.1060337049218499E-2</v>
      </c>
      <c r="O24" s="82">
        <f t="shared" si="4"/>
        <v>0.36756002962422663</v>
      </c>
      <c r="P24" s="76">
        <f>分析係数表!C27</f>
        <v>0.19201995012468831</v>
      </c>
      <c r="Q24" s="82">
        <f t="shared" si="5"/>
        <v>7.0578858556272953E-2</v>
      </c>
      <c r="R24" s="83">
        <v>7.14786259391582E-2</v>
      </c>
      <c r="S24" s="84">
        <f t="shared" si="6"/>
        <v>7.242385717166025E-2</v>
      </c>
      <c r="T24" s="85">
        <f>分析係数表!F27</f>
        <v>0.32029950083194675</v>
      </c>
      <c r="U24" s="86">
        <f t="shared" si="7"/>
        <v>2.3197325300406985E-2</v>
      </c>
      <c r="V24" s="87">
        <f>分析係数表!D27</f>
        <v>0</v>
      </c>
      <c r="W24" s="88">
        <f t="shared" si="8"/>
        <v>0</v>
      </c>
      <c r="X24" s="76">
        <f>分析係数表!E27</f>
        <v>0</v>
      </c>
      <c r="Y24" s="89">
        <f t="shared" si="9"/>
        <v>0</v>
      </c>
    </row>
    <row r="25" spans="1:25" x14ac:dyDescent="0.2">
      <c r="A25" s="6" t="s">
        <v>13</v>
      </c>
      <c r="B25" s="5" t="s">
        <v>192</v>
      </c>
      <c r="C25" s="90"/>
      <c r="D25" s="76">
        <f>投入係数表!AB25</f>
        <v>0</v>
      </c>
      <c r="E25" s="77">
        <f t="shared" si="0"/>
        <v>0</v>
      </c>
      <c r="F25" s="76">
        <f>分析係数表!C28</f>
        <v>7.8754250939681358E-2</v>
      </c>
      <c r="G25" s="77">
        <f t="shared" si="1"/>
        <v>0</v>
      </c>
      <c r="H25" s="77">
        <v>1.0248329132806197E-2</v>
      </c>
      <c r="I25" s="77">
        <f t="shared" si="2"/>
        <v>1.0248329132806197E-2</v>
      </c>
      <c r="J25" s="76">
        <f>分析係数表!G28</f>
        <v>0.12491909385113269</v>
      </c>
      <c r="K25" s="78">
        <f t="shared" si="3"/>
        <v>1.2802119887583147E-3</v>
      </c>
      <c r="L25" s="79"/>
      <c r="M25" s="80"/>
      <c r="N25" s="81">
        <f>分析係数表!H28</f>
        <v>1.995711693880917E-2</v>
      </c>
      <c r="O25" s="82">
        <f t="shared" si="4"/>
        <v>0.66322015871669671</v>
      </c>
      <c r="P25" s="76">
        <f>分析係数表!C28</f>
        <v>7.8754250939681358E-2</v>
      </c>
      <c r="Q25" s="82">
        <f t="shared" si="5"/>
        <v>5.2231406807830033E-2</v>
      </c>
      <c r="R25" s="83">
        <v>5.7638970038890167E-2</v>
      </c>
      <c r="S25" s="84">
        <f t="shared" si="6"/>
        <v>6.7887299171696364E-2</v>
      </c>
      <c r="T25" s="85">
        <f>分析係数表!F28</f>
        <v>0.21391585760517801</v>
      </c>
      <c r="U25" s="86">
        <f t="shared" si="7"/>
        <v>1.4522169822812719E-2</v>
      </c>
      <c r="V25" s="87">
        <f>分析係数表!D28</f>
        <v>3.3980582524271843E-2</v>
      </c>
      <c r="W25" s="88">
        <f t="shared" si="8"/>
        <v>0</v>
      </c>
      <c r="X25" s="76">
        <f>分析係数表!E28</f>
        <v>2.9773462783171521E-2</v>
      </c>
      <c r="Y25" s="89">
        <f t="shared" si="9"/>
        <v>0</v>
      </c>
    </row>
    <row r="26" spans="1:25" x14ac:dyDescent="0.2">
      <c r="A26" s="6" t="s">
        <v>14</v>
      </c>
      <c r="B26" s="5" t="s">
        <v>50</v>
      </c>
      <c r="C26" s="90"/>
      <c r="D26" s="76">
        <f>投入係数表!AB26</f>
        <v>3.5128805620608899E-3</v>
      </c>
      <c r="E26" s="77">
        <f t="shared" si="0"/>
        <v>0.35128805620608899</v>
      </c>
      <c r="F26" s="76">
        <f>分析係数表!C29</f>
        <v>0.17273701124799146</v>
      </c>
      <c r="G26" s="77">
        <f t="shared" si="1"/>
        <v>6.0680448916156253E-2</v>
      </c>
      <c r="H26" s="77">
        <v>8.0763768690343907E-2</v>
      </c>
      <c r="I26" s="77">
        <f t="shared" si="2"/>
        <v>8.0763768690343907E-2</v>
      </c>
      <c r="J26" s="76">
        <f>分析係数表!G29</f>
        <v>0.26179367547952309</v>
      </c>
      <c r="K26" s="78">
        <f t="shared" si="3"/>
        <v>2.114344385102316E-2</v>
      </c>
      <c r="L26" s="79"/>
      <c r="M26" s="80"/>
      <c r="N26" s="81">
        <f>分析係数表!H29</f>
        <v>9.8960910440376044E-3</v>
      </c>
      <c r="O26" s="82">
        <f t="shared" si="4"/>
        <v>0.32886950019009753</v>
      </c>
      <c r="P26" s="76">
        <f>分析係数表!C29</f>
        <v>0.17273701124799146</v>
      </c>
      <c r="Q26" s="82">
        <f t="shared" si="5"/>
        <v>5.6807934553458207E-2</v>
      </c>
      <c r="R26" s="83">
        <v>7.6682913708973011E-2</v>
      </c>
      <c r="S26" s="84">
        <f t="shared" si="6"/>
        <v>0.15744668239931692</v>
      </c>
      <c r="T26" s="85">
        <f>分析係数表!F29</f>
        <v>0.41420425090720581</v>
      </c>
      <c r="U26" s="86">
        <f t="shared" si="7"/>
        <v>6.5215085141033816E-2</v>
      </c>
      <c r="V26" s="87">
        <f>分析係数表!D29</f>
        <v>0.15033696215655781</v>
      </c>
      <c r="W26" s="88">
        <f t="shared" si="8"/>
        <v>0</v>
      </c>
      <c r="X26" s="76">
        <f>分析係数表!E29</f>
        <v>7.8797304302747534E-2</v>
      </c>
      <c r="Y26" s="89">
        <f t="shared" si="9"/>
        <v>0</v>
      </c>
    </row>
    <row r="27" spans="1:25" x14ac:dyDescent="0.2">
      <c r="A27" s="6" t="s">
        <v>15</v>
      </c>
      <c r="B27" s="5" t="s">
        <v>36</v>
      </c>
      <c r="C27" s="90"/>
      <c r="D27" s="76">
        <f>投入係数表!AB27</f>
        <v>3.5128805620608899E-3</v>
      </c>
      <c r="E27" s="77">
        <f t="shared" si="0"/>
        <v>0.35128805620608899</v>
      </c>
      <c r="F27" s="76">
        <f>分析係数表!C30</f>
        <v>1</v>
      </c>
      <c r="G27" s="77">
        <f t="shared" si="1"/>
        <v>0.35128805620608899</v>
      </c>
      <c r="H27" s="77">
        <v>0.42471664156155697</v>
      </c>
      <c r="I27" s="77">
        <f t="shared" si="2"/>
        <v>0.42471664156155697</v>
      </c>
      <c r="J27" s="76">
        <f>分析係数表!G30</f>
        <v>0.34449467473756801</v>
      </c>
      <c r="K27" s="78">
        <f t="shared" si="3"/>
        <v>0.14631262129038083</v>
      </c>
      <c r="L27" s="79"/>
      <c r="M27" s="80"/>
      <c r="N27" s="81">
        <f>分析係数表!H30</f>
        <v>0</v>
      </c>
      <c r="O27" s="82">
        <f t="shared" si="4"/>
        <v>0</v>
      </c>
      <c r="P27" s="76">
        <f>分析係数表!C30</f>
        <v>1</v>
      </c>
      <c r="Q27" s="82">
        <f t="shared" si="5"/>
        <v>0</v>
      </c>
      <c r="R27" s="83">
        <v>8.032406666326769E-2</v>
      </c>
      <c r="S27" s="84">
        <f t="shared" si="6"/>
        <v>0.50504070822482472</v>
      </c>
      <c r="T27" s="85">
        <f>分析係数表!F30</f>
        <v>0.44103900084284731</v>
      </c>
      <c r="U27" s="86">
        <f t="shared" si="7"/>
        <v>0.22274264934044066</v>
      </c>
      <c r="V27" s="87">
        <f>分析係数表!D30</f>
        <v>0.13470232166117538</v>
      </c>
      <c r="W27" s="88">
        <f t="shared" si="8"/>
        <v>0</v>
      </c>
      <c r="X27" s="76">
        <f>分析係数表!E30</f>
        <v>9.0644395065512223E-2</v>
      </c>
      <c r="Y27" s="89">
        <f t="shared" si="9"/>
        <v>0</v>
      </c>
    </row>
    <row r="28" spans="1:25" x14ac:dyDescent="0.2">
      <c r="A28" s="6" t="s">
        <v>16</v>
      </c>
      <c r="B28" s="5" t="s">
        <v>193</v>
      </c>
      <c r="C28" s="90"/>
      <c r="D28" s="76">
        <f>投入係数表!AB28</f>
        <v>7.7283372365339581E-2</v>
      </c>
      <c r="E28" s="77">
        <f t="shared" si="0"/>
        <v>7.7283372365339584</v>
      </c>
      <c r="F28" s="76">
        <f>分析係数表!C31</f>
        <v>0.22703792364873376</v>
      </c>
      <c r="G28" s="77">
        <f t="shared" si="1"/>
        <v>1.7546256394398629</v>
      </c>
      <c r="H28" s="77">
        <v>1.7822369420284345</v>
      </c>
      <c r="I28" s="77">
        <f t="shared" si="2"/>
        <v>1.7822369420284345</v>
      </c>
      <c r="J28" s="76">
        <f>分析係数表!G31</f>
        <v>7.0061014096360189E-2</v>
      </c>
      <c r="K28" s="78">
        <f t="shared" si="3"/>
        <v>0.12486532751850803</v>
      </c>
      <c r="L28" s="79"/>
      <c r="M28" s="80"/>
      <c r="N28" s="81">
        <f>分析係数表!H31</f>
        <v>2.3692406205431206E-2</v>
      </c>
      <c r="O28" s="82">
        <f t="shared" si="4"/>
        <v>0.78735227398452756</v>
      </c>
      <c r="P28" s="76">
        <f>分析係数表!C31</f>
        <v>0.22703792364873376</v>
      </c>
      <c r="Q28" s="82">
        <f t="shared" si="5"/>
        <v>0.17875882546555608</v>
      </c>
      <c r="R28" s="83">
        <v>0.22385975999377813</v>
      </c>
      <c r="S28" s="84">
        <f t="shared" si="6"/>
        <v>2.0060967020222127</v>
      </c>
      <c r="T28" s="85">
        <f>分析係数表!F31</f>
        <v>0.2422680412371134</v>
      </c>
      <c r="U28" s="86">
        <f t="shared" si="7"/>
        <v>0.48601311853115464</v>
      </c>
      <c r="V28" s="87">
        <f>分析係数表!D31</f>
        <v>2.0934146854618137E-2</v>
      </c>
      <c r="W28" s="88">
        <f t="shared" si="8"/>
        <v>0</v>
      </c>
      <c r="X28" s="76">
        <f>分析係数表!E31</f>
        <v>1.7988638754470862E-2</v>
      </c>
      <c r="Y28" s="89">
        <f t="shared" si="9"/>
        <v>0</v>
      </c>
    </row>
    <row r="29" spans="1:25" x14ac:dyDescent="0.2">
      <c r="A29" s="6" t="s">
        <v>17</v>
      </c>
      <c r="B29" s="5" t="s">
        <v>273</v>
      </c>
      <c r="C29" s="90"/>
      <c r="D29" s="76">
        <f>投入係数表!AB29</f>
        <v>9.3676814988290398E-3</v>
      </c>
      <c r="E29" s="77">
        <f t="shared" si="0"/>
        <v>0.93676814988290402</v>
      </c>
      <c r="F29" s="76">
        <f>分析係数表!C32</f>
        <v>0.29590488771466317</v>
      </c>
      <c r="G29" s="77">
        <f t="shared" si="1"/>
        <v>0.27719427420577347</v>
      </c>
      <c r="H29" s="77">
        <v>0.2891442076437532</v>
      </c>
      <c r="I29" s="77">
        <f t="shared" si="2"/>
        <v>0.2891442076437532</v>
      </c>
      <c r="J29" s="76">
        <f>分析係数表!G32</f>
        <v>0.13968957871396895</v>
      </c>
      <c r="K29" s="78">
        <f t="shared" si="3"/>
        <v>4.0390432553340246E-2</v>
      </c>
      <c r="L29" s="79"/>
      <c r="M29" s="80"/>
      <c r="N29" s="81">
        <f>分析係数表!H32</f>
        <v>6.5682878792288815E-3</v>
      </c>
      <c r="O29" s="82">
        <f t="shared" si="4"/>
        <v>0.21827907022421181</v>
      </c>
      <c r="P29" s="76">
        <f>分析係数表!C32</f>
        <v>0.29590488771466317</v>
      </c>
      <c r="Q29" s="82">
        <f t="shared" si="5"/>
        <v>6.4589843765156474E-2</v>
      </c>
      <c r="R29" s="83">
        <v>7.964305661904085E-2</v>
      </c>
      <c r="S29" s="84">
        <f t="shared" si="6"/>
        <v>0.36878726426279407</v>
      </c>
      <c r="T29" s="85">
        <f>分析係数表!F32</f>
        <v>0.48337028824833705</v>
      </c>
      <c r="U29" s="86">
        <f t="shared" si="7"/>
        <v>0.17826080622902241</v>
      </c>
      <c r="V29" s="87">
        <f>分析係数表!D32</f>
        <v>2.4390243902439025E-2</v>
      </c>
      <c r="W29" s="88">
        <f t="shared" si="8"/>
        <v>0</v>
      </c>
      <c r="X29" s="76">
        <f>分析係数表!E32</f>
        <v>3.7694013303769404E-2</v>
      </c>
      <c r="Y29" s="89">
        <f t="shared" si="9"/>
        <v>0</v>
      </c>
    </row>
    <row r="30" spans="1:25" x14ac:dyDescent="0.2">
      <c r="A30" s="6" t="s">
        <v>18</v>
      </c>
      <c r="B30" s="5" t="s">
        <v>274</v>
      </c>
      <c r="C30" s="75">
        <f>最終需要_まとめ!C31</f>
        <v>100</v>
      </c>
      <c r="D30" s="76">
        <f>投入係数表!AB30</f>
        <v>0</v>
      </c>
      <c r="E30" s="77">
        <f t="shared" si="0"/>
        <v>0</v>
      </c>
      <c r="F30" s="76">
        <f>分析係数表!C33</f>
        <v>0.50593824228028506</v>
      </c>
      <c r="G30" s="77">
        <f t="shared" si="1"/>
        <v>0</v>
      </c>
      <c r="H30" s="77">
        <v>1.1681984735981534E-2</v>
      </c>
      <c r="I30" s="77">
        <f t="shared" si="2"/>
        <v>100.01168198473599</v>
      </c>
      <c r="J30" s="76">
        <f>分析係数表!G33</f>
        <v>0.50351288056206089</v>
      </c>
      <c r="K30" s="78">
        <f t="shared" si="3"/>
        <v>50.357170085991186</v>
      </c>
      <c r="L30" s="79"/>
      <c r="M30" s="80"/>
      <c r="N30" s="81">
        <f>分析係数表!H33</f>
        <v>9.7990705436058648E-4</v>
      </c>
      <c r="O30" s="82">
        <f t="shared" si="4"/>
        <v>3.2564528940392017E-2</v>
      </c>
      <c r="P30" s="76">
        <f>分析係数表!C33</f>
        <v>0.50593824228028506</v>
      </c>
      <c r="Q30" s="82">
        <f t="shared" si="5"/>
        <v>1.6475640532787411E-2</v>
      </c>
      <c r="R30" s="83">
        <v>5.5437878120206285E-2</v>
      </c>
      <c r="S30" s="84">
        <f t="shared" si="6"/>
        <v>100.06711986285619</v>
      </c>
      <c r="T30" s="85">
        <f>分析係数表!F33</f>
        <v>0.6428571428571429</v>
      </c>
      <c r="U30" s="86">
        <f t="shared" si="7"/>
        <v>64.328862768978979</v>
      </c>
      <c r="V30" s="87">
        <f>分析係数表!D33</f>
        <v>0.16744730679156908</v>
      </c>
      <c r="W30" s="88">
        <f t="shared" si="8"/>
        <v>17</v>
      </c>
      <c r="X30" s="76">
        <f>分析係数表!E33</f>
        <v>0.16510538641686182</v>
      </c>
      <c r="Y30" s="89">
        <f t="shared" si="9"/>
        <v>17</v>
      </c>
    </row>
    <row r="31" spans="1:25" x14ac:dyDescent="0.2">
      <c r="A31" s="6" t="s">
        <v>19</v>
      </c>
      <c r="B31" s="5" t="s">
        <v>275</v>
      </c>
      <c r="C31" s="90"/>
      <c r="D31" s="76">
        <f>投入係数表!AB31</f>
        <v>1.5222482435597189E-2</v>
      </c>
      <c r="E31" s="77">
        <f t="shared" si="0"/>
        <v>1.5222482435597189</v>
      </c>
      <c r="F31" s="76">
        <f>分析係数表!C34</f>
        <v>0.26077975054258296</v>
      </c>
      <c r="G31" s="77">
        <f t="shared" si="1"/>
        <v>0.39697151721938856</v>
      </c>
      <c r="H31" s="77">
        <v>0.4629406496688982</v>
      </c>
      <c r="I31" s="77">
        <f t="shared" si="2"/>
        <v>0.4629406496688982</v>
      </c>
      <c r="J31" s="76">
        <f>分析係数表!G34</f>
        <v>0.42483061710309467</v>
      </c>
      <c r="K31" s="78">
        <f t="shared" si="3"/>
        <v>0.19667136188094558</v>
      </c>
      <c r="L31" s="79"/>
      <c r="M31" s="80"/>
      <c r="N31" s="81">
        <f>分析係数表!H34</f>
        <v>0.16366388217830427</v>
      </c>
      <c r="O31" s="82">
        <f t="shared" si="4"/>
        <v>5.4389211752027009</v>
      </c>
      <c r="P31" s="76">
        <f>分析係数表!C34</f>
        <v>0.26077975054258296</v>
      </c>
      <c r="Q31" s="82">
        <f t="shared" si="5"/>
        <v>1.4183605072901324</v>
      </c>
      <c r="R31" s="83">
        <v>1.5319896303703535</v>
      </c>
      <c r="S31" s="84">
        <f t="shared" si="6"/>
        <v>1.9949302800392517</v>
      </c>
      <c r="T31" s="85">
        <f>分析係数表!F34</f>
        <v>0.70072636269303545</v>
      </c>
      <c r="U31" s="86">
        <f t="shared" si="7"/>
        <v>1.3979002389581034</v>
      </c>
      <c r="V31" s="87">
        <f>分析係数表!D34</f>
        <v>0.25868278093145336</v>
      </c>
      <c r="W31" s="88">
        <f t="shared" si="8"/>
        <v>1</v>
      </c>
      <c r="X31" s="76">
        <f>分析係数表!E34</f>
        <v>0.16968809131416712</v>
      </c>
      <c r="Y31" s="89">
        <f t="shared" si="9"/>
        <v>0</v>
      </c>
    </row>
    <row r="32" spans="1:25" x14ac:dyDescent="0.2">
      <c r="A32" s="6" t="s">
        <v>20</v>
      </c>
      <c r="B32" s="5" t="s">
        <v>37</v>
      </c>
      <c r="C32" s="90"/>
      <c r="D32" s="76">
        <f>投入係数表!AB32</f>
        <v>2.6932084309133488E-2</v>
      </c>
      <c r="E32" s="77">
        <f t="shared" si="0"/>
        <v>2.6932084309133488</v>
      </c>
      <c r="F32" s="76">
        <f>分析係数表!C35</f>
        <v>0.71993786549707606</v>
      </c>
      <c r="G32" s="77">
        <f t="shared" si="1"/>
        <v>1.9389427290904857</v>
      </c>
      <c r="H32" s="77">
        <v>2.0713036206899282</v>
      </c>
      <c r="I32" s="77">
        <f t="shared" si="2"/>
        <v>2.0713036206899282</v>
      </c>
      <c r="J32" s="76">
        <f>分析係数表!G35</f>
        <v>0.31397977394408089</v>
      </c>
      <c r="K32" s="78">
        <f t="shared" si="3"/>
        <v>0.65034744259377997</v>
      </c>
      <c r="L32" s="79"/>
      <c r="M32" s="80"/>
      <c r="N32" s="81">
        <f>分析係数表!H35</f>
        <v>6.1132617322040145E-2</v>
      </c>
      <c r="O32" s="82">
        <f t="shared" si="4"/>
        <v>2.0315752163703968</v>
      </c>
      <c r="P32" s="76">
        <f>分析係数表!C35</f>
        <v>0.71993786549707606</v>
      </c>
      <c r="Q32" s="82">
        <f t="shared" si="5"/>
        <v>1.462607924870464</v>
      </c>
      <c r="R32" s="83">
        <v>1.8346316284102004</v>
      </c>
      <c r="S32" s="84">
        <f t="shared" si="6"/>
        <v>3.9059352491001285</v>
      </c>
      <c r="T32" s="85">
        <f>分析係数表!F35</f>
        <v>0.64640095181439616</v>
      </c>
      <c r="U32" s="86">
        <f t="shared" si="7"/>
        <v>2.5248002627437236</v>
      </c>
      <c r="V32" s="87">
        <f>分析係数表!D35</f>
        <v>8.7804878048780483E-2</v>
      </c>
      <c r="W32" s="88">
        <f t="shared" si="8"/>
        <v>0</v>
      </c>
      <c r="X32" s="76">
        <f>分析係数表!E35</f>
        <v>7.8643664485425341E-2</v>
      </c>
      <c r="Y32" s="89">
        <f t="shared" si="9"/>
        <v>0</v>
      </c>
    </row>
    <row r="33" spans="1:25" x14ac:dyDescent="0.2">
      <c r="A33" s="6" t="s">
        <v>21</v>
      </c>
      <c r="B33" s="5" t="s">
        <v>38</v>
      </c>
      <c r="C33" s="90"/>
      <c r="D33" s="76">
        <f>投入係数表!AB33</f>
        <v>1.17096018735363E-3</v>
      </c>
      <c r="E33" s="77">
        <f t="shared" si="0"/>
        <v>0.117096018735363</v>
      </c>
      <c r="F33" s="76">
        <f>分析係数表!C36</f>
        <v>0.73814422888496956</v>
      </c>
      <c r="G33" s="77">
        <f t="shared" si="1"/>
        <v>8.6433750454914471E-2</v>
      </c>
      <c r="H33" s="77">
        <v>0.16519599503167992</v>
      </c>
      <c r="I33" s="77">
        <f t="shared" si="2"/>
        <v>0.16519599503167992</v>
      </c>
      <c r="J33" s="76">
        <f>分析係数表!G36</f>
        <v>1.8281777836656288E-2</v>
      </c>
      <c r="K33" s="78">
        <f t="shared" si="3"/>
        <v>3.0200764806745484E-3</v>
      </c>
      <c r="L33" s="79"/>
      <c r="M33" s="80"/>
      <c r="N33" s="81">
        <f>分析係数表!H36</f>
        <v>0.17079488896003725</v>
      </c>
      <c r="O33" s="82">
        <f t="shared" si="4"/>
        <v>5.6759006679867419</v>
      </c>
      <c r="P33" s="76">
        <f>分析係数表!C36</f>
        <v>0.73814422888496956</v>
      </c>
      <c r="Q33" s="82">
        <f t="shared" si="5"/>
        <v>4.1896333217987571</v>
      </c>
      <c r="R33" s="83">
        <v>4.3495605786459812</v>
      </c>
      <c r="S33" s="84">
        <f t="shared" si="6"/>
        <v>4.5147565736776611</v>
      </c>
      <c r="T33" s="85">
        <f>分析係数表!F36</f>
        <v>0.88368550043054916</v>
      </c>
      <c r="U33" s="86">
        <f t="shared" si="7"/>
        <v>3.9896249221324553</v>
      </c>
      <c r="V33" s="87">
        <f>分析係数表!D36</f>
        <v>1.6625819699278004E-2</v>
      </c>
      <c r="W33" s="88">
        <f t="shared" si="8"/>
        <v>0</v>
      </c>
      <c r="X33" s="76">
        <f>分析係数表!E36</f>
        <v>4.8353977611445987E-3</v>
      </c>
      <c r="Y33" s="89">
        <f t="shared" si="9"/>
        <v>0</v>
      </c>
    </row>
    <row r="34" spans="1:25" x14ac:dyDescent="0.2">
      <c r="A34" s="6" t="s">
        <v>22</v>
      </c>
      <c r="B34" s="5" t="s">
        <v>377</v>
      </c>
      <c r="C34" s="90"/>
      <c r="D34" s="76">
        <f>投入係数表!AB34</f>
        <v>4.449648711943794E-2</v>
      </c>
      <c r="E34" s="77">
        <f t="shared" si="0"/>
        <v>4.4496487119437944</v>
      </c>
      <c r="F34" s="76">
        <f>分析係数表!C37</f>
        <v>0.25348602222970695</v>
      </c>
      <c r="G34" s="77">
        <f t="shared" si="1"/>
        <v>1.1279237523101715</v>
      </c>
      <c r="H34" s="77">
        <v>1.2273623935104816</v>
      </c>
      <c r="I34" s="77">
        <f t="shared" si="2"/>
        <v>1.2273623935104816</v>
      </c>
      <c r="J34" s="76">
        <f>分析係数表!G37</f>
        <v>0.47075358051131039</v>
      </c>
      <c r="K34" s="78">
        <f t="shared" si="3"/>
        <v>0.57778524132999109</v>
      </c>
      <c r="L34" s="79"/>
      <c r="M34" s="80"/>
      <c r="N34" s="81">
        <f>分析係数表!H37</f>
        <v>4.9005054768072494E-2</v>
      </c>
      <c r="O34" s="82">
        <f t="shared" si="4"/>
        <v>1.6285488680982183</v>
      </c>
      <c r="P34" s="76">
        <f>分析係数表!C37</f>
        <v>0.25348602222970695</v>
      </c>
      <c r="Q34" s="82">
        <f t="shared" si="5"/>
        <v>0.41281437458090908</v>
      </c>
      <c r="R34" s="83">
        <v>0.49904560834512252</v>
      </c>
      <c r="S34" s="84">
        <f t="shared" si="6"/>
        <v>1.7264080018556041</v>
      </c>
      <c r="T34" s="85">
        <f>分析係数表!F37</f>
        <v>0.68036407442109492</v>
      </c>
      <c r="U34" s="86">
        <f t="shared" si="7"/>
        <v>1.1745859822556599</v>
      </c>
      <c r="V34" s="87">
        <f>分析係数表!D37</f>
        <v>9.1554008834158748E-2</v>
      </c>
      <c r="W34" s="88">
        <f t="shared" si="8"/>
        <v>0</v>
      </c>
      <c r="X34" s="76">
        <f>分析係数表!E37</f>
        <v>8.4593762548520954E-2</v>
      </c>
      <c r="Y34" s="89">
        <f t="shared" si="9"/>
        <v>0</v>
      </c>
    </row>
    <row r="35" spans="1:25" x14ac:dyDescent="0.2">
      <c r="A35" s="6" t="s">
        <v>23</v>
      </c>
      <c r="B35" s="5" t="s">
        <v>194</v>
      </c>
      <c r="C35" s="90"/>
      <c r="D35" s="76">
        <f>投入係数表!AB35</f>
        <v>9.3676814988290398E-3</v>
      </c>
      <c r="E35" s="77">
        <f t="shared" si="0"/>
        <v>0.93676814988290402</v>
      </c>
      <c r="F35" s="76">
        <f>分析係数表!C38</f>
        <v>0.13763637750820168</v>
      </c>
      <c r="G35" s="77">
        <f t="shared" si="1"/>
        <v>0.12893337471494304</v>
      </c>
      <c r="H35" s="77">
        <v>0.17352432609381771</v>
      </c>
      <c r="I35" s="77">
        <f t="shared" si="2"/>
        <v>0.17352432609381771</v>
      </c>
      <c r="J35" s="76">
        <f>分析係数表!G38</f>
        <v>0.19868482855800845</v>
      </c>
      <c r="K35" s="78">
        <f t="shared" si="3"/>
        <v>3.4476650980594124E-2</v>
      </c>
      <c r="L35" s="79"/>
      <c r="M35" s="80"/>
      <c r="N35" s="81">
        <f>分析係数表!H38</f>
        <v>4.3455482143376897E-2</v>
      </c>
      <c r="O35" s="82">
        <f t="shared" si="4"/>
        <v>1.4441240111288696</v>
      </c>
      <c r="P35" s="76">
        <f>分析係数表!C38</f>
        <v>0.13763637750820168</v>
      </c>
      <c r="Q35" s="82">
        <f t="shared" si="5"/>
        <v>0.19876399756439153</v>
      </c>
      <c r="R35" s="83">
        <v>0.25354011298507395</v>
      </c>
      <c r="S35" s="84">
        <f t="shared" si="6"/>
        <v>0.42706443907889169</v>
      </c>
      <c r="T35" s="85">
        <f>分析係数表!F38</f>
        <v>0.41427900422733677</v>
      </c>
      <c r="U35" s="86">
        <f t="shared" si="7"/>
        <v>0.17692383056250938</v>
      </c>
      <c r="V35" s="87">
        <f>分析係数表!D38</f>
        <v>5.9182714889619542E-2</v>
      </c>
      <c r="W35" s="88">
        <f t="shared" si="8"/>
        <v>0</v>
      </c>
      <c r="X35" s="76">
        <f>分析係数表!E38</f>
        <v>5.7303898543917334E-2</v>
      </c>
      <c r="Y35" s="89">
        <f t="shared" si="9"/>
        <v>0</v>
      </c>
    </row>
    <row r="36" spans="1:25" x14ac:dyDescent="0.2">
      <c r="A36" s="6" t="s">
        <v>24</v>
      </c>
      <c r="B36" s="5" t="s">
        <v>39</v>
      </c>
      <c r="C36" s="90"/>
      <c r="D36" s="76">
        <f>投入係数表!AB36</f>
        <v>0</v>
      </c>
      <c r="E36" s="77">
        <f t="shared" si="0"/>
        <v>0</v>
      </c>
      <c r="F36" s="76">
        <f>分析係数表!C39</f>
        <v>1</v>
      </c>
      <c r="G36" s="77">
        <f t="shared" si="1"/>
        <v>0</v>
      </c>
      <c r="H36" s="77">
        <v>7.1078161961992653E-2</v>
      </c>
      <c r="I36" s="77">
        <f t="shared" si="2"/>
        <v>7.1078161961992653E-2</v>
      </c>
      <c r="J36" s="76">
        <f>分析係数表!G39</f>
        <v>0.35440246949875054</v>
      </c>
      <c r="K36" s="78">
        <f t="shared" si="3"/>
        <v>2.5190276126762352E-2</v>
      </c>
      <c r="L36" s="79"/>
      <c r="M36" s="80"/>
      <c r="N36" s="81">
        <f>分析係数表!H39</f>
        <v>3.9099261673991711E-3</v>
      </c>
      <c r="O36" s="82">
        <f t="shared" si="4"/>
        <v>0.1299356946829503</v>
      </c>
      <c r="P36" s="76">
        <f>分析係数表!C39</f>
        <v>1</v>
      </c>
      <c r="Q36" s="82">
        <f t="shared" si="5"/>
        <v>0.1299356946829503</v>
      </c>
      <c r="R36" s="83">
        <v>0.15258005306438815</v>
      </c>
      <c r="S36" s="84">
        <f t="shared" si="6"/>
        <v>0.22365821502638081</v>
      </c>
      <c r="T36" s="85">
        <f>分析係数表!F39</f>
        <v>0.70505659267970011</v>
      </c>
      <c r="U36" s="86">
        <f t="shared" si="7"/>
        <v>0.15769169901132377</v>
      </c>
      <c r="V36" s="87">
        <f>分析係数表!D39</f>
        <v>6.644127590768778E-2</v>
      </c>
      <c r="W36" s="88">
        <f t="shared" si="8"/>
        <v>0</v>
      </c>
      <c r="X36" s="76">
        <f>分析係数表!E39</f>
        <v>8.4080552697339411E-2</v>
      </c>
      <c r="Y36" s="89">
        <f t="shared" si="9"/>
        <v>0</v>
      </c>
    </row>
    <row r="37" spans="1:25" x14ac:dyDescent="0.2">
      <c r="A37" s="6" t="s">
        <v>25</v>
      </c>
      <c r="B37" s="5" t="s">
        <v>40</v>
      </c>
      <c r="C37" s="90"/>
      <c r="D37" s="76">
        <f>投入係数表!AB37</f>
        <v>0</v>
      </c>
      <c r="E37" s="77">
        <f t="shared" si="0"/>
        <v>0</v>
      </c>
      <c r="F37" s="76">
        <f>分析係数表!C40</f>
        <v>0.97865804365400166</v>
      </c>
      <c r="G37" s="77">
        <f t="shared" si="1"/>
        <v>0</v>
      </c>
      <c r="H37" s="77">
        <v>1.8888989559195061E-3</v>
      </c>
      <c r="I37" s="77">
        <f t="shared" si="2"/>
        <v>1.8888989559195061E-3</v>
      </c>
      <c r="J37" s="76">
        <f>分析係数表!G40</f>
        <v>0.50171175404443846</v>
      </c>
      <c r="K37" s="78">
        <f t="shared" si="3"/>
        <v>9.4768280838708387E-4</v>
      </c>
      <c r="L37" s="79"/>
      <c r="M37" s="80"/>
      <c r="N37" s="81">
        <f>分析係数表!H40</f>
        <v>2.8630749677406836E-2</v>
      </c>
      <c r="O37" s="82">
        <f t="shared" si="4"/>
        <v>0.9514646030009587</v>
      </c>
      <c r="P37" s="76">
        <f>分析係数表!C40</f>
        <v>0.97865804365400166</v>
      </c>
      <c r="Q37" s="82">
        <f t="shared" si="5"/>
        <v>0.93115848697894965</v>
      </c>
      <c r="R37" s="83">
        <v>0.93334418942170505</v>
      </c>
      <c r="S37" s="84">
        <f t="shared" si="6"/>
        <v>0.93523308837762453</v>
      </c>
      <c r="T37" s="85">
        <f>分析係数表!F40</f>
        <v>0.70027522319930191</v>
      </c>
      <c r="U37" s="86">
        <f t="shared" si="7"/>
        <v>0.65492055970701346</v>
      </c>
      <c r="V37" s="87">
        <f>分析係数表!D40</f>
        <v>7.5250050345707184E-2</v>
      </c>
      <c r="W37" s="88">
        <f t="shared" si="8"/>
        <v>0</v>
      </c>
      <c r="X37" s="76">
        <f>分析係数表!E40</f>
        <v>4.584815734711687E-2</v>
      </c>
      <c r="Y37" s="89">
        <f t="shared" si="9"/>
        <v>0</v>
      </c>
    </row>
    <row r="38" spans="1:25" x14ac:dyDescent="0.2">
      <c r="A38" s="6" t="s">
        <v>26</v>
      </c>
      <c r="B38" s="5" t="s">
        <v>277</v>
      </c>
      <c r="C38" s="90"/>
      <c r="D38" s="76">
        <f>投入係数表!AB38</f>
        <v>0</v>
      </c>
      <c r="E38" s="77">
        <f t="shared" si="0"/>
        <v>0</v>
      </c>
      <c r="F38" s="76">
        <f>分析係数表!C41</f>
        <v>0.80396305278910163</v>
      </c>
      <c r="G38" s="77">
        <f t="shared" si="1"/>
        <v>0</v>
      </c>
      <c r="H38" s="77">
        <v>8.2497843553817191E-4</v>
      </c>
      <c r="I38" s="77">
        <f t="shared" si="2"/>
        <v>8.2497843553817191E-4</v>
      </c>
      <c r="J38" s="76">
        <f>分析係数表!G41</f>
        <v>0.44128144119646501</v>
      </c>
      <c r="K38" s="78">
        <f t="shared" si="3"/>
        <v>3.6404767299028952E-4</v>
      </c>
      <c r="L38" s="79"/>
      <c r="M38" s="80"/>
      <c r="N38" s="81">
        <f>分析係数表!H41</f>
        <v>5.1799245180506638E-2</v>
      </c>
      <c r="O38" s="82">
        <f t="shared" si="4"/>
        <v>1.721406138740128</v>
      </c>
      <c r="P38" s="76">
        <f>分析係数表!C41</f>
        <v>0.80396305278910163</v>
      </c>
      <c r="Q38" s="82">
        <f t="shared" si="5"/>
        <v>1.3839469343914133</v>
      </c>
      <c r="R38" s="83">
        <v>1.4083144860122629</v>
      </c>
      <c r="S38" s="84">
        <f t="shared" si="6"/>
        <v>1.409139464447801</v>
      </c>
      <c r="T38" s="85">
        <f>分析係数表!F41</f>
        <v>0.54716179469748472</v>
      </c>
      <c r="U38" s="86">
        <f t="shared" si="7"/>
        <v>0.77102727834631124</v>
      </c>
      <c r="V38" s="87">
        <f>分析係数表!D41</f>
        <v>0.14475696804894631</v>
      </c>
      <c r="W38" s="88">
        <f t="shared" si="8"/>
        <v>0</v>
      </c>
      <c r="X38" s="76">
        <f>分析係数表!E41</f>
        <v>0.13642929979605711</v>
      </c>
      <c r="Y38" s="89">
        <f t="shared" si="9"/>
        <v>0</v>
      </c>
    </row>
    <row r="39" spans="1:25" x14ac:dyDescent="0.2">
      <c r="A39" s="6" t="s">
        <v>51</v>
      </c>
      <c r="B39" s="5" t="s">
        <v>367</v>
      </c>
      <c r="C39" s="90"/>
      <c r="D39" s="76">
        <f>投入係数表!AB39</f>
        <v>2.34192037470726E-3</v>
      </c>
      <c r="E39" s="77">
        <f>$C$30*D39</f>
        <v>0.23419203747072601</v>
      </c>
      <c r="F39" s="76">
        <f>分析係数表!C42</f>
        <v>0.7641968631692807</v>
      </c>
      <c r="G39" s="77">
        <f>E39*F39</f>
        <v>0.17896882041435147</v>
      </c>
      <c r="H39" s="77">
        <v>0.19548351025418853</v>
      </c>
      <c r="I39" s="77">
        <f>C39+H39</f>
        <v>0.19548351025418853</v>
      </c>
      <c r="J39" s="76">
        <f>分析係数表!G42</f>
        <v>0.4859550561797753</v>
      </c>
      <c r="K39" s="78">
        <f>I39*J39</f>
        <v>9.4996200207793868E-2</v>
      </c>
      <c r="L39" s="79"/>
      <c r="M39" s="80"/>
      <c r="N39" s="81">
        <f>分析係数表!H42</f>
        <v>1.4232907413336437E-2</v>
      </c>
      <c r="O39" s="82">
        <f t="shared" si="4"/>
        <v>0.47299172233222853</v>
      </c>
      <c r="P39" s="76">
        <f>分析係数表!C42</f>
        <v>0.7641968631692807</v>
      </c>
      <c r="Q39" s="82">
        <f>O39*P39</f>
        <v>0.36145879051132446</v>
      </c>
      <c r="R39" s="83">
        <v>0.37431298994127887</v>
      </c>
      <c r="S39" s="84">
        <f>I39+R39</f>
        <v>0.56979650019546746</v>
      </c>
      <c r="T39" s="85">
        <f>分析係数表!F42</f>
        <v>0.5610955056179775</v>
      </c>
      <c r="U39" s="86">
        <f>S39*T39</f>
        <v>0.31971025537652981</v>
      </c>
      <c r="V39" s="87">
        <f>分析係数表!D42</f>
        <v>0.23876404494382023</v>
      </c>
      <c r="W39" s="88">
        <f>ROUND(S39*V39,0)</f>
        <v>0</v>
      </c>
      <c r="X39" s="76">
        <f>分析係数表!E42</f>
        <v>0.20084269662921347</v>
      </c>
      <c r="Y39" s="89">
        <f>ROUND(S39*X39,0)</f>
        <v>0</v>
      </c>
    </row>
    <row r="40" spans="1:25" x14ac:dyDescent="0.2">
      <c r="A40" s="6" t="s">
        <v>195</v>
      </c>
      <c r="B40" s="5" t="s">
        <v>41</v>
      </c>
      <c r="C40" s="90"/>
      <c r="D40" s="76">
        <f>投入係数表!AB40</f>
        <v>6.0889929742388757E-2</v>
      </c>
      <c r="E40" s="77">
        <f>$C$30*D40</f>
        <v>6.0889929742388755</v>
      </c>
      <c r="F40" s="76">
        <f>分析係数表!C43</f>
        <v>0.28983015307192284</v>
      </c>
      <c r="G40" s="77">
        <f>E40*F40</f>
        <v>1.764773765777516</v>
      </c>
      <c r="H40" s="77">
        <v>2.0025387094439902</v>
      </c>
      <c r="I40" s="77">
        <f>C40+H40</f>
        <v>2.0025387094439902</v>
      </c>
      <c r="J40" s="76">
        <f>分析係数表!G43</f>
        <v>0.33656441717791413</v>
      </c>
      <c r="K40" s="78">
        <f>I40*J40</f>
        <v>0.67398327362022892</v>
      </c>
      <c r="L40" s="79"/>
      <c r="M40" s="80"/>
      <c r="N40" s="81">
        <f>分析係数表!H43</f>
        <v>3.8148460769760653E-2</v>
      </c>
      <c r="O40" s="82">
        <f t="shared" si="4"/>
        <v>1.2677596811249643</v>
      </c>
      <c r="P40" s="76">
        <f>分析係数表!C43</f>
        <v>0.28983015307192284</v>
      </c>
      <c r="Q40" s="82">
        <f>O40*P40</f>
        <v>0.36743498243886047</v>
      </c>
      <c r="R40" s="83">
        <v>0.60650836274231679</v>
      </c>
      <c r="S40" s="84">
        <f>I40+R40</f>
        <v>2.609047072186307</v>
      </c>
      <c r="T40" s="85">
        <f>分析係数表!F43</f>
        <v>0.56944785276073617</v>
      </c>
      <c r="U40" s="86">
        <f>S40*T40</f>
        <v>1.485716253008178</v>
      </c>
      <c r="V40" s="87">
        <f>分析係数表!D43</f>
        <v>0.1860122699386503</v>
      </c>
      <c r="W40" s="88">
        <f>ROUND(S40*V40,0)</f>
        <v>0</v>
      </c>
      <c r="X40" s="76">
        <f>分析係数表!E43</f>
        <v>0.14098159509202454</v>
      </c>
      <c r="Y40" s="89">
        <f>ROUND(S40*X40,0)</f>
        <v>0</v>
      </c>
    </row>
    <row r="41" spans="1:25" x14ac:dyDescent="0.2">
      <c r="A41" s="6" t="s">
        <v>341</v>
      </c>
      <c r="B41" s="5" t="s">
        <v>42</v>
      </c>
      <c r="C41" s="90"/>
      <c r="D41" s="76">
        <f>投入係数表!AB41</f>
        <v>0</v>
      </c>
      <c r="E41" s="77">
        <f>$C$30*D41</f>
        <v>0</v>
      </c>
      <c r="F41" s="76">
        <f>分析係数表!C44</f>
        <v>0.42300160227879646</v>
      </c>
      <c r="G41" s="77">
        <f>E41*F41</f>
        <v>0</v>
      </c>
      <c r="H41" s="77">
        <v>3.1272290708401788E-3</v>
      </c>
      <c r="I41" s="77">
        <f>C41+H41</f>
        <v>3.1272290708401788E-3</v>
      </c>
      <c r="J41" s="76">
        <f>分析係数表!G44</f>
        <v>0.26136898597118913</v>
      </c>
      <c r="K41" s="78">
        <f>I41*J41</f>
        <v>8.1736069114512154E-4</v>
      </c>
      <c r="L41" s="79"/>
      <c r="M41" s="80"/>
      <c r="N41" s="81">
        <f>分析係数表!H44</f>
        <v>0.11478495406079305</v>
      </c>
      <c r="O41" s="82">
        <f t="shared" si="4"/>
        <v>3.8145637811265138</v>
      </c>
      <c r="P41" s="76">
        <f>分析係数表!C44</f>
        <v>0.42300160227879646</v>
      </c>
      <c r="Q41" s="82">
        <f>O41*P41</f>
        <v>1.6135665914111796</v>
      </c>
      <c r="R41" s="83">
        <v>1.6415319679017626</v>
      </c>
      <c r="S41" s="84">
        <f>I41+R41</f>
        <v>1.6446591969726028</v>
      </c>
      <c r="T41" s="85">
        <f>分析係数表!F44</f>
        <v>0.45226438188494494</v>
      </c>
      <c r="U41" s="86">
        <f>S41*T41</f>
        <v>0.74382077513020406</v>
      </c>
      <c r="V41" s="87">
        <f>分析係数表!D44</f>
        <v>0.17696073816024857</v>
      </c>
      <c r="W41" s="88">
        <f>ROUND(S41*V41,0)</f>
        <v>0</v>
      </c>
      <c r="X41" s="76">
        <f>分析係数表!E44</f>
        <v>0.12357593446944733</v>
      </c>
      <c r="Y41" s="89">
        <f>ROUND(S41*X41,0)</f>
        <v>0</v>
      </c>
    </row>
    <row r="42" spans="1:25" x14ac:dyDescent="0.2">
      <c r="A42" s="6" t="s">
        <v>342</v>
      </c>
      <c r="B42" s="5" t="s">
        <v>279</v>
      </c>
      <c r="C42" s="90"/>
      <c r="D42" s="76">
        <f>投入係数表!AB42</f>
        <v>1.17096018735363E-3</v>
      </c>
      <c r="E42" s="77">
        <f>$C$30*D42</f>
        <v>0.117096018735363</v>
      </c>
      <c r="F42" s="76">
        <f>分析係数表!C45</f>
        <v>1</v>
      </c>
      <c r="G42" s="77">
        <f>E42*F42</f>
        <v>0.117096018735363</v>
      </c>
      <c r="H42" s="77">
        <v>0.1251303958863885</v>
      </c>
      <c r="I42" s="77">
        <f>C42+H42</f>
        <v>0.1251303958863885</v>
      </c>
      <c r="J42" s="76">
        <f>分析係数表!G45</f>
        <v>0</v>
      </c>
      <c r="K42" s="78">
        <f>I42*J42</f>
        <v>0</v>
      </c>
      <c r="L42" s="79"/>
      <c r="M42" s="80"/>
      <c r="N42" s="81">
        <f>分析係数表!H45</f>
        <v>0</v>
      </c>
      <c r="O42" s="82">
        <f t="shared" si="4"/>
        <v>0</v>
      </c>
      <c r="P42" s="76">
        <f>分析係数表!C45</f>
        <v>1</v>
      </c>
      <c r="Q42" s="82">
        <f>O42*P42</f>
        <v>0</v>
      </c>
      <c r="R42" s="83">
        <v>1.2752205752298637E-2</v>
      </c>
      <c r="S42" s="84">
        <f>I42+R42</f>
        <v>0.13788260163868712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投入係数表!AB43</f>
        <v>2.576112412177986E-2</v>
      </c>
      <c r="E43" s="77">
        <f>$C$30*D43</f>
        <v>2.5761124121779861</v>
      </c>
      <c r="F43" s="76">
        <f>分析係数表!C46</f>
        <v>0.14201585503963765</v>
      </c>
      <c r="G43" s="77">
        <f>E43*F43</f>
        <v>0.36584880689368016</v>
      </c>
      <c r="H43" s="77">
        <v>0.37510156060614619</v>
      </c>
      <c r="I43" s="77">
        <f>C43+H43</f>
        <v>0.37510156060614619</v>
      </c>
      <c r="J43" s="76">
        <f>分析係数表!G46</f>
        <v>9.5541401273885346E-3</v>
      </c>
      <c r="K43" s="78">
        <f>I43*J43</f>
        <v>3.5837728720332436E-3</v>
      </c>
      <c r="L43" s="79"/>
      <c r="M43" s="80"/>
      <c r="N43" s="81">
        <f>分析係数表!H46</f>
        <v>2.2838625801631884E-2</v>
      </c>
      <c r="O43" s="82">
        <f t="shared" si="4"/>
        <v>0.75897921906616628</v>
      </c>
      <c r="P43" s="76">
        <f>分析係数表!C46</f>
        <v>0.14201585503963765</v>
      </c>
      <c r="Q43" s="82">
        <f>O43*P43</f>
        <v>0.10778708275299806</v>
      </c>
      <c r="R43" s="83">
        <v>0.11950131986170558</v>
      </c>
      <c r="S43" s="84">
        <f>I43+R43</f>
        <v>0.49460288046785178</v>
      </c>
      <c r="T43" s="85">
        <f>分析係数表!F46</f>
        <v>0.31369426751592355</v>
      </c>
      <c r="U43" s="86">
        <f>S43*T43</f>
        <v>0.15515408829962865</v>
      </c>
      <c r="V43" s="87">
        <f>分析係数表!D46</f>
        <v>3.1847133757961785E-3</v>
      </c>
      <c r="W43" s="88">
        <f>ROUND(S43*V43,0)</f>
        <v>0</v>
      </c>
      <c r="X43" s="76">
        <f>分析係数表!E46</f>
        <v>1.1146496815286623E-2</v>
      </c>
      <c r="Y43" s="89">
        <f>ROUND(S43*X43,0)</f>
        <v>0</v>
      </c>
    </row>
    <row r="44" spans="1:25" x14ac:dyDescent="0.2">
      <c r="A44" s="192">
        <v>40</v>
      </c>
      <c r="B44" s="14" t="s">
        <v>151</v>
      </c>
      <c r="C44" s="197">
        <f>SUM(C5:C43)</f>
        <v>100</v>
      </c>
      <c r="D44" s="92">
        <f>投入係数表!AB44</f>
        <v>0.33021077283372363</v>
      </c>
      <c r="E44" s="91">
        <f>SUM(E5:E43)</f>
        <v>33.021077283372371</v>
      </c>
      <c r="F44" s="92">
        <f>分析係数表!C47</f>
        <v>0.37838028773130272</v>
      </c>
      <c r="G44" s="91">
        <f>SUM(G5:G43)</f>
        <v>8.5899693113420348</v>
      </c>
      <c r="H44" s="91">
        <f>SUM(H5:H43)</f>
        <v>9.5827865861406831</v>
      </c>
      <c r="I44" s="91">
        <f>SUM(I5:I43)</f>
        <v>109.58278658614068</v>
      </c>
      <c r="J44" s="92">
        <f>分析係数表!G47</f>
        <v>0.24341071531224251</v>
      </c>
      <c r="K44" s="93">
        <f>SUM(K5:K43)</f>
        <v>52.973851744223204</v>
      </c>
      <c r="L44" s="94">
        <f>最終需要_まとめ!$L$33</f>
        <v>0.62733333333333341</v>
      </c>
      <c r="M44" s="91">
        <f>K44*L44</f>
        <v>33.232262994209357</v>
      </c>
      <c r="N44" s="95">
        <f>分析係数表!H47</f>
        <v>1</v>
      </c>
      <c r="O44" s="96">
        <f>SUM(O5:O43)</f>
        <v>33.232262994209357</v>
      </c>
      <c r="P44" s="92">
        <f>分析係数表!C47</f>
        <v>0.37838028773130272</v>
      </c>
      <c r="Q44" s="96">
        <f>SUM(Q5:Q43)</f>
        <v>13.906630695759471</v>
      </c>
      <c r="R44" s="91">
        <f>SUM(R5:R43)</f>
        <v>15.493249434629245</v>
      </c>
      <c r="S44" s="97">
        <f>SUM(S5:S43)</f>
        <v>125.07603602076993</v>
      </c>
      <c r="T44" s="98">
        <f>分析係数表!F47</f>
        <v>0.4410006323413877</v>
      </c>
      <c r="U44" s="99">
        <f>SUM(U5:U43)</f>
        <v>79.35973764756433</v>
      </c>
      <c r="V44" s="100">
        <f>分析係数表!D47</f>
        <v>6.076465403261349E-2</v>
      </c>
      <c r="W44" s="101">
        <f>SUM(W5:W43)</f>
        <v>18</v>
      </c>
      <c r="X44" s="92">
        <f>分析係数表!E47</f>
        <v>4.5269894801387316E-2</v>
      </c>
      <c r="Y44" s="102">
        <f>SUM(Y5:Y43)</f>
        <v>17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384</v>
      </c>
      <c r="S2" s="3" t="s">
        <v>153</v>
      </c>
      <c r="U2" s="64" t="s">
        <v>210</v>
      </c>
      <c r="W2" s="3" t="s">
        <v>130</v>
      </c>
      <c r="Y2" s="3" t="s">
        <v>154</v>
      </c>
    </row>
    <row r="3" spans="1:25" ht="44" x14ac:dyDescent="0.2">
      <c r="B3" s="65"/>
      <c r="C3" s="66" t="s">
        <v>228</v>
      </c>
      <c r="D3" s="66" t="s">
        <v>380</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投入係数表!AC5</f>
        <v>1.2207776353537203E-4</v>
      </c>
      <c r="E5" s="77">
        <f t="shared" ref="E5:E38" si="0">$C$31*D5</f>
        <v>1.2207776353537203E-2</v>
      </c>
      <c r="F5" s="76">
        <f>分析係数表!C8</f>
        <v>1</v>
      </c>
      <c r="G5" s="77">
        <f t="shared" ref="G5:G38" si="1">E5*F5</f>
        <v>1.2207776353537203E-2</v>
      </c>
      <c r="H5" s="77">
        <f t="array" ref="H5:H43">MMULT(逆行列係数!C5:AO43,'27'!G5:G43)</f>
        <v>1.6390287330393511E-2</v>
      </c>
      <c r="I5" s="77">
        <f t="shared" ref="I5:I38" si="2">C5+H5</f>
        <v>1.6390287330393511E-2</v>
      </c>
      <c r="J5" s="76">
        <f>分析係数表!G8</f>
        <v>0.11966752230778634</v>
      </c>
      <c r="K5" s="78">
        <f t="shared" ref="K5:K38" si="3">I5*J5</f>
        <v>1.9613850747408931E-3</v>
      </c>
      <c r="L5" s="79" t="s">
        <v>185</v>
      </c>
      <c r="M5" s="80" t="s">
        <v>185</v>
      </c>
      <c r="N5" s="81">
        <f>分析係数表!H8</f>
        <v>1.1982031803320041E-2</v>
      </c>
      <c r="O5" s="82">
        <f t="shared" ref="O5:O43" si="4">$M$44*N5</f>
        <v>0.33662636889739911</v>
      </c>
      <c r="P5" s="76">
        <f>分析係数表!C8</f>
        <v>1</v>
      </c>
      <c r="Q5" s="82">
        <f t="shared" ref="Q5:Q38" si="5">O5*P5</f>
        <v>0.33662636889739911</v>
      </c>
      <c r="R5" s="83">
        <f t="array" ref="R5:R43">MMULT(逆行列係数!C5:AO43,'27'!Q5:Q43)</f>
        <v>0.4447094968759146</v>
      </c>
      <c r="S5" s="84">
        <f t="shared" ref="S5:S38" si="6">I5+R5</f>
        <v>0.46109978420630809</v>
      </c>
      <c r="T5" s="85">
        <f>分析係数表!F8</f>
        <v>0.45202298007578534</v>
      </c>
      <c r="U5" s="86">
        <f t="shared" ref="U5:U38" si="7">S5*T5</f>
        <v>0.20842769856923693</v>
      </c>
      <c r="V5" s="87">
        <f>分析係数表!D8</f>
        <v>0.29959662632929962</v>
      </c>
      <c r="W5" s="88">
        <f t="shared" ref="W5:W38" si="8">ROUND(S5*V5,0)</f>
        <v>0</v>
      </c>
      <c r="X5" s="76">
        <f>分析係数表!E8</f>
        <v>0.10695513995844029</v>
      </c>
      <c r="Y5" s="89">
        <f t="shared" ref="Y5:Y38" si="9">ROUND(S5*X5,0)</f>
        <v>0</v>
      </c>
    </row>
    <row r="6" spans="1:25" x14ac:dyDescent="0.2">
      <c r="A6" s="6" t="s">
        <v>220</v>
      </c>
      <c r="B6" s="5" t="s">
        <v>266</v>
      </c>
      <c r="C6" s="90"/>
      <c r="D6" s="76">
        <f>投入係数表!AC6</f>
        <v>0</v>
      </c>
      <c r="E6" s="77">
        <f t="shared" si="0"/>
        <v>0</v>
      </c>
      <c r="F6" s="76">
        <f>分析係数表!C9</f>
        <v>0.44525547445255476</v>
      </c>
      <c r="G6" s="77">
        <f t="shared" si="1"/>
        <v>0</v>
      </c>
      <c r="H6" s="77">
        <v>1.6478498941247739E-4</v>
      </c>
      <c r="I6" s="77">
        <f t="shared" si="2"/>
        <v>1.6478498941247739E-4</v>
      </c>
      <c r="J6" s="76">
        <f>分析係数表!G9</f>
        <v>0.25757575757575757</v>
      </c>
      <c r="K6" s="78">
        <f t="shared" si="3"/>
        <v>4.2444618485032051E-5</v>
      </c>
      <c r="L6" s="79"/>
      <c r="M6" s="80"/>
      <c r="N6" s="81">
        <f>分析係数表!H9</f>
        <v>6.2093120276314386E-4</v>
      </c>
      <c r="O6" s="82">
        <f t="shared" si="4"/>
        <v>1.7444605351768051E-2</v>
      </c>
      <c r="P6" s="76">
        <f>分析係数表!C9</f>
        <v>0.44525547445255476</v>
      </c>
      <c r="Q6" s="82">
        <f t="shared" si="5"/>
        <v>7.767306032539059E-3</v>
      </c>
      <c r="R6" s="83">
        <v>9.2559405572632033E-3</v>
      </c>
      <c r="S6" s="84">
        <f t="shared" si="6"/>
        <v>9.42072554667568E-3</v>
      </c>
      <c r="T6" s="85">
        <f>分析係数表!F9</f>
        <v>0.71212121212121215</v>
      </c>
      <c r="U6" s="86">
        <f t="shared" si="7"/>
        <v>6.7086984953599544E-3</v>
      </c>
      <c r="V6" s="87">
        <f>分析係数表!D9</f>
        <v>0.22727272727272727</v>
      </c>
      <c r="W6" s="88">
        <f t="shared" si="8"/>
        <v>0</v>
      </c>
      <c r="X6" s="76">
        <f>分析係数表!E9</f>
        <v>0</v>
      </c>
      <c r="Y6" s="89">
        <f t="shared" si="9"/>
        <v>0</v>
      </c>
    </row>
    <row r="7" spans="1:25" x14ac:dyDescent="0.2">
      <c r="A7" s="6" t="s">
        <v>221</v>
      </c>
      <c r="B7" s="5" t="s">
        <v>267</v>
      </c>
      <c r="C7" s="90"/>
      <c r="D7" s="76">
        <f>投入係数表!AC7</f>
        <v>0</v>
      </c>
      <c r="E7" s="77">
        <f t="shared" si="0"/>
        <v>0</v>
      </c>
      <c r="F7" s="76">
        <f>分析係数表!C10</f>
        <v>1</v>
      </c>
      <c r="G7" s="77">
        <f t="shared" si="1"/>
        <v>0</v>
      </c>
      <c r="H7" s="77">
        <v>1.2708441868999748E-3</v>
      </c>
      <c r="I7" s="77">
        <f t="shared" si="2"/>
        <v>1.2708441868999748E-3</v>
      </c>
      <c r="J7" s="76">
        <f>分析係数表!G10</f>
        <v>0.17925311203319502</v>
      </c>
      <c r="K7" s="78">
        <f t="shared" si="3"/>
        <v>2.2780277541111581E-4</v>
      </c>
      <c r="L7" s="79"/>
      <c r="M7" s="80"/>
      <c r="N7" s="81">
        <f>分析係数表!H10</f>
        <v>1.2030542053535912E-3</v>
      </c>
      <c r="O7" s="82">
        <f t="shared" si="4"/>
        <v>3.3798922869050597E-2</v>
      </c>
      <c r="P7" s="76">
        <f>分析係数表!C10</f>
        <v>1</v>
      </c>
      <c r="Q7" s="82">
        <f t="shared" si="5"/>
        <v>3.3798922869050597E-2</v>
      </c>
      <c r="R7" s="83">
        <v>4.6016579016362164E-2</v>
      </c>
      <c r="S7" s="84">
        <f t="shared" si="6"/>
        <v>4.7287423203262138E-2</v>
      </c>
      <c r="T7" s="85">
        <f>分析係数表!F10</f>
        <v>0.51950207468879672</v>
      </c>
      <c r="U7" s="86">
        <f t="shared" si="7"/>
        <v>2.4565914460781827E-2</v>
      </c>
      <c r="V7" s="87">
        <f>分析係数表!D10</f>
        <v>0.10539419087136929</v>
      </c>
      <c r="W7" s="88">
        <f t="shared" si="8"/>
        <v>0</v>
      </c>
      <c r="X7" s="76">
        <f>分析係数表!E10</f>
        <v>0</v>
      </c>
      <c r="Y7" s="89">
        <f t="shared" si="9"/>
        <v>0</v>
      </c>
    </row>
    <row r="8" spans="1:25" x14ac:dyDescent="0.2">
      <c r="A8" s="6" t="s">
        <v>222</v>
      </c>
      <c r="B8" s="5" t="s">
        <v>27</v>
      </c>
      <c r="C8" s="90"/>
      <c r="D8" s="76">
        <f>投入係数表!AC8</f>
        <v>0</v>
      </c>
      <c r="E8" s="77">
        <f t="shared" si="0"/>
        <v>0</v>
      </c>
      <c r="F8" s="76">
        <f>分析係数表!C11</f>
        <v>1.8423746161719823E-3</v>
      </c>
      <c r="G8" s="77">
        <f t="shared" si="1"/>
        <v>0</v>
      </c>
      <c r="H8" s="77">
        <v>4.9344189745059957E-4</v>
      </c>
      <c r="I8" s="77">
        <f t="shared" si="2"/>
        <v>4.9344189745059957E-4</v>
      </c>
      <c r="J8" s="76">
        <f>分析係数表!G11</f>
        <v>0.46666666666666667</v>
      </c>
      <c r="K8" s="78">
        <f t="shared" si="3"/>
        <v>2.3027288547694647E-4</v>
      </c>
      <c r="L8" s="79"/>
      <c r="M8" s="80"/>
      <c r="N8" s="81">
        <f>分析係数表!H11</f>
        <v>-1.9404100086348246E-5</v>
      </c>
      <c r="O8" s="82">
        <f t="shared" si="4"/>
        <v>-5.4514391724275158E-4</v>
      </c>
      <c r="P8" s="76">
        <f>分析係数表!C11</f>
        <v>1.8423746161719823E-3</v>
      </c>
      <c r="Q8" s="82">
        <f t="shared" si="5"/>
        <v>-1.0043593152886053E-6</v>
      </c>
      <c r="R8" s="83">
        <v>1.6895542123826769E-4</v>
      </c>
      <c r="S8" s="84">
        <f t="shared" si="6"/>
        <v>6.623973186888673E-4</v>
      </c>
      <c r="T8" s="85">
        <f>分析係数表!F11</f>
        <v>0.8</v>
      </c>
      <c r="U8" s="86">
        <f t="shared" si="7"/>
        <v>5.2991785495109384E-4</v>
      </c>
      <c r="V8" s="87">
        <f>分析係数表!D11</f>
        <v>0.8666666666666667</v>
      </c>
      <c r="W8" s="88">
        <f t="shared" si="8"/>
        <v>0</v>
      </c>
      <c r="X8" s="76">
        <f>分析係数表!E11</f>
        <v>0.13333333333333333</v>
      </c>
      <c r="Y8" s="89">
        <f t="shared" si="9"/>
        <v>0</v>
      </c>
    </row>
    <row r="9" spans="1:25" x14ac:dyDescent="0.2">
      <c r="A9" s="6" t="s">
        <v>223</v>
      </c>
      <c r="B9" s="5" t="s">
        <v>191</v>
      </c>
      <c r="C9" s="90"/>
      <c r="D9" s="76">
        <f>投入係数表!AC9</f>
        <v>1.2207776353537203E-4</v>
      </c>
      <c r="E9" s="77">
        <f t="shared" si="0"/>
        <v>1.2207776353537203E-2</v>
      </c>
      <c r="F9" s="76">
        <f>分析係数表!C12</f>
        <v>2.0316759704011478E-2</v>
      </c>
      <c r="G9" s="77">
        <f t="shared" si="1"/>
        <v>2.4802245869512884E-4</v>
      </c>
      <c r="H9" s="77">
        <v>4.5494914229344397E-4</v>
      </c>
      <c r="I9" s="77">
        <f t="shared" si="2"/>
        <v>4.5494914229344397E-4</v>
      </c>
      <c r="J9" s="76">
        <f>分析係数表!G12</f>
        <v>0.1442736737729301</v>
      </c>
      <c r="K9" s="78">
        <f t="shared" si="3"/>
        <v>6.5637184138518691E-5</v>
      </c>
      <c r="L9" s="79"/>
      <c r="M9" s="80"/>
      <c r="N9" s="81">
        <f>分析係数表!H12</f>
        <v>9.3974056718184554E-2</v>
      </c>
      <c r="O9" s="82">
        <f t="shared" si="4"/>
        <v>2.6401319912066459</v>
      </c>
      <c r="P9" s="76">
        <f>分析係数表!C12</f>
        <v>2.0316759704011478E-2</v>
      </c>
      <c r="Q9" s="82">
        <f t="shared" si="5"/>
        <v>5.363892725221877E-2</v>
      </c>
      <c r="R9" s="83">
        <v>5.9707351950880831E-2</v>
      </c>
      <c r="S9" s="84">
        <f t="shared" si="6"/>
        <v>6.0162301093174275E-2</v>
      </c>
      <c r="T9" s="85">
        <f>分析係数表!F12</f>
        <v>0.28705999008428357</v>
      </c>
      <c r="U9" s="86">
        <f t="shared" si="7"/>
        <v>1.7270189555254289E-2</v>
      </c>
      <c r="V9" s="87">
        <f>分析係数表!D12</f>
        <v>9.4695091720376795E-2</v>
      </c>
      <c r="W9" s="88">
        <f t="shared" si="8"/>
        <v>0</v>
      </c>
      <c r="X9" s="76">
        <f>分析係数表!E12</f>
        <v>6.8914229053049086E-2</v>
      </c>
      <c r="Y9" s="89">
        <f t="shared" si="9"/>
        <v>0</v>
      </c>
    </row>
    <row r="10" spans="1:25" x14ac:dyDescent="0.2">
      <c r="A10" s="6" t="s">
        <v>224</v>
      </c>
      <c r="B10" s="5" t="s">
        <v>28</v>
      </c>
      <c r="C10" s="90"/>
      <c r="D10" s="76">
        <f>投入係数表!AC10</f>
        <v>4.4558383690410791E-3</v>
      </c>
      <c r="E10" s="77">
        <f t="shared" si="0"/>
        <v>0.44558383690410791</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0.40013563525617968</v>
      </c>
      <c r="P10" s="76">
        <f>分析係数表!C13</f>
        <v>0</v>
      </c>
      <c r="Q10" s="82">
        <f t="shared" si="5"/>
        <v>0</v>
      </c>
      <c r="R10" s="83">
        <v>0</v>
      </c>
      <c r="S10" s="84">
        <f t="shared" si="6"/>
        <v>0</v>
      </c>
      <c r="T10" s="85">
        <f>分析係数表!F13</f>
        <v>0.38446411012782694</v>
      </c>
      <c r="U10" s="86">
        <f t="shared" si="7"/>
        <v>0</v>
      </c>
      <c r="V10" s="87">
        <f>分析係数表!D13</f>
        <v>0.19469026548672566</v>
      </c>
      <c r="W10" s="88">
        <f t="shared" si="8"/>
        <v>0</v>
      </c>
      <c r="X10" s="76">
        <f>分析係数表!E13</f>
        <v>0.18584070796460178</v>
      </c>
      <c r="Y10" s="89">
        <f t="shared" si="9"/>
        <v>0</v>
      </c>
    </row>
    <row r="11" spans="1:25" x14ac:dyDescent="0.2">
      <c r="A11" s="6" t="s">
        <v>225</v>
      </c>
      <c r="B11" s="5" t="s">
        <v>268</v>
      </c>
      <c r="C11" s="90"/>
      <c r="D11" s="76">
        <f>投入係数表!AC11</f>
        <v>8.4844045657083561E-3</v>
      </c>
      <c r="E11" s="77">
        <f t="shared" si="0"/>
        <v>0.84844045657083567</v>
      </c>
      <c r="F11" s="76">
        <f>分析係数表!C14</f>
        <v>5.3118908382066232E-2</v>
      </c>
      <c r="G11" s="77">
        <f t="shared" si="1"/>
        <v>4.5068230880224665E-2</v>
      </c>
      <c r="H11" s="77">
        <v>5.2187749426862128E-2</v>
      </c>
      <c r="I11" s="77">
        <f t="shared" si="2"/>
        <v>5.2187749426862128E-2</v>
      </c>
      <c r="J11" s="76">
        <f>分析係数表!G14</f>
        <v>0.16545012165450121</v>
      </c>
      <c r="K11" s="78">
        <f t="shared" si="3"/>
        <v>8.6344694915489652E-3</v>
      </c>
      <c r="L11" s="79"/>
      <c r="M11" s="80"/>
      <c r="N11" s="81">
        <f>分析係数表!H14</f>
        <v>1.1739480552240688E-3</v>
      </c>
      <c r="O11" s="82">
        <f t="shared" si="4"/>
        <v>3.298120699318647E-2</v>
      </c>
      <c r="P11" s="76">
        <f>分析係数表!C14</f>
        <v>5.3118908382066232E-2</v>
      </c>
      <c r="Q11" s="82">
        <f t="shared" si="5"/>
        <v>1.7519257126010343E-3</v>
      </c>
      <c r="R11" s="83">
        <v>6.5200029992901563E-3</v>
      </c>
      <c r="S11" s="84">
        <f t="shared" si="6"/>
        <v>5.8707752426152282E-2</v>
      </c>
      <c r="T11" s="85">
        <f>分析係数表!F14</f>
        <v>0.30008110300081103</v>
      </c>
      <c r="U11" s="86">
        <f t="shared" si="7"/>
        <v>1.7617087102738318E-2</v>
      </c>
      <c r="V11" s="87">
        <f>分析係数表!D14</f>
        <v>6.4882400648824001E-2</v>
      </c>
      <c r="W11" s="88">
        <f t="shared" si="8"/>
        <v>0</v>
      </c>
      <c r="X11" s="76">
        <f>分析係数表!E14</f>
        <v>5.0283860502838604E-2</v>
      </c>
      <c r="Y11" s="89">
        <f t="shared" si="9"/>
        <v>0</v>
      </c>
    </row>
    <row r="12" spans="1:25" x14ac:dyDescent="0.2">
      <c r="A12" s="6" t="s">
        <v>226</v>
      </c>
      <c r="B12" s="5" t="s">
        <v>29</v>
      </c>
      <c r="C12" s="90"/>
      <c r="D12" s="76">
        <f>投入係数表!AC12</f>
        <v>0</v>
      </c>
      <c r="E12" s="77">
        <f t="shared" si="0"/>
        <v>0</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0.24367933100750996</v>
      </c>
      <c r="P12" s="76">
        <f>分析係数表!C15</f>
        <v>0</v>
      </c>
      <c r="Q12" s="82">
        <f t="shared" si="5"/>
        <v>0</v>
      </c>
      <c r="R12" s="83">
        <v>0</v>
      </c>
      <c r="S12" s="84">
        <f t="shared" si="6"/>
        <v>0</v>
      </c>
      <c r="T12" s="85">
        <f>分析係数表!F15</f>
        <v>0.30534351145038169</v>
      </c>
      <c r="U12" s="86">
        <f t="shared" si="7"/>
        <v>0</v>
      </c>
      <c r="V12" s="87">
        <f>分析係数表!D15</f>
        <v>7.4154852780806982E-2</v>
      </c>
      <c r="W12" s="88">
        <f t="shared" si="8"/>
        <v>0</v>
      </c>
      <c r="X12" s="76">
        <f>分析係数表!E15</f>
        <v>5.9978189749182113E-2</v>
      </c>
      <c r="Y12" s="89">
        <f t="shared" si="9"/>
        <v>0</v>
      </c>
    </row>
    <row r="13" spans="1:25" x14ac:dyDescent="0.2">
      <c r="A13" s="6" t="s">
        <v>227</v>
      </c>
      <c r="B13" s="5" t="s">
        <v>30</v>
      </c>
      <c r="C13" s="90"/>
      <c r="D13" s="76">
        <f>投入係数表!AC13</f>
        <v>1.6480498077275224E-3</v>
      </c>
      <c r="E13" s="77">
        <f t="shared" si="0"/>
        <v>0.16480498077275224</v>
      </c>
      <c r="F13" s="76">
        <f>分析係数表!C16</f>
        <v>2.7114967462038564E-3</v>
      </c>
      <c r="G13" s="77">
        <f t="shared" si="1"/>
        <v>4.4686816912350682E-4</v>
      </c>
      <c r="H13" s="77">
        <v>6.2552304007746295E-4</v>
      </c>
      <c r="I13" s="77">
        <f t="shared" si="2"/>
        <v>6.2552304007746295E-4</v>
      </c>
      <c r="J13" s="76">
        <f>分析係数表!G16</f>
        <v>4.3478260869565216E-2</v>
      </c>
      <c r="K13" s="78">
        <f t="shared" si="3"/>
        <v>2.7196653916411432E-5</v>
      </c>
      <c r="L13" s="79"/>
      <c r="M13" s="80"/>
      <c r="N13" s="81">
        <f>分析係数表!H16</f>
        <v>1.6842758874950278E-2</v>
      </c>
      <c r="O13" s="82">
        <f t="shared" si="4"/>
        <v>0.47318492016670838</v>
      </c>
      <c r="P13" s="76">
        <f>分析係数表!C16</f>
        <v>2.7114967462038564E-3</v>
      </c>
      <c r="Q13" s="82">
        <f t="shared" si="5"/>
        <v>1.2830393713847614E-3</v>
      </c>
      <c r="R13" s="83">
        <v>1.4342712662361245E-3</v>
      </c>
      <c r="S13" s="84">
        <f t="shared" si="6"/>
        <v>2.0597943063135876E-3</v>
      </c>
      <c r="T13" s="85">
        <f>分析係数表!F16</f>
        <v>0.30434782608695654</v>
      </c>
      <c r="U13" s="86">
        <f t="shared" si="7"/>
        <v>6.2689391931283105E-4</v>
      </c>
      <c r="V13" s="87">
        <f>分析係数表!D16</f>
        <v>0.13043478260869565</v>
      </c>
      <c r="W13" s="88">
        <f t="shared" si="8"/>
        <v>0</v>
      </c>
      <c r="X13" s="76">
        <f>分析係数表!E16</f>
        <v>8.6956521739130432E-2</v>
      </c>
      <c r="Y13" s="89">
        <f t="shared" si="9"/>
        <v>0</v>
      </c>
    </row>
    <row r="14" spans="1:25" x14ac:dyDescent="0.2">
      <c r="A14" s="6" t="s">
        <v>2</v>
      </c>
      <c r="B14" s="5" t="s">
        <v>364</v>
      </c>
      <c r="C14" s="90"/>
      <c r="D14" s="76">
        <f>投入係数表!AC14</f>
        <v>5.4324604773240553E-3</v>
      </c>
      <c r="E14" s="77">
        <f t="shared" si="0"/>
        <v>0.54324604773240548</v>
      </c>
      <c r="F14" s="76">
        <f>分析係数表!C17</f>
        <v>8.0363051905076865E-3</v>
      </c>
      <c r="G14" s="77">
        <f t="shared" si="1"/>
        <v>4.3656910331147164E-3</v>
      </c>
      <c r="H14" s="77">
        <v>5.1195362165396309E-3</v>
      </c>
      <c r="I14" s="77">
        <f t="shared" si="2"/>
        <v>5.1195362165396309E-3</v>
      </c>
      <c r="J14" s="76">
        <f>分析係数表!G17</f>
        <v>0.21314741035856574</v>
      </c>
      <c r="K14" s="78">
        <f t="shared" si="3"/>
        <v>1.0912158867923119E-3</v>
      </c>
      <c r="L14" s="79"/>
      <c r="M14" s="80"/>
      <c r="N14" s="81">
        <f>分析係数表!H17</f>
        <v>2.8815088628227144E-3</v>
      </c>
      <c r="O14" s="82">
        <f t="shared" si="4"/>
        <v>8.0953871710548603E-2</v>
      </c>
      <c r="P14" s="76">
        <f>分析係数表!C17</f>
        <v>8.0363051905076865E-3</v>
      </c>
      <c r="Q14" s="82">
        <f t="shared" si="5"/>
        <v>6.5057001941917509E-4</v>
      </c>
      <c r="R14" s="83">
        <v>1.2461002563024189E-3</v>
      </c>
      <c r="S14" s="84">
        <f t="shared" si="6"/>
        <v>6.3656364728420494E-3</v>
      </c>
      <c r="T14" s="85">
        <f>分析係数表!F17</f>
        <v>0.32270916334661354</v>
      </c>
      <c r="U14" s="86">
        <f t="shared" si="7"/>
        <v>2.0542492203195458E-3</v>
      </c>
      <c r="V14" s="87">
        <f>分析係数表!D17</f>
        <v>4.9800796812749001E-2</v>
      </c>
      <c r="W14" s="88">
        <f t="shared" si="8"/>
        <v>0</v>
      </c>
      <c r="X14" s="76">
        <f>分析係数表!E17</f>
        <v>4.7808764940239043E-2</v>
      </c>
      <c r="Y14" s="89">
        <f t="shared" si="9"/>
        <v>0</v>
      </c>
    </row>
    <row r="15" spans="1:25" x14ac:dyDescent="0.2">
      <c r="A15" s="6" t="s">
        <v>3</v>
      </c>
      <c r="B15" s="5" t="s">
        <v>31</v>
      </c>
      <c r="C15" s="90"/>
      <c r="D15" s="76">
        <f>投入係数表!AC15</f>
        <v>1.8311664530305805E-4</v>
      </c>
      <c r="E15" s="77">
        <f t="shared" si="0"/>
        <v>1.8311664530305805E-2</v>
      </c>
      <c r="F15" s="76">
        <f>分析係数表!C18</f>
        <v>6.0036945812807829E-2</v>
      </c>
      <c r="G15" s="77">
        <f t="shared" si="1"/>
        <v>1.0993764111482847E-3</v>
      </c>
      <c r="H15" s="77">
        <v>2.9111035454679412E-3</v>
      </c>
      <c r="I15" s="77">
        <f t="shared" si="2"/>
        <v>2.9111035454679412E-3</v>
      </c>
      <c r="J15" s="76">
        <f>分析係数表!G18</f>
        <v>0.21452702702702703</v>
      </c>
      <c r="K15" s="78">
        <f t="shared" si="3"/>
        <v>6.2451038897707526E-4</v>
      </c>
      <c r="L15" s="79"/>
      <c r="M15" s="80"/>
      <c r="N15" s="81">
        <f>分析係数表!H18</f>
        <v>4.5599635202918376E-4</v>
      </c>
      <c r="O15" s="82">
        <f t="shared" si="4"/>
        <v>1.2810882055204661E-2</v>
      </c>
      <c r="P15" s="76">
        <f>分析係数表!C18</f>
        <v>6.0036945812807829E-2</v>
      </c>
      <c r="Q15" s="82">
        <f t="shared" si="5"/>
        <v>7.6912623176259444E-4</v>
      </c>
      <c r="R15" s="83">
        <v>1.803679583163858E-3</v>
      </c>
      <c r="S15" s="84">
        <f t="shared" si="6"/>
        <v>4.714783128631799E-3</v>
      </c>
      <c r="T15" s="85">
        <f>分析係数表!F18</f>
        <v>0.45777027027027029</v>
      </c>
      <c r="U15" s="86">
        <f t="shared" si="7"/>
        <v>2.1582875470594889E-3</v>
      </c>
      <c r="V15" s="87">
        <f>分析係数表!D18</f>
        <v>1.4358108108108109E-2</v>
      </c>
      <c r="W15" s="88">
        <f t="shared" si="8"/>
        <v>0</v>
      </c>
      <c r="X15" s="76">
        <f>分析係数表!E18</f>
        <v>5.0675675675675678E-3</v>
      </c>
      <c r="Y15" s="89">
        <f t="shared" si="9"/>
        <v>0</v>
      </c>
    </row>
    <row r="16" spans="1:25" x14ac:dyDescent="0.2">
      <c r="A16" s="6" t="s">
        <v>4</v>
      </c>
      <c r="B16" s="5" t="s">
        <v>32</v>
      </c>
      <c r="C16" s="90"/>
      <c r="D16" s="76">
        <f>投入係数表!AC16</f>
        <v>0</v>
      </c>
      <c r="E16" s="77">
        <f t="shared" si="0"/>
        <v>0</v>
      </c>
      <c r="F16" s="76">
        <f>分析係数表!C19</f>
        <v>2.1817907292767669E-2</v>
      </c>
      <c r="G16" s="77">
        <f t="shared" si="1"/>
        <v>0</v>
      </c>
      <c r="H16" s="77">
        <v>4.4139981843322259E-4</v>
      </c>
      <c r="I16" s="77">
        <f t="shared" si="2"/>
        <v>4.4139981843322259E-4</v>
      </c>
      <c r="J16" s="76">
        <f>分析係数表!G19</f>
        <v>5.7812500000000003E-2</v>
      </c>
      <c r="K16" s="78">
        <f t="shared" si="3"/>
        <v>2.5518427003170682E-5</v>
      </c>
      <c r="L16" s="79"/>
      <c r="M16" s="80"/>
      <c r="N16" s="81">
        <f>分析係数表!H19</f>
        <v>-1.1642460051808947E-4</v>
      </c>
      <c r="O16" s="82">
        <f t="shared" si="4"/>
        <v>-3.2708635034565097E-3</v>
      </c>
      <c r="P16" s="76">
        <f>分析係数表!C19</f>
        <v>2.1817907292767669E-2</v>
      </c>
      <c r="Q16" s="82">
        <f t="shared" si="5"/>
        <v>-7.1363396685711393E-5</v>
      </c>
      <c r="R16" s="83">
        <v>4.4965951794834327E-4</v>
      </c>
      <c r="S16" s="84">
        <f t="shared" si="6"/>
        <v>8.9105933638156587E-4</v>
      </c>
      <c r="T16" s="85">
        <f>分析係数表!F19</f>
        <v>0.24062500000000001</v>
      </c>
      <c r="U16" s="86">
        <f t="shared" si="7"/>
        <v>2.1441115281681429E-4</v>
      </c>
      <c r="V16" s="87">
        <f>分析係数表!D19</f>
        <v>1.171875E-2</v>
      </c>
      <c r="W16" s="88">
        <f t="shared" si="8"/>
        <v>0</v>
      </c>
      <c r="X16" s="76">
        <f>分析係数表!E19</f>
        <v>1.015625E-2</v>
      </c>
      <c r="Y16" s="89">
        <f t="shared" si="9"/>
        <v>0</v>
      </c>
    </row>
    <row r="17" spans="1:25" x14ac:dyDescent="0.2">
      <c r="A17" s="6" t="s">
        <v>5</v>
      </c>
      <c r="B17" s="5" t="s">
        <v>33</v>
      </c>
      <c r="C17" s="90"/>
      <c r="D17" s="76">
        <f>投入係数表!AC17</f>
        <v>0</v>
      </c>
      <c r="E17" s="77">
        <f t="shared" si="0"/>
        <v>0</v>
      </c>
      <c r="F17" s="76">
        <f>分析係数表!C20</f>
        <v>5.6386047731444844E-3</v>
      </c>
      <c r="G17" s="77">
        <f t="shared" si="1"/>
        <v>0</v>
      </c>
      <c r="H17" s="77">
        <v>9.574160999541753E-5</v>
      </c>
      <c r="I17" s="77">
        <f t="shared" si="2"/>
        <v>9.574160999541753E-5</v>
      </c>
      <c r="J17" s="76">
        <f>分析係数表!G20</f>
        <v>9.9078341013824886E-2</v>
      </c>
      <c r="K17" s="78">
        <f t="shared" si="3"/>
        <v>9.4859198843386029E-6</v>
      </c>
      <c r="L17" s="79"/>
      <c r="M17" s="80"/>
      <c r="N17" s="81">
        <f>分析係数表!H20</f>
        <v>5.6271890250409915E-4</v>
      </c>
      <c r="O17" s="82">
        <f t="shared" si="4"/>
        <v>1.5809173600039798E-2</v>
      </c>
      <c r="P17" s="76">
        <f>分析係数表!C20</f>
        <v>5.6386047731444844E-3</v>
      </c>
      <c r="Q17" s="82">
        <f t="shared" si="5"/>
        <v>8.9141681720654177E-5</v>
      </c>
      <c r="R17" s="83">
        <v>2.8434775023786565E-4</v>
      </c>
      <c r="S17" s="84">
        <f t="shared" si="6"/>
        <v>3.8008936023328321E-4</v>
      </c>
      <c r="T17" s="85">
        <f>分析係数表!F20</f>
        <v>0.22119815668202766</v>
      </c>
      <c r="U17" s="86">
        <f t="shared" si="7"/>
        <v>8.4075065858053437E-5</v>
      </c>
      <c r="V17" s="87">
        <f>分析係数表!D20</f>
        <v>9.2165898617511521E-3</v>
      </c>
      <c r="W17" s="88">
        <f t="shared" si="8"/>
        <v>0</v>
      </c>
      <c r="X17" s="76">
        <f>分析係数表!E20</f>
        <v>6.9124423963133645E-3</v>
      </c>
      <c r="Y17" s="89">
        <f t="shared" si="9"/>
        <v>0</v>
      </c>
    </row>
    <row r="18" spans="1:25" x14ac:dyDescent="0.2">
      <c r="A18" s="6" t="s">
        <v>6</v>
      </c>
      <c r="B18" s="5" t="s">
        <v>34</v>
      </c>
      <c r="C18" s="90"/>
      <c r="D18" s="76">
        <f>投入係数表!AC18</f>
        <v>3.1129829701519868E-3</v>
      </c>
      <c r="E18" s="77">
        <f t="shared" si="0"/>
        <v>0.31129829701519868</v>
      </c>
      <c r="F18" s="76">
        <f>分析係数表!C21</f>
        <v>3.6921656859351559E-2</v>
      </c>
      <c r="G18" s="77">
        <f t="shared" si="1"/>
        <v>1.149364890329567E-2</v>
      </c>
      <c r="H18" s="77">
        <v>1.3557217316943497E-2</v>
      </c>
      <c r="I18" s="77">
        <f t="shared" si="2"/>
        <v>1.3557217316943497E-2</v>
      </c>
      <c r="J18" s="76">
        <f>分析係数表!G21</f>
        <v>0.2849280270956816</v>
      </c>
      <c r="K18" s="78">
        <f t="shared" si="3"/>
        <v>3.8628311830241208E-3</v>
      </c>
      <c r="L18" s="79"/>
      <c r="M18" s="80"/>
      <c r="N18" s="81">
        <f>分析係数表!H21</f>
        <v>9.3139680414471579E-4</v>
      </c>
      <c r="O18" s="82">
        <f t="shared" si="4"/>
        <v>2.6166908027652078E-2</v>
      </c>
      <c r="P18" s="76">
        <f>分析係数表!C21</f>
        <v>3.6921656859351559E-2</v>
      </c>
      <c r="Q18" s="82">
        <f t="shared" si="5"/>
        <v>9.6612559926718175E-4</v>
      </c>
      <c r="R18" s="83">
        <v>2.2496161172123985E-3</v>
      </c>
      <c r="S18" s="84">
        <f t="shared" si="6"/>
        <v>1.5806833434155895E-2</v>
      </c>
      <c r="T18" s="85">
        <f>分析係数表!F21</f>
        <v>0.42591024555461471</v>
      </c>
      <c r="U18" s="86">
        <f t="shared" si="7"/>
        <v>6.7322923093822307E-3</v>
      </c>
      <c r="V18" s="87">
        <f>分析係数表!D21</f>
        <v>7.1549534292972061E-2</v>
      </c>
      <c r="W18" s="88">
        <f t="shared" si="8"/>
        <v>0</v>
      </c>
      <c r="X18" s="76">
        <f>分析係数表!E21</f>
        <v>6.2235393734123623E-2</v>
      </c>
      <c r="Y18" s="89">
        <f t="shared" si="9"/>
        <v>0</v>
      </c>
    </row>
    <row r="19" spans="1:25" x14ac:dyDescent="0.2">
      <c r="A19" s="6" t="s">
        <v>7</v>
      </c>
      <c r="B19" s="5" t="s">
        <v>269</v>
      </c>
      <c r="C19" s="90"/>
      <c r="D19" s="76">
        <f>投入係数表!AC19</f>
        <v>0</v>
      </c>
      <c r="E19" s="77">
        <f t="shared" si="0"/>
        <v>0</v>
      </c>
      <c r="F19" s="76">
        <f>分析係数表!C22</f>
        <v>3.1736872475476074E-2</v>
      </c>
      <c r="G19" s="77">
        <f t="shared" si="1"/>
        <v>0</v>
      </c>
      <c r="H19" s="77">
        <v>1.632535311489558E-3</v>
      </c>
      <c r="I19" s="77">
        <f t="shared" si="2"/>
        <v>1.632535311489558E-3</v>
      </c>
      <c r="J19" s="76">
        <f>分析係数表!G22</f>
        <v>0.19464835425053278</v>
      </c>
      <c r="K19" s="78">
        <f t="shared" si="3"/>
        <v>3.1777031163732336E-4</v>
      </c>
      <c r="L19" s="79"/>
      <c r="M19" s="80"/>
      <c r="N19" s="81">
        <f>分析係数表!H22</f>
        <v>4.8510250215870614E-5</v>
      </c>
      <c r="O19" s="82">
        <f t="shared" si="4"/>
        <v>1.3628597931068789E-3</v>
      </c>
      <c r="P19" s="76">
        <f>分析係数表!C22</f>
        <v>3.1736872475476074E-2</v>
      </c>
      <c r="Q19" s="82">
        <f t="shared" si="5"/>
        <v>4.3252907455786721E-5</v>
      </c>
      <c r="R19" s="83">
        <v>5.4376503644669449E-4</v>
      </c>
      <c r="S19" s="84">
        <f t="shared" si="6"/>
        <v>2.1763003479362527E-3</v>
      </c>
      <c r="T19" s="85">
        <f>分析係数表!F22</f>
        <v>0.41345015391901491</v>
      </c>
      <c r="U19" s="86">
        <f t="shared" si="7"/>
        <v>8.9979171382824938E-4</v>
      </c>
      <c r="V19" s="87">
        <f>分析係数表!D22</f>
        <v>4.1913331754676771E-2</v>
      </c>
      <c r="W19" s="88">
        <f t="shared" si="8"/>
        <v>0</v>
      </c>
      <c r="X19" s="76">
        <f>分析係数表!E22</f>
        <v>4.0966137816717971E-2</v>
      </c>
      <c r="Y19" s="89">
        <f t="shared" si="9"/>
        <v>0</v>
      </c>
    </row>
    <row r="20" spans="1:25" x14ac:dyDescent="0.2">
      <c r="A20" s="6" t="s">
        <v>8</v>
      </c>
      <c r="B20" s="5" t="s">
        <v>270</v>
      </c>
      <c r="C20" s="90"/>
      <c r="D20" s="76">
        <f>投入係数表!AC20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8.1771587586412743E-4</v>
      </c>
      <c r="P20" s="76">
        <f>分析係数表!C23</f>
        <v>0</v>
      </c>
      <c r="Q20" s="82">
        <f t="shared" si="5"/>
        <v>0</v>
      </c>
      <c r="R20" s="83">
        <v>0</v>
      </c>
      <c r="S20" s="84">
        <f t="shared" si="6"/>
        <v>0</v>
      </c>
      <c r="T20" s="85">
        <f>分析係数表!F23</f>
        <v>0.44144664996466887</v>
      </c>
      <c r="U20" s="86">
        <f t="shared" si="7"/>
        <v>0</v>
      </c>
      <c r="V20" s="87">
        <f>分析係数表!D23</f>
        <v>3.8478833429691016E-2</v>
      </c>
      <c r="W20" s="88">
        <f t="shared" si="8"/>
        <v>0</v>
      </c>
      <c r="X20" s="76">
        <f>分析係数表!E23</f>
        <v>4.0213271664418321E-2</v>
      </c>
      <c r="Y20" s="89">
        <f t="shared" si="9"/>
        <v>0</v>
      </c>
    </row>
    <row r="21" spans="1:25" x14ac:dyDescent="0.2">
      <c r="A21" s="6" t="s">
        <v>9</v>
      </c>
      <c r="B21" s="5" t="s">
        <v>271</v>
      </c>
      <c r="C21" s="90"/>
      <c r="D21" s="76">
        <f>投入係数表!AC21</f>
        <v>1.1597387535860343E-3</v>
      </c>
      <c r="E21" s="77">
        <f t="shared" si="0"/>
        <v>0.11597387535860343</v>
      </c>
      <c r="F21" s="76">
        <f>分析係数表!C24</f>
        <v>0.35760598503740648</v>
      </c>
      <c r="G21" s="77">
        <f t="shared" si="1"/>
        <v>4.1472951936218784E-2</v>
      </c>
      <c r="H21" s="77">
        <v>5.2894296061988436E-2</v>
      </c>
      <c r="I21" s="77">
        <f t="shared" si="2"/>
        <v>5.2894296061988436E-2</v>
      </c>
      <c r="J21" s="76">
        <f>分析係数表!G24</f>
        <v>0.20759493670886076</v>
      </c>
      <c r="K21" s="78">
        <f t="shared" si="3"/>
        <v>1.0980588043248233E-2</v>
      </c>
      <c r="L21" s="79"/>
      <c r="M21" s="80"/>
      <c r="N21" s="81">
        <f>分析係数表!H24</f>
        <v>3.6867790164061664E-4</v>
      </c>
      <c r="O21" s="82">
        <f t="shared" si="4"/>
        <v>1.0357734427612279E-2</v>
      </c>
      <c r="P21" s="76">
        <f>分析係数表!C24</f>
        <v>0.35760598503740648</v>
      </c>
      <c r="Q21" s="82">
        <f t="shared" si="5"/>
        <v>3.7039878227421467E-3</v>
      </c>
      <c r="R21" s="83">
        <v>1.2946769943301245E-2</v>
      </c>
      <c r="S21" s="84">
        <f t="shared" si="6"/>
        <v>6.5841066005289675E-2</v>
      </c>
      <c r="T21" s="85">
        <f>分析係数表!F24</f>
        <v>0.39156118143459917</v>
      </c>
      <c r="U21" s="86">
        <f t="shared" si="7"/>
        <v>2.578080559194465E-2</v>
      </c>
      <c r="V21" s="87">
        <f>分析係数表!D24</f>
        <v>0</v>
      </c>
      <c r="W21" s="88">
        <f t="shared" si="8"/>
        <v>0</v>
      </c>
      <c r="X21" s="76">
        <f>分析係数表!E24</f>
        <v>0</v>
      </c>
      <c r="Y21" s="89">
        <f t="shared" si="9"/>
        <v>0</v>
      </c>
    </row>
    <row r="22" spans="1:25" x14ac:dyDescent="0.2">
      <c r="A22" s="6" t="s">
        <v>10</v>
      </c>
      <c r="B22" s="5" t="s">
        <v>272</v>
      </c>
      <c r="C22" s="90"/>
      <c r="D22" s="76">
        <f>投入係数表!AC22</f>
        <v>0</v>
      </c>
      <c r="E22" s="77">
        <f t="shared" si="0"/>
        <v>0</v>
      </c>
      <c r="F22" s="76">
        <f>分析係数表!C25</f>
        <v>9.5215065139195865E-3</v>
      </c>
      <c r="G22" s="77">
        <f t="shared" si="1"/>
        <v>0</v>
      </c>
      <c r="H22" s="77">
        <v>1.0187008257751921E-3</v>
      </c>
      <c r="I22" s="77">
        <f t="shared" si="2"/>
        <v>1.0187008257751921E-3</v>
      </c>
      <c r="J22" s="76">
        <f>分析係数表!G25</f>
        <v>0.19654913728432108</v>
      </c>
      <c r="K22" s="78">
        <f t="shared" si="3"/>
        <v>2.0022476845693948E-4</v>
      </c>
      <c r="L22" s="79"/>
      <c r="M22" s="80"/>
      <c r="N22" s="81">
        <f>分析係数表!H25</f>
        <v>5.2391070233140261E-4</v>
      </c>
      <c r="O22" s="82">
        <f t="shared" si="4"/>
        <v>1.4718885765554293E-2</v>
      </c>
      <c r="P22" s="76">
        <f>分析係数表!C25</f>
        <v>9.5215065139195865E-3</v>
      </c>
      <c r="Q22" s="82">
        <f t="shared" si="5"/>
        <v>1.4014596669436347E-4</v>
      </c>
      <c r="R22" s="83">
        <v>1.0458066765910588E-3</v>
      </c>
      <c r="S22" s="84">
        <f t="shared" si="6"/>
        <v>2.0645075023662512E-3</v>
      </c>
      <c r="T22" s="85">
        <f>分析係数表!F25</f>
        <v>0.35083770942735681</v>
      </c>
      <c r="U22" s="86">
        <f t="shared" si="7"/>
        <v>7.2430708322576904E-4</v>
      </c>
      <c r="V22" s="87">
        <f>分析係数表!D25</f>
        <v>3.500875218804701E-3</v>
      </c>
      <c r="W22" s="88">
        <f t="shared" si="8"/>
        <v>0</v>
      </c>
      <c r="X22" s="76">
        <f>分析係数表!E25</f>
        <v>3.0007501875468868E-3</v>
      </c>
      <c r="Y22" s="89">
        <f t="shared" si="9"/>
        <v>0</v>
      </c>
    </row>
    <row r="23" spans="1:25" x14ac:dyDescent="0.2">
      <c r="A23" s="6" t="s">
        <v>11</v>
      </c>
      <c r="B23" s="5" t="s">
        <v>35</v>
      </c>
      <c r="C23" s="90"/>
      <c r="D23" s="76">
        <f>投入係数表!AC23</f>
        <v>1.8311664530305805E-4</v>
      </c>
      <c r="E23" s="77">
        <f t="shared" si="0"/>
        <v>1.8311664530305805E-2</v>
      </c>
      <c r="F23" s="76">
        <f>分析係数表!C26</f>
        <v>1</v>
      </c>
      <c r="G23" s="77">
        <f t="shared" si="1"/>
        <v>1.8311664530305805E-2</v>
      </c>
      <c r="H23" s="77">
        <v>7.2139548421642496E-2</v>
      </c>
      <c r="I23" s="77">
        <f t="shared" si="2"/>
        <v>7.2139548421642496E-2</v>
      </c>
      <c r="J23" s="76">
        <f>分析係数表!G26</f>
        <v>0.19643428283435263</v>
      </c>
      <c r="K23" s="78">
        <f t="shared" si="3"/>
        <v>1.4170680458199398E-2</v>
      </c>
      <c r="L23" s="79"/>
      <c r="M23" s="80"/>
      <c r="N23" s="81">
        <f>分析係数表!H26</f>
        <v>1.1070039099261674E-2</v>
      </c>
      <c r="O23" s="82">
        <f t="shared" si="4"/>
        <v>0.31100460478698977</v>
      </c>
      <c r="P23" s="76">
        <f>分析係数表!C26</f>
        <v>1</v>
      </c>
      <c r="Q23" s="82">
        <f t="shared" si="5"/>
        <v>0.31100460478698977</v>
      </c>
      <c r="R23" s="83">
        <v>0.36739251317236926</v>
      </c>
      <c r="S23" s="84">
        <f t="shared" si="6"/>
        <v>0.43953206159401176</v>
      </c>
      <c r="T23" s="85">
        <f>分析係数表!F26</f>
        <v>0.33543328454985122</v>
      </c>
      <c r="U23" s="86">
        <f t="shared" si="7"/>
        <v>0.14743368308544688</v>
      </c>
      <c r="V23" s="87">
        <f>分析係数表!D26</f>
        <v>6.5760780018802641E-3</v>
      </c>
      <c r="W23" s="88">
        <f t="shared" si="8"/>
        <v>0</v>
      </c>
      <c r="X23" s="76">
        <f>分析係数表!E26</f>
        <v>6.992837551004584E-3</v>
      </c>
      <c r="Y23" s="89">
        <f t="shared" si="9"/>
        <v>0</v>
      </c>
    </row>
    <row r="24" spans="1:25" x14ac:dyDescent="0.2">
      <c r="A24" s="6" t="s">
        <v>12</v>
      </c>
      <c r="B24" s="5" t="s">
        <v>365</v>
      </c>
      <c r="C24" s="90"/>
      <c r="D24" s="76">
        <f>投入係数表!AC24</f>
        <v>3.0519440883843008E-4</v>
      </c>
      <c r="E24" s="77">
        <f t="shared" si="0"/>
        <v>3.0519440883843008E-2</v>
      </c>
      <c r="F24" s="76">
        <f>分析係数表!C27</f>
        <v>0.19201995012468831</v>
      </c>
      <c r="G24" s="77">
        <f t="shared" si="1"/>
        <v>5.8603415163489079E-3</v>
      </c>
      <c r="H24" s="77">
        <v>7.0097663321491248E-3</v>
      </c>
      <c r="I24" s="77">
        <f t="shared" si="2"/>
        <v>7.0097663321491248E-3</v>
      </c>
      <c r="J24" s="76">
        <f>分析係数表!G27</f>
        <v>0.16888519134775373</v>
      </c>
      <c r="K24" s="78">
        <f t="shared" si="3"/>
        <v>1.1838457283080469E-3</v>
      </c>
      <c r="L24" s="79"/>
      <c r="M24" s="80"/>
      <c r="N24" s="81">
        <f>分析係数表!H27</f>
        <v>1.1060337049218499E-2</v>
      </c>
      <c r="O24" s="82">
        <f t="shared" si="4"/>
        <v>0.31073203282836837</v>
      </c>
      <c r="P24" s="76">
        <f>分析係数表!C27</f>
        <v>0.19201995012468831</v>
      </c>
      <c r="Q24" s="82">
        <f t="shared" si="5"/>
        <v>5.9666749445846302E-2</v>
      </c>
      <c r="R24" s="83">
        <v>6.0427404918212094E-2</v>
      </c>
      <c r="S24" s="84">
        <f t="shared" si="6"/>
        <v>6.7437171250361222E-2</v>
      </c>
      <c r="T24" s="85">
        <f>分析係数表!F27</f>
        <v>0.32029950083194675</v>
      </c>
      <c r="U24" s="86">
        <f t="shared" si="7"/>
        <v>2.160009228900921E-2</v>
      </c>
      <c r="V24" s="87">
        <f>分析係数表!D27</f>
        <v>0</v>
      </c>
      <c r="W24" s="88">
        <f t="shared" si="8"/>
        <v>0</v>
      </c>
      <c r="X24" s="76">
        <f>分析係数表!E27</f>
        <v>0</v>
      </c>
      <c r="Y24" s="89">
        <f t="shared" si="9"/>
        <v>0</v>
      </c>
    </row>
    <row r="25" spans="1:25" x14ac:dyDescent="0.2">
      <c r="A25" s="6" t="s">
        <v>13</v>
      </c>
      <c r="B25" s="5" t="s">
        <v>192</v>
      </c>
      <c r="C25" s="90"/>
      <c r="D25" s="76">
        <f>投入係数表!AC25</f>
        <v>0</v>
      </c>
      <c r="E25" s="77">
        <f t="shared" si="0"/>
        <v>0</v>
      </c>
      <c r="F25" s="76">
        <f>分析係数表!C28</f>
        <v>7.8754250939681358E-2</v>
      </c>
      <c r="G25" s="77">
        <f t="shared" si="1"/>
        <v>0</v>
      </c>
      <c r="H25" s="77">
        <v>1.3788040889044539E-2</v>
      </c>
      <c r="I25" s="77">
        <f t="shared" si="2"/>
        <v>1.3788040889044539E-2</v>
      </c>
      <c r="J25" s="76">
        <f>分析係数表!G28</f>
        <v>0.12491909385113269</v>
      </c>
      <c r="K25" s="78">
        <f t="shared" si="3"/>
        <v>1.7223895738418097E-3</v>
      </c>
      <c r="L25" s="79"/>
      <c r="M25" s="80"/>
      <c r="N25" s="81">
        <f>分析係数表!H28</f>
        <v>1.995711693880917E-2</v>
      </c>
      <c r="O25" s="82">
        <f t="shared" si="4"/>
        <v>0.56068051888417003</v>
      </c>
      <c r="P25" s="76">
        <f>分析係数表!C28</f>
        <v>7.8754250939681358E-2</v>
      </c>
      <c r="Q25" s="82">
        <f t="shared" si="5"/>
        <v>4.4155974281194679E-2</v>
      </c>
      <c r="R25" s="83">
        <v>4.8727480919588152E-2</v>
      </c>
      <c r="S25" s="84">
        <f t="shared" si="6"/>
        <v>6.2515521808632693E-2</v>
      </c>
      <c r="T25" s="85">
        <f>分析係数表!F28</f>
        <v>0.21391585760517801</v>
      </c>
      <c r="U25" s="86">
        <f t="shared" si="7"/>
        <v>1.3373061461328871E-2</v>
      </c>
      <c r="V25" s="87">
        <f>分析係数表!D28</f>
        <v>3.3980582524271843E-2</v>
      </c>
      <c r="W25" s="88">
        <f t="shared" si="8"/>
        <v>0</v>
      </c>
      <c r="X25" s="76">
        <f>分析係数表!E28</f>
        <v>2.9773462783171521E-2</v>
      </c>
      <c r="Y25" s="89">
        <f t="shared" si="9"/>
        <v>0</v>
      </c>
    </row>
    <row r="26" spans="1:25" x14ac:dyDescent="0.2">
      <c r="A26" s="6" t="s">
        <v>14</v>
      </c>
      <c r="B26" s="5" t="s">
        <v>50</v>
      </c>
      <c r="C26" s="90"/>
      <c r="D26" s="76">
        <f>投入係数表!AC26</f>
        <v>6.4090825856070316E-3</v>
      </c>
      <c r="E26" s="77">
        <f t="shared" si="0"/>
        <v>0.6409082585607031</v>
      </c>
      <c r="F26" s="76">
        <f>分析係数表!C29</f>
        <v>0.17273701124799146</v>
      </c>
      <c r="G26" s="77">
        <f t="shared" si="1"/>
        <v>0.11070857706793079</v>
      </c>
      <c r="H26" s="77">
        <v>0.12473897959495013</v>
      </c>
      <c r="I26" s="77">
        <f t="shared" si="2"/>
        <v>0.12473897959495013</v>
      </c>
      <c r="J26" s="76">
        <f>分析係数表!G29</f>
        <v>0.26179367547952309</v>
      </c>
      <c r="K26" s="78">
        <f t="shared" si="3"/>
        <v>3.2655875943727229E-2</v>
      </c>
      <c r="L26" s="79"/>
      <c r="M26" s="80"/>
      <c r="N26" s="81">
        <f>分析係数表!H29</f>
        <v>9.8960910440376044E-3</v>
      </c>
      <c r="O26" s="82">
        <f t="shared" si="4"/>
        <v>0.27802339779380331</v>
      </c>
      <c r="P26" s="76">
        <f>分析係数表!C29</f>
        <v>0.17273701124799146</v>
      </c>
      <c r="Q26" s="82">
        <f t="shared" si="5"/>
        <v>4.8024930791913008E-2</v>
      </c>
      <c r="R26" s="83">
        <v>6.4827064260365372E-2</v>
      </c>
      <c r="S26" s="84">
        <f t="shared" si="6"/>
        <v>0.1895660438553155</v>
      </c>
      <c r="T26" s="85">
        <f>分析係数表!F29</f>
        <v>0.41420425090720581</v>
      </c>
      <c r="U26" s="86">
        <f t="shared" si="7"/>
        <v>7.8519061192533476E-2</v>
      </c>
      <c r="V26" s="87">
        <f>分析係数表!D29</f>
        <v>0.15033696215655781</v>
      </c>
      <c r="W26" s="88">
        <f t="shared" si="8"/>
        <v>0</v>
      </c>
      <c r="X26" s="76">
        <f>分析係数表!E29</f>
        <v>7.8797304302747534E-2</v>
      </c>
      <c r="Y26" s="89">
        <f t="shared" si="9"/>
        <v>0</v>
      </c>
    </row>
    <row r="27" spans="1:25" x14ac:dyDescent="0.2">
      <c r="A27" s="6" t="s">
        <v>15</v>
      </c>
      <c r="B27" s="5" t="s">
        <v>36</v>
      </c>
      <c r="C27" s="90"/>
      <c r="D27" s="76">
        <f>投入係数表!AC27</f>
        <v>3.1129829701519868E-3</v>
      </c>
      <c r="E27" s="77">
        <f t="shared" si="0"/>
        <v>0.31129829701519868</v>
      </c>
      <c r="F27" s="76">
        <f>分析係数表!C30</f>
        <v>1</v>
      </c>
      <c r="G27" s="77">
        <f t="shared" si="1"/>
        <v>0.31129829701519868</v>
      </c>
      <c r="H27" s="77">
        <v>0.36398536231024442</v>
      </c>
      <c r="I27" s="77">
        <f t="shared" si="2"/>
        <v>0.36398536231024442</v>
      </c>
      <c r="J27" s="76">
        <f>分析係数表!G30</f>
        <v>0.34449467473756801</v>
      </c>
      <c r="K27" s="78">
        <f t="shared" si="3"/>
        <v>0.12539101899830349</v>
      </c>
      <c r="L27" s="79"/>
      <c r="M27" s="80"/>
      <c r="N27" s="81">
        <f>分析係数表!H30</f>
        <v>0</v>
      </c>
      <c r="O27" s="82">
        <f t="shared" si="4"/>
        <v>0</v>
      </c>
      <c r="P27" s="76">
        <f>分析係数表!C30</f>
        <v>1</v>
      </c>
      <c r="Q27" s="82">
        <f t="shared" si="5"/>
        <v>0</v>
      </c>
      <c r="R27" s="83">
        <v>6.7905263107186975E-2</v>
      </c>
      <c r="S27" s="84">
        <f t="shared" si="6"/>
        <v>0.4318906254174314</v>
      </c>
      <c r="T27" s="85">
        <f>分析係数表!F30</f>
        <v>0.44103900084284731</v>
      </c>
      <c r="U27" s="86">
        <f t="shared" si="7"/>
        <v>0.19048060990749638</v>
      </c>
      <c r="V27" s="87">
        <f>分析係数表!D30</f>
        <v>0.13470232166117538</v>
      </c>
      <c r="W27" s="88">
        <f t="shared" si="8"/>
        <v>0</v>
      </c>
      <c r="X27" s="76">
        <f>分析係数表!E30</f>
        <v>9.0644395065512223E-2</v>
      </c>
      <c r="Y27" s="89">
        <f t="shared" si="9"/>
        <v>0</v>
      </c>
    </row>
    <row r="28" spans="1:25" x14ac:dyDescent="0.2">
      <c r="A28" s="6" t="s">
        <v>16</v>
      </c>
      <c r="B28" s="5" t="s">
        <v>193</v>
      </c>
      <c r="C28" s="90"/>
      <c r="D28" s="76">
        <f>投入係数表!AC28</f>
        <v>2.3561008362326802E-2</v>
      </c>
      <c r="E28" s="77">
        <f t="shared" si="0"/>
        <v>2.3561008362326801</v>
      </c>
      <c r="F28" s="76">
        <f>分析係数表!C31</f>
        <v>0.22703792364873376</v>
      </c>
      <c r="G28" s="77">
        <f t="shared" si="1"/>
        <v>0.53492424176531295</v>
      </c>
      <c r="H28" s="77">
        <v>0.55251450787623346</v>
      </c>
      <c r="I28" s="77">
        <f t="shared" si="2"/>
        <v>0.55251450787623346</v>
      </c>
      <c r="J28" s="76">
        <f>分析係数表!G31</f>
        <v>7.0061014096360189E-2</v>
      </c>
      <c r="K28" s="78">
        <f t="shared" si="3"/>
        <v>3.8709726724760307E-2</v>
      </c>
      <c r="L28" s="79"/>
      <c r="M28" s="80"/>
      <c r="N28" s="81">
        <f>分析係数表!H31</f>
        <v>2.3692406205431206E-2</v>
      </c>
      <c r="O28" s="82">
        <f t="shared" si="4"/>
        <v>0.66562072295339958</v>
      </c>
      <c r="P28" s="76">
        <f>分析係数表!C31</f>
        <v>0.22703792364873376</v>
      </c>
      <c r="Q28" s="82">
        <f t="shared" si="5"/>
        <v>0.15112114687690889</v>
      </c>
      <c r="R28" s="83">
        <v>0.18924908228582976</v>
      </c>
      <c r="S28" s="84">
        <f t="shared" si="6"/>
        <v>0.74176359016206317</v>
      </c>
      <c r="T28" s="85">
        <f>分析係数表!F31</f>
        <v>0.2422680412371134</v>
      </c>
      <c r="U28" s="86">
        <f t="shared" si="7"/>
        <v>0.179705612049572</v>
      </c>
      <c r="V28" s="87">
        <f>分析係数表!D31</f>
        <v>2.0934146854618137E-2</v>
      </c>
      <c r="W28" s="88">
        <f t="shared" si="8"/>
        <v>0</v>
      </c>
      <c r="X28" s="76">
        <f>分析係数表!E31</f>
        <v>1.7988638754470862E-2</v>
      </c>
      <c r="Y28" s="89">
        <f t="shared" si="9"/>
        <v>0</v>
      </c>
    </row>
    <row r="29" spans="1:25" x14ac:dyDescent="0.2">
      <c r="A29" s="6" t="s">
        <v>17</v>
      </c>
      <c r="B29" s="5" t="s">
        <v>273</v>
      </c>
      <c r="C29" s="90"/>
      <c r="D29" s="76">
        <f>投入係数表!AC29</f>
        <v>2.3194775071720686E-3</v>
      </c>
      <c r="E29" s="77">
        <f t="shared" si="0"/>
        <v>0.23194775071720686</v>
      </c>
      <c r="F29" s="76">
        <f>分析係数表!C32</f>
        <v>0.29590488771466317</v>
      </c>
      <c r="G29" s="77">
        <f t="shared" si="1"/>
        <v>6.8634473131643781E-2</v>
      </c>
      <c r="H29" s="77">
        <v>7.3476244363729765E-2</v>
      </c>
      <c r="I29" s="77">
        <f t="shared" si="2"/>
        <v>7.3476244363729765E-2</v>
      </c>
      <c r="J29" s="76">
        <f>分析係数表!G32</f>
        <v>0.13968957871396895</v>
      </c>
      <c r="K29" s="78">
        <f t="shared" si="3"/>
        <v>1.0263865620654046E-2</v>
      </c>
      <c r="L29" s="79"/>
      <c r="M29" s="80"/>
      <c r="N29" s="81">
        <f>分析係数表!H32</f>
        <v>6.5682878792288815E-3</v>
      </c>
      <c r="O29" s="82">
        <f t="shared" si="4"/>
        <v>0.18453121598667141</v>
      </c>
      <c r="P29" s="76">
        <f>分析係数表!C32</f>
        <v>0.29590488771466317</v>
      </c>
      <c r="Q29" s="82">
        <f t="shared" si="5"/>
        <v>5.4603688746386263E-2</v>
      </c>
      <c r="R29" s="83">
        <v>6.7329543174757214E-2</v>
      </c>
      <c r="S29" s="84">
        <f t="shared" si="6"/>
        <v>0.14080578753848699</v>
      </c>
      <c r="T29" s="85">
        <f>分析係数表!F32</f>
        <v>0.48337028824833705</v>
      </c>
      <c r="U29" s="86">
        <f t="shared" si="7"/>
        <v>6.8061334109512567E-2</v>
      </c>
      <c r="V29" s="87">
        <f>分析係数表!D32</f>
        <v>2.4390243902439025E-2</v>
      </c>
      <c r="W29" s="88">
        <f t="shared" si="8"/>
        <v>0</v>
      </c>
      <c r="X29" s="76">
        <f>分析係数表!E32</f>
        <v>3.7694013303769404E-2</v>
      </c>
      <c r="Y29" s="89">
        <f t="shared" si="9"/>
        <v>0</v>
      </c>
    </row>
    <row r="30" spans="1:25" x14ac:dyDescent="0.2">
      <c r="A30" s="6" t="s">
        <v>18</v>
      </c>
      <c r="B30" s="5" t="s">
        <v>274</v>
      </c>
      <c r="C30" s="90"/>
      <c r="D30" s="76">
        <f>投入係数表!AC30</f>
        <v>1.4038942806567783E-3</v>
      </c>
      <c r="E30" s="77">
        <f t="shared" si="0"/>
        <v>0.14038942806567783</v>
      </c>
      <c r="F30" s="76">
        <f>分析係数表!C33</f>
        <v>0.50593824228028506</v>
      </c>
      <c r="G30" s="77">
        <f t="shared" si="1"/>
        <v>7.1028380470283564E-2</v>
      </c>
      <c r="H30" s="77">
        <v>7.8935096965918564E-2</v>
      </c>
      <c r="I30" s="77">
        <f t="shared" si="2"/>
        <v>7.8935096965918564E-2</v>
      </c>
      <c r="J30" s="76">
        <f>分析係数表!G33</f>
        <v>0.50351288056206089</v>
      </c>
      <c r="K30" s="78">
        <f t="shared" si="3"/>
        <v>3.9744838050755252E-2</v>
      </c>
      <c r="L30" s="79"/>
      <c r="M30" s="80"/>
      <c r="N30" s="81">
        <f>分析係数表!H33</f>
        <v>9.7990705436058648E-4</v>
      </c>
      <c r="O30" s="82">
        <f t="shared" si="4"/>
        <v>2.7529767820758957E-2</v>
      </c>
      <c r="P30" s="76">
        <f>分析係数表!C33</f>
        <v>0.50593824228028506</v>
      </c>
      <c r="Q30" s="82">
        <f t="shared" si="5"/>
        <v>1.3928362341619141E-2</v>
      </c>
      <c r="R30" s="83">
        <v>4.6866697071480494E-2</v>
      </c>
      <c r="S30" s="84">
        <f t="shared" si="6"/>
        <v>0.12580179403739905</v>
      </c>
      <c r="T30" s="85">
        <f>分析係数表!F33</f>
        <v>0.6428571428571429</v>
      </c>
      <c r="U30" s="86">
        <f t="shared" si="7"/>
        <v>8.087258188118511E-2</v>
      </c>
      <c r="V30" s="87">
        <f>分析係数表!D33</f>
        <v>0.16744730679156908</v>
      </c>
      <c r="W30" s="88">
        <f t="shared" si="8"/>
        <v>0</v>
      </c>
      <c r="X30" s="76">
        <f>分析係数表!E33</f>
        <v>0.16510538641686182</v>
      </c>
      <c r="Y30" s="89">
        <f t="shared" si="9"/>
        <v>0</v>
      </c>
    </row>
    <row r="31" spans="1:25" x14ac:dyDescent="0.2">
      <c r="A31" s="6" t="s">
        <v>19</v>
      </c>
      <c r="B31" s="5" t="s">
        <v>275</v>
      </c>
      <c r="C31" s="75">
        <f>最終需要_まとめ!C32</f>
        <v>100</v>
      </c>
      <c r="D31" s="76">
        <f>投入係数表!AC31</f>
        <v>1.1414270890557285E-2</v>
      </c>
      <c r="E31" s="77">
        <f t="shared" si="0"/>
        <v>1.1414270890557285</v>
      </c>
      <c r="F31" s="76">
        <f>分析係数表!C34</f>
        <v>0.26077975054258296</v>
      </c>
      <c r="G31" s="77">
        <f t="shared" si="1"/>
        <v>0.29766107154649951</v>
      </c>
      <c r="H31" s="77">
        <v>0.35531177063284242</v>
      </c>
      <c r="I31" s="77">
        <f t="shared" si="2"/>
        <v>100.35531177063284</v>
      </c>
      <c r="J31" s="76">
        <f>分析係数表!G34</f>
        <v>0.42483061710309467</v>
      </c>
      <c r="K31" s="78">
        <f t="shared" si="3"/>
        <v>42.634009029091409</v>
      </c>
      <c r="L31" s="79"/>
      <c r="M31" s="80"/>
      <c r="N31" s="81">
        <f>分析係数表!H34</f>
        <v>0.16366388217830427</v>
      </c>
      <c r="O31" s="82">
        <f t="shared" si="4"/>
        <v>4.5980163699839878</v>
      </c>
      <c r="P31" s="76">
        <f>分析係数表!C34</f>
        <v>0.26077975054258296</v>
      </c>
      <c r="Q31" s="82">
        <f t="shared" si="5"/>
        <v>1.1990695619551373</v>
      </c>
      <c r="R31" s="83">
        <v>1.2951306283320203</v>
      </c>
      <c r="S31" s="84">
        <f t="shared" si="6"/>
        <v>101.65044239896486</v>
      </c>
      <c r="T31" s="85">
        <f>分析係数表!F34</f>
        <v>0.70072636269303545</v>
      </c>
      <c r="U31" s="86">
        <f t="shared" si="7"/>
        <v>71.229144768364563</v>
      </c>
      <c r="V31" s="87">
        <f>分析係数表!D34</f>
        <v>0.25868278093145336</v>
      </c>
      <c r="W31" s="88">
        <f t="shared" si="8"/>
        <v>26</v>
      </c>
      <c r="X31" s="76">
        <f>分析係数表!E34</f>
        <v>0.16968809131416712</v>
      </c>
      <c r="Y31" s="89">
        <f t="shared" si="9"/>
        <v>17</v>
      </c>
    </row>
    <row r="32" spans="1:25" x14ac:dyDescent="0.2">
      <c r="A32" s="6" t="s">
        <v>20</v>
      </c>
      <c r="B32" s="5" t="s">
        <v>37</v>
      </c>
      <c r="C32" s="90"/>
      <c r="D32" s="76">
        <f>投入係数表!AC32</f>
        <v>1.7640236830861258E-2</v>
      </c>
      <c r="E32" s="77">
        <f t="shared" si="0"/>
        <v>1.7640236830861258</v>
      </c>
      <c r="F32" s="76">
        <f>分析係数表!C35</f>
        <v>0.71993786549707606</v>
      </c>
      <c r="G32" s="77">
        <f t="shared" si="1"/>
        <v>1.2699874450873159</v>
      </c>
      <c r="H32" s="77">
        <v>1.4751641745146313</v>
      </c>
      <c r="I32" s="77">
        <f t="shared" si="2"/>
        <v>1.4751641745146313</v>
      </c>
      <c r="J32" s="76">
        <f>分析係数表!G35</f>
        <v>0.31397977394408089</v>
      </c>
      <c r="K32" s="78">
        <f t="shared" si="3"/>
        <v>0.46317171404451063</v>
      </c>
      <c r="L32" s="79"/>
      <c r="M32" s="80"/>
      <c r="N32" s="81">
        <f>分析係数表!H35</f>
        <v>6.1132617322040145E-2</v>
      </c>
      <c r="O32" s="82">
        <f t="shared" si="4"/>
        <v>1.7174759112732887</v>
      </c>
      <c r="P32" s="76">
        <f>分析係数表!C35</f>
        <v>0.71993786549707606</v>
      </c>
      <c r="Q32" s="82">
        <f t="shared" si="5"/>
        <v>1.2364759416047371</v>
      </c>
      <c r="R32" s="83">
        <v>1.5509815253033328</v>
      </c>
      <c r="S32" s="84">
        <f t="shared" si="6"/>
        <v>3.0261456998179641</v>
      </c>
      <c r="T32" s="85">
        <f>分析係数表!F35</f>
        <v>0.64640095181439616</v>
      </c>
      <c r="U32" s="86">
        <f t="shared" si="7"/>
        <v>1.9561034606913739</v>
      </c>
      <c r="V32" s="87">
        <f>分析係数表!D35</f>
        <v>8.7804878048780483E-2</v>
      </c>
      <c r="W32" s="88">
        <f t="shared" si="8"/>
        <v>0</v>
      </c>
      <c r="X32" s="76">
        <f>分析係数表!E35</f>
        <v>7.8643664485425341E-2</v>
      </c>
      <c r="Y32" s="89">
        <f t="shared" si="9"/>
        <v>0</v>
      </c>
    </row>
    <row r="33" spans="1:25" x14ac:dyDescent="0.2">
      <c r="A33" s="6" t="s">
        <v>21</v>
      </c>
      <c r="B33" s="5" t="s">
        <v>38</v>
      </c>
      <c r="C33" s="90"/>
      <c r="D33" s="76">
        <f>投入係数表!AC33</f>
        <v>2.7284380150155649E-2</v>
      </c>
      <c r="E33" s="77">
        <f t="shared" si="0"/>
        <v>2.7284380150155649</v>
      </c>
      <c r="F33" s="76">
        <f>分析係数表!C36</f>
        <v>0.73814422888496956</v>
      </c>
      <c r="G33" s="77">
        <f t="shared" si="1"/>
        <v>2.013980774654101</v>
      </c>
      <c r="H33" s="77">
        <v>2.0966062502094207</v>
      </c>
      <c r="I33" s="77">
        <f t="shared" si="2"/>
        <v>2.0966062502094207</v>
      </c>
      <c r="J33" s="76">
        <f>分析係数表!G36</f>
        <v>1.8281777836656288E-2</v>
      </c>
      <c r="K33" s="78">
        <f t="shared" si="3"/>
        <v>3.8329689677273633E-2</v>
      </c>
      <c r="L33" s="79"/>
      <c r="M33" s="80"/>
      <c r="N33" s="81">
        <f>分析係数表!H36</f>
        <v>0.17079488896003725</v>
      </c>
      <c r="O33" s="82">
        <f t="shared" si="4"/>
        <v>4.7983567595706988</v>
      </c>
      <c r="P33" s="76">
        <f>分析係数表!C36</f>
        <v>0.73814422888496956</v>
      </c>
      <c r="Q33" s="82">
        <f t="shared" si="5"/>
        <v>3.5418793502082946</v>
      </c>
      <c r="R33" s="83">
        <v>3.6770804537548565</v>
      </c>
      <c r="S33" s="84">
        <f t="shared" si="6"/>
        <v>5.7736867039642767</v>
      </c>
      <c r="T33" s="85">
        <f>分析係数表!F36</f>
        <v>0.88368550043054916</v>
      </c>
      <c r="U33" s="86">
        <f t="shared" si="7"/>
        <v>5.1021232243218799</v>
      </c>
      <c r="V33" s="87">
        <f>分析係数表!D36</f>
        <v>1.6625819699278004E-2</v>
      </c>
      <c r="W33" s="88">
        <f t="shared" si="8"/>
        <v>0</v>
      </c>
      <c r="X33" s="76">
        <f>分析係数表!E36</f>
        <v>4.8353977611445987E-3</v>
      </c>
      <c r="Y33" s="89">
        <f t="shared" si="9"/>
        <v>0</v>
      </c>
    </row>
    <row r="34" spans="1:25" x14ac:dyDescent="0.2">
      <c r="A34" s="6" t="s">
        <v>22</v>
      </c>
      <c r="B34" s="5" t="s">
        <v>377</v>
      </c>
      <c r="C34" s="90"/>
      <c r="D34" s="76">
        <f>投入係数表!AC34</f>
        <v>2.0875297564548617E-2</v>
      </c>
      <c r="E34" s="77">
        <f t="shared" si="0"/>
        <v>2.0875297564548618</v>
      </c>
      <c r="F34" s="76">
        <f>分析係数表!C37</f>
        <v>0.25348602222970695</v>
      </c>
      <c r="G34" s="77">
        <f t="shared" si="1"/>
        <v>0.52915961424989189</v>
      </c>
      <c r="H34" s="77">
        <v>0.58870052127781725</v>
      </c>
      <c r="I34" s="77">
        <f t="shared" si="2"/>
        <v>0.58870052127781725</v>
      </c>
      <c r="J34" s="76">
        <f>分析係数表!G37</f>
        <v>0.47075358051131039</v>
      </c>
      <c r="K34" s="78">
        <f t="shared" si="3"/>
        <v>0.27713287824040733</v>
      </c>
      <c r="L34" s="79"/>
      <c r="M34" s="80"/>
      <c r="N34" s="81">
        <f>分析係数表!H37</f>
        <v>4.9005054768072494E-2</v>
      </c>
      <c r="O34" s="82">
        <f t="shared" si="4"/>
        <v>1.3767609629965691</v>
      </c>
      <c r="P34" s="76">
        <f>分析係数表!C37</f>
        <v>0.25348602222970695</v>
      </c>
      <c r="Q34" s="82">
        <f t="shared" si="5"/>
        <v>0.34898966007114107</v>
      </c>
      <c r="R34" s="83">
        <v>0.4218887905566997</v>
      </c>
      <c r="S34" s="84">
        <f t="shared" si="6"/>
        <v>1.0105893118345168</v>
      </c>
      <c r="T34" s="85">
        <f>分析係数表!F37</f>
        <v>0.68036407442109492</v>
      </c>
      <c r="U34" s="86">
        <f t="shared" si="7"/>
        <v>0.68756866176614229</v>
      </c>
      <c r="V34" s="87">
        <f>分析係数表!D37</f>
        <v>9.1554008834158748E-2</v>
      </c>
      <c r="W34" s="88">
        <f t="shared" si="8"/>
        <v>0</v>
      </c>
      <c r="X34" s="76">
        <f>分析係数表!E37</f>
        <v>8.4593762548520954E-2</v>
      </c>
      <c r="Y34" s="89">
        <f t="shared" si="9"/>
        <v>0</v>
      </c>
    </row>
    <row r="35" spans="1:25" x14ac:dyDescent="0.2">
      <c r="A35" s="6" t="s">
        <v>23</v>
      </c>
      <c r="B35" s="5" t="s">
        <v>194</v>
      </c>
      <c r="C35" s="90"/>
      <c r="D35" s="76">
        <f>投入係数表!AC35</f>
        <v>3.8576573277177562E-2</v>
      </c>
      <c r="E35" s="77">
        <f t="shared" si="0"/>
        <v>3.8576573277177562</v>
      </c>
      <c r="F35" s="76">
        <f>分析係数表!C38</f>
        <v>0.13763637750820168</v>
      </c>
      <c r="G35" s="77">
        <f t="shared" si="1"/>
        <v>0.53095398025504159</v>
      </c>
      <c r="H35" s="77">
        <v>0.5816646976606894</v>
      </c>
      <c r="I35" s="77">
        <f t="shared" si="2"/>
        <v>0.5816646976606894</v>
      </c>
      <c r="J35" s="76">
        <f>分析係数表!G38</f>
        <v>0.19868482855800845</v>
      </c>
      <c r="K35" s="78">
        <f t="shared" si="3"/>
        <v>0.11556795073295989</v>
      </c>
      <c r="L35" s="79"/>
      <c r="M35" s="80"/>
      <c r="N35" s="81">
        <f>分析係数表!H38</f>
        <v>4.3455482143376897E-2</v>
      </c>
      <c r="O35" s="82">
        <f t="shared" si="4"/>
        <v>1.2208498026651422</v>
      </c>
      <c r="P35" s="76">
        <f>分析係数表!C38</f>
        <v>0.13763637750820168</v>
      </c>
      <c r="Q35" s="82">
        <f t="shared" si="5"/>
        <v>0.16803334432043304</v>
      </c>
      <c r="R35" s="83">
        <v>0.21434059299627786</v>
      </c>
      <c r="S35" s="84">
        <f t="shared" si="6"/>
        <v>0.79600529065696723</v>
      </c>
      <c r="T35" s="85">
        <f>分析係数表!F38</f>
        <v>0.41427900422733677</v>
      </c>
      <c r="U35" s="86">
        <f t="shared" si="7"/>
        <v>0.32976827917306017</v>
      </c>
      <c r="V35" s="87">
        <f>分析係数表!D38</f>
        <v>5.9182714889619542E-2</v>
      </c>
      <c r="W35" s="88">
        <f t="shared" si="8"/>
        <v>0</v>
      </c>
      <c r="X35" s="76">
        <f>分析係数表!E38</f>
        <v>5.7303898543917334E-2</v>
      </c>
      <c r="Y35" s="89">
        <f t="shared" si="9"/>
        <v>0</v>
      </c>
    </row>
    <row r="36" spans="1:25" x14ac:dyDescent="0.2">
      <c r="A36" s="6" t="s">
        <v>24</v>
      </c>
      <c r="B36" s="5" t="s">
        <v>39</v>
      </c>
      <c r="C36" s="90"/>
      <c r="D36" s="76">
        <f>投入係数表!AC36</f>
        <v>0</v>
      </c>
      <c r="E36" s="77">
        <f t="shared" si="0"/>
        <v>0</v>
      </c>
      <c r="F36" s="76">
        <f>分析係数表!C39</f>
        <v>1</v>
      </c>
      <c r="G36" s="77">
        <f t="shared" si="1"/>
        <v>0</v>
      </c>
      <c r="H36" s="77">
        <v>2.622138526170863E-2</v>
      </c>
      <c r="I36" s="77">
        <f t="shared" si="2"/>
        <v>2.622138526170863E-2</v>
      </c>
      <c r="J36" s="76">
        <f>分析係数表!G39</f>
        <v>0.35440246949875054</v>
      </c>
      <c r="K36" s="78">
        <f t="shared" si="3"/>
        <v>9.2929236904276801E-3</v>
      </c>
      <c r="L36" s="79"/>
      <c r="M36" s="80"/>
      <c r="N36" s="81">
        <f>分析係数表!H39</f>
        <v>3.9099261673991711E-3</v>
      </c>
      <c r="O36" s="82">
        <f t="shared" si="4"/>
        <v>0.10984649932441444</v>
      </c>
      <c r="P36" s="76">
        <f>分析係数表!C39</f>
        <v>1</v>
      </c>
      <c r="Q36" s="82">
        <f t="shared" si="5"/>
        <v>0.10984649932441444</v>
      </c>
      <c r="R36" s="83">
        <v>0.12898984175789896</v>
      </c>
      <c r="S36" s="84">
        <f t="shared" si="6"/>
        <v>0.1552112270196076</v>
      </c>
      <c r="T36" s="85">
        <f>分析係数表!F39</f>
        <v>0.70505659267970011</v>
      </c>
      <c r="U36" s="86">
        <f t="shared" si="7"/>
        <v>0.10943269886807994</v>
      </c>
      <c r="V36" s="87">
        <f>分析係数表!D39</f>
        <v>6.644127590768778E-2</v>
      </c>
      <c r="W36" s="88">
        <f t="shared" si="8"/>
        <v>0</v>
      </c>
      <c r="X36" s="76">
        <f>分析係数表!E39</f>
        <v>8.4080552697339411E-2</v>
      </c>
      <c r="Y36" s="89">
        <f t="shared" si="9"/>
        <v>0</v>
      </c>
    </row>
    <row r="37" spans="1:25" x14ac:dyDescent="0.2">
      <c r="A37" s="6" t="s">
        <v>25</v>
      </c>
      <c r="B37" s="5" t="s">
        <v>40</v>
      </c>
      <c r="C37" s="90"/>
      <c r="D37" s="76">
        <f>投入係数表!AC37</f>
        <v>6.1038881767686015E-5</v>
      </c>
      <c r="E37" s="77">
        <f t="shared" si="0"/>
        <v>6.1038881767686015E-3</v>
      </c>
      <c r="F37" s="76">
        <f>分析係数表!C40</f>
        <v>0.97865804365400166</v>
      </c>
      <c r="G37" s="77">
        <f t="shared" si="1"/>
        <v>5.9736192617591503E-3</v>
      </c>
      <c r="H37" s="77">
        <v>8.7559408588976512E-3</v>
      </c>
      <c r="I37" s="77">
        <f t="shared" si="2"/>
        <v>8.7559408588976512E-3</v>
      </c>
      <c r="J37" s="76">
        <f>分析係数表!G40</f>
        <v>0.50171175404443846</v>
      </c>
      <c r="K37" s="78">
        <f t="shared" si="3"/>
        <v>4.392958446626908E-3</v>
      </c>
      <c r="L37" s="79"/>
      <c r="M37" s="80"/>
      <c r="N37" s="81">
        <f>分析係数表!H40</f>
        <v>2.8630749677406836E-2</v>
      </c>
      <c r="O37" s="82">
        <f t="shared" si="4"/>
        <v>0.80435984989167997</v>
      </c>
      <c r="P37" s="76">
        <f>分析係数表!C40</f>
        <v>0.97865804365400166</v>
      </c>
      <c r="Q37" s="82">
        <f t="shared" si="5"/>
        <v>0.78719323708881794</v>
      </c>
      <c r="R37" s="83">
        <v>0.78904101080863642</v>
      </c>
      <c r="S37" s="84">
        <f t="shared" si="6"/>
        <v>0.79779695166753406</v>
      </c>
      <c r="T37" s="85">
        <f>分析係数表!F40</f>
        <v>0.70027522319930191</v>
      </c>
      <c r="U37" s="86">
        <f t="shared" si="7"/>
        <v>0.55867743839670514</v>
      </c>
      <c r="V37" s="87">
        <f>分析係数表!D40</f>
        <v>7.5250050345707184E-2</v>
      </c>
      <c r="W37" s="88">
        <f t="shared" si="8"/>
        <v>0</v>
      </c>
      <c r="X37" s="76">
        <f>分析係数表!E40</f>
        <v>4.584815734711687E-2</v>
      </c>
      <c r="Y37" s="89">
        <f t="shared" si="9"/>
        <v>0</v>
      </c>
    </row>
    <row r="38" spans="1:25" x14ac:dyDescent="0.2">
      <c r="A38" s="6" t="s">
        <v>26</v>
      </c>
      <c r="B38" s="5" t="s">
        <v>277</v>
      </c>
      <c r="C38" s="90"/>
      <c r="D38" s="76">
        <f>投入係数表!AC38</f>
        <v>0</v>
      </c>
      <c r="E38" s="77">
        <f t="shared" si="0"/>
        <v>0</v>
      </c>
      <c r="F38" s="76">
        <f>分析係数表!C41</f>
        <v>0.80396305278910163</v>
      </c>
      <c r="G38" s="77">
        <f t="shared" si="1"/>
        <v>0</v>
      </c>
      <c r="H38" s="77">
        <v>3.9646104047325688E-4</v>
      </c>
      <c r="I38" s="77">
        <f t="shared" si="2"/>
        <v>3.9646104047325688E-4</v>
      </c>
      <c r="J38" s="76">
        <f>分析係数表!G41</f>
        <v>0.44128144119646501</v>
      </c>
      <c r="K38" s="78">
        <f t="shared" si="3"/>
        <v>1.7495089931828883E-4</v>
      </c>
      <c r="L38" s="79"/>
      <c r="M38" s="80"/>
      <c r="N38" s="81">
        <f>分析係数表!H41</f>
        <v>5.1799245180506638E-2</v>
      </c>
      <c r="O38" s="82">
        <f t="shared" si="4"/>
        <v>1.4552616870795252</v>
      </c>
      <c r="P38" s="76">
        <f>分析係数表!C41</f>
        <v>0.80396305278910163</v>
      </c>
      <c r="Q38" s="82">
        <f t="shared" si="5"/>
        <v>1.1699766285514734</v>
      </c>
      <c r="R38" s="83">
        <v>1.1905767434713079</v>
      </c>
      <c r="S38" s="84">
        <f t="shared" si="6"/>
        <v>1.1909732045117811</v>
      </c>
      <c r="T38" s="85">
        <f>分析係数表!F41</f>
        <v>0.54716179469748472</v>
      </c>
      <c r="U38" s="86">
        <f t="shared" si="7"/>
        <v>0.6516550360172807</v>
      </c>
      <c r="V38" s="87">
        <f>分析係数表!D41</f>
        <v>0.14475696804894631</v>
      </c>
      <c r="W38" s="88">
        <f t="shared" si="8"/>
        <v>0</v>
      </c>
      <c r="X38" s="76">
        <f>分析係数表!E41</f>
        <v>0.13642929979605711</v>
      </c>
      <c r="Y38" s="89">
        <f t="shared" si="9"/>
        <v>0</v>
      </c>
    </row>
    <row r="39" spans="1:25" x14ac:dyDescent="0.2">
      <c r="A39" s="6" t="s">
        <v>51</v>
      </c>
      <c r="B39" s="5" t="s">
        <v>367</v>
      </c>
      <c r="C39" s="90"/>
      <c r="D39" s="76">
        <f>投入係数表!AC39</f>
        <v>3.6623329060611609E-4</v>
      </c>
      <c r="E39" s="77">
        <f>$C$31*D39</f>
        <v>3.6623329060611609E-2</v>
      </c>
      <c r="F39" s="76">
        <f>分析係数表!C42</f>
        <v>0.7641968631692807</v>
      </c>
      <c r="G39" s="77">
        <f>E39*F39</f>
        <v>2.7987433186935751E-2</v>
      </c>
      <c r="H39" s="77">
        <v>3.869412948379701E-2</v>
      </c>
      <c r="I39" s="77">
        <f>C39+H39</f>
        <v>3.869412948379701E-2</v>
      </c>
      <c r="J39" s="76">
        <f>分析係数表!G42</f>
        <v>0.4859550561797753</v>
      </c>
      <c r="K39" s="78">
        <f>I39*J39</f>
        <v>1.8803607867126076E-2</v>
      </c>
      <c r="L39" s="79"/>
      <c r="M39" s="80"/>
      <c r="N39" s="81">
        <f>分析係数表!H42</f>
        <v>1.4232907413336437E-2</v>
      </c>
      <c r="O39" s="82">
        <f t="shared" si="4"/>
        <v>0.39986306329755827</v>
      </c>
      <c r="P39" s="76">
        <f>分析係数表!C42</f>
        <v>0.7641968631692807</v>
      </c>
      <c r="Q39" s="82">
        <f>O39*P39</f>
        <v>0.30557409866925356</v>
      </c>
      <c r="R39" s="83">
        <v>0.31644092639079469</v>
      </c>
      <c r="S39" s="84">
        <f>I39+R39</f>
        <v>0.35513505587459171</v>
      </c>
      <c r="T39" s="85">
        <f>分析係数表!F42</f>
        <v>0.5610955056179775</v>
      </c>
      <c r="U39" s="86">
        <f>S39*T39</f>
        <v>0.19926468373862272</v>
      </c>
      <c r="V39" s="87">
        <f>分析係数表!D42</f>
        <v>0.23876404494382023</v>
      </c>
      <c r="W39" s="88">
        <f>ROUND(S39*V39,0)</f>
        <v>0</v>
      </c>
      <c r="X39" s="76">
        <f>分析係数表!E42</f>
        <v>0.20084269662921347</v>
      </c>
      <c r="Y39" s="89">
        <f>ROUND(S39*X39,0)</f>
        <v>0</v>
      </c>
    </row>
    <row r="40" spans="1:25" x14ac:dyDescent="0.2">
      <c r="A40" s="6" t="s">
        <v>195</v>
      </c>
      <c r="B40" s="5" t="s">
        <v>41</v>
      </c>
      <c r="C40" s="90"/>
      <c r="D40" s="76">
        <f>投入係数表!AC40</f>
        <v>8.6186901055972653E-2</v>
      </c>
      <c r="E40" s="77">
        <f>$C$31*D40</f>
        <v>8.6186901055972651</v>
      </c>
      <c r="F40" s="76">
        <f>分析係数表!C43</f>
        <v>0.28983015307192284</v>
      </c>
      <c r="G40" s="77">
        <f>E40*F40</f>
        <v>2.4979562725847222</v>
      </c>
      <c r="H40" s="77">
        <v>2.7254909307975907</v>
      </c>
      <c r="I40" s="77">
        <f>C40+H40</f>
        <v>2.7254909307975907</v>
      </c>
      <c r="J40" s="76">
        <f>分析係数表!G43</f>
        <v>0.33656441717791413</v>
      </c>
      <c r="K40" s="78">
        <f>I40*J40</f>
        <v>0.91730326664758188</v>
      </c>
      <c r="L40" s="79"/>
      <c r="M40" s="80"/>
      <c r="N40" s="81">
        <f>分析係数表!H43</f>
        <v>3.8148460769760653E-2</v>
      </c>
      <c r="O40" s="82">
        <f t="shared" si="4"/>
        <v>1.0717529412992497</v>
      </c>
      <c r="P40" s="76">
        <f>分析係数表!C43</f>
        <v>0.28983015307192284</v>
      </c>
      <c r="Q40" s="82">
        <f>O40*P40</f>
        <v>0.31062631903204507</v>
      </c>
      <c r="R40" s="83">
        <v>0.51273686280578001</v>
      </c>
      <c r="S40" s="84">
        <f>I40+R40</f>
        <v>3.2382277936033708</v>
      </c>
      <c r="T40" s="85">
        <f>分析係数表!F43</f>
        <v>0.56944785276073617</v>
      </c>
      <c r="U40" s="86">
        <f>S40*T40</f>
        <v>1.8440018638175759</v>
      </c>
      <c r="V40" s="87">
        <f>分析係数表!D43</f>
        <v>0.1860122699386503</v>
      </c>
      <c r="W40" s="88">
        <f>ROUND(S40*V40,0)</f>
        <v>1</v>
      </c>
      <c r="X40" s="76">
        <f>分析係数表!E43</f>
        <v>0.14098159509202454</v>
      </c>
      <c r="Y40" s="89">
        <f>ROUND(S40*X40,0)</f>
        <v>0</v>
      </c>
    </row>
    <row r="41" spans="1:25" x14ac:dyDescent="0.2">
      <c r="A41" s="6" t="s">
        <v>341</v>
      </c>
      <c r="B41" s="5" t="s">
        <v>42</v>
      </c>
      <c r="C41" s="90"/>
      <c r="D41" s="76">
        <f>投入係数表!AC41</f>
        <v>9.1558322651529023E-4</v>
      </c>
      <c r="E41" s="77">
        <f>$C$31*D41</f>
        <v>9.1558322651529023E-2</v>
      </c>
      <c r="F41" s="76">
        <f>分析係数表!C44</f>
        <v>0.42300160227879646</v>
      </c>
      <c r="G41" s="77">
        <f>E41*F41</f>
        <v>3.8729317183555802E-2</v>
      </c>
      <c r="H41" s="77">
        <v>4.585885792927024E-2</v>
      </c>
      <c r="I41" s="77">
        <f>C41+H41</f>
        <v>4.585885792927024E-2</v>
      </c>
      <c r="J41" s="76">
        <f>分析係数表!G44</f>
        <v>0.26136898597118913</v>
      </c>
      <c r="K41" s="78">
        <f>I41*J41</f>
        <v>1.1986083194770189E-2</v>
      </c>
      <c r="L41" s="79"/>
      <c r="M41" s="80"/>
      <c r="N41" s="81">
        <f>分析係数表!H44</f>
        <v>0.11478495406079305</v>
      </c>
      <c r="O41" s="82">
        <f t="shared" si="4"/>
        <v>3.2247988424494971</v>
      </c>
      <c r="P41" s="76">
        <f>分析係数表!C44</f>
        <v>0.42300160227879646</v>
      </c>
      <c r="Q41" s="82">
        <f>O41*P41</f>
        <v>1.3640950773829454</v>
      </c>
      <c r="R41" s="83">
        <v>1.3877367619660419</v>
      </c>
      <c r="S41" s="84">
        <f>I41+R41</f>
        <v>1.4335956198953121</v>
      </c>
      <c r="T41" s="85">
        <f>分析係数表!F44</f>
        <v>0.45226438188494494</v>
      </c>
      <c r="U41" s="86">
        <f>S41*T41</f>
        <v>0.64836423690491785</v>
      </c>
      <c r="V41" s="87">
        <f>分析係数表!D44</f>
        <v>0.17696073816024857</v>
      </c>
      <c r="W41" s="88">
        <f>ROUND(S41*V41,0)</f>
        <v>0</v>
      </c>
      <c r="X41" s="76">
        <f>分析係数表!E44</f>
        <v>0.12357593446944733</v>
      </c>
      <c r="Y41" s="89">
        <f>ROUND(S41*X41,0)</f>
        <v>0</v>
      </c>
    </row>
    <row r="42" spans="1:25" x14ac:dyDescent="0.2">
      <c r="A42" s="6" t="s">
        <v>342</v>
      </c>
      <c r="B42" s="5" t="s">
        <v>279</v>
      </c>
      <c r="C42" s="90"/>
      <c r="D42" s="76">
        <f>投入係数表!AC42</f>
        <v>1.1597387535860343E-3</v>
      </c>
      <c r="E42" s="77">
        <f>$C$31*D42</f>
        <v>0.11597387535860343</v>
      </c>
      <c r="F42" s="76">
        <f>分析係数表!C45</f>
        <v>1</v>
      </c>
      <c r="G42" s="77">
        <f>E42*F42</f>
        <v>0.11597387535860343</v>
      </c>
      <c r="H42" s="77">
        <v>0.12238707647343594</v>
      </c>
      <c r="I42" s="77">
        <f>C42+H42</f>
        <v>0.12238707647343594</v>
      </c>
      <c r="J42" s="76">
        <f>分析係数表!G45</f>
        <v>0</v>
      </c>
      <c r="K42" s="78">
        <f>I42*J42</f>
        <v>0</v>
      </c>
      <c r="L42" s="79"/>
      <c r="M42" s="80"/>
      <c r="N42" s="81">
        <f>分析係数表!H45</f>
        <v>0</v>
      </c>
      <c r="O42" s="82">
        <f t="shared" si="4"/>
        <v>0</v>
      </c>
      <c r="P42" s="76">
        <f>分析係数表!C45</f>
        <v>1</v>
      </c>
      <c r="Q42" s="82">
        <f>O42*P42</f>
        <v>0</v>
      </c>
      <c r="R42" s="83">
        <v>1.0780603158913745E-2</v>
      </c>
      <c r="S42" s="84">
        <f>I42+R42</f>
        <v>0.13316767963234968</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投入係数表!AC43</f>
        <v>9.2168711469205883E-3</v>
      </c>
      <c r="E43" s="77">
        <f>$C$31*D43</f>
        <v>0.92168711469205888</v>
      </c>
      <c r="F43" s="76">
        <f>分析係数表!C46</f>
        <v>0.14201585503963765</v>
      </c>
      <c r="G43" s="77">
        <f>E43*F43</f>
        <v>0.13089418367200931</v>
      </c>
      <c r="H43" s="77">
        <v>0.13837840289372286</v>
      </c>
      <c r="I43" s="77">
        <f>C43+H43</f>
        <v>0.13837840289372286</v>
      </c>
      <c r="J43" s="76">
        <f>分析係数表!G46</f>
        <v>9.5541401273885346E-3</v>
      </c>
      <c r="K43" s="78">
        <f>I43*J43</f>
        <v>1.3220866518508553E-3</v>
      </c>
      <c r="L43" s="79"/>
      <c r="M43" s="80"/>
      <c r="N43" s="81">
        <f>分析係数表!H46</f>
        <v>2.2838625801631884E-2</v>
      </c>
      <c r="O43" s="82">
        <f t="shared" si="4"/>
        <v>0.64163439059471861</v>
      </c>
      <c r="P43" s="76">
        <f>分析係数表!C46</f>
        <v>0.14201585503963765</v>
      </c>
      <c r="Q43" s="82">
        <f>O43*P43</f>
        <v>9.1122256603145796E-2</v>
      </c>
      <c r="R43" s="83">
        <v>0.10102537015317875</v>
      </c>
      <c r="S43" s="84">
        <f>I43+R43</f>
        <v>0.23940377304690161</v>
      </c>
      <c r="T43" s="85">
        <f>分析係数表!F46</f>
        <v>0.31369426751592355</v>
      </c>
      <c r="U43" s="86">
        <f>S43*T43</f>
        <v>7.5099591226496204E-2</v>
      </c>
      <c r="V43" s="87">
        <f>分析係数表!D46</f>
        <v>3.1847133757961785E-3</v>
      </c>
      <c r="W43" s="88">
        <f>ROUND(S43*V43,0)</f>
        <v>0</v>
      </c>
      <c r="X43" s="76">
        <f>分析係数表!E46</f>
        <v>1.1146496815286623E-2</v>
      </c>
      <c r="Y43" s="89">
        <f>ROUND(S43*X43,0)</f>
        <v>0</v>
      </c>
    </row>
    <row r="44" spans="1:25" x14ac:dyDescent="0.2">
      <c r="A44" s="192">
        <v>40</v>
      </c>
      <c r="B44" s="14" t="s">
        <v>151</v>
      </c>
      <c r="C44" s="197">
        <f>SUM(C5:C43)</f>
        <v>100</v>
      </c>
      <c r="D44" s="92">
        <f>投入係数表!AC44</f>
        <v>0.27571262894463772</v>
      </c>
      <c r="E44" s="91">
        <f>SUM(E5:E43)</f>
        <v>27.571262894463764</v>
      </c>
      <c r="F44" s="92">
        <f>分析係数表!C47</f>
        <v>0.37838028773130272</v>
      </c>
      <c r="G44" s="91">
        <f>SUM(G5:G43)</f>
        <v>8.6964261286828179</v>
      </c>
      <c r="H44" s="91">
        <f>SUM(H5:H43)</f>
        <v>9.6394762565082299</v>
      </c>
      <c r="I44" s="91">
        <f>SUM(I5:I43)</f>
        <v>109.63947625650822</v>
      </c>
      <c r="J44" s="92">
        <f>分析係数表!G47</f>
        <v>0.24341071531224251</v>
      </c>
      <c r="K44" s="93">
        <f>SUM(K5:K43)</f>
        <v>44.783630733895571</v>
      </c>
      <c r="L44" s="94">
        <f>最終需要_まとめ!$L$33</f>
        <v>0.62733333333333341</v>
      </c>
      <c r="M44" s="91">
        <f>K44*L44</f>
        <v>28.094264347063824</v>
      </c>
      <c r="N44" s="95">
        <f>分析係数表!H47</f>
        <v>1</v>
      </c>
      <c r="O44" s="96">
        <f>SUM(O5:O43)</f>
        <v>28.094264347063824</v>
      </c>
      <c r="P44" s="92">
        <f>分析係数表!C47</f>
        <v>0.37838028773130272</v>
      </c>
      <c r="Q44" s="96">
        <f>SUM(Q5:Q43)</f>
        <v>11.756543904690952</v>
      </c>
      <c r="R44" s="91">
        <f>SUM(R5:R43)</f>
        <v>13.097857503333922</v>
      </c>
      <c r="S44" s="97">
        <f>SUM(S5:S43)</f>
        <v>122.73733375984214</v>
      </c>
      <c r="T44" s="98">
        <f>分析係数表!F47</f>
        <v>0.4410006323413877</v>
      </c>
      <c r="U44" s="99">
        <f>SUM(U5:U43)</f>
        <v>84.485644598904855</v>
      </c>
      <c r="V44" s="100">
        <f>分析係数表!D47</f>
        <v>6.076465403261349E-2</v>
      </c>
      <c r="W44" s="101">
        <f>SUM(W5:W43)</f>
        <v>27</v>
      </c>
      <c r="X44" s="92">
        <f>分析係数表!E47</f>
        <v>4.5269894801387316E-2</v>
      </c>
      <c r="Y44" s="102">
        <f>SUM(Y5:Y43)</f>
        <v>17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292</v>
      </c>
      <c r="S2" s="3" t="s">
        <v>153</v>
      </c>
      <c r="U2" s="64" t="s">
        <v>210</v>
      </c>
      <c r="W2" s="3" t="s">
        <v>130</v>
      </c>
      <c r="Y2" s="3" t="s">
        <v>154</v>
      </c>
    </row>
    <row r="3" spans="1:25" ht="44" x14ac:dyDescent="0.2">
      <c r="B3" s="65"/>
      <c r="C3" s="66" t="s">
        <v>228</v>
      </c>
      <c r="D3" s="66" t="s">
        <v>234</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投入係数表!AD5</f>
        <v>0</v>
      </c>
      <c r="E5" s="77">
        <f t="shared" ref="E5:E38" si="0">$C$32*D5</f>
        <v>0</v>
      </c>
      <c r="F5" s="76">
        <f>分析係数表!C8</f>
        <v>1</v>
      </c>
      <c r="G5" s="77">
        <f t="shared" ref="G5:G38" si="1">E5*F5</f>
        <v>0</v>
      </c>
      <c r="H5" s="77">
        <f t="array" ref="H5:H43">MMULT(逆行列係数!C5:AO43,'28'!G5:G43)</f>
        <v>2.1648549837560357E-3</v>
      </c>
      <c r="I5" s="77">
        <f t="shared" ref="I5:I38" si="2">C5+H5</f>
        <v>2.1648549837560357E-3</v>
      </c>
      <c r="J5" s="76">
        <f>分析係数表!G8</f>
        <v>0.11966752230778634</v>
      </c>
      <c r="K5" s="78">
        <f t="shared" ref="K5:K38" si="3">I5*J5</f>
        <v>2.5906283206174785E-4</v>
      </c>
      <c r="L5" s="79" t="s">
        <v>185</v>
      </c>
      <c r="M5" s="80" t="s">
        <v>185</v>
      </c>
      <c r="N5" s="81">
        <f>分析係数表!H8</f>
        <v>1.1982031803320041E-2</v>
      </c>
      <c r="O5" s="82">
        <f t="shared" ref="O5:O43" si="4">$M$44*N5</f>
        <v>0.26257513754042949</v>
      </c>
      <c r="P5" s="76">
        <f>分析係数表!C8</f>
        <v>1</v>
      </c>
      <c r="Q5" s="82">
        <f t="shared" ref="Q5:Q38" si="5">O5*P5</f>
        <v>0.26257513754042949</v>
      </c>
      <c r="R5" s="83">
        <f t="array" ref="R5:R43">MMULT(逆行列係数!C5:AO43,'28'!Q5:Q43)</f>
        <v>0.34688208677829058</v>
      </c>
      <c r="S5" s="84">
        <f t="shared" ref="S5:S38" si="6">I5+R5</f>
        <v>0.34904694176204659</v>
      </c>
      <c r="T5" s="85">
        <f>分析係数表!F8</f>
        <v>0.45202298007578534</v>
      </c>
      <c r="U5" s="86">
        <f t="shared" ref="U5:U38" si="7">S5*T5</f>
        <v>0.1577772388016194</v>
      </c>
      <c r="V5" s="87">
        <f>分析係数表!D8</f>
        <v>0.29959662632929962</v>
      </c>
      <c r="W5" s="88">
        <f t="shared" ref="W5:W38" si="8">ROUND(S5*V5,0)</f>
        <v>0</v>
      </c>
      <c r="X5" s="76">
        <f>分析係数表!E8</f>
        <v>0.10695513995844029</v>
      </c>
      <c r="Y5" s="89">
        <f t="shared" ref="Y5:Y38" si="9">ROUND(S5*X5,0)</f>
        <v>0</v>
      </c>
    </row>
    <row r="6" spans="1:25" x14ac:dyDescent="0.2">
      <c r="A6" s="6" t="s">
        <v>220</v>
      </c>
      <c r="B6" s="5" t="s">
        <v>266</v>
      </c>
      <c r="C6" s="90"/>
      <c r="D6" s="76">
        <f>投入係数表!AD6</f>
        <v>0</v>
      </c>
      <c r="E6" s="77">
        <f t="shared" si="0"/>
        <v>0</v>
      </c>
      <c r="F6" s="76">
        <f>分析係数表!C9</f>
        <v>0.44525547445255476</v>
      </c>
      <c r="G6" s="77">
        <f t="shared" si="1"/>
        <v>0</v>
      </c>
      <c r="H6" s="77">
        <v>1.0139160212852291E-4</v>
      </c>
      <c r="I6" s="77">
        <f t="shared" si="2"/>
        <v>1.0139160212852291E-4</v>
      </c>
      <c r="J6" s="76">
        <f>分析係数表!G9</f>
        <v>0.25757575757575757</v>
      </c>
      <c r="K6" s="78">
        <f t="shared" si="3"/>
        <v>2.6116018730074084E-5</v>
      </c>
      <c r="L6" s="79"/>
      <c r="M6" s="80"/>
      <c r="N6" s="81">
        <f>分析係数表!H9</f>
        <v>6.2093120276314386E-4</v>
      </c>
      <c r="O6" s="82">
        <f t="shared" si="4"/>
        <v>1.3607132633674081E-2</v>
      </c>
      <c r="P6" s="76">
        <f>分析係数表!C9</f>
        <v>0.44525547445255476</v>
      </c>
      <c r="Q6" s="82">
        <f t="shared" si="5"/>
        <v>6.0586502967453944E-3</v>
      </c>
      <c r="R6" s="83">
        <v>7.2198142791071286E-3</v>
      </c>
      <c r="S6" s="84">
        <f t="shared" si="6"/>
        <v>7.3212058812356512E-3</v>
      </c>
      <c r="T6" s="85">
        <f>分析係数表!F9</f>
        <v>0.71212121212121215</v>
      </c>
      <c r="U6" s="86">
        <f t="shared" si="7"/>
        <v>5.213586006334479E-3</v>
      </c>
      <c r="V6" s="87">
        <f>分析係数表!D9</f>
        <v>0.22727272727272727</v>
      </c>
      <c r="W6" s="88">
        <f t="shared" si="8"/>
        <v>0</v>
      </c>
      <c r="X6" s="76">
        <f>分析係数表!E9</f>
        <v>0</v>
      </c>
      <c r="Y6" s="89">
        <f t="shared" si="9"/>
        <v>0</v>
      </c>
    </row>
    <row r="7" spans="1:25" x14ac:dyDescent="0.2">
      <c r="A7" s="6" t="s">
        <v>221</v>
      </c>
      <c r="B7" s="5" t="s">
        <v>267</v>
      </c>
      <c r="C7" s="90"/>
      <c r="D7" s="76">
        <f>投入係数表!AD7</f>
        <v>0</v>
      </c>
      <c r="E7" s="77">
        <f t="shared" si="0"/>
        <v>0</v>
      </c>
      <c r="F7" s="76">
        <f>分析係数表!C10</f>
        <v>1</v>
      </c>
      <c r="G7" s="77">
        <f t="shared" si="1"/>
        <v>0</v>
      </c>
      <c r="H7" s="77">
        <v>2.6088496462640972E-3</v>
      </c>
      <c r="I7" s="77">
        <f t="shared" si="2"/>
        <v>2.6088496462640972E-3</v>
      </c>
      <c r="J7" s="76">
        <f>分析係数表!G10</f>
        <v>0.17925311203319502</v>
      </c>
      <c r="K7" s="78">
        <f t="shared" si="3"/>
        <v>4.6764441791953944E-4</v>
      </c>
      <c r="L7" s="79"/>
      <c r="M7" s="80"/>
      <c r="N7" s="81">
        <f>分析係数表!H10</f>
        <v>1.2030542053535912E-3</v>
      </c>
      <c r="O7" s="82">
        <f t="shared" si="4"/>
        <v>2.6363819477743529E-2</v>
      </c>
      <c r="P7" s="76">
        <f>分析係数表!C10</f>
        <v>1</v>
      </c>
      <c r="Q7" s="82">
        <f t="shared" si="5"/>
        <v>2.6363819477743529E-2</v>
      </c>
      <c r="R7" s="83">
        <v>3.5893829719691614E-2</v>
      </c>
      <c r="S7" s="84">
        <f t="shared" si="6"/>
        <v>3.8502679365955708E-2</v>
      </c>
      <c r="T7" s="85">
        <f>分析係数表!F10</f>
        <v>0.51950207468879672</v>
      </c>
      <c r="U7" s="86">
        <f t="shared" si="7"/>
        <v>2.0002221811691513E-2</v>
      </c>
      <c r="V7" s="87">
        <f>分析係数表!D10</f>
        <v>0.10539419087136929</v>
      </c>
      <c r="W7" s="88">
        <f t="shared" si="8"/>
        <v>0</v>
      </c>
      <c r="X7" s="76">
        <f>分析係数表!E10</f>
        <v>0</v>
      </c>
      <c r="Y7" s="89">
        <f t="shared" si="9"/>
        <v>0</v>
      </c>
    </row>
    <row r="8" spans="1:25" x14ac:dyDescent="0.2">
      <c r="A8" s="6" t="s">
        <v>222</v>
      </c>
      <c r="B8" s="5" t="s">
        <v>27</v>
      </c>
      <c r="C8" s="90"/>
      <c r="D8" s="76">
        <f>投入係数表!AD8</f>
        <v>0</v>
      </c>
      <c r="E8" s="77">
        <f t="shared" si="0"/>
        <v>0</v>
      </c>
      <c r="F8" s="76">
        <f>分析係数表!C11</f>
        <v>1.8423746161719823E-3</v>
      </c>
      <c r="G8" s="77">
        <f t="shared" si="1"/>
        <v>0</v>
      </c>
      <c r="H8" s="77">
        <v>1.2200155031369286E-4</v>
      </c>
      <c r="I8" s="77">
        <f t="shared" si="2"/>
        <v>1.2200155031369286E-4</v>
      </c>
      <c r="J8" s="76">
        <f>分析係数表!G11</f>
        <v>0.46666666666666667</v>
      </c>
      <c r="K8" s="78">
        <f t="shared" si="3"/>
        <v>5.6934056813056667E-5</v>
      </c>
      <c r="L8" s="79"/>
      <c r="M8" s="80"/>
      <c r="N8" s="81">
        <f>分析係数表!H11</f>
        <v>-1.9404100086348246E-5</v>
      </c>
      <c r="O8" s="82">
        <f t="shared" si="4"/>
        <v>-4.2522289480231504E-4</v>
      </c>
      <c r="P8" s="76">
        <f>分析係数表!C11</f>
        <v>1.8423746161719823E-3</v>
      </c>
      <c r="Q8" s="82">
        <f t="shared" si="5"/>
        <v>-7.8341986759895442E-7</v>
      </c>
      <c r="R8" s="83">
        <v>1.317885260003532E-4</v>
      </c>
      <c r="S8" s="84">
        <f t="shared" si="6"/>
        <v>2.5379007631404606E-4</v>
      </c>
      <c r="T8" s="85">
        <f>分析係数表!F11</f>
        <v>0.8</v>
      </c>
      <c r="U8" s="86">
        <f t="shared" si="7"/>
        <v>2.0303206105123686E-4</v>
      </c>
      <c r="V8" s="87">
        <f>分析係数表!D11</f>
        <v>0.8666666666666667</v>
      </c>
      <c r="W8" s="88">
        <f t="shared" si="8"/>
        <v>0</v>
      </c>
      <c r="X8" s="76">
        <f>分析係数表!E11</f>
        <v>0.13333333333333333</v>
      </c>
      <c r="Y8" s="89">
        <f t="shared" si="9"/>
        <v>0</v>
      </c>
    </row>
    <row r="9" spans="1:25" x14ac:dyDescent="0.2">
      <c r="A9" s="6" t="s">
        <v>223</v>
      </c>
      <c r="B9" s="5" t="s">
        <v>191</v>
      </c>
      <c r="C9" s="90"/>
      <c r="D9" s="76">
        <f>投入係数表!AD9</f>
        <v>0</v>
      </c>
      <c r="E9" s="77">
        <f t="shared" si="0"/>
        <v>0</v>
      </c>
      <c r="F9" s="76">
        <f>分析係数表!C12</f>
        <v>2.0316759704011478E-2</v>
      </c>
      <c r="G9" s="77">
        <f t="shared" si="1"/>
        <v>0</v>
      </c>
      <c r="H9" s="77">
        <v>8.8196075135150767E-5</v>
      </c>
      <c r="I9" s="77">
        <f t="shared" si="2"/>
        <v>8.8196075135150767E-5</v>
      </c>
      <c r="J9" s="76">
        <f>分析係数表!G12</f>
        <v>0.1442736737729301</v>
      </c>
      <c r="K9" s="78">
        <f t="shared" si="3"/>
        <v>1.2724371772101574E-5</v>
      </c>
      <c r="L9" s="79"/>
      <c r="M9" s="80"/>
      <c r="N9" s="81">
        <f>分析係数表!H12</f>
        <v>9.3974056718184554E-2</v>
      </c>
      <c r="O9" s="82">
        <f t="shared" si="4"/>
        <v>2.0593544795276117</v>
      </c>
      <c r="P9" s="76">
        <f>分析係数表!C12</f>
        <v>2.0316759704011478E-2</v>
      </c>
      <c r="Q9" s="82">
        <f t="shared" si="5"/>
        <v>4.183941010594211E-2</v>
      </c>
      <c r="R9" s="83">
        <v>4.6572899805884749E-2</v>
      </c>
      <c r="S9" s="84">
        <f t="shared" si="6"/>
        <v>4.6661095881019903E-2</v>
      </c>
      <c r="T9" s="85">
        <f>分析係数表!F12</f>
        <v>0.28705999008428357</v>
      </c>
      <c r="U9" s="86">
        <f t="shared" si="7"/>
        <v>1.3394533720927379E-2</v>
      </c>
      <c r="V9" s="87">
        <f>分析係数表!D12</f>
        <v>9.4695091720376795E-2</v>
      </c>
      <c r="W9" s="88">
        <f t="shared" si="8"/>
        <v>0</v>
      </c>
      <c r="X9" s="76">
        <f>分析係数表!E12</f>
        <v>6.8914229053049086E-2</v>
      </c>
      <c r="Y9" s="89">
        <f t="shared" si="9"/>
        <v>0</v>
      </c>
    </row>
    <row r="10" spans="1:25" x14ac:dyDescent="0.2">
      <c r="A10" s="6" t="s">
        <v>224</v>
      </c>
      <c r="B10" s="5" t="s">
        <v>28</v>
      </c>
      <c r="C10" s="90"/>
      <c r="D10" s="76">
        <f>投入係数表!AD10</f>
        <v>1.5466983938132064E-3</v>
      </c>
      <c r="E10" s="77">
        <f t="shared" si="0"/>
        <v>0.15466983938132065</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0.31211360478489925</v>
      </c>
      <c r="P10" s="76">
        <f>分析係数表!C13</f>
        <v>0</v>
      </c>
      <c r="Q10" s="82">
        <f t="shared" si="5"/>
        <v>0</v>
      </c>
      <c r="R10" s="83">
        <v>0</v>
      </c>
      <c r="S10" s="84">
        <f t="shared" si="6"/>
        <v>0</v>
      </c>
      <c r="T10" s="85">
        <f>分析係数表!F13</f>
        <v>0.38446411012782694</v>
      </c>
      <c r="U10" s="86">
        <f t="shared" si="7"/>
        <v>0</v>
      </c>
      <c r="V10" s="87">
        <f>分析係数表!D13</f>
        <v>0.19469026548672566</v>
      </c>
      <c r="W10" s="88">
        <f t="shared" si="8"/>
        <v>0</v>
      </c>
      <c r="X10" s="76">
        <f>分析係数表!E13</f>
        <v>0.18584070796460178</v>
      </c>
      <c r="Y10" s="89">
        <f t="shared" si="9"/>
        <v>0</v>
      </c>
    </row>
    <row r="11" spans="1:25" x14ac:dyDescent="0.2">
      <c r="A11" s="6" t="s">
        <v>225</v>
      </c>
      <c r="B11" s="5" t="s">
        <v>268</v>
      </c>
      <c r="C11" s="90"/>
      <c r="D11" s="76">
        <f>投入係数表!AD11</f>
        <v>4.6400951814396189E-3</v>
      </c>
      <c r="E11" s="77">
        <f t="shared" si="0"/>
        <v>0.46400951814396191</v>
      </c>
      <c r="F11" s="76">
        <f>分析係数表!C14</f>
        <v>5.3118908382066232E-2</v>
      </c>
      <c r="G11" s="77">
        <f t="shared" si="1"/>
        <v>2.4647679082695811E-2</v>
      </c>
      <c r="H11" s="77">
        <v>3.4536369390727004E-2</v>
      </c>
      <c r="I11" s="77">
        <f t="shared" si="2"/>
        <v>3.4536369390727004E-2</v>
      </c>
      <c r="J11" s="76">
        <f>分析係数表!G14</f>
        <v>0.16545012165450121</v>
      </c>
      <c r="K11" s="78">
        <f t="shared" si="3"/>
        <v>5.7140465172005744E-3</v>
      </c>
      <c r="L11" s="79"/>
      <c r="M11" s="80"/>
      <c r="N11" s="81">
        <f>分析係数表!H14</f>
        <v>1.1739480552240688E-3</v>
      </c>
      <c r="O11" s="82">
        <f t="shared" si="4"/>
        <v>2.5725985135540055E-2</v>
      </c>
      <c r="P11" s="76">
        <f>分析係数表!C14</f>
        <v>5.3118908382066232E-2</v>
      </c>
      <c r="Q11" s="82">
        <f t="shared" si="5"/>
        <v>1.36653624745315E-3</v>
      </c>
      <c r="R11" s="83">
        <v>5.0857295877032921E-3</v>
      </c>
      <c r="S11" s="84">
        <f t="shared" si="6"/>
        <v>3.9622098978430297E-2</v>
      </c>
      <c r="T11" s="85">
        <f>分析係数表!F14</f>
        <v>0.30008110300081103</v>
      </c>
      <c r="U11" s="86">
        <f t="shared" si="7"/>
        <v>1.1889843164654671E-2</v>
      </c>
      <c r="V11" s="87">
        <f>分析係数表!D14</f>
        <v>6.4882400648824001E-2</v>
      </c>
      <c r="W11" s="88">
        <f t="shared" si="8"/>
        <v>0</v>
      </c>
      <c r="X11" s="76">
        <f>分析係数表!E14</f>
        <v>5.0283860502838604E-2</v>
      </c>
      <c r="Y11" s="89">
        <f t="shared" si="9"/>
        <v>0</v>
      </c>
    </row>
    <row r="12" spans="1:25" x14ac:dyDescent="0.2">
      <c r="A12" s="6" t="s">
        <v>226</v>
      </c>
      <c r="B12" s="5" t="s">
        <v>29</v>
      </c>
      <c r="C12" s="90"/>
      <c r="D12" s="76">
        <f>投入係数表!AD12</f>
        <v>0</v>
      </c>
      <c r="E12" s="77">
        <f t="shared" si="0"/>
        <v>0</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0.19007463397663482</v>
      </c>
      <c r="P12" s="76">
        <f>分析係数表!C15</f>
        <v>0</v>
      </c>
      <c r="Q12" s="82">
        <f t="shared" si="5"/>
        <v>0</v>
      </c>
      <c r="R12" s="83">
        <v>0</v>
      </c>
      <c r="S12" s="84">
        <f t="shared" si="6"/>
        <v>0</v>
      </c>
      <c r="T12" s="85">
        <f>分析係数表!F15</f>
        <v>0.30534351145038169</v>
      </c>
      <c r="U12" s="86">
        <f t="shared" si="7"/>
        <v>0</v>
      </c>
      <c r="V12" s="87">
        <f>分析係数表!D15</f>
        <v>7.4154852780806982E-2</v>
      </c>
      <c r="W12" s="88">
        <f t="shared" si="8"/>
        <v>0</v>
      </c>
      <c r="X12" s="76">
        <f>分析係数表!E15</f>
        <v>5.9978189749182113E-2</v>
      </c>
      <c r="Y12" s="89">
        <f t="shared" si="9"/>
        <v>0</v>
      </c>
    </row>
    <row r="13" spans="1:25" x14ac:dyDescent="0.2">
      <c r="A13" s="6" t="s">
        <v>227</v>
      </c>
      <c r="B13" s="5" t="s">
        <v>30</v>
      </c>
      <c r="C13" s="90"/>
      <c r="D13" s="76">
        <f>投入係数表!AD13</f>
        <v>3.5693039857227841E-4</v>
      </c>
      <c r="E13" s="77">
        <f t="shared" si="0"/>
        <v>3.569303985722784E-2</v>
      </c>
      <c r="F13" s="76">
        <f>分析係数表!C16</f>
        <v>2.7114967462038564E-3</v>
      </c>
      <c r="G13" s="77">
        <f t="shared" si="1"/>
        <v>9.6781561434997851E-5</v>
      </c>
      <c r="H13" s="77">
        <v>2.7626186771908233E-4</v>
      </c>
      <c r="I13" s="77">
        <f t="shared" si="2"/>
        <v>2.7626186771908233E-4</v>
      </c>
      <c r="J13" s="76">
        <f>分析係数表!G16</f>
        <v>4.3478260869565216E-2</v>
      </c>
      <c r="K13" s="78">
        <f t="shared" si="3"/>
        <v>1.201138555300358E-5</v>
      </c>
      <c r="L13" s="79"/>
      <c r="M13" s="80"/>
      <c r="N13" s="81">
        <f>分析係数表!H16</f>
        <v>1.6842758874950278E-2</v>
      </c>
      <c r="O13" s="82">
        <f t="shared" si="4"/>
        <v>0.36909347268840947</v>
      </c>
      <c r="P13" s="76">
        <f>分析係数表!C16</f>
        <v>2.7114967462038564E-3</v>
      </c>
      <c r="Q13" s="82">
        <f t="shared" si="5"/>
        <v>1.0007957502397042E-3</v>
      </c>
      <c r="R13" s="83">
        <v>1.1187595797553873E-3</v>
      </c>
      <c r="S13" s="84">
        <f t="shared" si="6"/>
        <v>1.3950214474744696E-3</v>
      </c>
      <c r="T13" s="85">
        <f>分析係数表!F16</f>
        <v>0.30434782608695654</v>
      </c>
      <c r="U13" s="86">
        <f t="shared" si="7"/>
        <v>4.2457174488353425E-4</v>
      </c>
      <c r="V13" s="87">
        <f>分析係数表!D16</f>
        <v>0.13043478260869565</v>
      </c>
      <c r="W13" s="88">
        <f t="shared" si="8"/>
        <v>0</v>
      </c>
      <c r="X13" s="76">
        <f>分析係数表!E16</f>
        <v>8.6956521739130432E-2</v>
      </c>
      <c r="Y13" s="89">
        <f t="shared" si="9"/>
        <v>0</v>
      </c>
    </row>
    <row r="14" spans="1:25" x14ac:dyDescent="0.2">
      <c r="A14" s="6" t="s">
        <v>2</v>
      </c>
      <c r="B14" s="5" t="s">
        <v>364</v>
      </c>
      <c r="C14" s="90"/>
      <c r="D14" s="76">
        <f>投入係数表!AD14</f>
        <v>2.9744199881023199E-3</v>
      </c>
      <c r="E14" s="77">
        <f t="shared" si="0"/>
        <v>0.29744199881023198</v>
      </c>
      <c r="F14" s="76">
        <f>分析係数表!C17</f>
        <v>8.0363051905076865E-3</v>
      </c>
      <c r="G14" s="77">
        <f t="shared" si="1"/>
        <v>2.3903346789136484E-3</v>
      </c>
      <c r="H14" s="77">
        <v>3.4371173654815044E-3</v>
      </c>
      <c r="I14" s="77">
        <f t="shared" si="2"/>
        <v>3.4371173654815044E-3</v>
      </c>
      <c r="J14" s="76">
        <f>分析係数表!G17</f>
        <v>0.21314741035856574</v>
      </c>
      <c r="K14" s="78">
        <f t="shared" si="3"/>
        <v>7.3261266555083861E-4</v>
      </c>
      <c r="L14" s="79"/>
      <c r="M14" s="80"/>
      <c r="N14" s="81">
        <f>分析係数表!H17</f>
        <v>2.8815088628227144E-3</v>
      </c>
      <c r="O14" s="82">
        <f t="shared" si="4"/>
        <v>6.3145599878143777E-2</v>
      </c>
      <c r="P14" s="76">
        <f>分析係数表!C17</f>
        <v>8.0363051905076865E-3</v>
      </c>
      <c r="Q14" s="82">
        <f t="shared" si="5"/>
        <v>5.0745731205844842E-4</v>
      </c>
      <c r="R14" s="83">
        <v>9.7198251954973421E-4</v>
      </c>
      <c r="S14" s="84">
        <f t="shared" si="6"/>
        <v>4.4090998850312389E-3</v>
      </c>
      <c r="T14" s="85">
        <f>分析係数表!F17</f>
        <v>0.32270916334661354</v>
      </c>
      <c r="U14" s="86">
        <f t="shared" si="7"/>
        <v>1.422856935010081E-3</v>
      </c>
      <c r="V14" s="87">
        <f>分析係数表!D17</f>
        <v>4.9800796812749001E-2</v>
      </c>
      <c r="W14" s="88">
        <f t="shared" si="8"/>
        <v>0</v>
      </c>
      <c r="X14" s="76">
        <f>分析係数表!E17</f>
        <v>4.7808764940239043E-2</v>
      </c>
      <c r="Y14" s="89">
        <f t="shared" si="9"/>
        <v>0</v>
      </c>
    </row>
    <row r="15" spans="1:25" x14ac:dyDescent="0.2">
      <c r="A15" s="6" t="s">
        <v>3</v>
      </c>
      <c r="B15" s="5" t="s">
        <v>31</v>
      </c>
      <c r="C15" s="90"/>
      <c r="D15" s="76">
        <f>投入係数表!AD15</f>
        <v>0</v>
      </c>
      <c r="E15" s="77">
        <f t="shared" si="0"/>
        <v>0</v>
      </c>
      <c r="F15" s="76">
        <f>分析係数表!C18</f>
        <v>6.0036945812807829E-2</v>
      </c>
      <c r="G15" s="77">
        <f t="shared" si="1"/>
        <v>0</v>
      </c>
      <c r="H15" s="77">
        <v>1.7211249720855896E-3</v>
      </c>
      <c r="I15" s="77">
        <f t="shared" si="2"/>
        <v>1.7211249720855896E-3</v>
      </c>
      <c r="J15" s="76">
        <f>分析係数表!G18</f>
        <v>0.21452702702702703</v>
      </c>
      <c r="K15" s="78">
        <f t="shared" si="3"/>
        <v>3.6922782340349645E-4</v>
      </c>
      <c r="L15" s="79"/>
      <c r="M15" s="80"/>
      <c r="N15" s="81">
        <f>分析係数表!H18</f>
        <v>4.5599635202918376E-4</v>
      </c>
      <c r="O15" s="82">
        <f t="shared" si="4"/>
        <v>9.9927380278544021E-3</v>
      </c>
      <c r="P15" s="76">
        <f>分析係数表!C18</f>
        <v>6.0036945812807829E-2</v>
      </c>
      <c r="Q15" s="82">
        <f t="shared" si="5"/>
        <v>5.9993347149987894E-4</v>
      </c>
      <c r="R15" s="83">
        <v>1.4069052765514768E-3</v>
      </c>
      <c r="S15" s="84">
        <f t="shared" si="6"/>
        <v>3.1280302486370662E-3</v>
      </c>
      <c r="T15" s="85">
        <f>分析係数表!F18</f>
        <v>0.45777027027027029</v>
      </c>
      <c r="U15" s="86">
        <f t="shared" si="7"/>
        <v>1.4319192523321706E-3</v>
      </c>
      <c r="V15" s="87">
        <f>分析係数表!D18</f>
        <v>1.4358108108108109E-2</v>
      </c>
      <c r="W15" s="88">
        <f t="shared" si="8"/>
        <v>0</v>
      </c>
      <c r="X15" s="76">
        <f>分析係数表!E18</f>
        <v>5.0675675675675678E-3</v>
      </c>
      <c r="Y15" s="89">
        <f t="shared" si="9"/>
        <v>0</v>
      </c>
    </row>
    <row r="16" spans="1:25" x14ac:dyDescent="0.2">
      <c r="A16" s="6" t="s">
        <v>4</v>
      </c>
      <c r="B16" s="5" t="s">
        <v>32</v>
      </c>
      <c r="C16" s="90"/>
      <c r="D16" s="76">
        <f>投入係数表!AD16</f>
        <v>0</v>
      </c>
      <c r="E16" s="77">
        <f t="shared" si="0"/>
        <v>0</v>
      </c>
      <c r="F16" s="76">
        <f>分析係数表!C19</f>
        <v>2.1817907292767669E-2</v>
      </c>
      <c r="G16" s="77">
        <f t="shared" si="1"/>
        <v>0</v>
      </c>
      <c r="H16" s="77">
        <v>3.5457854218816359E-4</v>
      </c>
      <c r="I16" s="77">
        <f t="shared" si="2"/>
        <v>3.5457854218816359E-4</v>
      </c>
      <c r="J16" s="76">
        <f>分析係数表!G19</f>
        <v>5.7812500000000003E-2</v>
      </c>
      <c r="K16" s="78">
        <f t="shared" si="3"/>
        <v>2.0499071970253208E-5</v>
      </c>
      <c r="L16" s="79"/>
      <c r="M16" s="80"/>
      <c r="N16" s="81">
        <f>分析係数表!H19</f>
        <v>-1.1642460051808947E-4</v>
      </c>
      <c r="O16" s="82">
        <f t="shared" si="4"/>
        <v>-2.5513373688138899E-3</v>
      </c>
      <c r="P16" s="76">
        <f>分析係数表!C19</f>
        <v>2.1817907292767669E-2</v>
      </c>
      <c r="Q16" s="82">
        <f t="shared" si="5"/>
        <v>-5.5664842185355242E-5</v>
      </c>
      <c r="R16" s="83">
        <v>3.5074319982234079E-4</v>
      </c>
      <c r="S16" s="84">
        <f t="shared" si="6"/>
        <v>7.0532174201050433E-4</v>
      </c>
      <c r="T16" s="85">
        <f>分析係数表!F19</f>
        <v>0.24062500000000001</v>
      </c>
      <c r="U16" s="86">
        <f t="shared" si="7"/>
        <v>1.697180441712776E-4</v>
      </c>
      <c r="V16" s="87">
        <f>分析係数表!D19</f>
        <v>1.171875E-2</v>
      </c>
      <c r="W16" s="88">
        <f t="shared" si="8"/>
        <v>0</v>
      </c>
      <c r="X16" s="76">
        <f>分析係数表!E19</f>
        <v>1.015625E-2</v>
      </c>
      <c r="Y16" s="89">
        <f t="shared" si="9"/>
        <v>0</v>
      </c>
    </row>
    <row r="17" spans="1:25" x14ac:dyDescent="0.2">
      <c r="A17" s="6" t="s">
        <v>5</v>
      </c>
      <c r="B17" s="5" t="s">
        <v>33</v>
      </c>
      <c r="C17" s="90"/>
      <c r="D17" s="76">
        <f>投入係数表!AD17</f>
        <v>0</v>
      </c>
      <c r="E17" s="77">
        <f t="shared" si="0"/>
        <v>0</v>
      </c>
      <c r="F17" s="76">
        <f>分析係数表!C20</f>
        <v>5.6386047731444844E-3</v>
      </c>
      <c r="G17" s="77">
        <f t="shared" si="1"/>
        <v>0</v>
      </c>
      <c r="H17" s="77">
        <v>1.0172259492332001E-4</v>
      </c>
      <c r="I17" s="77">
        <f t="shared" si="2"/>
        <v>1.0172259492332001E-4</v>
      </c>
      <c r="J17" s="76">
        <f>分析係数表!G20</f>
        <v>9.9078341013824886E-2</v>
      </c>
      <c r="K17" s="78">
        <f t="shared" si="3"/>
        <v>1.0078505948623872E-5</v>
      </c>
      <c r="L17" s="79"/>
      <c r="M17" s="80"/>
      <c r="N17" s="81">
        <f>分析係数表!H20</f>
        <v>5.6271890250409915E-4</v>
      </c>
      <c r="O17" s="82">
        <f t="shared" si="4"/>
        <v>1.2331463949267136E-2</v>
      </c>
      <c r="P17" s="76">
        <f>分析係数表!C20</f>
        <v>5.6386047731444844E-3</v>
      </c>
      <c r="Q17" s="82">
        <f t="shared" si="5"/>
        <v>6.9532251484196814E-5</v>
      </c>
      <c r="R17" s="83">
        <v>2.217967946853737E-4</v>
      </c>
      <c r="S17" s="84">
        <f t="shared" si="6"/>
        <v>3.235193896086937E-4</v>
      </c>
      <c r="T17" s="85">
        <f>分析係数表!F20</f>
        <v>0.22119815668202766</v>
      </c>
      <c r="U17" s="86">
        <f t="shared" si="7"/>
        <v>7.1561892632337784E-5</v>
      </c>
      <c r="V17" s="87">
        <f>分析係数表!D20</f>
        <v>9.2165898617511521E-3</v>
      </c>
      <c r="W17" s="88">
        <f t="shared" si="8"/>
        <v>0</v>
      </c>
      <c r="X17" s="76">
        <f>分析係数表!E20</f>
        <v>6.9124423963133645E-3</v>
      </c>
      <c r="Y17" s="89">
        <f t="shared" si="9"/>
        <v>0</v>
      </c>
    </row>
    <row r="18" spans="1:25" x14ac:dyDescent="0.2">
      <c r="A18" s="6" t="s">
        <v>6</v>
      </c>
      <c r="B18" s="5" t="s">
        <v>34</v>
      </c>
      <c r="C18" s="90"/>
      <c r="D18" s="76">
        <f>投入係数表!AD18</f>
        <v>1.189767995240928E-4</v>
      </c>
      <c r="E18" s="77">
        <f t="shared" si="0"/>
        <v>1.1897679952409279E-2</v>
      </c>
      <c r="F18" s="76">
        <f>分析係数表!C21</f>
        <v>3.6921656859351559E-2</v>
      </c>
      <c r="G18" s="77">
        <f t="shared" si="1"/>
        <v>4.3928205662524159E-4</v>
      </c>
      <c r="H18" s="77">
        <v>2.3515674902163217E-3</v>
      </c>
      <c r="I18" s="77">
        <f t="shared" si="2"/>
        <v>2.3515674902163217E-3</v>
      </c>
      <c r="J18" s="76">
        <f>分析係数表!G21</f>
        <v>0.2849280270956816</v>
      </c>
      <c r="K18" s="78">
        <f t="shared" si="3"/>
        <v>6.7002748556968007E-4</v>
      </c>
      <c r="L18" s="79"/>
      <c r="M18" s="80"/>
      <c r="N18" s="81">
        <f>分析係数表!H21</f>
        <v>9.3139680414471579E-4</v>
      </c>
      <c r="O18" s="82">
        <f t="shared" si="4"/>
        <v>2.0410698950511119E-2</v>
      </c>
      <c r="P18" s="76">
        <f>分析係数表!C21</f>
        <v>3.6921656859351559E-2</v>
      </c>
      <c r="Q18" s="82">
        <f t="shared" si="5"/>
        <v>7.5359682291029854E-4</v>
      </c>
      <c r="R18" s="83">
        <v>1.7547444762720018E-3</v>
      </c>
      <c r="S18" s="84">
        <f t="shared" si="6"/>
        <v>4.106311966488323E-3</v>
      </c>
      <c r="T18" s="85">
        <f>分析係数表!F21</f>
        <v>0.42591024555461471</v>
      </c>
      <c r="U18" s="86">
        <f t="shared" si="7"/>
        <v>1.7489203379708945E-3</v>
      </c>
      <c r="V18" s="87">
        <f>分析係数表!D21</f>
        <v>7.1549534292972061E-2</v>
      </c>
      <c r="W18" s="88">
        <f t="shared" si="8"/>
        <v>0</v>
      </c>
      <c r="X18" s="76">
        <f>分析係数表!E21</f>
        <v>6.2235393734123623E-2</v>
      </c>
      <c r="Y18" s="89">
        <f t="shared" si="9"/>
        <v>0</v>
      </c>
    </row>
    <row r="19" spans="1:25" x14ac:dyDescent="0.2">
      <c r="A19" s="6" t="s">
        <v>7</v>
      </c>
      <c r="B19" s="5" t="s">
        <v>269</v>
      </c>
      <c r="C19" s="90"/>
      <c r="D19" s="76">
        <f>投入係数表!AD19</f>
        <v>0</v>
      </c>
      <c r="E19" s="77">
        <f t="shared" si="0"/>
        <v>0</v>
      </c>
      <c r="F19" s="76">
        <f>分析係数表!C22</f>
        <v>3.1736872475476074E-2</v>
      </c>
      <c r="G19" s="77">
        <f t="shared" si="1"/>
        <v>0</v>
      </c>
      <c r="H19" s="77">
        <v>2.1144758655209143E-3</v>
      </c>
      <c r="I19" s="77">
        <f t="shared" si="2"/>
        <v>2.1144758655209143E-3</v>
      </c>
      <c r="J19" s="76">
        <f>分析係数表!G22</f>
        <v>0.19464835425053278</v>
      </c>
      <c r="K19" s="78">
        <f t="shared" si="3"/>
        <v>4.1157924732611686E-4</v>
      </c>
      <c r="L19" s="79"/>
      <c r="M19" s="80"/>
      <c r="N19" s="81">
        <f>分析係数表!H22</f>
        <v>4.8510250215870614E-5</v>
      </c>
      <c r="O19" s="82">
        <f t="shared" si="4"/>
        <v>1.0630572370057875E-3</v>
      </c>
      <c r="P19" s="76">
        <f>分析係数表!C22</f>
        <v>3.1736872475476074E-2</v>
      </c>
      <c r="Q19" s="82">
        <f t="shared" si="5"/>
        <v>3.3738111964984621E-5</v>
      </c>
      <c r="R19" s="83">
        <v>4.2414734087033238E-4</v>
      </c>
      <c r="S19" s="84">
        <f t="shared" si="6"/>
        <v>2.5386232063912468E-3</v>
      </c>
      <c r="T19" s="85">
        <f>分析係数表!F22</f>
        <v>0.41345015391901491</v>
      </c>
      <c r="U19" s="86">
        <f t="shared" si="7"/>
        <v>1.049594155424844E-3</v>
      </c>
      <c r="V19" s="87">
        <f>分析係数表!D22</f>
        <v>4.1913331754676771E-2</v>
      </c>
      <c r="W19" s="88">
        <f t="shared" si="8"/>
        <v>0</v>
      </c>
      <c r="X19" s="76">
        <f>分析係数表!E22</f>
        <v>4.0966137816717971E-2</v>
      </c>
      <c r="Y19" s="89">
        <f t="shared" si="9"/>
        <v>0</v>
      </c>
    </row>
    <row r="20" spans="1:25" x14ac:dyDescent="0.2">
      <c r="A20" s="6" t="s">
        <v>8</v>
      </c>
      <c r="B20" s="5" t="s">
        <v>270</v>
      </c>
      <c r="C20" s="90"/>
      <c r="D20" s="76">
        <f>投入係数表!AD20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6.3783434220347247E-4</v>
      </c>
      <c r="P20" s="76">
        <f>分析係数表!C23</f>
        <v>0</v>
      </c>
      <c r="Q20" s="82">
        <f t="shared" si="5"/>
        <v>0</v>
      </c>
      <c r="R20" s="83">
        <v>0</v>
      </c>
      <c r="S20" s="84">
        <f t="shared" si="6"/>
        <v>0</v>
      </c>
      <c r="T20" s="85">
        <f>分析係数表!F23</f>
        <v>0.44144664996466887</v>
      </c>
      <c r="U20" s="86">
        <f t="shared" si="7"/>
        <v>0</v>
      </c>
      <c r="V20" s="87">
        <f>分析係数表!D23</f>
        <v>3.8478833429691016E-2</v>
      </c>
      <c r="W20" s="88">
        <f t="shared" si="8"/>
        <v>0</v>
      </c>
      <c r="X20" s="76">
        <f>分析係数表!E23</f>
        <v>4.0213271664418321E-2</v>
      </c>
      <c r="Y20" s="89">
        <f t="shared" si="9"/>
        <v>0</v>
      </c>
    </row>
    <row r="21" spans="1:25" x14ac:dyDescent="0.2">
      <c r="A21" s="6" t="s">
        <v>9</v>
      </c>
      <c r="B21" s="5" t="s">
        <v>271</v>
      </c>
      <c r="C21" s="90"/>
      <c r="D21" s="76">
        <f>投入係数表!AD21</f>
        <v>0</v>
      </c>
      <c r="E21" s="77">
        <f t="shared" si="0"/>
        <v>0</v>
      </c>
      <c r="F21" s="76">
        <f>分析係数表!C24</f>
        <v>0.35760598503740648</v>
      </c>
      <c r="G21" s="77">
        <f t="shared" si="1"/>
        <v>0</v>
      </c>
      <c r="H21" s="77">
        <v>1.3820296822238183E-2</v>
      </c>
      <c r="I21" s="77">
        <f t="shared" si="2"/>
        <v>1.3820296822238183E-2</v>
      </c>
      <c r="J21" s="76">
        <f>分析係数表!G24</f>
        <v>0.20759493670886076</v>
      </c>
      <c r="K21" s="78">
        <f t="shared" si="3"/>
        <v>2.8690236441102049E-3</v>
      </c>
      <c r="L21" s="79"/>
      <c r="M21" s="80"/>
      <c r="N21" s="81">
        <f>分析係数表!H24</f>
        <v>3.6867790164061664E-4</v>
      </c>
      <c r="O21" s="82">
        <f t="shared" si="4"/>
        <v>8.0792350012439847E-3</v>
      </c>
      <c r="P21" s="76">
        <f>分析係数表!C24</f>
        <v>0.35760598503740648</v>
      </c>
      <c r="Q21" s="82">
        <f t="shared" si="5"/>
        <v>2.8891827909685473E-3</v>
      </c>
      <c r="R21" s="83">
        <v>1.0098733232638595E-2</v>
      </c>
      <c r="S21" s="84">
        <f t="shared" si="6"/>
        <v>2.3919030054876778E-2</v>
      </c>
      <c r="T21" s="85">
        <f>分析係数表!F24</f>
        <v>0.39156118143459917</v>
      </c>
      <c r="U21" s="86">
        <f t="shared" si="7"/>
        <v>9.3657636670572367E-3</v>
      </c>
      <c r="V21" s="87">
        <f>分析係数表!D24</f>
        <v>0</v>
      </c>
      <c r="W21" s="88">
        <f t="shared" si="8"/>
        <v>0</v>
      </c>
      <c r="X21" s="76">
        <f>分析係数表!E24</f>
        <v>0</v>
      </c>
      <c r="Y21" s="89">
        <f t="shared" si="9"/>
        <v>0</v>
      </c>
    </row>
    <row r="22" spans="1:25" x14ac:dyDescent="0.2">
      <c r="A22" s="6" t="s">
        <v>10</v>
      </c>
      <c r="B22" s="5" t="s">
        <v>272</v>
      </c>
      <c r="C22" s="90"/>
      <c r="D22" s="76">
        <f>投入係数表!AD22</f>
        <v>0</v>
      </c>
      <c r="E22" s="77">
        <f t="shared" si="0"/>
        <v>0</v>
      </c>
      <c r="F22" s="76">
        <f>分析係数表!C25</f>
        <v>9.5215065139195865E-3</v>
      </c>
      <c r="G22" s="77">
        <f t="shared" si="1"/>
        <v>0</v>
      </c>
      <c r="H22" s="77">
        <v>1.2922256070844918E-3</v>
      </c>
      <c r="I22" s="77">
        <f t="shared" si="2"/>
        <v>1.2922256070844918E-3</v>
      </c>
      <c r="J22" s="76">
        <f>分析係数表!G25</f>
        <v>0.19654913728432108</v>
      </c>
      <c r="K22" s="78">
        <f t="shared" si="3"/>
        <v>2.5398582824916492E-4</v>
      </c>
      <c r="L22" s="79"/>
      <c r="M22" s="80"/>
      <c r="N22" s="81">
        <f>分析係数表!H25</f>
        <v>5.2391070233140261E-4</v>
      </c>
      <c r="O22" s="82">
        <f t="shared" si="4"/>
        <v>1.1481018159662505E-2</v>
      </c>
      <c r="P22" s="76">
        <f>分析係数表!C25</f>
        <v>9.5215065139195865E-3</v>
      </c>
      <c r="Q22" s="82">
        <f t="shared" si="5"/>
        <v>1.093165891936556E-4</v>
      </c>
      <c r="R22" s="83">
        <v>8.1574961832622654E-4</v>
      </c>
      <c r="S22" s="84">
        <f t="shared" si="6"/>
        <v>2.1079752254107185E-3</v>
      </c>
      <c r="T22" s="85">
        <f>分析係数表!F25</f>
        <v>0.35083770942735681</v>
      </c>
      <c r="U22" s="86">
        <f t="shared" si="7"/>
        <v>7.395571996127126E-4</v>
      </c>
      <c r="V22" s="87">
        <f>分析係数表!D25</f>
        <v>3.500875218804701E-3</v>
      </c>
      <c r="W22" s="88">
        <f t="shared" si="8"/>
        <v>0</v>
      </c>
      <c r="X22" s="76">
        <f>分析係数表!E25</f>
        <v>3.0007501875468868E-3</v>
      </c>
      <c r="Y22" s="89">
        <f t="shared" si="9"/>
        <v>0</v>
      </c>
    </row>
    <row r="23" spans="1:25" x14ac:dyDescent="0.2">
      <c r="A23" s="6" t="s">
        <v>11</v>
      </c>
      <c r="B23" s="5" t="s">
        <v>35</v>
      </c>
      <c r="C23" s="90"/>
      <c r="D23" s="76">
        <f>投入係数表!AD23</f>
        <v>0</v>
      </c>
      <c r="E23" s="77">
        <f t="shared" si="0"/>
        <v>0</v>
      </c>
      <c r="F23" s="76">
        <f>分析係数表!C26</f>
        <v>1</v>
      </c>
      <c r="G23" s="77">
        <f t="shared" si="1"/>
        <v>0</v>
      </c>
      <c r="H23" s="77">
        <v>6.6684512241244456E-2</v>
      </c>
      <c r="I23" s="77">
        <f t="shared" si="2"/>
        <v>6.6684512241244456E-2</v>
      </c>
      <c r="J23" s="76">
        <f>分析係数表!G26</f>
        <v>0.19643428283435263</v>
      </c>
      <c r="K23" s="78">
        <f t="shared" si="3"/>
        <v>1.3099124338267465E-2</v>
      </c>
      <c r="L23" s="79"/>
      <c r="M23" s="80"/>
      <c r="N23" s="81">
        <f>分析係数表!H26</f>
        <v>1.1070039099261674E-2</v>
      </c>
      <c r="O23" s="82">
        <f t="shared" si="4"/>
        <v>0.24258966148472072</v>
      </c>
      <c r="P23" s="76">
        <f>分析係数表!C26</f>
        <v>1</v>
      </c>
      <c r="Q23" s="82">
        <f t="shared" si="5"/>
        <v>0.24258966148472072</v>
      </c>
      <c r="R23" s="83">
        <v>0.28657333052527934</v>
      </c>
      <c r="S23" s="84">
        <f t="shared" si="6"/>
        <v>0.35325784276652378</v>
      </c>
      <c r="T23" s="85">
        <f>分析係数表!F26</f>
        <v>0.33543328454985122</v>
      </c>
      <c r="U23" s="86">
        <f t="shared" si="7"/>
        <v>0.11849443849216997</v>
      </c>
      <c r="V23" s="87">
        <f>分析係数表!D26</f>
        <v>6.5760780018802641E-3</v>
      </c>
      <c r="W23" s="88">
        <f t="shared" si="8"/>
        <v>0</v>
      </c>
      <c r="X23" s="76">
        <f>分析係数表!E26</f>
        <v>6.992837551004584E-3</v>
      </c>
      <c r="Y23" s="89">
        <f t="shared" si="9"/>
        <v>0</v>
      </c>
    </row>
    <row r="24" spans="1:25" x14ac:dyDescent="0.2">
      <c r="A24" s="6" t="s">
        <v>12</v>
      </c>
      <c r="B24" s="5" t="s">
        <v>365</v>
      </c>
      <c r="C24" s="90"/>
      <c r="D24" s="76">
        <f>投入係数表!AD24</f>
        <v>1.189767995240928E-4</v>
      </c>
      <c r="E24" s="77">
        <f t="shared" si="0"/>
        <v>1.1897679952409279E-2</v>
      </c>
      <c r="F24" s="76">
        <f>分析係数表!C27</f>
        <v>0.19201995012468831</v>
      </c>
      <c r="G24" s="77">
        <f t="shared" si="1"/>
        <v>2.284591911061134E-3</v>
      </c>
      <c r="H24" s="77">
        <v>3.7754861212044499E-3</v>
      </c>
      <c r="I24" s="77">
        <f t="shared" si="2"/>
        <v>3.7754861212044499E-3</v>
      </c>
      <c r="J24" s="76">
        <f>分析係数表!G27</f>
        <v>0.16888519134775373</v>
      </c>
      <c r="K24" s="78">
        <f t="shared" si="3"/>
        <v>6.3762369601040201E-4</v>
      </c>
      <c r="L24" s="79"/>
      <c r="M24" s="80"/>
      <c r="N24" s="81">
        <f>分析係数表!H27</f>
        <v>1.1060337049218499E-2</v>
      </c>
      <c r="O24" s="82">
        <f t="shared" si="4"/>
        <v>0.24237705003731955</v>
      </c>
      <c r="P24" s="76">
        <f>分析係数表!C27</f>
        <v>0.19201995012468831</v>
      </c>
      <c r="Q24" s="82">
        <f t="shared" si="5"/>
        <v>4.6541229059535186E-2</v>
      </c>
      <c r="R24" s="83">
        <v>4.7134555173385183E-2</v>
      </c>
      <c r="S24" s="84">
        <f t="shared" si="6"/>
        <v>5.0910041294589634E-2</v>
      </c>
      <c r="T24" s="85">
        <f>分析係数表!F27</f>
        <v>0.32029950083194675</v>
      </c>
      <c r="U24" s="86">
        <f t="shared" si="7"/>
        <v>1.6306460813990856E-2</v>
      </c>
      <c r="V24" s="87">
        <f>分析係数表!D27</f>
        <v>0</v>
      </c>
      <c r="W24" s="88">
        <f t="shared" si="8"/>
        <v>0</v>
      </c>
      <c r="X24" s="76">
        <f>分析係数表!E27</f>
        <v>0</v>
      </c>
      <c r="Y24" s="89">
        <f t="shared" si="9"/>
        <v>0</v>
      </c>
    </row>
    <row r="25" spans="1:25" x14ac:dyDescent="0.2">
      <c r="A25" s="6" t="s">
        <v>13</v>
      </c>
      <c r="B25" s="5" t="s">
        <v>192</v>
      </c>
      <c r="C25" s="90"/>
      <c r="D25" s="76">
        <f>投入係数表!AD25</f>
        <v>0</v>
      </c>
      <c r="E25" s="77">
        <f t="shared" si="0"/>
        <v>0</v>
      </c>
      <c r="F25" s="76">
        <f>分析係数表!C28</f>
        <v>7.8754250939681358E-2</v>
      </c>
      <c r="G25" s="77">
        <f t="shared" si="1"/>
        <v>0</v>
      </c>
      <c r="H25" s="77">
        <v>1.8743215895968231E-2</v>
      </c>
      <c r="I25" s="77">
        <f t="shared" si="2"/>
        <v>1.8743215895968231E-2</v>
      </c>
      <c r="J25" s="76">
        <f>分析係数表!G28</f>
        <v>0.12491909385113269</v>
      </c>
      <c r="K25" s="78">
        <f t="shared" si="3"/>
        <v>2.3413855455804975E-3</v>
      </c>
      <c r="L25" s="79"/>
      <c r="M25" s="80"/>
      <c r="N25" s="81">
        <f>分析係数表!H28</f>
        <v>1.995711693880917E-2</v>
      </c>
      <c r="O25" s="82">
        <f t="shared" si="4"/>
        <v>0.43734174730418096</v>
      </c>
      <c r="P25" s="76">
        <f>分析係数表!C28</f>
        <v>7.8754250939681358E-2</v>
      </c>
      <c r="Q25" s="82">
        <f t="shared" si="5"/>
        <v>3.4442521713592182E-2</v>
      </c>
      <c r="R25" s="83">
        <v>3.8008386111782026E-2</v>
      </c>
      <c r="S25" s="84">
        <f t="shared" si="6"/>
        <v>5.6751602007750257E-2</v>
      </c>
      <c r="T25" s="85">
        <f>分析係数表!F28</f>
        <v>0.21391585760517801</v>
      </c>
      <c r="U25" s="86">
        <f t="shared" si="7"/>
        <v>1.2140067613955639E-2</v>
      </c>
      <c r="V25" s="87">
        <f>分析係数表!D28</f>
        <v>3.3980582524271843E-2</v>
      </c>
      <c r="W25" s="88">
        <f t="shared" si="8"/>
        <v>0</v>
      </c>
      <c r="X25" s="76">
        <f>分析係数表!E28</f>
        <v>2.9773462783171521E-2</v>
      </c>
      <c r="Y25" s="89">
        <f t="shared" si="9"/>
        <v>0</v>
      </c>
    </row>
    <row r="26" spans="1:25" x14ac:dyDescent="0.2">
      <c r="A26" s="6" t="s">
        <v>14</v>
      </c>
      <c r="B26" s="5" t="s">
        <v>50</v>
      </c>
      <c r="C26" s="90"/>
      <c r="D26" s="76">
        <f>投入係数表!AD26</f>
        <v>1.6537775133848898E-2</v>
      </c>
      <c r="E26" s="77">
        <f t="shared" si="0"/>
        <v>1.6537775133848898</v>
      </c>
      <c r="F26" s="76">
        <f>分析係数表!C29</f>
        <v>0.17273701124799146</v>
      </c>
      <c r="G26" s="77">
        <f t="shared" si="1"/>
        <v>0.28566858493124103</v>
      </c>
      <c r="H26" s="77">
        <v>0.31031253847457385</v>
      </c>
      <c r="I26" s="77">
        <f t="shared" si="2"/>
        <v>0.31031253847457385</v>
      </c>
      <c r="J26" s="76">
        <f>分析係数表!G29</f>
        <v>0.26179367547952309</v>
      </c>
      <c r="K26" s="78">
        <f t="shared" si="3"/>
        <v>8.1237859994639616E-2</v>
      </c>
      <c r="L26" s="79"/>
      <c r="M26" s="80"/>
      <c r="N26" s="81">
        <f>分析係数表!H29</f>
        <v>9.8960910440376044E-3</v>
      </c>
      <c r="O26" s="82">
        <f t="shared" si="4"/>
        <v>0.21686367634918063</v>
      </c>
      <c r="P26" s="76">
        <f>分析係数表!C29</f>
        <v>0.17273701124799146</v>
      </c>
      <c r="Q26" s="82">
        <f t="shared" si="5"/>
        <v>3.7460383300809197E-2</v>
      </c>
      <c r="R26" s="83">
        <v>5.0566375326633592E-2</v>
      </c>
      <c r="S26" s="84">
        <f t="shared" si="6"/>
        <v>0.36087891380120746</v>
      </c>
      <c r="T26" s="85">
        <f>分析係数表!F29</f>
        <v>0.41420425090720581</v>
      </c>
      <c r="U26" s="86">
        <f t="shared" si="7"/>
        <v>0.14947758015923523</v>
      </c>
      <c r="V26" s="87">
        <f>分析係数表!D29</f>
        <v>0.15033696215655781</v>
      </c>
      <c r="W26" s="88">
        <f t="shared" si="8"/>
        <v>0</v>
      </c>
      <c r="X26" s="76">
        <f>分析係数表!E29</f>
        <v>7.8797304302747534E-2</v>
      </c>
      <c r="Y26" s="89">
        <f t="shared" si="9"/>
        <v>0</v>
      </c>
    </row>
    <row r="27" spans="1:25" x14ac:dyDescent="0.2">
      <c r="A27" s="6" t="s">
        <v>15</v>
      </c>
      <c r="B27" s="5" t="s">
        <v>36</v>
      </c>
      <c r="C27" s="90"/>
      <c r="D27" s="76">
        <f>投入係数表!AD27</f>
        <v>2.6174895895300417E-3</v>
      </c>
      <c r="E27" s="77">
        <f t="shared" si="0"/>
        <v>0.26174895895300415</v>
      </c>
      <c r="F27" s="76">
        <f>分析係数表!C30</f>
        <v>1</v>
      </c>
      <c r="G27" s="77">
        <f t="shared" si="1"/>
        <v>0.26174895895300415</v>
      </c>
      <c r="H27" s="77">
        <v>0.30267366303767418</v>
      </c>
      <c r="I27" s="77">
        <f t="shared" si="2"/>
        <v>0.30267366303767418</v>
      </c>
      <c r="J27" s="76">
        <f>分析係数表!G30</f>
        <v>0.34449467473756801</v>
      </c>
      <c r="K27" s="78">
        <f t="shared" si="3"/>
        <v>0.10426946509979183</v>
      </c>
      <c r="L27" s="79"/>
      <c r="M27" s="80"/>
      <c r="N27" s="81">
        <f>分析係数表!H30</f>
        <v>0</v>
      </c>
      <c r="O27" s="82">
        <f t="shared" si="4"/>
        <v>0</v>
      </c>
      <c r="P27" s="76">
        <f>分析係数表!C30</f>
        <v>1</v>
      </c>
      <c r="Q27" s="82">
        <f t="shared" si="5"/>
        <v>0</v>
      </c>
      <c r="R27" s="83">
        <v>5.2967430503114213E-2</v>
      </c>
      <c r="S27" s="84">
        <f t="shared" si="6"/>
        <v>0.35564109354078838</v>
      </c>
      <c r="T27" s="85">
        <f>分析係数表!F30</f>
        <v>0.44103900084284731</v>
      </c>
      <c r="U27" s="86">
        <f t="shared" si="7"/>
        <v>0.15685159255388689</v>
      </c>
      <c r="V27" s="87">
        <f>分析係数表!D30</f>
        <v>0.13470232166117538</v>
      </c>
      <c r="W27" s="88">
        <f t="shared" si="8"/>
        <v>0</v>
      </c>
      <c r="X27" s="76">
        <f>分析係数表!E30</f>
        <v>9.0644395065512223E-2</v>
      </c>
      <c r="Y27" s="89">
        <f t="shared" si="9"/>
        <v>0</v>
      </c>
    </row>
    <row r="28" spans="1:25" x14ac:dyDescent="0.2">
      <c r="A28" s="6" t="s">
        <v>16</v>
      </c>
      <c r="B28" s="5" t="s">
        <v>193</v>
      </c>
      <c r="C28" s="90"/>
      <c r="D28" s="76">
        <f>投入係数表!AD28</f>
        <v>4.9970255800118974E-3</v>
      </c>
      <c r="E28" s="77">
        <f t="shared" si="0"/>
        <v>0.49970255800118973</v>
      </c>
      <c r="F28" s="76">
        <f>分析係数表!C31</f>
        <v>0.22703792364873376</v>
      </c>
      <c r="G28" s="77">
        <f t="shared" si="1"/>
        <v>0.11345143121055107</v>
      </c>
      <c r="H28" s="77">
        <v>0.13272715777012031</v>
      </c>
      <c r="I28" s="77">
        <f t="shared" si="2"/>
        <v>0.13272715777012031</v>
      </c>
      <c r="J28" s="76">
        <f>分析係数表!G31</f>
        <v>7.0061014096360189E-2</v>
      </c>
      <c r="K28" s="78">
        <f t="shared" si="3"/>
        <v>9.2989992715022222E-3</v>
      </c>
      <c r="L28" s="79"/>
      <c r="M28" s="80"/>
      <c r="N28" s="81">
        <f>分析係数表!H31</f>
        <v>2.3692406205431206E-2</v>
      </c>
      <c r="O28" s="82">
        <f t="shared" si="4"/>
        <v>0.51919715455362658</v>
      </c>
      <c r="P28" s="76">
        <f>分析係数表!C31</f>
        <v>0.22703792364873376</v>
      </c>
      <c r="Q28" s="82">
        <f t="shared" si="5"/>
        <v>0.1178774439341861</v>
      </c>
      <c r="R28" s="83">
        <v>0.1476179776806123</v>
      </c>
      <c r="S28" s="84">
        <f t="shared" si="6"/>
        <v>0.28034513545073259</v>
      </c>
      <c r="T28" s="85">
        <f>分析係数表!F31</f>
        <v>0.2422680412371134</v>
      </c>
      <c r="U28" s="86">
        <f t="shared" si="7"/>
        <v>6.7918666836002228E-2</v>
      </c>
      <c r="V28" s="87">
        <f>分析係数表!D31</f>
        <v>2.0934146854618137E-2</v>
      </c>
      <c r="W28" s="88">
        <f t="shared" si="8"/>
        <v>0</v>
      </c>
      <c r="X28" s="76">
        <f>分析係数表!E31</f>
        <v>1.7988638754470862E-2</v>
      </c>
      <c r="Y28" s="89">
        <f t="shared" si="9"/>
        <v>0</v>
      </c>
    </row>
    <row r="29" spans="1:25" x14ac:dyDescent="0.2">
      <c r="A29" s="6" t="s">
        <v>17</v>
      </c>
      <c r="B29" s="5" t="s">
        <v>273</v>
      </c>
      <c r="C29" s="90"/>
      <c r="D29" s="76">
        <f>投入係数表!AD29</f>
        <v>1.1897679952409281E-3</v>
      </c>
      <c r="E29" s="77">
        <f t="shared" si="0"/>
        <v>0.11897679952409281</v>
      </c>
      <c r="F29" s="76">
        <f>分析係数表!C32</f>
        <v>0.29590488771466317</v>
      </c>
      <c r="G29" s="77">
        <f t="shared" si="1"/>
        <v>3.5205816503826669E-2</v>
      </c>
      <c r="H29" s="77">
        <v>4.0085518300355442E-2</v>
      </c>
      <c r="I29" s="77">
        <f t="shared" si="2"/>
        <v>4.0085518300355442E-2</v>
      </c>
      <c r="J29" s="76">
        <f>分析係数表!G32</f>
        <v>0.13968957871396895</v>
      </c>
      <c r="K29" s="78">
        <f t="shared" si="3"/>
        <v>5.5995291639077439E-3</v>
      </c>
      <c r="L29" s="79"/>
      <c r="M29" s="80"/>
      <c r="N29" s="81">
        <f>分析係数表!H32</f>
        <v>6.5682878792288815E-3</v>
      </c>
      <c r="O29" s="82">
        <f t="shared" si="4"/>
        <v>0.14393794989058364</v>
      </c>
      <c r="P29" s="76">
        <f>分析係数表!C32</f>
        <v>0.29590488771466317</v>
      </c>
      <c r="Q29" s="82">
        <f t="shared" si="5"/>
        <v>4.2591942900251964E-2</v>
      </c>
      <c r="R29" s="83">
        <v>5.2518357719726329E-2</v>
      </c>
      <c r="S29" s="84">
        <f t="shared" si="6"/>
        <v>9.2603876020081771E-2</v>
      </c>
      <c r="T29" s="85">
        <f>分析係数表!F32</f>
        <v>0.48337028824833705</v>
      </c>
      <c r="U29" s="86">
        <f t="shared" si="7"/>
        <v>4.4761962244740196E-2</v>
      </c>
      <c r="V29" s="87">
        <f>分析係数表!D32</f>
        <v>2.4390243902439025E-2</v>
      </c>
      <c r="W29" s="88">
        <f t="shared" si="8"/>
        <v>0</v>
      </c>
      <c r="X29" s="76">
        <f>分析係数表!E32</f>
        <v>3.7694013303769404E-2</v>
      </c>
      <c r="Y29" s="89">
        <f t="shared" si="9"/>
        <v>0</v>
      </c>
    </row>
    <row r="30" spans="1:25" x14ac:dyDescent="0.2">
      <c r="A30" s="6" t="s">
        <v>18</v>
      </c>
      <c r="B30" s="5" t="s">
        <v>274</v>
      </c>
      <c r="C30" s="90"/>
      <c r="D30" s="76">
        <f>投入係数表!AD30</f>
        <v>3.3313503866745984E-3</v>
      </c>
      <c r="E30" s="77">
        <f t="shared" si="0"/>
        <v>0.33313503866745986</v>
      </c>
      <c r="F30" s="76">
        <f>分析係数表!C33</f>
        <v>0.50593824228028506</v>
      </c>
      <c r="G30" s="77">
        <f t="shared" si="1"/>
        <v>0.16854575590538945</v>
      </c>
      <c r="H30" s="77">
        <v>0.1801531083869822</v>
      </c>
      <c r="I30" s="77">
        <f t="shared" si="2"/>
        <v>0.1801531083869822</v>
      </c>
      <c r="J30" s="76">
        <f>分析係数表!G33</f>
        <v>0.50351288056206089</v>
      </c>
      <c r="K30" s="78">
        <f t="shared" si="3"/>
        <v>9.0709410546138583E-2</v>
      </c>
      <c r="L30" s="79"/>
      <c r="M30" s="80"/>
      <c r="N30" s="81">
        <f>分析係数表!H33</f>
        <v>9.7990705436058648E-4</v>
      </c>
      <c r="O30" s="82">
        <f t="shared" si="4"/>
        <v>2.1473756187516908E-2</v>
      </c>
      <c r="P30" s="76">
        <f>分析係数表!C33</f>
        <v>0.50593824228028506</v>
      </c>
      <c r="Q30" s="82">
        <f t="shared" si="5"/>
        <v>1.08643944606677E-2</v>
      </c>
      <c r="R30" s="83">
        <v>3.6556938394093574E-2</v>
      </c>
      <c r="S30" s="84">
        <f t="shared" si="6"/>
        <v>0.21671004678107578</v>
      </c>
      <c r="T30" s="85">
        <f>分析係数表!F33</f>
        <v>0.6428571428571429</v>
      </c>
      <c r="U30" s="86">
        <f t="shared" si="7"/>
        <v>0.13931360150212016</v>
      </c>
      <c r="V30" s="87">
        <f>分析係数表!D33</f>
        <v>0.16744730679156908</v>
      </c>
      <c r="W30" s="88">
        <f t="shared" si="8"/>
        <v>0</v>
      </c>
      <c r="X30" s="76">
        <f>分析係数表!E33</f>
        <v>0.16510538641686182</v>
      </c>
      <c r="Y30" s="89">
        <f t="shared" si="9"/>
        <v>0</v>
      </c>
    </row>
    <row r="31" spans="1:25" x14ac:dyDescent="0.2">
      <c r="A31" s="6" t="s">
        <v>19</v>
      </c>
      <c r="B31" s="5" t="s">
        <v>275</v>
      </c>
      <c r="C31" s="90"/>
      <c r="D31" s="76">
        <f>投入係数表!AD31</f>
        <v>5.8298631766805472E-3</v>
      </c>
      <c r="E31" s="77">
        <f t="shared" si="0"/>
        <v>0.58298631766805475</v>
      </c>
      <c r="F31" s="76">
        <f>分析係数表!C34</f>
        <v>0.26077975054258296</v>
      </c>
      <c r="G31" s="77">
        <f t="shared" si="1"/>
        <v>0.15203102649121433</v>
      </c>
      <c r="H31" s="77">
        <v>0.22697549748711632</v>
      </c>
      <c r="I31" s="77">
        <f t="shared" si="2"/>
        <v>0.22697549748711632</v>
      </c>
      <c r="J31" s="76">
        <f>分析係数表!G34</f>
        <v>0.42483061710309467</v>
      </c>
      <c r="K31" s="78">
        <f t="shared" si="3"/>
        <v>9.642614066473354E-2</v>
      </c>
      <c r="L31" s="79"/>
      <c r="M31" s="80"/>
      <c r="N31" s="81">
        <f>分析係数表!H34</f>
        <v>0.16366388217830427</v>
      </c>
      <c r="O31" s="82">
        <f t="shared" si="4"/>
        <v>3.5865425062101259</v>
      </c>
      <c r="P31" s="76">
        <f>分析係数表!C34</f>
        <v>0.26077975054258296</v>
      </c>
      <c r="Q31" s="82">
        <f t="shared" si="5"/>
        <v>0.93529766007984694</v>
      </c>
      <c r="R31" s="83">
        <v>1.0102271666387292</v>
      </c>
      <c r="S31" s="84">
        <f t="shared" si="6"/>
        <v>1.2372026641258456</v>
      </c>
      <c r="T31" s="85">
        <f>分析係数表!F34</f>
        <v>0.70072636269303545</v>
      </c>
      <c r="U31" s="86">
        <f t="shared" si="7"/>
        <v>0.86694052274703703</v>
      </c>
      <c r="V31" s="87">
        <f>分析係数表!D34</f>
        <v>0.25868278093145336</v>
      </c>
      <c r="W31" s="88">
        <f t="shared" si="8"/>
        <v>0</v>
      </c>
      <c r="X31" s="76">
        <f>分析係数表!E34</f>
        <v>0.16968809131416712</v>
      </c>
      <c r="Y31" s="89">
        <f t="shared" si="9"/>
        <v>0</v>
      </c>
    </row>
    <row r="32" spans="1:25" x14ac:dyDescent="0.2">
      <c r="A32" s="6" t="s">
        <v>20</v>
      </c>
      <c r="B32" s="5" t="s">
        <v>37</v>
      </c>
      <c r="C32" s="75">
        <f>最終需要_まとめ!C33</f>
        <v>100</v>
      </c>
      <c r="D32" s="76">
        <f>投入係数表!AD32</f>
        <v>4.8066627007733495E-2</v>
      </c>
      <c r="E32" s="77">
        <f t="shared" si="0"/>
        <v>4.8066627007733498</v>
      </c>
      <c r="F32" s="76">
        <f>分析係数表!C35</f>
        <v>0.71993786549707606</v>
      </c>
      <c r="G32" s="77">
        <f t="shared" si="1"/>
        <v>3.4604984849591762</v>
      </c>
      <c r="H32" s="77">
        <v>3.7032797302908285</v>
      </c>
      <c r="I32" s="77">
        <f t="shared" si="2"/>
        <v>103.70327973029083</v>
      </c>
      <c r="J32" s="76">
        <f>分析係数表!G35</f>
        <v>0.31397977394408089</v>
      </c>
      <c r="K32" s="78">
        <f t="shared" si="3"/>
        <v>32.560732326976499</v>
      </c>
      <c r="L32" s="79"/>
      <c r="M32" s="80"/>
      <c r="N32" s="81">
        <f>分析係数表!H35</f>
        <v>6.1132617322040145E-2</v>
      </c>
      <c r="O32" s="82">
        <f t="shared" si="4"/>
        <v>1.3396647300746933</v>
      </c>
      <c r="P32" s="76">
        <f>分析係数表!C35</f>
        <v>0.71993786549707606</v>
      </c>
      <c r="Q32" s="82">
        <f t="shared" si="5"/>
        <v>0.96447536625169128</v>
      </c>
      <c r="R32" s="83">
        <v>1.2097958596146519</v>
      </c>
      <c r="S32" s="84">
        <f t="shared" si="6"/>
        <v>104.91307558990549</v>
      </c>
      <c r="T32" s="85">
        <f>分析係数表!F35</f>
        <v>0.64640095181439616</v>
      </c>
      <c r="U32" s="86">
        <f t="shared" si="7"/>
        <v>67.815911919090595</v>
      </c>
      <c r="V32" s="87">
        <f>分析係数表!D35</f>
        <v>8.7804878048780483E-2</v>
      </c>
      <c r="W32" s="88">
        <f t="shared" si="8"/>
        <v>9</v>
      </c>
      <c r="X32" s="76">
        <f>分析係数表!E35</f>
        <v>7.8643664485425341E-2</v>
      </c>
      <c r="Y32" s="89">
        <f t="shared" si="9"/>
        <v>8</v>
      </c>
    </row>
    <row r="33" spans="1:25" x14ac:dyDescent="0.2">
      <c r="A33" s="6" t="s">
        <v>21</v>
      </c>
      <c r="B33" s="5" t="s">
        <v>38</v>
      </c>
      <c r="C33" s="90"/>
      <c r="D33" s="76">
        <f>投入係数表!AD33</f>
        <v>1.4396192742415229E-2</v>
      </c>
      <c r="E33" s="77">
        <f t="shared" si="0"/>
        <v>1.4396192742415228</v>
      </c>
      <c r="F33" s="76">
        <f>分析係数表!C36</f>
        <v>0.73814422888496956</v>
      </c>
      <c r="G33" s="77">
        <f t="shared" si="1"/>
        <v>1.0626466590729484</v>
      </c>
      <c r="H33" s="77">
        <v>1.167231183713936</v>
      </c>
      <c r="I33" s="77">
        <f t="shared" si="2"/>
        <v>1.167231183713936</v>
      </c>
      <c r="J33" s="76">
        <f>分析係数表!G36</f>
        <v>1.8281777836656288E-2</v>
      </c>
      <c r="K33" s="78">
        <f t="shared" si="3"/>
        <v>2.1339061184675521E-2</v>
      </c>
      <c r="L33" s="79"/>
      <c r="M33" s="80"/>
      <c r="N33" s="81">
        <f>分析係数表!H36</f>
        <v>0.17079488896003725</v>
      </c>
      <c r="O33" s="82">
        <f t="shared" si="4"/>
        <v>3.7428119200499768</v>
      </c>
      <c r="P33" s="76">
        <f>分析係数表!C36</f>
        <v>0.73814422888496956</v>
      </c>
      <c r="Q33" s="82">
        <f t="shared" si="5"/>
        <v>2.7627350185867625</v>
      </c>
      <c r="R33" s="83">
        <v>2.8681945180182429</v>
      </c>
      <c r="S33" s="84">
        <f t="shared" si="6"/>
        <v>4.0354257017321791</v>
      </c>
      <c r="T33" s="85">
        <f>分析係数表!F36</f>
        <v>0.88368550043054916</v>
      </c>
      <c r="U33" s="86">
        <f t="shared" si="7"/>
        <v>3.5660471806855005</v>
      </c>
      <c r="V33" s="87">
        <f>分析係数表!D36</f>
        <v>1.6625819699278004E-2</v>
      </c>
      <c r="W33" s="88">
        <f t="shared" si="8"/>
        <v>0</v>
      </c>
      <c r="X33" s="76">
        <f>分析係数表!E36</f>
        <v>4.8353977611445987E-3</v>
      </c>
      <c r="Y33" s="89">
        <f t="shared" si="9"/>
        <v>0</v>
      </c>
    </row>
    <row r="34" spans="1:25" x14ac:dyDescent="0.2">
      <c r="A34" s="6" t="s">
        <v>22</v>
      </c>
      <c r="B34" s="5" t="s">
        <v>377</v>
      </c>
      <c r="C34" s="90"/>
      <c r="D34" s="76">
        <f>投入係数表!AD34</f>
        <v>2.843545508625818E-2</v>
      </c>
      <c r="E34" s="77">
        <f t="shared" si="0"/>
        <v>2.8435455086258181</v>
      </c>
      <c r="F34" s="76">
        <f>分析係数表!C37</f>
        <v>0.25348602222970695</v>
      </c>
      <c r="G34" s="77">
        <f t="shared" si="1"/>
        <v>0.72079904001070749</v>
      </c>
      <c r="H34" s="77">
        <v>0.8065185207377914</v>
      </c>
      <c r="I34" s="77">
        <f t="shared" si="2"/>
        <v>0.8065185207377914</v>
      </c>
      <c r="J34" s="76">
        <f>分析係数表!G37</f>
        <v>0.47075358051131039</v>
      </c>
      <c r="K34" s="78">
        <f t="shared" si="3"/>
        <v>0.37967148138600082</v>
      </c>
      <c r="L34" s="79"/>
      <c r="M34" s="80"/>
      <c r="N34" s="81">
        <f>分析係数表!H37</f>
        <v>4.9005054768072494E-2</v>
      </c>
      <c r="O34" s="82">
        <f t="shared" si="4"/>
        <v>1.0739004208232465</v>
      </c>
      <c r="P34" s="76">
        <f>分析係数表!C37</f>
        <v>0.25348602222970695</v>
      </c>
      <c r="Q34" s="82">
        <f t="shared" si="5"/>
        <v>0.27221874594529311</v>
      </c>
      <c r="R34" s="83">
        <v>0.32908149046682356</v>
      </c>
      <c r="S34" s="84">
        <f t="shared" si="6"/>
        <v>1.135600011204615</v>
      </c>
      <c r="T34" s="85">
        <f>分析係数表!F37</f>
        <v>0.68036407442109492</v>
      </c>
      <c r="U34" s="86">
        <f t="shared" si="7"/>
        <v>0.77262145053581288</v>
      </c>
      <c r="V34" s="87">
        <f>分析係数表!D37</f>
        <v>9.1554008834158748E-2</v>
      </c>
      <c r="W34" s="88">
        <f t="shared" si="8"/>
        <v>0</v>
      </c>
      <c r="X34" s="76">
        <f>分析係数表!E37</f>
        <v>8.4593762548520954E-2</v>
      </c>
      <c r="Y34" s="89">
        <f t="shared" si="9"/>
        <v>0</v>
      </c>
    </row>
    <row r="35" spans="1:25" x14ac:dyDescent="0.2">
      <c r="A35" s="6" t="s">
        <v>23</v>
      </c>
      <c r="B35" s="5" t="s">
        <v>194</v>
      </c>
      <c r="C35" s="90"/>
      <c r="D35" s="76">
        <f>投入係数表!AD35</f>
        <v>5.8417608566329562E-2</v>
      </c>
      <c r="E35" s="77">
        <f t="shared" si="0"/>
        <v>5.8417608566329564</v>
      </c>
      <c r="F35" s="76">
        <f>分析係数表!C38</f>
        <v>0.13763637750820168</v>
      </c>
      <c r="G35" s="77">
        <f t="shared" si="1"/>
        <v>0.80403880257616922</v>
      </c>
      <c r="H35" s="77">
        <v>0.88865989495452491</v>
      </c>
      <c r="I35" s="77">
        <f t="shared" si="2"/>
        <v>0.88865989495452491</v>
      </c>
      <c r="J35" s="76">
        <f>分析係数表!G38</f>
        <v>0.19868482855800845</v>
      </c>
      <c r="K35" s="78">
        <f t="shared" si="3"/>
        <v>0.17656323887541758</v>
      </c>
      <c r="L35" s="79"/>
      <c r="M35" s="80"/>
      <c r="N35" s="81">
        <f>分析係数表!H38</f>
        <v>4.3455482143376897E-2</v>
      </c>
      <c r="O35" s="82">
        <f t="shared" si="4"/>
        <v>0.95228667290978453</v>
      </c>
      <c r="P35" s="76">
        <f>分析係数表!C38</f>
        <v>0.13763637750820168</v>
      </c>
      <c r="Q35" s="82">
        <f t="shared" si="5"/>
        <v>0.13106928800864048</v>
      </c>
      <c r="R35" s="83">
        <v>0.16718984573561058</v>
      </c>
      <c r="S35" s="84">
        <f t="shared" si="6"/>
        <v>1.0558497406901355</v>
      </c>
      <c r="T35" s="85">
        <f>分析係数表!F38</f>
        <v>0.41427900422733677</v>
      </c>
      <c r="U35" s="86">
        <f t="shared" si="7"/>
        <v>0.43741637918680104</v>
      </c>
      <c r="V35" s="87">
        <f>分析係数表!D38</f>
        <v>5.9182714889619542E-2</v>
      </c>
      <c r="W35" s="88">
        <f t="shared" si="8"/>
        <v>0</v>
      </c>
      <c r="X35" s="76">
        <f>分析係数表!E38</f>
        <v>5.7303898543917334E-2</v>
      </c>
      <c r="Y35" s="89">
        <f t="shared" si="9"/>
        <v>0</v>
      </c>
    </row>
    <row r="36" spans="1:25" x14ac:dyDescent="0.2">
      <c r="A36" s="6" t="s">
        <v>24</v>
      </c>
      <c r="B36" s="5" t="s">
        <v>39</v>
      </c>
      <c r="C36" s="90"/>
      <c r="D36" s="76">
        <f>投入係数表!AD36</f>
        <v>0</v>
      </c>
      <c r="E36" s="77">
        <f t="shared" si="0"/>
        <v>0</v>
      </c>
      <c r="F36" s="76">
        <f>分析係数表!C39</f>
        <v>1</v>
      </c>
      <c r="G36" s="77">
        <f t="shared" si="1"/>
        <v>0</v>
      </c>
      <c r="H36" s="77">
        <v>2.5253713343071194E-2</v>
      </c>
      <c r="I36" s="77">
        <f t="shared" si="2"/>
        <v>2.5253713343071194E-2</v>
      </c>
      <c r="J36" s="76">
        <f>分析係数表!G39</f>
        <v>0.35440246949875054</v>
      </c>
      <c r="K36" s="78">
        <f t="shared" si="3"/>
        <v>8.9499783727979773E-3</v>
      </c>
      <c r="L36" s="79"/>
      <c r="M36" s="80"/>
      <c r="N36" s="81">
        <f>分析係数表!H39</f>
        <v>3.9099261673991711E-3</v>
      </c>
      <c r="O36" s="82">
        <f t="shared" si="4"/>
        <v>8.568241330266646E-2</v>
      </c>
      <c r="P36" s="76">
        <f>分析係数表!C39</f>
        <v>1</v>
      </c>
      <c r="Q36" s="82">
        <f t="shared" si="5"/>
        <v>8.568241330266646E-2</v>
      </c>
      <c r="R36" s="83">
        <v>0.10061459401364277</v>
      </c>
      <c r="S36" s="84">
        <f t="shared" si="6"/>
        <v>0.12586830735671395</v>
      </c>
      <c r="T36" s="85">
        <f>分析係数表!F39</f>
        <v>0.70505659267970011</v>
      </c>
      <c r="U36" s="86">
        <f t="shared" si="7"/>
        <v>8.8744279911285973E-2</v>
      </c>
      <c r="V36" s="87">
        <f>分析係数表!D39</f>
        <v>6.644127590768778E-2</v>
      </c>
      <c r="W36" s="88">
        <f t="shared" si="8"/>
        <v>0</v>
      </c>
      <c r="X36" s="76">
        <f>分析係数表!E39</f>
        <v>8.4080552697339411E-2</v>
      </c>
      <c r="Y36" s="89">
        <f t="shared" si="9"/>
        <v>0</v>
      </c>
    </row>
    <row r="37" spans="1:25" x14ac:dyDescent="0.2">
      <c r="A37" s="6" t="s">
        <v>25</v>
      </c>
      <c r="B37" s="5" t="s">
        <v>40</v>
      </c>
      <c r="C37" s="90"/>
      <c r="D37" s="76">
        <f>投入係数表!AD37</f>
        <v>1.189767995240928E-4</v>
      </c>
      <c r="E37" s="77">
        <f t="shared" si="0"/>
        <v>1.1897679952409279E-2</v>
      </c>
      <c r="F37" s="76">
        <f>分析係数表!C40</f>
        <v>0.97865804365400166</v>
      </c>
      <c r="G37" s="77">
        <f t="shared" si="1"/>
        <v>1.1643760186246301E-2</v>
      </c>
      <c r="H37" s="77">
        <v>1.5655259633319516E-2</v>
      </c>
      <c r="I37" s="77">
        <f t="shared" si="2"/>
        <v>1.5655259633319516E-2</v>
      </c>
      <c r="J37" s="76">
        <f>分析係数表!G40</f>
        <v>0.50171175404443846</v>
      </c>
      <c r="K37" s="78">
        <f t="shared" si="3"/>
        <v>7.8544277706538261E-3</v>
      </c>
      <c r="L37" s="79"/>
      <c r="M37" s="80"/>
      <c r="N37" s="81">
        <f>分析係数表!H40</f>
        <v>2.8630749677406836E-2</v>
      </c>
      <c r="O37" s="82">
        <f t="shared" si="4"/>
        <v>0.62741638128081578</v>
      </c>
      <c r="P37" s="76">
        <f>分析係数表!C40</f>
        <v>0.97865804365400166</v>
      </c>
      <c r="Q37" s="82">
        <f t="shared" si="5"/>
        <v>0.61402608826075633</v>
      </c>
      <c r="R37" s="83">
        <v>0.61546738782446564</v>
      </c>
      <c r="S37" s="84">
        <f t="shared" si="6"/>
        <v>0.63112264745778512</v>
      </c>
      <c r="T37" s="85">
        <f>分析係数表!F40</f>
        <v>0.70027522319930191</v>
      </c>
      <c r="U37" s="86">
        <f t="shared" si="7"/>
        <v>0.44195955281463484</v>
      </c>
      <c r="V37" s="87">
        <f>分析係数表!D40</f>
        <v>7.5250050345707184E-2</v>
      </c>
      <c r="W37" s="88">
        <f t="shared" si="8"/>
        <v>0</v>
      </c>
      <c r="X37" s="76">
        <f>分析係数表!E40</f>
        <v>4.584815734711687E-2</v>
      </c>
      <c r="Y37" s="89">
        <f t="shared" si="9"/>
        <v>0</v>
      </c>
    </row>
    <row r="38" spans="1:25" x14ac:dyDescent="0.2">
      <c r="A38" s="6" t="s">
        <v>26</v>
      </c>
      <c r="B38" s="5" t="s">
        <v>277</v>
      </c>
      <c r="C38" s="90"/>
      <c r="D38" s="76">
        <f>投入係数表!AD38</f>
        <v>1.189767995240928E-4</v>
      </c>
      <c r="E38" s="77">
        <f t="shared" si="0"/>
        <v>1.1897679952409279E-2</v>
      </c>
      <c r="F38" s="76">
        <f>分析係数表!C41</f>
        <v>0.80396305278910163</v>
      </c>
      <c r="G38" s="77">
        <f t="shared" si="1"/>
        <v>9.565295095646657E-3</v>
      </c>
      <c r="H38" s="77">
        <v>1.0352692549013089E-2</v>
      </c>
      <c r="I38" s="77">
        <f t="shared" si="2"/>
        <v>1.0352692549013089E-2</v>
      </c>
      <c r="J38" s="76">
        <f>分析係数表!G41</f>
        <v>0.44128144119646501</v>
      </c>
      <c r="K38" s="78">
        <f t="shared" si="3"/>
        <v>4.5684510882924006E-3</v>
      </c>
      <c r="L38" s="79"/>
      <c r="M38" s="80"/>
      <c r="N38" s="81">
        <f>分析係数表!H41</f>
        <v>5.1799245180506638E-2</v>
      </c>
      <c r="O38" s="82">
        <f t="shared" si="4"/>
        <v>1.1351325176747797</v>
      </c>
      <c r="P38" s="76">
        <f>分析係数表!C41</f>
        <v>0.80396305278910163</v>
      </c>
      <c r="Q38" s="82">
        <f t="shared" si="5"/>
        <v>0.91260460422999479</v>
      </c>
      <c r="R38" s="83">
        <v>0.92867309591156255</v>
      </c>
      <c r="S38" s="84">
        <f t="shared" si="6"/>
        <v>0.93902578846057561</v>
      </c>
      <c r="T38" s="85">
        <f>分析係数表!F41</f>
        <v>0.54716179469748472</v>
      </c>
      <c r="U38" s="86">
        <f t="shared" si="7"/>
        <v>0.51379903568130914</v>
      </c>
      <c r="V38" s="87">
        <f>分析係数表!D41</f>
        <v>0.14475696804894631</v>
      </c>
      <c r="W38" s="88">
        <f t="shared" si="8"/>
        <v>0</v>
      </c>
      <c r="X38" s="76">
        <f>分析係数表!E41</f>
        <v>0.13642929979605711</v>
      </c>
      <c r="Y38" s="89">
        <f t="shared" si="9"/>
        <v>0</v>
      </c>
    </row>
    <row r="39" spans="1:25" x14ac:dyDescent="0.2">
      <c r="A39" s="6" t="s">
        <v>51</v>
      </c>
      <c r="B39" s="5" t="s">
        <v>367</v>
      </c>
      <c r="C39" s="90"/>
      <c r="D39" s="76">
        <f>投入係数表!AD39</f>
        <v>2.6174895895300417E-3</v>
      </c>
      <c r="E39" s="77">
        <f>$C$32*D39</f>
        <v>0.26174895895300415</v>
      </c>
      <c r="F39" s="76">
        <f>分析係数表!C42</f>
        <v>0.7641968631692807</v>
      </c>
      <c r="G39" s="77">
        <f>E39*F39</f>
        <v>0.20002773336971058</v>
      </c>
      <c r="H39" s="77">
        <v>0.21551115613781247</v>
      </c>
      <c r="I39" s="77">
        <f>C39+H39</f>
        <v>0.21551115613781247</v>
      </c>
      <c r="J39" s="76">
        <f>分析係数表!G42</f>
        <v>0.4859550561797753</v>
      </c>
      <c r="K39" s="78">
        <f>I39*J39</f>
        <v>0.10472873598831899</v>
      </c>
      <c r="L39" s="79"/>
      <c r="M39" s="80"/>
      <c r="N39" s="81">
        <f>分析係数表!H42</f>
        <v>1.4232907413336437E-2</v>
      </c>
      <c r="O39" s="82">
        <f t="shared" si="4"/>
        <v>0.31190099333749804</v>
      </c>
      <c r="P39" s="76">
        <f>分析係数表!C42</f>
        <v>0.7641968631692807</v>
      </c>
      <c r="Q39" s="82">
        <f>O39*P39</f>
        <v>0.23835376072789874</v>
      </c>
      <c r="R39" s="83">
        <v>0.24683009843417472</v>
      </c>
      <c r="S39" s="84">
        <f>I39+R39</f>
        <v>0.46234125457198716</v>
      </c>
      <c r="T39" s="85">
        <f>分析係数表!F42</f>
        <v>0.5610955056179775</v>
      </c>
      <c r="U39" s="86">
        <f>S39*T39</f>
        <v>0.25941760000211916</v>
      </c>
      <c r="V39" s="87">
        <f>分析係数表!D42</f>
        <v>0.23876404494382023</v>
      </c>
      <c r="W39" s="88">
        <f>ROUND(S39*V39,0)</f>
        <v>0</v>
      </c>
      <c r="X39" s="76">
        <f>分析係数表!E42</f>
        <v>0.20084269662921347</v>
      </c>
      <c r="Y39" s="89">
        <f>ROUND(S39*X39,0)</f>
        <v>0</v>
      </c>
    </row>
    <row r="40" spans="1:25" x14ac:dyDescent="0.2">
      <c r="A40" s="6" t="s">
        <v>195</v>
      </c>
      <c r="B40" s="5" t="s">
        <v>41</v>
      </c>
      <c r="C40" s="90"/>
      <c r="D40" s="76">
        <f>投入係数表!AD40</f>
        <v>0.11576442593694229</v>
      </c>
      <c r="E40" s="77">
        <f>$C$32*D40</f>
        <v>11.57644259369423</v>
      </c>
      <c r="F40" s="76">
        <f>分析係数表!C43</f>
        <v>0.28983015307192284</v>
      </c>
      <c r="G40" s="77">
        <f>E40*F40</f>
        <v>3.3552021289587262</v>
      </c>
      <c r="H40" s="77">
        <v>3.7050391366137232</v>
      </c>
      <c r="I40" s="77">
        <f>C40+H40</f>
        <v>3.7050391366137232</v>
      </c>
      <c r="J40" s="76">
        <f>分析係数表!G43</f>
        <v>0.33656441717791413</v>
      </c>
      <c r="K40" s="78">
        <f>I40*J40</f>
        <v>1.2469843376357599</v>
      </c>
      <c r="L40" s="79"/>
      <c r="M40" s="80"/>
      <c r="N40" s="81">
        <f>分析係数表!H43</f>
        <v>3.8148460769760653E-2</v>
      </c>
      <c r="O40" s="82">
        <f t="shared" si="4"/>
        <v>0.83598821118135136</v>
      </c>
      <c r="P40" s="76">
        <f>分析係数表!C43</f>
        <v>0.28983015307192284</v>
      </c>
      <c r="Q40" s="82">
        <f>O40*P40</f>
        <v>0.24229459121301403</v>
      </c>
      <c r="R40" s="83">
        <v>0.39994475986612532</v>
      </c>
      <c r="S40" s="84">
        <f>I40+R40</f>
        <v>4.1049838964798484</v>
      </c>
      <c r="T40" s="85">
        <f>分析係数表!F43</f>
        <v>0.56944785276073617</v>
      </c>
      <c r="U40" s="86">
        <f>S40*T40</f>
        <v>2.33757426546785</v>
      </c>
      <c r="V40" s="87">
        <f>分析係数表!D43</f>
        <v>0.1860122699386503</v>
      </c>
      <c r="W40" s="88">
        <f>ROUND(S40*V40,0)</f>
        <v>1</v>
      </c>
      <c r="X40" s="76">
        <f>分析係数表!E43</f>
        <v>0.14098159509202454</v>
      </c>
      <c r="Y40" s="89">
        <f>ROUND(S40*X40,0)</f>
        <v>1</v>
      </c>
    </row>
    <row r="41" spans="1:25" x14ac:dyDescent="0.2">
      <c r="A41" s="6" t="s">
        <v>341</v>
      </c>
      <c r="B41" s="5" t="s">
        <v>42</v>
      </c>
      <c r="C41" s="90"/>
      <c r="D41" s="76">
        <f>投入係数表!AD41</f>
        <v>1.189767995240928E-4</v>
      </c>
      <c r="E41" s="77">
        <f>$C$32*D41</f>
        <v>1.1897679952409279E-2</v>
      </c>
      <c r="F41" s="76">
        <f>分析係数表!C44</f>
        <v>0.42300160227879646</v>
      </c>
      <c r="G41" s="77">
        <f>E41*F41</f>
        <v>5.03273768326944E-3</v>
      </c>
      <c r="H41" s="77">
        <v>1.5057442483922406E-2</v>
      </c>
      <c r="I41" s="77">
        <f>C41+H41</f>
        <v>1.5057442483922406E-2</v>
      </c>
      <c r="J41" s="76">
        <f>分析係数表!G44</f>
        <v>0.26136898597118913</v>
      </c>
      <c r="K41" s="78">
        <f>I41*J41</f>
        <v>3.9355484733423025E-3</v>
      </c>
      <c r="L41" s="79"/>
      <c r="M41" s="80"/>
      <c r="N41" s="81">
        <f>分析係数表!H44</f>
        <v>0.11478495406079305</v>
      </c>
      <c r="O41" s="82">
        <f t="shared" si="4"/>
        <v>2.5154060342030946</v>
      </c>
      <c r="P41" s="76">
        <f>分析係数表!C44</f>
        <v>0.42300160227879646</v>
      </c>
      <c r="Q41" s="82">
        <f>O41*P41</f>
        <v>1.0640207828496622</v>
      </c>
      <c r="R41" s="83">
        <v>1.082461758229657</v>
      </c>
      <c r="S41" s="84">
        <f>I41+R41</f>
        <v>1.0975192007135794</v>
      </c>
      <c r="T41" s="85">
        <f>分析係数表!F44</f>
        <v>0.45226438188494494</v>
      </c>
      <c r="U41" s="86">
        <f>S41*T41</f>
        <v>0.49636884291758582</v>
      </c>
      <c r="V41" s="87">
        <f>分析係数表!D44</f>
        <v>0.17696073816024857</v>
      </c>
      <c r="W41" s="88">
        <f>ROUND(S41*V41,0)</f>
        <v>0</v>
      </c>
      <c r="X41" s="76">
        <f>分析係数表!E44</f>
        <v>0.12357593446944733</v>
      </c>
      <c r="Y41" s="89">
        <f>ROUND(S41*X41,0)</f>
        <v>0</v>
      </c>
    </row>
    <row r="42" spans="1:25" x14ac:dyDescent="0.2">
      <c r="A42" s="6" t="s">
        <v>342</v>
      </c>
      <c r="B42" s="5" t="s">
        <v>279</v>
      </c>
      <c r="C42" s="90"/>
      <c r="D42" s="76">
        <f>投入係数表!AD42</f>
        <v>1.9036287923854848E-3</v>
      </c>
      <c r="E42" s="77">
        <f>$C$32*D42</f>
        <v>0.19036287923854847</v>
      </c>
      <c r="F42" s="76">
        <f>分析係数表!C45</f>
        <v>1</v>
      </c>
      <c r="G42" s="77">
        <f>E42*F42</f>
        <v>0.19036287923854847</v>
      </c>
      <c r="H42" s="77">
        <v>0.20229375485793907</v>
      </c>
      <c r="I42" s="77">
        <f>C42+H42</f>
        <v>0.20229375485793907</v>
      </c>
      <c r="J42" s="76">
        <f>分析係数表!G45</f>
        <v>0</v>
      </c>
      <c r="K42" s="78">
        <f>I42*J42</f>
        <v>0</v>
      </c>
      <c r="L42" s="79"/>
      <c r="M42" s="80"/>
      <c r="N42" s="81">
        <f>分析係数表!H45</f>
        <v>0</v>
      </c>
      <c r="O42" s="82">
        <f t="shared" si="4"/>
        <v>0</v>
      </c>
      <c r="P42" s="76">
        <f>分析係数表!C45</f>
        <v>1</v>
      </c>
      <c r="Q42" s="82">
        <f>O42*P42</f>
        <v>0</v>
      </c>
      <c r="R42" s="83">
        <v>8.4090808646168323E-3</v>
      </c>
      <c r="S42" s="84">
        <f>I42+R42</f>
        <v>0.21070283572255591</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投入係数表!AD43</f>
        <v>8.5663295657346823E-3</v>
      </c>
      <c r="E43" s="77">
        <f>$C$32*D43</f>
        <v>0.85663295657346827</v>
      </c>
      <c r="F43" s="76">
        <f>分析係数表!C46</f>
        <v>0.14201585503963765</v>
      </c>
      <c r="G43" s="77">
        <f>E43*F43</f>
        <v>0.12165546178291388</v>
      </c>
      <c r="H43" s="77">
        <v>0.13327169730629168</v>
      </c>
      <c r="I43" s="77">
        <f>C43+H43</f>
        <v>0.13327169730629168</v>
      </c>
      <c r="J43" s="76">
        <f>分析係数表!G46</f>
        <v>9.5541401273885346E-3</v>
      </c>
      <c r="K43" s="78">
        <f>I43*J43</f>
        <v>1.2732964710792198E-3</v>
      </c>
      <c r="L43" s="79"/>
      <c r="M43" s="80"/>
      <c r="N43" s="81">
        <f>分析係数表!H46</f>
        <v>2.2838625801631884E-2</v>
      </c>
      <c r="O43" s="82">
        <f t="shared" si="4"/>
        <v>0.50048734718232479</v>
      </c>
      <c r="P43" s="76">
        <f>分析係数表!C46</f>
        <v>0.14201585503963765</v>
      </c>
      <c r="Q43" s="82">
        <f>O43*P43</f>
        <v>7.1077138546617832E-2</v>
      </c>
      <c r="R43" s="83">
        <v>7.8801760390698472E-2</v>
      </c>
      <c r="S43" s="84">
        <f>I43+R43</f>
        <v>0.21207345769699015</v>
      </c>
      <c r="T43" s="85">
        <f>分析係数表!F46</f>
        <v>0.31369426751592355</v>
      </c>
      <c r="U43" s="86">
        <f>S43*T43</f>
        <v>6.6526227971826529E-2</v>
      </c>
      <c r="V43" s="87">
        <f>分析係数表!D46</f>
        <v>3.1847133757961785E-3</v>
      </c>
      <c r="W43" s="88">
        <f>ROUND(S43*V43,0)</f>
        <v>0</v>
      </c>
      <c r="X43" s="76">
        <f>分析係数表!E46</f>
        <v>1.1146496815286623E-2</v>
      </c>
      <c r="Y43" s="89">
        <f>ROUND(S43*X43,0)</f>
        <v>0</v>
      </c>
    </row>
    <row r="44" spans="1:25" x14ac:dyDescent="0.2">
      <c r="A44" s="192">
        <v>40</v>
      </c>
      <c r="B44" s="14" t="s">
        <v>151</v>
      </c>
      <c r="C44" s="197">
        <f>SUM(C5:C43)</f>
        <v>100</v>
      </c>
      <c r="D44" s="92">
        <f>投入係数表!AD44</f>
        <v>0.32278405710886376</v>
      </c>
      <c r="E44" s="91">
        <f>SUM(E5:E43)</f>
        <v>32.278405710886375</v>
      </c>
      <c r="F44" s="92">
        <f>分析係数表!C47</f>
        <v>0.37838028773130272</v>
      </c>
      <c r="G44" s="91">
        <f>SUM(G5:G43)</f>
        <v>10.98798322622002</v>
      </c>
      <c r="H44" s="91">
        <f>SUM(H5:H43)</f>
        <v>12.235345914713195</v>
      </c>
      <c r="I44" s="91">
        <f>SUM(I5:I43)</f>
        <v>112.23534591471321</v>
      </c>
      <c r="J44" s="92">
        <f>分析係数表!G47</f>
        <v>0.24341071531224251</v>
      </c>
      <c r="K44" s="93">
        <f>SUM(K5:K43)</f>
        <v>34.932105996415572</v>
      </c>
      <c r="L44" s="94">
        <f>最終需要_まとめ!$L$33</f>
        <v>0.62733333333333341</v>
      </c>
      <c r="M44" s="91">
        <f>K44*L44</f>
        <v>21.914074495084705</v>
      </c>
      <c r="N44" s="95">
        <f>分析係数表!H47</f>
        <v>1</v>
      </c>
      <c r="O44" s="96">
        <f>SUM(O5:O43)</f>
        <v>21.914074495084709</v>
      </c>
      <c r="P44" s="92">
        <f>分析係数表!C47</f>
        <v>0.37838028773130272</v>
      </c>
      <c r="Q44" s="96">
        <f>SUM(Q5:Q43)</f>
        <v>9.1703336933631867</v>
      </c>
      <c r="R44" s="91">
        <f>SUM(R5:R43)</f>
        <v>10.216584478178778</v>
      </c>
      <c r="S44" s="97">
        <f>SUM(S5:S43)</f>
        <v>122.45193039289197</v>
      </c>
      <c r="T44" s="98">
        <f>分析係数表!F47</f>
        <v>0.4410006323413877</v>
      </c>
      <c r="U44" s="99">
        <f>SUM(U5:U43)</f>
        <v>78.593496546023829</v>
      </c>
      <c r="V44" s="100">
        <f>分析係数表!D47</f>
        <v>6.076465403261349E-2</v>
      </c>
      <c r="W44" s="101">
        <f>SUM(W5:W43)</f>
        <v>10</v>
      </c>
      <c r="X44" s="92">
        <f>分析係数表!E47</f>
        <v>4.5269894801387316E-2</v>
      </c>
      <c r="Y44" s="102">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291</v>
      </c>
      <c r="S2" s="3" t="s">
        <v>153</v>
      </c>
      <c r="U2" s="64" t="s">
        <v>210</v>
      </c>
      <c r="W2" s="3" t="s">
        <v>130</v>
      </c>
      <c r="Y2" s="3" t="s">
        <v>154</v>
      </c>
    </row>
    <row r="3" spans="1:25" ht="44" x14ac:dyDescent="0.2">
      <c r="B3" s="65"/>
      <c r="C3" s="66" t="s">
        <v>228</v>
      </c>
      <c r="D3" s="66" t="s">
        <v>233</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投入係数表!AE5</f>
        <v>0</v>
      </c>
      <c r="E5" s="77">
        <f t="shared" ref="E5:E38" si="0">$C$33*D5</f>
        <v>0</v>
      </c>
      <c r="F5" s="76">
        <f>分析係数表!C8</f>
        <v>1</v>
      </c>
      <c r="G5" s="77">
        <f t="shared" ref="G5:G38" si="1">E5*F5</f>
        <v>0</v>
      </c>
      <c r="H5" s="77">
        <f t="array" ref="H5:H43">MMULT(逆行列係数!C5:AO43,'29'!G5:G43)</f>
        <v>1.7492412629948372E-3</v>
      </c>
      <c r="I5" s="77">
        <f t="shared" ref="I5:I38" si="2">C5+H5</f>
        <v>1.7492412629948372E-3</v>
      </c>
      <c r="J5" s="76">
        <f>分析係数表!G8</f>
        <v>0.11966752230778634</v>
      </c>
      <c r="K5" s="78">
        <f t="shared" ref="K5:K38" si="3">I5*J5</f>
        <v>2.0932736786113504E-4</v>
      </c>
      <c r="L5" s="79" t="s">
        <v>186</v>
      </c>
      <c r="M5" s="80" t="s">
        <v>186</v>
      </c>
      <c r="N5" s="81">
        <f>分析係数表!H8</f>
        <v>1.1982031803320041E-2</v>
      </c>
      <c r="O5" s="82">
        <f t="shared" ref="O5:O43" si="4">$M$44*N5</f>
        <v>3.2038997406778111E-2</v>
      </c>
      <c r="P5" s="76">
        <f>分析係数表!C8</f>
        <v>1</v>
      </c>
      <c r="Q5" s="82">
        <f t="shared" ref="Q5:Q38" si="5">O5*P5</f>
        <v>3.2038997406778111E-2</v>
      </c>
      <c r="R5" s="83">
        <f t="array" ref="R5:R43">MMULT(逆行列係数!C5:AO43,'29'!Q5:Q43)</f>
        <v>4.2325996219029736E-2</v>
      </c>
      <c r="S5" s="84">
        <f t="shared" ref="S5:S38" si="6">I5+R5</f>
        <v>4.4075237482024576E-2</v>
      </c>
      <c r="T5" s="85">
        <f>分析係数表!F8</f>
        <v>0.45202298007578534</v>
      </c>
      <c r="U5" s="86">
        <f t="shared" ref="U5:U38" si="7">S5*T5</f>
        <v>1.9923020194172702E-2</v>
      </c>
      <c r="V5" s="87">
        <f>分析係数表!D8</f>
        <v>0.29959662632929962</v>
      </c>
      <c r="W5" s="88">
        <f t="shared" ref="W5:W38" si="8">ROUND(S5*V5,0)</f>
        <v>0</v>
      </c>
      <c r="X5" s="76">
        <f>分析係数表!E8</f>
        <v>0.10695513995844029</v>
      </c>
      <c r="Y5" s="89">
        <f t="shared" ref="Y5:Y38" si="9">ROUND(S5*X5,0)</f>
        <v>0</v>
      </c>
    </row>
    <row r="6" spans="1:25" x14ac:dyDescent="0.2">
      <c r="A6" s="6" t="s">
        <v>220</v>
      </c>
      <c r="B6" s="5" t="s">
        <v>266</v>
      </c>
      <c r="C6" s="90"/>
      <c r="D6" s="76">
        <f>投入係数表!AE6</f>
        <v>0</v>
      </c>
      <c r="E6" s="77">
        <f t="shared" si="0"/>
        <v>0</v>
      </c>
      <c r="F6" s="76">
        <f>分析係数表!C9</f>
        <v>0.44525547445255476</v>
      </c>
      <c r="G6" s="77">
        <f t="shared" si="1"/>
        <v>0</v>
      </c>
      <c r="H6" s="77">
        <v>6.1288139547145174E-5</v>
      </c>
      <c r="I6" s="77">
        <f t="shared" si="2"/>
        <v>6.1288139547145174E-5</v>
      </c>
      <c r="J6" s="76">
        <f>分析係数表!G9</f>
        <v>0.25757575757575757</v>
      </c>
      <c r="K6" s="78">
        <f t="shared" si="3"/>
        <v>1.5786338974264667E-5</v>
      </c>
      <c r="L6" s="79"/>
      <c r="M6" s="80"/>
      <c r="N6" s="81">
        <f>分析係数表!H9</f>
        <v>6.2093120276314386E-4</v>
      </c>
      <c r="O6" s="82">
        <f t="shared" si="4"/>
        <v>1.6603205133876916E-3</v>
      </c>
      <c r="P6" s="76">
        <f>分析係数表!C9</f>
        <v>0.44525547445255476</v>
      </c>
      <c r="Q6" s="82">
        <f t="shared" si="5"/>
        <v>7.3926679793174588E-4</v>
      </c>
      <c r="R6" s="83">
        <v>8.8095016585535021E-4</v>
      </c>
      <c r="S6" s="84">
        <f t="shared" si="6"/>
        <v>9.4223830540249537E-4</v>
      </c>
      <c r="T6" s="85">
        <f>分析係数表!F9</f>
        <v>0.71212121212121215</v>
      </c>
      <c r="U6" s="86">
        <f t="shared" si="7"/>
        <v>6.7098788415026185E-4</v>
      </c>
      <c r="V6" s="87">
        <f>分析係数表!D9</f>
        <v>0.22727272727272727</v>
      </c>
      <c r="W6" s="88">
        <f t="shared" si="8"/>
        <v>0</v>
      </c>
      <c r="X6" s="76">
        <f>分析係数表!E9</f>
        <v>0</v>
      </c>
      <c r="Y6" s="89">
        <f t="shared" si="9"/>
        <v>0</v>
      </c>
    </row>
    <row r="7" spans="1:25" x14ac:dyDescent="0.2">
      <c r="A7" s="6" t="s">
        <v>221</v>
      </c>
      <c r="B7" s="5" t="s">
        <v>267</v>
      </c>
      <c r="C7" s="90"/>
      <c r="D7" s="76">
        <f>投入係数表!AE7</f>
        <v>0</v>
      </c>
      <c r="E7" s="77">
        <f t="shared" si="0"/>
        <v>0</v>
      </c>
      <c r="F7" s="76">
        <f>分析係数表!C10</f>
        <v>1</v>
      </c>
      <c r="G7" s="77">
        <f t="shared" si="1"/>
        <v>0</v>
      </c>
      <c r="H7" s="77">
        <v>2.3129784133624326E-4</v>
      </c>
      <c r="I7" s="77">
        <f t="shared" si="2"/>
        <v>2.3129784133624326E-4</v>
      </c>
      <c r="J7" s="76">
        <f>分析係数表!G10</f>
        <v>0.17925311203319502</v>
      </c>
      <c r="K7" s="78">
        <f t="shared" si="3"/>
        <v>4.146085786608178E-5</v>
      </c>
      <c r="L7" s="79"/>
      <c r="M7" s="80"/>
      <c r="N7" s="81">
        <f>分析係数表!H10</f>
        <v>1.2030542053535912E-3</v>
      </c>
      <c r="O7" s="82">
        <f t="shared" si="4"/>
        <v>3.2168709946886523E-3</v>
      </c>
      <c r="P7" s="76">
        <f>分析係数表!C10</f>
        <v>1</v>
      </c>
      <c r="Q7" s="82">
        <f t="shared" si="5"/>
        <v>3.2168709946886523E-3</v>
      </c>
      <c r="R7" s="83">
        <v>4.3797075689676274E-3</v>
      </c>
      <c r="S7" s="84">
        <f t="shared" si="6"/>
        <v>4.6110054103038704E-3</v>
      </c>
      <c r="T7" s="85">
        <f>分析係数表!F10</f>
        <v>0.51950207468879672</v>
      </c>
      <c r="U7" s="86">
        <f t="shared" si="7"/>
        <v>2.3954268770541272E-3</v>
      </c>
      <c r="V7" s="87">
        <f>分析係数表!D10</f>
        <v>0.10539419087136929</v>
      </c>
      <c r="W7" s="88">
        <f t="shared" si="8"/>
        <v>0</v>
      </c>
      <c r="X7" s="76">
        <f>分析係数表!E10</f>
        <v>0</v>
      </c>
      <c r="Y7" s="89">
        <f t="shared" si="9"/>
        <v>0</v>
      </c>
    </row>
    <row r="8" spans="1:25" x14ac:dyDescent="0.2">
      <c r="A8" s="6" t="s">
        <v>222</v>
      </c>
      <c r="B8" s="5" t="s">
        <v>27</v>
      </c>
      <c r="C8" s="90"/>
      <c r="D8" s="76">
        <f>投入係数表!AE8</f>
        <v>0</v>
      </c>
      <c r="E8" s="77">
        <f t="shared" si="0"/>
        <v>0</v>
      </c>
      <c r="F8" s="76">
        <f>分析係数表!C11</f>
        <v>1.8423746161719823E-3</v>
      </c>
      <c r="G8" s="77">
        <f t="shared" si="1"/>
        <v>0</v>
      </c>
      <c r="H8" s="77">
        <v>4.2708576301368076E-5</v>
      </c>
      <c r="I8" s="77">
        <f t="shared" si="2"/>
        <v>4.2708576301368076E-5</v>
      </c>
      <c r="J8" s="76">
        <f>分析係数表!G11</f>
        <v>0.46666666666666667</v>
      </c>
      <c r="K8" s="78">
        <f t="shared" si="3"/>
        <v>1.9930668940638434E-5</v>
      </c>
      <c r="L8" s="79"/>
      <c r="M8" s="80"/>
      <c r="N8" s="81">
        <f>分析係数表!H11</f>
        <v>-1.9404100086348246E-5</v>
      </c>
      <c r="O8" s="82">
        <f t="shared" si="4"/>
        <v>-5.1885016043365362E-5</v>
      </c>
      <c r="P8" s="76">
        <f>分析係数表!C11</f>
        <v>1.8423746161719823E-3</v>
      </c>
      <c r="Q8" s="82">
        <f t="shared" si="5"/>
        <v>-9.5591636517972403E-8</v>
      </c>
      <c r="R8" s="83">
        <v>1.608062470163723E-5</v>
      </c>
      <c r="S8" s="84">
        <f t="shared" si="6"/>
        <v>5.8789201003005306E-5</v>
      </c>
      <c r="T8" s="85">
        <f>分析係数表!F11</f>
        <v>0.8</v>
      </c>
      <c r="U8" s="86">
        <f t="shared" si="7"/>
        <v>4.7031360802404247E-5</v>
      </c>
      <c r="V8" s="87">
        <f>分析係数表!D11</f>
        <v>0.8666666666666667</v>
      </c>
      <c r="W8" s="88">
        <f t="shared" si="8"/>
        <v>0</v>
      </c>
      <c r="X8" s="76">
        <f>分析係数表!E11</f>
        <v>0.13333333333333333</v>
      </c>
      <c r="Y8" s="89">
        <f t="shared" si="9"/>
        <v>0</v>
      </c>
    </row>
    <row r="9" spans="1:25" x14ac:dyDescent="0.2">
      <c r="A9" s="6" t="s">
        <v>223</v>
      </c>
      <c r="B9" s="5" t="s">
        <v>191</v>
      </c>
      <c r="C9" s="90"/>
      <c r="D9" s="76">
        <f>投入係数表!AE9</f>
        <v>0</v>
      </c>
      <c r="E9" s="77">
        <f t="shared" si="0"/>
        <v>0</v>
      </c>
      <c r="F9" s="76">
        <f>分析係数表!C12</f>
        <v>2.0316759704011478E-2</v>
      </c>
      <c r="G9" s="77">
        <f t="shared" si="1"/>
        <v>0</v>
      </c>
      <c r="H9" s="77">
        <v>5.5743838927817919E-5</v>
      </c>
      <c r="I9" s="77">
        <f t="shared" si="2"/>
        <v>5.5743838927817919E-5</v>
      </c>
      <c r="J9" s="76">
        <f>分析係数表!G12</f>
        <v>0.1442736737729301</v>
      </c>
      <c r="K9" s="78">
        <f t="shared" si="3"/>
        <v>8.0423684323227637E-6</v>
      </c>
      <c r="L9" s="79"/>
      <c r="M9" s="80"/>
      <c r="N9" s="81">
        <f>分析係数表!H12</f>
        <v>9.3974056718184554E-2</v>
      </c>
      <c r="O9" s="82">
        <f t="shared" si="4"/>
        <v>0.25127913269801844</v>
      </c>
      <c r="P9" s="76">
        <f>分析係数表!C12</f>
        <v>2.0316759704011478E-2</v>
      </c>
      <c r="Q9" s="82">
        <f t="shared" si="5"/>
        <v>5.1051777576580542E-3</v>
      </c>
      <c r="R9" s="83">
        <v>5.6827505836386637E-3</v>
      </c>
      <c r="S9" s="84">
        <f t="shared" si="6"/>
        <v>5.738494422566482E-3</v>
      </c>
      <c r="T9" s="85">
        <f>分析係数表!F12</f>
        <v>0.28705999008428357</v>
      </c>
      <c r="U9" s="86">
        <f t="shared" si="7"/>
        <v>1.647292152040651E-3</v>
      </c>
      <c r="V9" s="87">
        <f>分析係数表!D12</f>
        <v>9.4695091720376795E-2</v>
      </c>
      <c r="W9" s="88">
        <f t="shared" si="8"/>
        <v>0</v>
      </c>
      <c r="X9" s="76">
        <f>分析係数表!E12</f>
        <v>6.8914229053049086E-2</v>
      </c>
      <c r="Y9" s="89">
        <f t="shared" si="9"/>
        <v>0</v>
      </c>
    </row>
    <row r="10" spans="1:25" x14ac:dyDescent="0.2">
      <c r="A10" s="6" t="s">
        <v>224</v>
      </c>
      <c r="B10" s="5" t="s">
        <v>28</v>
      </c>
      <c r="C10" s="90"/>
      <c r="D10" s="76">
        <f>投入係数表!AE10</f>
        <v>0</v>
      </c>
      <c r="E10" s="77">
        <f t="shared" si="0"/>
        <v>0</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3.8083601775830173E-2</v>
      </c>
      <c r="P10" s="76">
        <f>分析係数表!C13</f>
        <v>0</v>
      </c>
      <c r="Q10" s="82">
        <f t="shared" si="5"/>
        <v>0</v>
      </c>
      <c r="R10" s="83">
        <v>0</v>
      </c>
      <c r="S10" s="84">
        <f t="shared" si="6"/>
        <v>0</v>
      </c>
      <c r="T10" s="85">
        <f>分析係数表!F13</f>
        <v>0.38446411012782694</v>
      </c>
      <c r="U10" s="86">
        <f t="shared" si="7"/>
        <v>0</v>
      </c>
      <c r="V10" s="87">
        <f>分析係数表!D13</f>
        <v>0.19469026548672566</v>
      </c>
      <c r="W10" s="88">
        <f t="shared" si="8"/>
        <v>0</v>
      </c>
      <c r="X10" s="76">
        <f>分析係数表!E13</f>
        <v>0.18584070796460178</v>
      </c>
      <c r="Y10" s="89">
        <f t="shared" si="9"/>
        <v>0</v>
      </c>
    </row>
    <row r="11" spans="1:25" x14ac:dyDescent="0.2">
      <c r="A11" s="6" t="s">
        <v>225</v>
      </c>
      <c r="B11" s="5" t="s">
        <v>268</v>
      </c>
      <c r="C11" s="90"/>
      <c r="D11" s="76">
        <f>投入係数表!AE11</f>
        <v>2.6495330198052594E-4</v>
      </c>
      <c r="E11" s="77">
        <f t="shared" si="0"/>
        <v>2.6495330198052593E-2</v>
      </c>
      <c r="F11" s="76">
        <f>分析係数表!C14</f>
        <v>5.3118908382066232E-2</v>
      </c>
      <c r="G11" s="77">
        <f t="shared" si="1"/>
        <v>1.4074030173429485E-3</v>
      </c>
      <c r="H11" s="77">
        <v>6.2284748712537977E-3</v>
      </c>
      <c r="I11" s="77">
        <f t="shared" si="2"/>
        <v>6.2284748712537977E-3</v>
      </c>
      <c r="J11" s="76">
        <f>分析係数表!G14</f>
        <v>0.16545012165450121</v>
      </c>
      <c r="K11" s="78">
        <f t="shared" si="3"/>
        <v>1.0305019251709445E-3</v>
      </c>
      <c r="L11" s="79"/>
      <c r="M11" s="80"/>
      <c r="N11" s="81">
        <f>分析係数表!H14</f>
        <v>1.1739480552240688E-3</v>
      </c>
      <c r="O11" s="82">
        <f t="shared" si="4"/>
        <v>3.1390434706236041E-3</v>
      </c>
      <c r="P11" s="76">
        <f>分析係数表!C14</f>
        <v>5.3118908382066232E-2</v>
      </c>
      <c r="Q11" s="82">
        <f t="shared" si="5"/>
        <v>1.6674256252337843E-4</v>
      </c>
      <c r="R11" s="83">
        <v>6.2055257248760584E-4</v>
      </c>
      <c r="S11" s="84">
        <f t="shared" si="6"/>
        <v>6.8490274437414036E-3</v>
      </c>
      <c r="T11" s="85">
        <f>分析係数表!F14</f>
        <v>0.30008110300081103</v>
      </c>
      <c r="U11" s="86">
        <f t="shared" si="7"/>
        <v>2.0552637098007458E-3</v>
      </c>
      <c r="V11" s="87">
        <f>分析係数表!D14</f>
        <v>6.4882400648824001E-2</v>
      </c>
      <c r="W11" s="88">
        <f t="shared" si="8"/>
        <v>0</v>
      </c>
      <c r="X11" s="76">
        <f>分析係数表!E14</f>
        <v>5.0283860502838604E-2</v>
      </c>
      <c r="Y11" s="89">
        <f t="shared" si="9"/>
        <v>0</v>
      </c>
    </row>
    <row r="12" spans="1:25" x14ac:dyDescent="0.2">
      <c r="A12" s="6" t="s">
        <v>226</v>
      </c>
      <c r="B12" s="5" t="s">
        <v>29</v>
      </c>
      <c r="C12" s="90"/>
      <c r="D12" s="76">
        <f>投入係数表!AE12</f>
        <v>6.6238325495131484E-5</v>
      </c>
      <c r="E12" s="77">
        <f t="shared" si="0"/>
        <v>6.6238325495131482E-3</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2.319260217138432E-2</v>
      </c>
      <c r="P12" s="76">
        <f>分析係数表!C15</f>
        <v>0</v>
      </c>
      <c r="Q12" s="82">
        <f t="shared" si="5"/>
        <v>0</v>
      </c>
      <c r="R12" s="83">
        <v>0</v>
      </c>
      <c r="S12" s="84">
        <f t="shared" si="6"/>
        <v>0</v>
      </c>
      <c r="T12" s="85">
        <f>分析係数表!F15</f>
        <v>0.30534351145038169</v>
      </c>
      <c r="U12" s="86">
        <f t="shared" si="7"/>
        <v>0</v>
      </c>
      <c r="V12" s="87">
        <f>分析係数表!D15</f>
        <v>7.4154852780806982E-2</v>
      </c>
      <c r="W12" s="88">
        <f t="shared" si="8"/>
        <v>0</v>
      </c>
      <c r="X12" s="76">
        <f>分析係数表!E15</f>
        <v>5.9978189749182113E-2</v>
      </c>
      <c r="Y12" s="89">
        <f t="shared" si="9"/>
        <v>0</v>
      </c>
    </row>
    <row r="13" spans="1:25" x14ac:dyDescent="0.2">
      <c r="A13" s="6" t="s">
        <v>227</v>
      </c>
      <c r="B13" s="5" t="s">
        <v>30</v>
      </c>
      <c r="C13" s="90"/>
      <c r="D13" s="76">
        <f>投入係数表!AE13</f>
        <v>1.3247665099026297E-4</v>
      </c>
      <c r="E13" s="77">
        <f t="shared" si="0"/>
        <v>1.3247665099026296E-2</v>
      </c>
      <c r="F13" s="76">
        <f>分析係数表!C16</f>
        <v>2.7114967462038564E-3</v>
      </c>
      <c r="G13" s="77">
        <f t="shared" si="1"/>
        <v>3.5921000810808191E-5</v>
      </c>
      <c r="H13" s="77">
        <v>9.3964565097581451E-5</v>
      </c>
      <c r="I13" s="77">
        <f t="shared" si="2"/>
        <v>9.3964565097581451E-5</v>
      </c>
      <c r="J13" s="76">
        <f>分析係数表!G16</f>
        <v>4.3478260869565216E-2</v>
      </c>
      <c r="K13" s="78">
        <f t="shared" si="3"/>
        <v>4.0854158738078892E-6</v>
      </c>
      <c r="L13" s="79"/>
      <c r="M13" s="80"/>
      <c r="N13" s="81">
        <f>分析係数表!H16</f>
        <v>1.6842758874950278E-2</v>
      </c>
      <c r="O13" s="82">
        <f t="shared" si="4"/>
        <v>4.5036193925641135E-2</v>
      </c>
      <c r="P13" s="76">
        <f>分析係数表!C16</f>
        <v>2.7114967462038564E-3</v>
      </c>
      <c r="Q13" s="82">
        <f t="shared" si="5"/>
        <v>1.2211549329078182E-4</v>
      </c>
      <c r="R13" s="83">
        <v>1.3650925068666112E-4</v>
      </c>
      <c r="S13" s="84">
        <f t="shared" si="6"/>
        <v>2.3047381578424257E-4</v>
      </c>
      <c r="T13" s="85">
        <f>分析係数表!F16</f>
        <v>0.30434782608695654</v>
      </c>
      <c r="U13" s="86">
        <f t="shared" si="7"/>
        <v>7.0144204803899911E-5</v>
      </c>
      <c r="V13" s="87">
        <f>分析係数表!D16</f>
        <v>0.13043478260869565</v>
      </c>
      <c r="W13" s="88">
        <f t="shared" si="8"/>
        <v>0</v>
      </c>
      <c r="X13" s="76">
        <f>分析係数表!E16</f>
        <v>8.6956521739130432E-2</v>
      </c>
      <c r="Y13" s="89">
        <f t="shared" si="9"/>
        <v>0</v>
      </c>
    </row>
    <row r="14" spans="1:25" x14ac:dyDescent="0.2">
      <c r="A14" s="6" t="s">
        <v>2</v>
      </c>
      <c r="B14" s="5" t="s">
        <v>364</v>
      </c>
      <c r="C14" s="90"/>
      <c r="D14" s="76">
        <f>投入係数表!AE14</f>
        <v>4.6366827846592039E-4</v>
      </c>
      <c r="E14" s="77">
        <f t="shared" si="0"/>
        <v>4.6366827846592039E-2</v>
      </c>
      <c r="F14" s="76">
        <f>分析係数表!C17</f>
        <v>8.0363051905076865E-3</v>
      </c>
      <c r="G14" s="77">
        <f t="shared" si="1"/>
        <v>3.7261797929094396E-4</v>
      </c>
      <c r="H14" s="77">
        <v>7.4316483776143893E-4</v>
      </c>
      <c r="I14" s="77">
        <f t="shared" si="2"/>
        <v>7.4316483776143893E-4</v>
      </c>
      <c r="J14" s="76">
        <f>分析係数表!G17</f>
        <v>0.21314741035856574</v>
      </c>
      <c r="K14" s="78">
        <f t="shared" si="3"/>
        <v>1.5840366063839435E-4</v>
      </c>
      <c r="L14" s="79"/>
      <c r="M14" s="80"/>
      <c r="N14" s="81">
        <f>分析係数表!H17</f>
        <v>2.8815088628227144E-3</v>
      </c>
      <c r="O14" s="82">
        <f t="shared" si="4"/>
        <v>7.704924882439756E-3</v>
      </c>
      <c r="P14" s="76">
        <f>分析係数表!C17</f>
        <v>8.0363051905076865E-3</v>
      </c>
      <c r="Q14" s="82">
        <f t="shared" si="5"/>
        <v>6.191912782522244E-5</v>
      </c>
      <c r="R14" s="83">
        <v>1.1859974906608454E-4</v>
      </c>
      <c r="S14" s="84">
        <f t="shared" si="6"/>
        <v>8.6176458682752353E-4</v>
      </c>
      <c r="T14" s="85">
        <f>分析係数表!F17</f>
        <v>0.32270916334661354</v>
      </c>
      <c r="U14" s="86">
        <f t="shared" si="7"/>
        <v>2.7809932881685023E-4</v>
      </c>
      <c r="V14" s="87">
        <f>分析係数表!D17</f>
        <v>4.9800796812749001E-2</v>
      </c>
      <c r="W14" s="88">
        <f t="shared" si="8"/>
        <v>0</v>
      </c>
      <c r="X14" s="76">
        <f>分析係数表!E17</f>
        <v>4.7808764940239043E-2</v>
      </c>
      <c r="Y14" s="89">
        <f t="shared" si="9"/>
        <v>0</v>
      </c>
    </row>
    <row r="15" spans="1:25" x14ac:dyDescent="0.2">
      <c r="A15" s="6" t="s">
        <v>3</v>
      </c>
      <c r="B15" s="5" t="s">
        <v>31</v>
      </c>
      <c r="C15" s="90"/>
      <c r="D15" s="76">
        <f>投入係数表!AE15</f>
        <v>6.6238325495131484E-5</v>
      </c>
      <c r="E15" s="77">
        <f t="shared" si="0"/>
        <v>6.6238325495131482E-3</v>
      </c>
      <c r="F15" s="76">
        <f>分析係数表!C18</f>
        <v>6.0036945812807829E-2</v>
      </c>
      <c r="G15" s="77">
        <f t="shared" si="1"/>
        <v>3.9767467584823359E-4</v>
      </c>
      <c r="H15" s="77">
        <v>3.9684446276666355E-3</v>
      </c>
      <c r="I15" s="77">
        <f t="shared" si="2"/>
        <v>3.9684446276666355E-3</v>
      </c>
      <c r="J15" s="76">
        <f>分析係数表!G18</f>
        <v>0.21452702702702703</v>
      </c>
      <c r="K15" s="78">
        <f t="shared" si="3"/>
        <v>8.5133862789470052E-4</v>
      </c>
      <c r="L15" s="79"/>
      <c r="M15" s="80"/>
      <c r="N15" s="81">
        <f>分析係数表!H18</f>
        <v>4.5599635202918376E-4</v>
      </c>
      <c r="O15" s="82">
        <f t="shared" si="4"/>
        <v>1.2192978770190859E-3</v>
      </c>
      <c r="P15" s="76">
        <f>分析係数表!C18</f>
        <v>6.0036945812807829E-2</v>
      </c>
      <c r="Q15" s="82">
        <f t="shared" si="5"/>
        <v>7.3202920572266482E-5</v>
      </c>
      <c r="R15" s="83">
        <v>1.7166832674732864E-4</v>
      </c>
      <c r="S15" s="84">
        <f t="shared" si="6"/>
        <v>4.1401129544139641E-3</v>
      </c>
      <c r="T15" s="85">
        <f>分析係数表!F18</f>
        <v>0.45777027027027029</v>
      </c>
      <c r="U15" s="86">
        <f t="shared" si="7"/>
        <v>1.8952206260915276E-3</v>
      </c>
      <c r="V15" s="87">
        <f>分析係数表!D18</f>
        <v>1.4358108108108109E-2</v>
      </c>
      <c r="W15" s="88">
        <f t="shared" si="8"/>
        <v>0</v>
      </c>
      <c r="X15" s="76">
        <f>分析係数表!E18</f>
        <v>5.0675675675675678E-3</v>
      </c>
      <c r="Y15" s="89">
        <f t="shared" si="9"/>
        <v>0</v>
      </c>
    </row>
    <row r="16" spans="1:25" x14ac:dyDescent="0.2">
      <c r="A16" s="6" t="s">
        <v>4</v>
      </c>
      <c r="B16" s="5" t="s">
        <v>32</v>
      </c>
      <c r="C16" s="90"/>
      <c r="D16" s="76">
        <f>投入係数表!AE16</f>
        <v>0</v>
      </c>
      <c r="E16" s="77">
        <f t="shared" si="0"/>
        <v>0</v>
      </c>
      <c r="F16" s="76">
        <f>分析係数表!C19</f>
        <v>2.1817907292767669E-2</v>
      </c>
      <c r="G16" s="77">
        <f t="shared" si="1"/>
        <v>0</v>
      </c>
      <c r="H16" s="77">
        <v>6.129590990620158E-4</v>
      </c>
      <c r="I16" s="77">
        <f t="shared" si="2"/>
        <v>6.129590990620158E-4</v>
      </c>
      <c r="J16" s="76">
        <f>分析係数表!G19</f>
        <v>5.7812500000000003E-2</v>
      </c>
      <c r="K16" s="78">
        <f t="shared" si="3"/>
        <v>3.5436697914522788E-5</v>
      </c>
      <c r="L16" s="79"/>
      <c r="M16" s="80"/>
      <c r="N16" s="81">
        <f>分析係数表!H19</f>
        <v>-1.1642460051808947E-4</v>
      </c>
      <c r="O16" s="82">
        <f t="shared" si="4"/>
        <v>-3.1131009626019217E-4</v>
      </c>
      <c r="P16" s="76">
        <f>分析係数表!C19</f>
        <v>2.1817907292767669E-2</v>
      </c>
      <c r="Q16" s="82">
        <f t="shared" si="5"/>
        <v>-6.7921348195074514E-6</v>
      </c>
      <c r="R16" s="83">
        <v>4.2797123043771668E-5</v>
      </c>
      <c r="S16" s="84">
        <f t="shared" si="6"/>
        <v>6.557562221057875E-4</v>
      </c>
      <c r="T16" s="85">
        <f>分析係数表!F19</f>
        <v>0.24062500000000001</v>
      </c>
      <c r="U16" s="86">
        <f t="shared" si="7"/>
        <v>1.5779134094420511E-4</v>
      </c>
      <c r="V16" s="87">
        <f>分析係数表!D19</f>
        <v>1.171875E-2</v>
      </c>
      <c r="W16" s="88">
        <f t="shared" si="8"/>
        <v>0</v>
      </c>
      <c r="X16" s="76">
        <f>分析係数表!E19</f>
        <v>1.015625E-2</v>
      </c>
      <c r="Y16" s="89">
        <f t="shared" si="9"/>
        <v>0</v>
      </c>
    </row>
    <row r="17" spans="1:25" x14ac:dyDescent="0.2">
      <c r="A17" s="6" t="s">
        <v>5</v>
      </c>
      <c r="B17" s="5" t="s">
        <v>33</v>
      </c>
      <c r="C17" s="90"/>
      <c r="D17" s="76">
        <f>投入係数表!AE17</f>
        <v>0</v>
      </c>
      <c r="E17" s="77">
        <f t="shared" si="0"/>
        <v>0</v>
      </c>
      <c r="F17" s="76">
        <f>分析係数表!C20</f>
        <v>5.6386047731444844E-3</v>
      </c>
      <c r="G17" s="77">
        <f t="shared" si="1"/>
        <v>0</v>
      </c>
      <c r="H17" s="77">
        <v>6.9456134955469116E-5</v>
      </c>
      <c r="I17" s="77">
        <f t="shared" si="2"/>
        <v>6.9456134955469116E-5</v>
      </c>
      <c r="J17" s="76">
        <f>分析係数表!G20</f>
        <v>9.9078341013824886E-2</v>
      </c>
      <c r="K17" s="78">
        <f t="shared" si="3"/>
        <v>6.8815986246202123E-6</v>
      </c>
      <c r="L17" s="79"/>
      <c r="M17" s="80"/>
      <c r="N17" s="81">
        <f>分析係数表!H20</f>
        <v>5.6271890250409915E-4</v>
      </c>
      <c r="O17" s="82">
        <f t="shared" si="4"/>
        <v>1.5046654652575956E-3</v>
      </c>
      <c r="P17" s="76">
        <f>分析係数表!C20</f>
        <v>5.6386047731444844E-3</v>
      </c>
      <c r="Q17" s="82">
        <f t="shared" si="5"/>
        <v>8.4842138743871442E-6</v>
      </c>
      <c r="R17" s="83">
        <v>2.7063289374311874E-5</v>
      </c>
      <c r="S17" s="84">
        <f t="shared" si="6"/>
        <v>9.6519424329780991E-5</v>
      </c>
      <c r="T17" s="85">
        <f>分析係数表!F20</f>
        <v>0.22119815668202766</v>
      </c>
      <c r="U17" s="86">
        <f t="shared" si="7"/>
        <v>2.1349918745758008E-5</v>
      </c>
      <c r="V17" s="87">
        <f>分析係数表!D20</f>
        <v>9.2165898617511521E-3</v>
      </c>
      <c r="W17" s="88">
        <f t="shared" si="8"/>
        <v>0</v>
      </c>
      <c r="X17" s="76">
        <f>分析係数表!E20</f>
        <v>6.9124423963133645E-3</v>
      </c>
      <c r="Y17" s="89">
        <f t="shared" si="9"/>
        <v>0</v>
      </c>
    </row>
    <row r="18" spans="1:25" x14ac:dyDescent="0.2">
      <c r="A18" s="6" t="s">
        <v>6</v>
      </c>
      <c r="B18" s="5" t="s">
        <v>34</v>
      </c>
      <c r="C18" s="90"/>
      <c r="D18" s="76">
        <f>投入係数表!AE18</f>
        <v>3.3119162747565742E-4</v>
      </c>
      <c r="E18" s="77">
        <f t="shared" si="0"/>
        <v>3.3119162747565739E-2</v>
      </c>
      <c r="F18" s="76">
        <f>分析係数表!C21</f>
        <v>3.6921656859351559E-2</v>
      </c>
      <c r="G18" s="77">
        <f t="shared" si="1"/>
        <v>1.2228143624346411E-3</v>
      </c>
      <c r="H18" s="77">
        <v>5.1786281975231049E-3</v>
      </c>
      <c r="I18" s="77">
        <f t="shared" si="2"/>
        <v>5.1786281975231049E-3</v>
      </c>
      <c r="J18" s="76">
        <f>分析係数表!G21</f>
        <v>0.2849280270956816</v>
      </c>
      <c r="K18" s="78">
        <f t="shared" si="3"/>
        <v>1.4755363153823239E-3</v>
      </c>
      <c r="L18" s="79"/>
      <c r="M18" s="80"/>
      <c r="N18" s="81">
        <f>分析係数表!H21</f>
        <v>9.3139680414471579E-4</v>
      </c>
      <c r="O18" s="82">
        <f t="shared" si="4"/>
        <v>2.4904807700815374E-3</v>
      </c>
      <c r="P18" s="76">
        <f>分析係数表!C21</f>
        <v>3.6921656859351559E-2</v>
      </c>
      <c r="Q18" s="82">
        <f t="shared" si="5"/>
        <v>9.1952676407764154E-5</v>
      </c>
      <c r="R18" s="83">
        <v>2.1411110835343455E-4</v>
      </c>
      <c r="S18" s="84">
        <f t="shared" si="6"/>
        <v>5.3927393058765391E-3</v>
      </c>
      <c r="T18" s="85">
        <f>分析係数表!F21</f>
        <v>0.42591024555461471</v>
      </c>
      <c r="U18" s="86">
        <f t="shared" si="7"/>
        <v>2.2968229219778994E-3</v>
      </c>
      <c r="V18" s="87">
        <f>分析係数表!D21</f>
        <v>7.1549534292972061E-2</v>
      </c>
      <c r="W18" s="88">
        <f t="shared" si="8"/>
        <v>0</v>
      </c>
      <c r="X18" s="76">
        <f>分析係数表!E21</f>
        <v>6.2235393734123623E-2</v>
      </c>
      <c r="Y18" s="89">
        <f t="shared" si="9"/>
        <v>0</v>
      </c>
    </row>
    <row r="19" spans="1:25" x14ac:dyDescent="0.2">
      <c r="A19" s="6" t="s">
        <v>7</v>
      </c>
      <c r="B19" s="5" t="s">
        <v>269</v>
      </c>
      <c r="C19" s="90"/>
      <c r="D19" s="76">
        <f>投入係数表!AE19</f>
        <v>0</v>
      </c>
      <c r="E19" s="77">
        <f t="shared" si="0"/>
        <v>0</v>
      </c>
      <c r="F19" s="76">
        <f>分析係数表!C22</f>
        <v>3.1736872475476074E-2</v>
      </c>
      <c r="G19" s="77">
        <f t="shared" si="1"/>
        <v>0</v>
      </c>
      <c r="H19" s="77">
        <v>5.0239378732690816E-4</v>
      </c>
      <c r="I19" s="77">
        <f t="shared" si="2"/>
        <v>5.0239378732690816E-4</v>
      </c>
      <c r="J19" s="76">
        <f>分析係数表!G22</f>
        <v>0.19464835425053278</v>
      </c>
      <c r="K19" s="78">
        <f t="shared" si="3"/>
        <v>9.7790123888874851E-5</v>
      </c>
      <c r="L19" s="79"/>
      <c r="M19" s="80"/>
      <c r="N19" s="81">
        <f>分析係数表!H22</f>
        <v>4.8510250215870614E-5</v>
      </c>
      <c r="O19" s="82">
        <f t="shared" si="4"/>
        <v>1.2971254010841341E-4</v>
      </c>
      <c r="P19" s="76">
        <f>分析係数表!C22</f>
        <v>3.1736872475476074E-2</v>
      </c>
      <c r="Q19" s="82">
        <f t="shared" si="5"/>
        <v>4.1166703438907919E-6</v>
      </c>
      <c r="R19" s="83">
        <v>5.1753778676566556E-5</v>
      </c>
      <c r="S19" s="84">
        <f t="shared" si="6"/>
        <v>5.5414756600347473E-4</v>
      </c>
      <c r="T19" s="85">
        <f>分析係数表!F22</f>
        <v>0.41345015391901491</v>
      </c>
      <c r="U19" s="86">
        <f t="shared" si="7"/>
        <v>2.291123964579841E-4</v>
      </c>
      <c r="V19" s="87">
        <f>分析係数表!D22</f>
        <v>4.1913331754676771E-2</v>
      </c>
      <c r="W19" s="88">
        <f t="shared" si="8"/>
        <v>0</v>
      </c>
      <c r="X19" s="76">
        <f>分析係数表!E22</f>
        <v>4.0966137816717971E-2</v>
      </c>
      <c r="Y19" s="89">
        <f t="shared" si="9"/>
        <v>0</v>
      </c>
    </row>
    <row r="20" spans="1:25" x14ac:dyDescent="0.2">
      <c r="A20" s="6" t="s">
        <v>8</v>
      </c>
      <c r="B20" s="5" t="s">
        <v>270</v>
      </c>
      <c r="C20" s="90"/>
      <c r="D20" s="76">
        <f>投入係数表!AE20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7.7827524065048043E-5</v>
      </c>
      <c r="P20" s="76">
        <f>分析係数表!C23</f>
        <v>0</v>
      </c>
      <c r="Q20" s="82">
        <f t="shared" si="5"/>
        <v>0</v>
      </c>
      <c r="R20" s="83">
        <v>0</v>
      </c>
      <c r="S20" s="84">
        <f t="shared" si="6"/>
        <v>0</v>
      </c>
      <c r="T20" s="85">
        <f>分析係数表!F23</f>
        <v>0.44144664996466887</v>
      </c>
      <c r="U20" s="86">
        <f t="shared" si="7"/>
        <v>0</v>
      </c>
      <c r="V20" s="87">
        <f>分析係数表!D23</f>
        <v>3.8478833429691016E-2</v>
      </c>
      <c r="W20" s="88">
        <f t="shared" si="8"/>
        <v>0</v>
      </c>
      <c r="X20" s="76">
        <f>分析係数表!E23</f>
        <v>4.0213271664418321E-2</v>
      </c>
      <c r="Y20" s="89">
        <f t="shared" si="9"/>
        <v>0</v>
      </c>
    </row>
    <row r="21" spans="1:25" x14ac:dyDescent="0.2">
      <c r="A21" s="6" t="s">
        <v>9</v>
      </c>
      <c r="B21" s="5" t="s">
        <v>271</v>
      </c>
      <c r="C21" s="90"/>
      <c r="D21" s="76">
        <f>投入係数表!AE21</f>
        <v>0</v>
      </c>
      <c r="E21" s="77">
        <f t="shared" si="0"/>
        <v>0</v>
      </c>
      <c r="F21" s="76">
        <f>分析係数表!C24</f>
        <v>0.35760598503740648</v>
      </c>
      <c r="G21" s="77">
        <f t="shared" si="1"/>
        <v>0</v>
      </c>
      <c r="H21" s="77">
        <v>1.8245168823430781E-3</v>
      </c>
      <c r="I21" s="77">
        <f t="shared" si="2"/>
        <v>1.8245168823430781E-3</v>
      </c>
      <c r="J21" s="76">
        <f>分析係数表!G24</f>
        <v>0.20759493670886076</v>
      </c>
      <c r="K21" s="78">
        <f t="shared" si="3"/>
        <v>3.7876046671425927E-4</v>
      </c>
      <c r="L21" s="79"/>
      <c r="M21" s="80"/>
      <c r="N21" s="81">
        <f>分析係数表!H24</f>
        <v>3.6867790164061664E-4</v>
      </c>
      <c r="O21" s="82">
        <f t="shared" si="4"/>
        <v>9.8581530482394182E-4</v>
      </c>
      <c r="P21" s="76">
        <f>分析係数表!C24</f>
        <v>0.35760598503740648</v>
      </c>
      <c r="Q21" s="82">
        <f t="shared" si="5"/>
        <v>3.5253345314651687E-4</v>
      </c>
      <c r="R21" s="83">
        <v>1.2322312420094737E-3</v>
      </c>
      <c r="S21" s="84">
        <f t="shared" si="6"/>
        <v>3.0567481243525519E-3</v>
      </c>
      <c r="T21" s="85">
        <f>分析係数表!F24</f>
        <v>0.39156118143459917</v>
      </c>
      <c r="U21" s="86">
        <f t="shared" si="7"/>
        <v>1.1969039069194803E-3</v>
      </c>
      <c r="V21" s="87">
        <f>分析係数表!D24</f>
        <v>0</v>
      </c>
      <c r="W21" s="88">
        <f t="shared" si="8"/>
        <v>0</v>
      </c>
      <c r="X21" s="76">
        <f>分析係数表!E24</f>
        <v>0</v>
      </c>
      <c r="Y21" s="89">
        <f t="shared" si="9"/>
        <v>0</v>
      </c>
    </row>
    <row r="22" spans="1:25" x14ac:dyDescent="0.2">
      <c r="A22" s="6" t="s">
        <v>10</v>
      </c>
      <c r="B22" s="5" t="s">
        <v>272</v>
      </c>
      <c r="C22" s="90"/>
      <c r="D22" s="76">
        <f>投入係数表!AE22</f>
        <v>0</v>
      </c>
      <c r="E22" s="77">
        <f t="shared" si="0"/>
        <v>0</v>
      </c>
      <c r="F22" s="76">
        <f>分析係数表!C25</f>
        <v>9.5215065139195865E-3</v>
      </c>
      <c r="G22" s="77">
        <f t="shared" si="1"/>
        <v>0</v>
      </c>
      <c r="H22" s="77">
        <v>1.727450198398326E-4</v>
      </c>
      <c r="I22" s="77">
        <f t="shared" si="2"/>
        <v>1.727450198398326E-4</v>
      </c>
      <c r="J22" s="76">
        <f>分析係数表!G25</f>
        <v>0.19654913728432108</v>
      </c>
      <c r="K22" s="78">
        <f t="shared" si="3"/>
        <v>3.3952884619682028E-5</v>
      </c>
      <c r="L22" s="79"/>
      <c r="M22" s="80"/>
      <c r="N22" s="81">
        <f>分析係数表!H25</f>
        <v>5.2391070233140261E-4</v>
      </c>
      <c r="O22" s="82">
        <f t="shared" si="4"/>
        <v>1.4008954331708647E-3</v>
      </c>
      <c r="P22" s="76">
        <f>分析係数表!C25</f>
        <v>9.5215065139195865E-3</v>
      </c>
      <c r="Q22" s="82">
        <f t="shared" si="5"/>
        <v>1.333863499225659E-5</v>
      </c>
      <c r="R22" s="83">
        <v>9.9536460881068692E-5</v>
      </c>
      <c r="S22" s="84">
        <f t="shared" si="6"/>
        <v>2.7228148072090132E-4</v>
      </c>
      <c r="T22" s="85">
        <f>分析係数表!F25</f>
        <v>0.35083770942735681</v>
      </c>
      <c r="U22" s="86">
        <f t="shared" si="7"/>
        <v>9.5526611015610036E-5</v>
      </c>
      <c r="V22" s="87">
        <f>分析係数表!D25</f>
        <v>3.500875218804701E-3</v>
      </c>
      <c r="W22" s="88">
        <f t="shared" si="8"/>
        <v>0</v>
      </c>
      <c r="X22" s="76">
        <f>分析係数表!E25</f>
        <v>3.0007501875468868E-3</v>
      </c>
      <c r="Y22" s="89">
        <f t="shared" si="9"/>
        <v>0</v>
      </c>
    </row>
    <row r="23" spans="1:25" x14ac:dyDescent="0.2">
      <c r="A23" s="6" t="s">
        <v>11</v>
      </c>
      <c r="B23" s="5" t="s">
        <v>35</v>
      </c>
      <c r="C23" s="90"/>
      <c r="D23" s="76">
        <f>投入係数表!AE23</f>
        <v>0</v>
      </c>
      <c r="E23" s="77">
        <f t="shared" si="0"/>
        <v>0</v>
      </c>
      <c r="F23" s="76">
        <f>分析係数表!C26</f>
        <v>1</v>
      </c>
      <c r="G23" s="77">
        <f t="shared" si="1"/>
        <v>0</v>
      </c>
      <c r="H23" s="77">
        <v>1.8352220477238893E-2</v>
      </c>
      <c r="I23" s="77">
        <f t="shared" si="2"/>
        <v>1.8352220477238893E-2</v>
      </c>
      <c r="J23" s="76">
        <f>分析係数表!G26</f>
        <v>0.19643428283435263</v>
      </c>
      <c r="K23" s="78">
        <f t="shared" si="3"/>
        <v>3.6050052678643428E-3</v>
      </c>
      <c r="L23" s="79"/>
      <c r="M23" s="80"/>
      <c r="N23" s="81">
        <f>分析係数表!H26</f>
        <v>1.1070039099261674E-2</v>
      </c>
      <c r="O23" s="82">
        <f t="shared" si="4"/>
        <v>2.9600401652739937E-2</v>
      </c>
      <c r="P23" s="76">
        <f>分析係数表!C26</f>
        <v>1</v>
      </c>
      <c r="Q23" s="82">
        <f t="shared" si="5"/>
        <v>2.9600401652739937E-2</v>
      </c>
      <c r="R23" s="83">
        <v>3.4967218448614473E-2</v>
      </c>
      <c r="S23" s="84">
        <f t="shared" si="6"/>
        <v>5.3319438925853363E-2</v>
      </c>
      <c r="T23" s="85">
        <f>分析係数表!F26</f>
        <v>0.33543328454985122</v>
      </c>
      <c r="U23" s="86">
        <f t="shared" si="7"/>
        <v>1.7885114529254186E-2</v>
      </c>
      <c r="V23" s="87">
        <f>分析係数表!D26</f>
        <v>6.5760780018802641E-3</v>
      </c>
      <c r="W23" s="88">
        <f t="shared" si="8"/>
        <v>0</v>
      </c>
      <c r="X23" s="76">
        <f>分析係数表!E26</f>
        <v>6.992837551004584E-3</v>
      </c>
      <c r="Y23" s="89">
        <f t="shared" si="9"/>
        <v>0</v>
      </c>
    </row>
    <row r="24" spans="1:25" x14ac:dyDescent="0.2">
      <c r="A24" s="6" t="s">
        <v>12</v>
      </c>
      <c r="B24" s="5" t="s">
        <v>365</v>
      </c>
      <c r="C24" s="90"/>
      <c r="D24" s="76">
        <f>投入係数表!AE24</f>
        <v>0</v>
      </c>
      <c r="E24" s="77">
        <f t="shared" si="0"/>
        <v>0</v>
      </c>
      <c r="F24" s="76">
        <f>分析係数表!C27</f>
        <v>0.19201995012468831</v>
      </c>
      <c r="G24" s="77">
        <f t="shared" si="1"/>
        <v>0</v>
      </c>
      <c r="H24" s="77">
        <v>6.3657857290082536E-4</v>
      </c>
      <c r="I24" s="77">
        <f t="shared" si="2"/>
        <v>6.3657857290082536E-4</v>
      </c>
      <c r="J24" s="76">
        <f>分析係数表!G27</f>
        <v>0.16888519134775373</v>
      </c>
      <c r="K24" s="78">
        <f t="shared" si="3"/>
        <v>1.0750869409223589E-4</v>
      </c>
      <c r="L24" s="79"/>
      <c r="M24" s="80"/>
      <c r="N24" s="81">
        <f>分析係数表!H27</f>
        <v>1.1060337049218499E-2</v>
      </c>
      <c r="O24" s="82">
        <f t="shared" si="4"/>
        <v>2.9574459144718252E-2</v>
      </c>
      <c r="P24" s="76">
        <f>分析係数表!C27</f>
        <v>0.19201995012468831</v>
      </c>
      <c r="Q24" s="82">
        <f t="shared" si="5"/>
        <v>5.6788861699334312E-3</v>
      </c>
      <c r="R24" s="83">
        <v>5.7512828713160479E-3</v>
      </c>
      <c r="S24" s="84">
        <f t="shared" si="6"/>
        <v>6.3878614442168732E-3</v>
      </c>
      <c r="T24" s="85">
        <f>分析係数表!F27</f>
        <v>0.32029950083194675</v>
      </c>
      <c r="U24" s="86">
        <f t="shared" si="7"/>
        <v>2.0460288319663028E-3</v>
      </c>
      <c r="V24" s="87">
        <f>分析係数表!D27</f>
        <v>0</v>
      </c>
      <c r="W24" s="88">
        <f t="shared" si="8"/>
        <v>0</v>
      </c>
      <c r="X24" s="76">
        <f>分析係数表!E27</f>
        <v>0</v>
      </c>
      <c r="Y24" s="89">
        <f t="shared" si="9"/>
        <v>0</v>
      </c>
    </row>
    <row r="25" spans="1:25" x14ac:dyDescent="0.2">
      <c r="A25" s="6" t="s">
        <v>13</v>
      </c>
      <c r="B25" s="5" t="s">
        <v>192</v>
      </c>
      <c r="C25" s="90"/>
      <c r="D25" s="76">
        <f>投入係数表!AE25</f>
        <v>0</v>
      </c>
      <c r="E25" s="77">
        <f t="shared" si="0"/>
        <v>0</v>
      </c>
      <c r="F25" s="76">
        <f>分析係数表!C28</f>
        <v>7.8754250939681358E-2</v>
      </c>
      <c r="G25" s="77">
        <f t="shared" si="1"/>
        <v>0</v>
      </c>
      <c r="H25" s="77">
        <v>2.5420113611030475E-3</v>
      </c>
      <c r="I25" s="77">
        <f t="shared" si="2"/>
        <v>2.5420113611030475E-3</v>
      </c>
      <c r="J25" s="76">
        <f>分析係数表!G28</f>
        <v>0.12491909385113269</v>
      </c>
      <c r="K25" s="78">
        <f t="shared" si="3"/>
        <v>3.1754575578827715E-4</v>
      </c>
      <c r="L25" s="79"/>
      <c r="M25" s="80"/>
      <c r="N25" s="81">
        <f>分析係数表!H28</f>
        <v>1.995711693880917E-2</v>
      </c>
      <c r="O25" s="82">
        <f t="shared" si="4"/>
        <v>5.3363739000601269E-2</v>
      </c>
      <c r="P25" s="76">
        <f>分析係数表!C28</f>
        <v>7.8754250939681358E-2</v>
      </c>
      <c r="Q25" s="82">
        <f t="shared" si="5"/>
        <v>4.202621292333013E-3</v>
      </c>
      <c r="R25" s="83">
        <v>4.6377223505546248E-3</v>
      </c>
      <c r="S25" s="84">
        <f t="shared" si="6"/>
        <v>7.1797337116576727E-3</v>
      </c>
      <c r="T25" s="85">
        <f>分析係数表!F28</f>
        <v>0.21391585760517801</v>
      </c>
      <c r="U25" s="86">
        <f t="shared" si="7"/>
        <v>1.5358588943060589E-3</v>
      </c>
      <c r="V25" s="87">
        <f>分析係数表!D28</f>
        <v>3.3980582524271843E-2</v>
      </c>
      <c r="W25" s="88">
        <f t="shared" si="8"/>
        <v>0</v>
      </c>
      <c r="X25" s="76">
        <f>分析係数表!E28</f>
        <v>2.9773462783171521E-2</v>
      </c>
      <c r="Y25" s="89">
        <f t="shared" si="9"/>
        <v>0</v>
      </c>
    </row>
    <row r="26" spans="1:25" x14ac:dyDescent="0.2">
      <c r="A26" s="6" t="s">
        <v>14</v>
      </c>
      <c r="B26" s="5" t="s">
        <v>50</v>
      </c>
      <c r="C26" s="90"/>
      <c r="D26" s="76">
        <f>投入係数表!AE26</f>
        <v>0</v>
      </c>
      <c r="E26" s="77">
        <f t="shared" si="0"/>
        <v>0</v>
      </c>
      <c r="F26" s="76">
        <f>分析係数表!C29</f>
        <v>0.17273701124799146</v>
      </c>
      <c r="G26" s="77">
        <f t="shared" si="1"/>
        <v>0</v>
      </c>
      <c r="H26" s="77">
        <v>1.8282653966532111E-2</v>
      </c>
      <c r="I26" s="77">
        <f t="shared" si="2"/>
        <v>1.8282653966532111E-2</v>
      </c>
      <c r="J26" s="76">
        <f>分析係数表!G29</f>
        <v>0.26179367547952309</v>
      </c>
      <c r="K26" s="78">
        <f t="shared" si="3"/>
        <v>4.7862831794187226E-3</v>
      </c>
      <c r="L26" s="79"/>
      <c r="M26" s="80"/>
      <c r="N26" s="81">
        <f>分析係数表!H29</f>
        <v>9.8960910440376044E-3</v>
      </c>
      <c r="O26" s="82">
        <f t="shared" si="4"/>
        <v>2.6461358182116333E-2</v>
      </c>
      <c r="P26" s="76">
        <f>分析係数表!C29</f>
        <v>0.17273701124799146</v>
      </c>
      <c r="Q26" s="82">
        <f t="shared" si="5"/>
        <v>4.5708559259413596E-3</v>
      </c>
      <c r="R26" s="83">
        <v>6.1700280656264749E-3</v>
      </c>
      <c r="S26" s="84">
        <f t="shared" si="6"/>
        <v>2.4452682032158585E-2</v>
      </c>
      <c r="T26" s="85">
        <f>分析係数表!F29</f>
        <v>0.41420425090720581</v>
      </c>
      <c r="U26" s="86">
        <f t="shared" si="7"/>
        <v>1.0128404843802338E-2</v>
      </c>
      <c r="V26" s="87">
        <f>分析係数表!D29</f>
        <v>0.15033696215655781</v>
      </c>
      <c r="W26" s="88">
        <f t="shared" si="8"/>
        <v>0</v>
      </c>
      <c r="X26" s="76">
        <f>分析係数表!E29</f>
        <v>7.8797304302747534E-2</v>
      </c>
      <c r="Y26" s="89">
        <f t="shared" si="9"/>
        <v>0</v>
      </c>
    </row>
    <row r="27" spans="1:25" x14ac:dyDescent="0.2">
      <c r="A27" s="6" t="s">
        <v>15</v>
      </c>
      <c r="B27" s="5" t="s">
        <v>36</v>
      </c>
      <c r="C27" s="90"/>
      <c r="D27" s="76">
        <f>投入係数表!AE27</f>
        <v>9.8032721732794603E-3</v>
      </c>
      <c r="E27" s="77">
        <f t="shared" si="0"/>
        <v>0.98032721732794603</v>
      </c>
      <c r="F27" s="76">
        <f>分析係数表!C30</f>
        <v>1</v>
      </c>
      <c r="G27" s="77">
        <f t="shared" si="1"/>
        <v>0.98032721732794603</v>
      </c>
      <c r="H27" s="77">
        <v>1.0108206405310807</v>
      </c>
      <c r="I27" s="77">
        <f t="shared" si="2"/>
        <v>1.0108206405310807</v>
      </c>
      <c r="J27" s="76">
        <f>分析係数表!G30</f>
        <v>0.34449467473756801</v>
      </c>
      <c r="K27" s="78">
        <f t="shared" si="3"/>
        <v>0.34822232777777479</v>
      </c>
      <c r="L27" s="79"/>
      <c r="M27" s="80"/>
      <c r="N27" s="81">
        <f>分析係数表!H30</f>
        <v>0</v>
      </c>
      <c r="O27" s="82">
        <f t="shared" si="4"/>
        <v>0</v>
      </c>
      <c r="P27" s="76">
        <f>分析係数表!C30</f>
        <v>1</v>
      </c>
      <c r="Q27" s="82">
        <f t="shared" si="5"/>
        <v>0</v>
      </c>
      <c r="R27" s="83">
        <v>6.4630009696621795E-3</v>
      </c>
      <c r="S27" s="84">
        <f t="shared" si="6"/>
        <v>1.0172836415007429</v>
      </c>
      <c r="T27" s="85">
        <f>分析係数表!F30</f>
        <v>0.44103900084284731</v>
      </c>
      <c r="U27" s="86">
        <f t="shared" si="7"/>
        <v>0.44866176082126091</v>
      </c>
      <c r="V27" s="87">
        <f>分析係数表!D30</f>
        <v>0.13470232166117538</v>
      </c>
      <c r="W27" s="88">
        <f t="shared" si="8"/>
        <v>0</v>
      </c>
      <c r="X27" s="76">
        <f>分析係数表!E30</f>
        <v>9.0644395065512223E-2</v>
      </c>
      <c r="Y27" s="89">
        <f t="shared" si="9"/>
        <v>0</v>
      </c>
    </row>
    <row r="28" spans="1:25" x14ac:dyDescent="0.2">
      <c r="A28" s="6" t="s">
        <v>16</v>
      </c>
      <c r="B28" s="5" t="s">
        <v>193</v>
      </c>
      <c r="C28" s="90"/>
      <c r="D28" s="76">
        <f>投入係数表!AE28</f>
        <v>1.0598132079221037E-3</v>
      </c>
      <c r="E28" s="77">
        <f t="shared" si="0"/>
        <v>0.10598132079221037</v>
      </c>
      <c r="F28" s="76">
        <f>分析係数表!C31</f>
        <v>0.22703792364873376</v>
      </c>
      <c r="G28" s="77">
        <f t="shared" si="1"/>
        <v>2.4061779018213818E-2</v>
      </c>
      <c r="H28" s="77">
        <v>3.3636943300827442E-2</v>
      </c>
      <c r="I28" s="77">
        <f t="shared" si="2"/>
        <v>3.3636943300827442E-2</v>
      </c>
      <c r="J28" s="76">
        <f>分析係数表!G31</f>
        <v>7.0061014096360189E-2</v>
      </c>
      <c r="K28" s="78">
        <f t="shared" si="3"/>
        <v>2.35663835875774E-3</v>
      </c>
      <c r="L28" s="79"/>
      <c r="M28" s="80"/>
      <c r="N28" s="81">
        <f>分析係数表!H31</f>
        <v>2.3692406205431206E-2</v>
      </c>
      <c r="O28" s="82">
        <f t="shared" si="4"/>
        <v>6.3351604588949104E-2</v>
      </c>
      <c r="P28" s="76">
        <f>分析係数表!C31</f>
        <v>0.22703792364873376</v>
      </c>
      <c r="Q28" s="82">
        <f t="shared" si="5"/>
        <v>1.4383216765690598E-2</v>
      </c>
      <c r="R28" s="83">
        <v>1.8012109022982982E-2</v>
      </c>
      <c r="S28" s="84">
        <f t="shared" si="6"/>
        <v>5.1649052323810424E-2</v>
      </c>
      <c r="T28" s="85">
        <f>分析係数表!F31</f>
        <v>0.2422680412371134</v>
      </c>
      <c r="U28" s="86">
        <f t="shared" si="7"/>
        <v>1.2512914738242731E-2</v>
      </c>
      <c r="V28" s="87">
        <f>分析係数表!D31</f>
        <v>2.0934146854618137E-2</v>
      </c>
      <c r="W28" s="88">
        <f t="shared" si="8"/>
        <v>0</v>
      </c>
      <c r="X28" s="76">
        <f>分析係数表!E31</f>
        <v>1.7988638754470862E-2</v>
      </c>
      <c r="Y28" s="89">
        <f t="shared" si="9"/>
        <v>0</v>
      </c>
    </row>
    <row r="29" spans="1:25" x14ac:dyDescent="0.2">
      <c r="A29" s="6" t="s">
        <v>17</v>
      </c>
      <c r="B29" s="5" t="s">
        <v>273</v>
      </c>
      <c r="C29" s="90"/>
      <c r="D29" s="76">
        <f>投入係数表!AE29</f>
        <v>6.6238325495131484E-5</v>
      </c>
      <c r="E29" s="77">
        <f t="shared" si="0"/>
        <v>6.6238325495131482E-3</v>
      </c>
      <c r="F29" s="76">
        <f>分析係数表!C32</f>
        <v>0.29590488771466317</v>
      </c>
      <c r="G29" s="77">
        <f t="shared" si="1"/>
        <v>1.9600244268044194E-3</v>
      </c>
      <c r="H29" s="77">
        <v>4.6809859817394227E-3</v>
      </c>
      <c r="I29" s="77">
        <f t="shared" si="2"/>
        <v>4.6809859817394227E-3</v>
      </c>
      <c r="J29" s="76">
        <f>分析係数表!G32</f>
        <v>0.13968957871396895</v>
      </c>
      <c r="K29" s="78">
        <f t="shared" si="3"/>
        <v>6.5388495975517429E-4</v>
      </c>
      <c r="L29" s="79"/>
      <c r="M29" s="80"/>
      <c r="N29" s="81">
        <f>分析係数表!H32</f>
        <v>6.5682878792288815E-3</v>
      </c>
      <c r="O29" s="82">
        <f t="shared" si="4"/>
        <v>1.7563077930679176E-2</v>
      </c>
      <c r="P29" s="76">
        <f>分析係数表!C32</f>
        <v>0.29590488771466317</v>
      </c>
      <c r="Q29" s="82">
        <f t="shared" si="5"/>
        <v>5.1970006030015005E-3</v>
      </c>
      <c r="R29" s="83">
        <v>6.4082058284420651E-3</v>
      </c>
      <c r="S29" s="84">
        <f t="shared" si="6"/>
        <v>1.1089191810181488E-2</v>
      </c>
      <c r="T29" s="85">
        <f>分析係数表!F32</f>
        <v>0.48337028824833705</v>
      </c>
      <c r="U29" s="86">
        <f t="shared" si="7"/>
        <v>5.3601858417285245E-3</v>
      </c>
      <c r="V29" s="87">
        <f>分析係数表!D32</f>
        <v>2.4390243902439025E-2</v>
      </c>
      <c r="W29" s="88">
        <f t="shared" si="8"/>
        <v>0</v>
      </c>
      <c r="X29" s="76">
        <f>分析係数表!E32</f>
        <v>3.7694013303769404E-2</v>
      </c>
      <c r="Y29" s="89">
        <f t="shared" si="9"/>
        <v>0</v>
      </c>
    </row>
    <row r="30" spans="1:25" x14ac:dyDescent="0.2">
      <c r="A30" s="6" t="s">
        <v>18</v>
      </c>
      <c r="B30" s="5" t="s">
        <v>274</v>
      </c>
      <c r="C30" s="90"/>
      <c r="D30" s="76">
        <f>投入係数表!AE30</f>
        <v>0</v>
      </c>
      <c r="E30" s="77">
        <f t="shared" si="0"/>
        <v>0</v>
      </c>
      <c r="F30" s="76">
        <f>分析係数表!C33</f>
        <v>0.50593824228028506</v>
      </c>
      <c r="G30" s="77">
        <f t="shared" si="1"/>
        <v>0</v>
      </c>
      <c r="H30" s="77">
        <v>1.1404971490027909E-2</v>
      </c>
      <c r="I30" s="77">
        <f t="shared" si="2"/>
        <v>1.1404971490027909E-2</v>
      </c>
      <c r="J30" s="76">
        <f>分析係数表!G33</f>
        <v>0.50351288056206089</v>
      </c>
      <c r="K30" s="78">
        <f t="shared" si="3"/>
        <v>5.7425500476721318E-3</v>
      </c>
      <c r="L30" s="79"/>
      <c r="M30" s="80"/>
      <c r="N30" s="81">
        <f>分析係数表!H33</f>
        <v>9.7990705436058648E-4</v>
      </c>
      <c r="O30" s="82">
        <f t="shared" si="4"/>
        <v>2.6201933101899508E-3</v>
      </c>
      <c r="P30" s="76">
        <f>分析係数表!C33</f>
        <v>0.50593824228028506</v>
      </c>
      <c r="Q30" s="82">
        <f t="shared" si="5"/>
        <v>1.3256559977920654E-3</v>
      </c>
      <c r="R30" s="83">
        <v>4.4606190265358637E-3</v>
      </c>
      <c r="S30" s="84">
        <f t="shared" si="6"/>
        <v>1.5865590516563773E-2</v>
      </c>
      <c r="T30" s="85">
        <f>分析係数表!F33</f>
        <v>0.6428571428571429</v>
      </c>
      <c r="U30" s="86">
        <f t="shared" si="7"/>
        <v>1.019930818921957E-2</v>
      </c>
      <c r="V30" s="87">
        <f>分析係数表!D33</f>
        <v>0.16744730679156908</v>
      </c>
      <c r="W30" s="88">
        <f t="shared" si="8"/>
        <v>0</v>
      </c>
      <c r="X30" s="76">
        <f>分析係数表!E33</f>
        <v>0.16510538641686182</v>
      </c>
      <c r="Y30" s="89">
        <f t="shared" si="9"/>
        <v>0</v>
      </c>
    </row>
    <row r="31" spans="1:25" x14ac:dyDescent="0.2">
      <c r="A31" s="6" t="s">
        <v>19</v>
      </c>
      <c r="B31" s="5" t="s">
        <v>275</v>
      </c>
      <c r="C31" s="90"/>
      <c r="D31" s="76">
        <f>投入係数表!AE31</f>
        <v>9.2733655693184077E-4</v>
      </c>
      <c r="E31" s="77">
        <f t="shared" si="0"/>
        <v>9.2733655693184078E-2</v>
      </c>
      <c r="F31" s="76">
        <f>分析係数表!C34</f>
        <v>0.26077975054258296</v>
      </c>
      <c r="G31" s="77">
        <f t="shared" si="1"/>
        <v>2.4183059598570322E-2</v>
      </c>
      <c r="H31" s="77">
        <v>5.6321703552664998E-2</v>
      </c>
      <c r="I31" s="77">
        <f t="shared" si="2"/>
        <v>5.6321703552664998E-2</v>
      </c>
      <c r="J31" s="76">
        <f>分析係数表!G34</f>
        <v>0.42483061710309467</v>
      </c>
      <c r="K31" s="78">
        <f t="shared" si="3"/>
        <v>2.3927184076576229E-2</v>
      </c>
      <c r="L31" s="79"/>
      <c r="M31" s="80"/>
      <c r="N31" s="81">
        <f>分析係数表!H34</f>
        <v>0.16366388217830427</v>
      </c>
      <c r="O31" s="82">
        <f t="shared" si="4"/>
        <v>0.43762416781776514</v>
      </c>
      <c r="P31" s="76">
        <f>分析係数表!C34</f>
        <v>0.26077975054258296</v>
      </c>
      <c r="Q31" s="82">
        <f t="shared" si="5"/>
        <v>0.11412352131492226</v>
      </c>
      <c r="R31" s="83">
        <v>0.12326629960238122</v>
      </c>
      <c r="S31" s="84">
        <f t="shared" si="6"/>
        <v>0.17958800315504622</v>
      </c>
      <c r="T31" s="85">
        <f>分析係数表!F34</f>
        <v>0.70072636269303545</v>
      </c>
      <c r="U31" s="86">
        <f t="shared" si="7"/>
        <v>0.12584204823414091</v>
      </c>
      <c r="V31" s="87">
        <f>分析係数表!D34</f>
        <v>0.25868278093145336</v>
      </c>
      <c r="W31" s="88">
        <f t="shared" si="8"/>
        <v>0</v>
      </c>
      <c r="X31" s="76">
        <f>分析係数表!E34</f>
        <v>0.16968809131416712</v>
      </c>
      <c r="Y31" s="89">
        <f t="shared" si="9"/>
        <v>0</v>
      </c>
    </row>
    <row r="32" spans="1:25" x14ac:dyDescent="0.2">
      <c r="A32" s="6" t="s">
        <v>20</v>
      </c>
      <c r="B32" s="5" t="s">
        <v>37</v>
      </c>
      <c r="C32" s="90"/>
      <c r="D32" s="76">
        <f>投入係数表!AE32</f>
        <v>7.5445452738954755E-2</v>
      </c>
      <c r="E32" s="77">
        <f t="shared" si="0"/>
        <v>7.5445452738954755</v>
      </c>
      <c r="F32" s="76">
        <f>分析係数表!C35</f>
        <v>0.71993786549707606</v>
      </c>
      <c r="G32" s="77">
        <f t="shared" si="1"/>
        <v>5.4316038206343613</v>
      </c>
      <c r="H32" s="77">
        <v>5.7119567351200402</v>
      </c>
      <c r="I32" s="77">
        <f t="shared" si="2"/>
        <v>5.7119567351200402</v>
      </c>
      <c r="J32" s="76">
        <f>分析係数表!G35</f>
        <v>0.31397977394408089</v>
      </c>
      <c r="K32" s="78">
        <f t="shared" si="3"/>
        <v>1.7934388844713605</v>
      </c>
      <c r="L32" s="79"/>
      <c r="M32" s="80"/>
      <c r="N32" s="81">
        <f>分析係数表!H35</f>
        <v>6.1132617322040145E-2</v>
      </c>
      <c r="O32" s="82">
        <f t="shared" si="4"/>
        <v>0.16346374304462258</v>
      </c>
      <c r="P32" s="76">
        <f>分析係数表!C35</f>
        <v>0.71993786549707606</v>
      </c>
      <c r="Q32" s="82">
        <f t="shared" si="5"/>
        <v>0.11768373825370809</v>
      </c>
      <c r="R32" s="83">
        <v>0.14761735163504056</v>
      </c>
      <c r="S32" s="84">
        <f t="shared" si="6"/>
        <v>5.8595740867550807</v>
      </c>
      <c r="T32" s="85">
        <f>分析係数表!F35</f>
        <v>0.64640095181439616</v>
      </c>
      <c r="U32" s="86">
        <f t="shared" si="7"/>
        <v>3.7876342669054552</v>
      </c>
      <c r="V32" s="87">
        <f>分析係数表!D35</f>
        <v>8.7804878048780483E-2</v>
      </c>
      <c r="W32" s="88">
        <f t="shared" si="8"/>
        <v>1</v>
      </c>
      <c r="X32" s="76">
        <f>分析係数表!E35</f>
        <v>7.8643664485425341E-2</v>
      </c>
      <c r="Y32" s="89">
        <f t="shared" si="9"/>
        <v>0</v>
      </c>
    </row>
    <row r="33" spans="1:25" x14ac:dyDescent="0.2">
      <c r="A33" s="6" t="s">
        <v>21</v>
      </c>
      <c r="B33" s="5" t="s">
        <v>38</v>
      </c>
      <c r="C33" s="75">
        <f>最終需要_まとめ!C34</f>
        <v>100</v>
      </c>
      <c r="D33" s="76">
        <f>投入係数表!AE33</f>
        <v>1.5764721467841292E-2</v>
      </c>
      <c r="E33" s="77">
        <f t="shared" si="0"/>
        <v>1.5764721467841292</v>
      </c>
      <c r="F33" s="76">
        <f>分析係数表!C36</f>
        <v>0.73814422888496956</v>
      </c>
      <c r="G33" s="77">
        <f t="shared" si="1"/>
        <v>1.1636638171466036</v>
      </c>
      <c r="H33" s="77">
        <v>1.2471256495525018</v>
      </c>
      <c r="I33" s="77">
        <f t="shared" si="2"/>
        <v>101.2471256495525</v>
      </c>
      <c r="J33" s="76">
        <f>分析係数表!G36</f>
        <v>1.8281777836656288E-2</v>
      </c>
      <c r="K33" s="78">
        <f t="shared" si="3"/>
        <v>1.8509774577251434</v>
      </c>
      <c r="L33" s="79"/>
      <c r="M33" s="80"/>
      <c r="N33" s="81">
        <f>分析係数表!H36</f>
        <v>0.17079488896003725</v>
      </c>
      <c r="O33" s="82">
        <f t="shared" si="4"/>
        <v>0.4566919112137019</v>
      </c>
      <c r="P33" s="76">
        <f>分析係数表!C36</f>
        <v>0.73814422888496956</v>
      </c>
      <c r="Q33" s="82">
        <f t="shared" si="5"/>
        <v>0.33710449864084097</v>
      </c>
      <c r="R33" s="83">
        <v>0.34997249772276118</v>
      </c>
      <c r="S33" s="84">
        <f t="shared" si="6"/>
        <v>101.59709814727526</v>
      </c>
      <c r="T33" s="85">
        <f>分析係数表!F36</f>
        <v>0.88368550043054916</v>
      </c>
      <c r="U33" s="86">
        <f t="shared" si="7"/>
        <v>89.779882518566552</v>
      </c>
      <c r="V33" s="87">
        <f>分析係数表!D36</f>
        <v>1.6625819699278004E-2</v>
      </c>
      <c r="W33" s="88">
        <f t="shared" si="8"/>
        <v>2</v>
      </c>
      <c r="X33" s="76">
        <f>分析係数表!E36</f>
        <v>4.8353977611445987E-3</v>
      </c>
      <c r="Y33" s="89">
        <f t="shared" si="9"/>
        <v>0</v>
      </c>
    </row>
    <row r="34" spans="1:25" x14ac:dyDescent="0.2">
      <c r="A34" s="6" t="s">
        <v>22</v>
      </c>
      <c r="B34" s="5" t="s">
        <v>377</v>
      </c>
      <c r="C34" s="90"/>
      <c r="D34" s="76">
        <f>投入係数表!AE34</f>
        <v>1.3247665099026297E-4</v>
      </c>
      <c r="E34" s="77">
        <f t="shared" si="0"/>
        <v>1.3247665099026296E-2</v>
      </c>
      <c r="F34" s="76">
        <f>分析係数表!C37</f>
        <v>0.25348602222970695</v>
      </c>
      <c r="G34" s="77">
        <f t="shared" si="1"/>
        <v>3.3580979297834928E-3</v>
      </c>
      <c r="H34" s="77">
        <v>5.692649839840834E-2</v>
      </c>
      <c r="I34" s="77">
        <f t="shared" si="2"/>
        <v>5.692649839840834E-2</v>
      </c>
      <c r="J34" s="76">
        <f>分析係数表!G37</f>
        <v>0.47075358051131039</v>
      </c>
      <c r="K34" s="78">
        <f t="shared" si="3"/>
        <v>2.6798352947022101E-2</v>
      </c>
      <c r="L34" s="79"/>
      <c r="M34" s="80"/>
      <c r="N34" s="81">
        <f>分析係数表!H37</f>
        <v>4.9005054768072494E-2</v>
      </c>
      <c r="O34" s="82">
        <f t="shared" si="4"/>
        <v>0.13103560801751921</v>
      </c>
      <c r="P34" s="76">
        <f>分析係数表!C37</f>
        <v>0.25348602222970695</v>
      </c>
      <c r="Q34" s="82">
        <f t="shared" si="5"/>
        <v>3.3215695046812037E-2</v>
      </c>
      <c r="R34" s="83">
        <v>4.0153995989288316E-2</v>
      </c>
      <c r="S34" s="84">
        <f t="shared" si="6"/>
        <v>9.7080494387696656E-2</v>
      </c>
      <c r="T34" s="85">
        <f>分析係数表!F37</f>
        <v>0.68036407442109492</v>
      </c>
      <c r="U34" s="86">
        <f t="shared" si="7"/>
        <v>6.6050080708427536E-2</v>
      </c>
      <c r="V34" s="87">
        <f>分析係数表!D37</f>
        <v>9.1554008834158748E-2</v>
      </c>
      <c r="W34" s="88">
        <f t="shared" si="8"/>
        <v>0</v>
      </c>
      <c r="X34" s="76">
        <f>分析係数表!E37</f>
        <v>8.4593762548520954E-2</v>
      </c>
      <c r="Y34" s="89">
        <f t="shared" si="9"/>
        <v>0</v>
      </c>
    </row>
    <row r="35" spans="1:25" x14ac:dyDescent="0.2">
      <c r="A35" s="6" t="s">
        <v>23</v>
      </c>
      <c r="B35" s="5" t="s">
        <v>194</v>
      </c>
      <c r="C35" s="90"/>
      <c r="D35" s="76">
        <f>投入係数表!AE35</f>
        <v>7.2862158044644627E-4</v>
      </c>
      <c r="E35" s="77">
        <f t="shared" si="0"/>
        <v>7.2862158044644632E-2</v>
      </c>
      <c r="F35" s="76">
        <f>分析係数表!C38</f>
        <v>0.13763637750820168</v>
      </c>
      <c r="G35" s="77">
        <f t="shared" si="1"/>
        <v>1.0028483490694962E-2</v>
      </c>
      <c r="H35" s="77">
        <v>6.2437969472520026E-2</v>
      </c>
      <c r="I35" s="77">
        <f t="shared" si="2"/>
        <v>6.2437969472520026E-2</v>
      </c>
      <c r="J35" s="76">
        <f>分析係数表!G38</f>
        <v>0.19868482855800845</v>
      </c>
      <c r="K35" s="78">
        <f t="shared" si="3"/>
        <v>1.2405477260157807E-2</v>
      </c>
      <c r="L35" s="79"/>
      <c r="M35" s="80"/>
      <c r="N35" s="81">
        <f>分析係数表!H38</f>
        <v>4.3455482143376897E-2</v>
      </c>
      <c r="O35" s="82">
        <f t="shared" si="4"/>
        <v>0.11619649342911673</v>
      </c>
      <c r="P35" s="76">
        <f>分析係数表!C38</f>
        <v>0.13763637750820168</v>
      </c>
      <c r="Q35" s="82">
        <f t="shared" si="5"/>
        <v>1.5992864434739185E-2</v>
      </c>
      <c r="R35" s="83">
        <v>2.0400236991737607E-2</v>
      </c>
      <c r="S35" s="84">
        <f t="shared" si="6"/>
        <v>8.283820646425763E-2</v>
      </c>
      <c r="T35" s="85">
        <f>分析係数表!F38</f>
        <v>0.41427900422733677</v>
      </c>
      <c r="U35" s="86">
        <f t="shared" si="7"/>
        <v>3.4318129685991183E-2</v>
      </c>
      <c r="V35" s="87">
        <f>分析係数表!D38</f>
        <v>5.9182714889619542E-2</v>
      </c>
      <c r="W35" s="88">
        <f t="shared" si="8"/>
        <v>0</v>
      </c>
      <c r="X35" s="76">
        <f>分析係数表!E38</f>
        <v>5.7303898543917334E-2</v>
      </c>
      <c r="Y35" s="89">
        <f t="shared" si="9"/>
        <v>0</v>
      </c>
    </row>
    <row r="36" spans="1:25" x14ac:dyDescent="0.2">
      <c r="A36" s="6" t="s">
        <v>24</v>
      </c>
      <c r="B36" s="5" t="s">
        <v>39</v>
      </c>
      <c r="C36" s="90"/>
      <c r="D36" s="76">
        <f>投入係数表!AE36</f>
        <v>0</v>
      </c>
      <c r="E36" s="77">
        <f t="shared" si="0"/>
        <v>0</v>
      </c>
      <c r="F36" s="76">
        <f>分析係数表!C39</f>
        <v>1</v>
      </c>
      <c r="G36" s="77">
        <f t="shared" si="1"/>
        <v>0</v>
      </c>
      <c r="H36" s="77">
        <v>3.4944189529637565E-3</v>
      </c>
      <c r="I36" s="77">
        <f t="shared" si="2"/>
        <v>3.4944189529637565E-3</v>
      </c>
      <c r="J36" s="76">
        <f>分析係数表!G39</f>
        <v>0.35440246949875054</v>
      </c>
      <c r="K36" s="78">
        <f t="shared" si="3"/>
        <v>1.2384307063935936E-3</v>
      </c>
      <c r="L36" s="79"/>
      <c r="M36" s="80"/>
      <c r="N36" s="81">
        <f>分析係数表!H39</f>
        <v>3.9099261673991711E-3</v>
      </c>
      <c r="O36" s="82">
        <f t="shared" si="4"/>
        <v>1.045483073273812E-2</v>
      </c>
      <c r="P36" s="76">
        <f>分析係数表!C39</f>
        <v>1</v>
      </c>
      <c r="Q36" s="82">
        <f t="shared" si="5"/>
        <v>1.045483073273812E-2</v>
      </c>
      <c r="R36" s="83">
        <v>1.227683148862785E-2</v>
      </c>
      <c r="S36" s="84">
        <f t="shared" si="6"/>
        <v>1.5771250441591608E-2</v>
      </c>
      <c r="T36" s="85">
        <f>分析係数表!F39</f>
        <v>0.70505659267970011</v>
      </c>
      <c r="U36" s="86">
        <f t="shared" si="7"/>
        <v>1.1119624098646795E-2</v>
      </c>
      <c r="V36" s="87">
        <f>分析係数表!D39</f>
        <v>6.644127590768778E-2</v>
      </c>
      <c r="W36" s="88">
        <f t="shared" si="8"/>
        <v>0</v>
      </c>
      <c r="X36" s="76">
        <f>分析係数表!E39</f>
        <v>8.4080552697339411E-2</v>
      </c>
      <c r="Y36" s="89">
        <f t="shared" si="9"/>
        <v>0</v>
      </c>
    </row>
    <row r="37" spans="1:25" x14ac:dyDescent="0.2">
      <c r="A37" s="6" t="s">
        <v>25</v>
      </c>
      <c r="B37" s="5" t="s">
        <v>40</v>
      </c>
      <c r="C37" s="90"/>
      <c r="D37" s="76">
        <f>投入係数表!AE37</f>
        <v>0</v>
      </c>
      <c r="E37" s="77">
        <f t="shared" si="0"/>
        <v>0</v>
      </c>
      <c r="F37" s="76">
        <f>分析係数表!C40</f>
        <v>0.97865804365400166</v>
      </c>
      <c r="G37" s="77">
        <f t="shared" si="1"/>
        <v>0</v>
      </c>
      <c r="H37" s="77">
        <v>1.1205814130093184E-3</v>
      </c>
      <c r="I37" s="77">
        <f t="shared" si="2"/>
        <v>1.1205814130093184E-3</v>
      </c>
      <c r="J37" s="76">
        <f>分析係数表!G40</f>
        <v>0.50171175404443846</v>
      </c>
      <c r="K37" s="78">
        <f t="shared" si="3"/>
        <v>5.6220886627050045E-4</v>
      </c>
      <c r="L37" s="79"/>
      <c r="M37" s="80"/>
      <c r="N37" s="81">
        <f>分析係数表!H40</f>
        <v>2.8630749677406836E-2</v>
      </c>
      <c r="O37" s="82">
        <f t="shared" si="4"/>
        <v>7.6556341171985592E-2</v>
      </c>
      <c r="P37" s="76">
        <f>分析係数表!C40</f>
        <v>0.97865804365400166</v>
      </c>
      <c r="Q37" s="82">
        <f t="shared" si="5"/>
        <v>7.4922479080683724E-2</v>
      </c>
      <c r="R37" s="83">
        <v>7.5098344143220225E-2</v>
      </c>
      <c r="S37" s="84">
        <f t="shared" si="6"/>
        <v>7.6218925556229541E-2</v>
      </c>
      <c r="T37" s="85">
        <f>分析係数表!F40</f>
        <v>0.70027522319930191</v>
      </c>
      <c r="U37" s="86">
        <f t="shared" si="7"/>
        <v>5.337422510589962E-2</v>
      </c>
      <c r="V37" s="87">
        <f>分析係数表!D40</f>
        <v>7.5250050345707184E-2</v>
      </c>
      <c r="W37" s="88">
        <f t="shared" si="8"/>
        <v>0</v>
      </c>
      <c r="X37" s="76">
        <f>分析係数表!E40</f>
        <v>4.584815734711687E-2</v>
      </c>
      <c r="Y37" s="89">
        <f t="shared" si="9"/>
        <v>0</v>
      </c>
    </row>
    <row r="38" spans="1:25" x14ac:dyDescent="0.2">
      <c r="A38" s="6" t="s">
        <v>26</v>
      </c>
      <c r="B38" s="5" t="s">
        <v>277</v>
      </c>
      <c r="C38" s="90"/>
      <c r="D38" s="76">
        <f>投入係数表!AE38</f>
        <v>0</v>
      </c>
      <c r="E38" s="77">
        <f t="shared" si="0"/>
        <v>0</v>
      </c>
      <c r="F38" s="76">
        <f>分析係数表!C41</f>
        <v>0.80396305278910163</v>
      </c>
      <c r="G38" s="77">
        <f t="shared" si="1"/>
        <v>0</v>
      </c>
      <c r="H38" s="77">
        <v>5.8726331726022241E-4</v>
      </c>
      <c r="I38" s="77">
        <f t="shared" si="2"/>
        <v>5.8726331726022241E-4</v>
      </c>
      <c r="J38" s="76">
        <f>分析係数表!G41</f>
        <v>0.44128144119646501</v>
      </c>
      <c r="K38" s="78">
        <f t="shared" si="3"/>
        <v>2.5914840300240782E-4</v>
      </c>
      <c r="L38" s="79"/>
      <c r="M38" s="80"/>
      <c r="N38" s="81">
        <f>分析係数表!H41</f>
        <v>5.1799245180506638E-2</v>
      </c>
      <c r="O38" s="82">
        <f t="shared" si="4"/>
        <v>0.13850705032776384</v>
      </c>
      <c r="P38" s="76">
        <f>分析係数表!C41</f>
        <v>0.80396305278910163</v>
      </c>
      <c r="Q38" s="82">
        <f t="shared" si="5"/>
        <v>0.11135455101432275</v>
      </c>
      <c r="R38" s="83">
        <v>0.11331520261347619</v>
      </c>
      <c r="S38" s="84">
        <f t="shared" si="6"/>
        <v>0.11390246593073641</v>
      </c>
      <c r="T38" s="85">
        <f>分析係数表!F41</f>
        <v>0.54716179469748472</v>
      </c>
      <c r="U38" s="86">
        <f t="shared" si="7"/>
        <v>6.2323077679130846E-2</v>
      </c>
      <c r="V38" s="87">
        <f>分析係数表!D41</f>
        <v>0.14475696804894631</v>
      </c>
      <c r="W38" s="88">
        <f t="shared" si="8"/>
        <v>0</v>
      </c>
      <c r="X38" s="76">
        <f>分析係数表!E41</f>
        <v>0.13642929979605711</v>
      </c>
      <c r="Y38" s="89">
        <f t="shared" si="9"/>
        <v>0</v>
      </c>
    </row>
    <row r="39" spans="1:25" x14ac:dyDescent="0.2">
      <c r="A39" s="6" t="s">
        <v>51</v>
      </c>
      <c r="B39" s="5" t="s">
        <v>367</v>
      </c>
      <c r="C39" s="90"/>
      <c r="D39" s="76">
        <f>投入係数表!AE39</f>
        <v>6.6238325495131484E-5</v>
      </c>
      <c r="E39" s="77">
        <f>$C$33*D39</f>
        <v>6.6238325495131482E-3</v>
      </c>
      <c r="F39" s="76">
        <f>分析係数表!C42</f>
        <v>0.7641968631692807</v>
      </c>
      <c r="G39" s="77">
        <f>E39*F39</f>
        <v>5.0619120564965271E-3</v>
      </c>
      <c r="H39" s="77">
        <v>1.8096505790190166E-2</v>
      </c>
      <c r="I39" s="77">
        <f>C39+H39</f>
        <v>1.8096505790190166E-2</v>
      </c>
      <c r="J39" s="76">
        <f>分析係数表!G42</f>
        <v>0.4859550561797753</v>
      </c>
      <c r="K39" s="78">
        <f>I39*J39</f>
        <v>8.7940884879294905E-3</v>
      </c>
      <c r="L39" s="79"/>
      <c r="M39" s="80"/>
      <c r="N39" s="81">
        <f>分析係数表!H42</f>
        <v>1.4232907413336437E-2</v>
      </c>
      <c r="O39" s="82">
        <f t="shared" si="4"/>
        <v>3.8057659267808491E-2</v>
      </c>
      <c r="P39" s="76">
        <f>分析係数表!C42</f>
        <v>0.7641968631692807</v>
      </c>
      <c r="Q39" s="82">
        <f>O39*P39</f>
        <v>2.9083543832024553E-2</v>
      </c>
      <c r="R39" s="83">
        <v>3.011781297240932E-2</v>
      </c>
      <c r="S39" s="84">
        <f>I39+R39</f>
        <v>4.821431876259949E-2</v>
      </c>
      <c r="T39" s="85">
        <f>分析係数表!F42</f>
        <v>0.5610955056179775</v>
      </c>
      <c r="U39" s="86">
        <f>S39*T39</f>
        <v>2.7052837564127099E-2</v>
      </c>
      <c r="V39" s="87">
        <f>分析係数表!D42</f>
        <v>0.23876404494382023</v>
      </c>
      <c r="W39" s="88">
        <f>ROUND(S39*V39,0)</f>
        <v>0</v>
      </c>
      <c r="X39" s="76">
        <f>分析係数表!E42</f>
        <v>0.20084269662921347</v>
      </c>
      <c r="Y39" s="89">
        <f>ROUND(S39*X39,0)</f>
        <v>0</v>
      </c>
    </row>
    <row r="40" spans="1:25" x14ac:dyDescent="0.2">
      <c r="A40" s="6" t="s">
        <v>195</v>
      </c>
      <c r="B40" s="5" t="s">
        <v>41</v>
      </c>
      <c r="C40" s="90"/>
      <c r="D40" s="76">
        <f>投入係数表!AE40</f>
        <v>8.8096972908524879E-3</v>
      </c>
      <c r="E40" s="77">
        <f>$C$33*D40</f>
        <v>0.88096972908524884</v>
      </c>
      <c r="F40" s="76">
        <f>分析係数表!C43</f>
        <v>0.28983015307192284</v>
      </c>
      <c r="G40" s="77">
        <f>E40*F40</f>
        <v>0.25533159143250805</v>
      </c>
      <c r="H40" s="77">
        <v>0.50383914972874166</v>
      </c>
      <c r="I40" s="77">
        <f>C40+H40</f>
        <v>0.50383914972874166</v>
      </c>
      <c r="J40" s="76">
        <f>分析係数表!G43</f>
        <v>0.33656441717791413</v>
      </c>
      <c r="K40" s="78">
        <f>I40*J40</f>
        <v>0.16957432977986975</v>
      </c>
      <c r="L40" s="79"/>
      <c r="M40" s="80"/>
      <c r="N40" s="81">
        <f>分析係数表!H43</f>
        <v>3.8148460769760653E-2</v>
      </c>
      <c r="O40" s="82">
        <f t="shared" si="4"/>
        <v>0.10200594154125631</v>
      </c>
      <c r="P40" s="76">
        <f>分析係数表!C43</f>
        <v>0.28983015307192284</v>
      </c>
      <c r="Q40" s="82">
        <f>O40*P40</f>
        <v>2.9564397651147926E-2</v>
      </c>
      <c r="R40" s="83">
        <v>4.8800618536217276E-2</v>
      </c>
      <c r="S40" s="84">
        <f>I40+R40</f>
        <v>0.55263976826495897</v>
      </c>
      <c r="T40" s="85">
        <f>分析係数表!F43</f>
        <v>0.56944785276073617</v>
      </c>
      <c r="U40" s="86">
        <f>S40*T40</f>
        <v>0.31469952938867174</v>
      </c>
      <c r="V40" s="87">
        <f>分析係数表!D43</f>
        <v>0.1860122699386503</v>
      </c>
      <c r="W40" s="88">
        <f>ROUND(S40*V40,0)</f>
        <v>0</v>
      </c>
      <c r="X40" s="76">
        <f>分析係数表!E43</f>
        <v>0.14098159509202454</v>
      </c>
      <c r="Y40" s="89">
        <f>ROUND(S40*X40,0)</f>
        <v>0</v>
      </c>
    </row>
    <row r="41" spans="1:25" x14ac:dyDescent="0.2">
      <c r="A41" s="6" t="s">
        <v>341</v>
      </c>
      <c r="B41" s="5" t="s">
        <v>42</v>
      </c>
      <c r="C41" s="90"/>
      <c r="D41" s="76">
        <f>投入係数表!AE41</f>
        <v>3.3119162747565742E-4</v>
      </c>
      <c r="E41" s="77">
        <f>$C$33*D41</f>
        <v>3.3119162747565739E-2</v>
      </c>
      <c r="F41" s="76">
        <f>分析係数表!C44</f>
        <v>0.42300160227879646</v>
      </c>
      <c r="G41" s="77">
        <f>E41*F41</f>
        <v>1.4009458908352534E-2</v>
      </c>
      <c r="H41" s="77">
        <v>1.5490937035481595E-2</v>
      </c>
      <c r="I41" s="77">
        <f>C41+H41</f>
        <v>1.5490937035481595E-2</v>
      </c>
      <c r="J41" s="76">
        <f>分析係数表!G44</f>
        <v>0.26136898597118913</v>
      </c>
      <c r="K41" s="78">
        <f>I41*J41</f>
        <v>4.0488505047073632E-3</v>
      </c>
      <c r="L41" s="79"/>
      <c r="M41" s="80"/>
      <c r="N41" s="81">
        <f>分析係数表!H44</f>
        <v>0.11478495406079305</v>
      </c>
      <c r="O41" s="82">
        <f t="shared" si="4"/>
        <v>0.30692581240452782</v>
      </c>
      <c r="P41" s="76">
        <f>分析係数表!C44</f>
        <v>0.42300160227879646</v>
      </c>
      <c r="Q41" s="82">
        <f>O41*P41</f>
        <v>0.12983011042783657</v>
      </c>
      <c r="R41" s="83">
        <v>0.13208024868507023</v>
      </c>
      <c r="S41" s="84">
        <f>I41+R41</f>
        <v>0.14757118572055183</v>
      </c>
      <c r="T41" s="85">
        <f>分析係数表!F44</f>
        <v>0.45226438188494494</v>
      </c>
      <c r="U41" s="86">
        <f>S41*T41</f>
        <v>6.6741191093933783E-2</v>
      </c>
      <c r="V41" s="87">
        <f>分析係数表!D44</f>
        <v>0.17696073816024857</v>
      </c>
      <c r="W41" s="88">
        <f>ROUND(S41*V41,0)</f>
        <v>0</v>
      </c>
      <c r="X41" s="76">
        <f>分析係数表!E44</f>
        <v>0.12357593446944733</v>
      </c>
      <c r="Y41" s="89">
        <f>ROUND(S41*X41,0)</f>
        <v>0</v>
      </c>
    </row>
    <row r="42" spans="1:25" x14ac:dyDescent="0.2">
      <c r="A42" s="6" t="s">
        <v>342</v>
      </c>
      <c r="B42" s="5" t="s">
        <v>279</v>
      </c>
      <c r="C42" s="90"/>
      <c r="D42" s="76">
        <f>投入係数表!AE42</f>
        <v>0</v>
      </c>
      <c r="E42" s="77">
        <f>$C$33*D42</f>
        <v>0</v>
      </c>
      <c r="F42" s="76">
        <f>分析係数表!C45</f>
        <v>1</v>
      </c>
      <c r="G42" s="77">
        <f>E42*F42</f>
        <v>0</v>
      </c>
      <c r="H42" s="77">
        <v>1.1899242418311784E-2</v>
      </c>
      <c r="I42" s="77">
        <f>C42+H42</f>
        <v>1.1899242418311784E-2</v>
      </c>
      <c r="J42" s="76">
        <f>分析係数表!G45</f>
        <v>0</v>
      </c>
      <c r="K42" s="78">
        <f>I42*J42</f>
        <v>0</v>
      </c>
      <c r="L42" s="79"/>
      <c r="M42" s="80"/>
      <c r="N42" s="81">
        <f>分析係数表!H45</f>
        <v>0</v>
      </c>
      <c r="O42" s="82">
        <f t="shared" si="4"/>
        <v>0</v>
      </c>
      <c r="P42" s="76">
        <f>分析係数表!C45</f>
        <v>1</v>
      </c>
      <c r="Q42" s="82">
        <f>O42*P42</f>
        <v>0</v>
      </c>
      <c r="R42" s="83">
        <v>1.0260625683700267E-3</v>
      </c>
      <c r="S42" s="84">
        <f>I42+R42</f>
        <v>1.2925304986681811E-2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投入係数表!AE43</f>
        <v>5.961449294561833E-4</v>
      </c>
      <c r="E43" s="77">
        <f>$C$33*D43</f>
        <v>5.9614492945618332E-2</v>
      </c>
      <c r="F43" s="76">
        <f>分析係数表!C46</f>
        <v>0.14201585503963765</v>
      </c>
      <c r="G43" s="77">
        <f>E43*F43</f>
        <v>8.4662031884264344E-3</v>
      </c>
      <c r="H43" s="77">
        <v>1.8441135314800326E-2</v>
      </c>
      <c r="I43" s="77">
        <f>C43+H43</f>
        <v>1.8441135314800326E-2</v>
      </c>
      <c r="J43" s="76">
        <f>分析係数表!G46</f>
        <v>9.5541401273885346E-3</v>
      </c>
      <c r="K43" s="78">
        <f>I43*J43</f>
        <v>1.761891909057356E-4</v>
      </c>
      <c r="L43" s="79"/>
      <c r="M43" s="80"/>
      <c r="N43" s="81">
        <f>分析係数表!H46</f>
        <v>2.2838625801631884E-2</v>
      </c>
      <c r="O43" s="82">
        <f t="shared" si="4"/>
        <v>6.1068663883041024E-2</v>
      </c>
      <c r="P43" s="76">
        <f>分析係数表!C46</f>
        <v>0.14201585503963765</v>
      </c>
      <c r="Q43" s="82">
        <f>O43*P43</f>
        <v>8.6727185174783096E-3</v>
      </c>
      <c r="R43" s="83">
        <v>9.615264493266799E-3</v>
      </c>
      <c r="S43" s="84">
        <f>I43+R43</f>
        <v>2.8056399808067123E-2</v>
      </c>
      <c r="T43" s="85">
        <f>分析係数表!F46</f>
        <v>0.31369426751592355</v>
      </c>
      <c r="U43" s="86">
        <f>S43*T43</f>
        <v>8.8011317869255146E-3</v>
      </c>
      <c r="V43" s="87">
        <f>分析係数表!D46</f>
        <v>3.1847133757961785E-3</v>
      </c>
      <c r="W43" s="88">
        <f>ROUND(S43*V43,0)</f>
        <v>0</v>
      </c>
      <c r="X43" s="76">
        <f>分析係数表!E46</f>
        <v>1.1146496815286623E-2</v>
      </c>
      <c r="Y43" s="89">
        <f>ROUND(S43*X43,0)</f>
        <v>0</v>
      </c>
    </row>
    <row r="44" spans="1:25" x14ac:dyDescent="0.2">
      <c r="A44" s="192">
        <v>40</v>
      </c>
      <c r="B44" s="14" t="s">
        <v>151</v>
      </c>
      <c r="C44" s="197">
        <f>SUM(C5:C43)</f>
        <v>100</v>
      </c>
      <c r="D44" s="92">
        <f>投入係数表!AE44</f>
        <v>0.11505597138504339</v>
      </c>
      <c r="E44" s="91">
        <f>SUM(E5:E43)</f>
        <v>11.505597138504339</v>
      </c>
      <c r="F44" s="92">
        <f>分析係数表!C47</f>
        <v>0.37838028773130272</v>
      </c>
      <c r="G44" s="91">
        <f>SUM(G5:G43)</f>
        <v>7.9254918961944893</v>
      </c>
      <c r="H44" s="91">
        <f>SUM(H5:H43)</f>
        <v>8.829629823430281</v>
      </c>
      <c r="I44" s="91">
        <f>SUM(I5:I43)</f>
        <v>108.8296298234303</v>
      </c>
      <c r="J44" s="92">
        <f>分析係数表!G47</f>
        <v>0.24341071531224251</v>
      </c>
      <c r="K44" s="93">
        <f>SUM(K5:K43)</f>
        <v>4.2623595817792594</v>
      </c>
      <c r="L44" s="94">
        <f>最終需要_まとめ!$L$33</f>
        <v>0.62733333333333341</v>
      </c>
      <c r="M44" s="91">
        <f>K44*L44</f>
        <v>2.6739202443028556</v>
      </c>
      <c r="N44" s="95">
        <f>分析係数表!H47</f>
        <v>1</v>
      </c>
      <c r="O44" s="96">
        <f>SUM(O5:O43)</f>
        <v>2.6739202443028551</v>
      </c>
      <c r="P44" s="92">
        <f>分析係数表!C47</f>
        <v>0.37838028773130272</v>
      </c>
      <c r="Q44" s="96">
        <f>SUM(Q5:Q43)</f>
        <v>1.1189494183382638</v>
      </c>
      <c r="R44" s="91">
        <f>SUM(R5:R43)</f>
        <v>1.246611262089121</v>
      </c>
      <c r="S44" s="97">
        <f>SUM(S5:S43)</f>
        <v>110.0762410855194</v>
      </c>
      <c r="T44" s="98">
        <f>分析係数表!F47</f>
        <v>0.4410006323413877</v>
      </c>
      <c r="U44" s="99">
        <f>SUM(U5:U43)</f>
        <v>94.879148230941453</v>
      </c>
      <c r="V44" s="100">
        <f>分析係数表!D47</f>
        <v>6.076465403261349E-2</v>
      </c>
      <c r="W44" s="101">
        <f>SUM(W5:W43)</f>
        <v>3</v>
      </c>
      <c r="X44" s="92">
        <f>分析係数表!E47</f>
        <v>4.5269894801387316E-2</v>
      </c>
      <c r="Y44" s="102">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377</v>
      </c>
      <c r="S2" s="3" t="s">
        <v>153</v>
      </c>
      <c r="U2" s="64" t="s">
        <v>210</v>
      </c>
      <c r="W2" s="3" t="s">
        <v>130</v>
      </c>
      <c r="Y2" s="3" t="s">
        <v>154</v>
      </c>
    </row>
    <row r="3" spans="1:25" ht="44" x14ac:dyDescent="0.2">
      <c r="B3" s="65"/>
      <c r="C3" s="66" t="s">
        <v>228</v>
      </c>
      <c r="D3" s="66" t="s">
        <v>381</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投入係数表!AF5</f>
        <v>0</v>
      </c>
      <c r="E5" s="77">
        <f t="shared" ref="E5:E38" si="0">$C$34*D5</f>
        <v>0</v>
      </c>
      <c r="F5" s="76">
        <f>分析係数表!C8</f>
        <v>1</v>
      </c>
      <c r="G5" s="77">
        <f t="shared" ref="G5:G38" si="1">E5*F5</f>
        <v>0</v>
      </c>
      <c r="H5" s="77">
        <f t="array" ref="H5:H43">MMULT(逆行列係数!C5:AO43,'30'!G5:G43)</f>
        <v>1.265189113926221E-3</v>
      </c>
      <c r="I5" s="77">
        <f t="shared" ref="I5:I38" si="2">C5+H5</f>
        <v>1.265189113926221E-3</v>
      </c>
      <c r="J5" s="76">
        <f>分析係数表!G8</f>
        <v>0.11966752230778634</v>
      </c>
      <c r="K5" s="78">
        <f t="shared" ref="K5:K38" si="3">I5*J5</f>
        <v>1.5140204651433448E-4</v>
      </c>
      <c r="L5" s="79" t="s">
        <v>187</v>
      </c>
      <c r="M5" s="80" t="s">
        <v>187</v>
      </c>
      <c r="N5" s="81">
        <f>分析係数表!H8</f>
        <v>1.1982031803320041E-2</v>
      </c>
      <c r="O5" s="82">
        <f t="shared" ref="O5:O43" si="4">$M$44*N5</f>
        <v>0.37395345781252359</v>
      </c>
      <c r="P5" s="76">
        <f>分析係数表!C8</f>
        <v>1</v>
      </c>
      <c r="Q5" s="82">
        <f t="shared" ref="Q5:Q38" si="5">O5*P5</f>
        <v>0.37395345781252359</v>
      </c>
      <c r="R5" s="83">
        <f t="array" ref="R5:R43">MMULT(逆行列係数!C5:AO43,'30'!Q5:Q43)</f>
        <v>0.49402147141213093</v>
      </c>
      <c r="S5" s="84">
        <f t="shared" ref="S5:S38" si="6">I5+R5</f>
        <v>0.49528666052605713</v>
      </c>
      <c r="T5" s="85">
        <f>分析係数表!F8</f>
        <v>0.45202298007578534</v>
      </c>
      <c r="U5" s="86">
        <f t="shared" ref="U5:U38" si="7">S5*T5</f>
        <v>0.22388095228277219</v>
      </c>
      <c r="V5" s="87">
        <f>分析係数表!D8</f>
        <v>0.29959662632929962</v>
      </c>
      <c r="W5" s="88">
        <f t="shared" ref="W5:W38" si="8">ROUND(S5*V5,0)</f>
        <v>0</v>
      </c>
      <c r="X5" s="76">
        <f>分析係数表!E8</f>
        <v>0.10695513995844029</v>
      </c>
      <c r="Y5" s="89">
        <f t="shared" ref="Y5:Y38" si="9">ROUND(S5*X5,0)</f>
        <v>0</v>
      </c>
    </row>
    <row r="6" spans="1:25" x14ac:dyDescent="0.2">
      <c r="A6" s="6" t="s">
        <v>220</v>
      </c>
      <c r="B6" s="5" t="s">
        <v>266</v>
      </c>
      <c r="C6" s="90"/>
      <c r="D6" s="76">
        <f>投入係数表!AF6</f>
        <v>0</v>
      </c>
      <c r="E6" s="77">
        <f t="shared" si="0"/>
        <v>0</v>
      </c>
      <c r="F6" s="76">
        <f>分析係数表!C9</f>
        <v>0.44525547445255476</v>
      </c>
      <c r="G6" s="77">
        <f t="shared" si="1"/>
        <v>0</v>
      </c>
      <c r="H6" s="77">
        <v>6.9801084656047625E-5</v>
      </c>
      <c r="I6" s="77">
        <f t="shared" si="2"/>
        <v>6.9801084656047625E-5</v>
      </c>
      <c r="J6" s="76">
        <f>分析係数表!G9</f>
        <v>0.25757575757575757</v>
      </c>
      <c r="K6" s="78">
        <f t="shared" si="3"/>
        <v>1.7979067259891055E-5</v>
      </c>
      <c r="L6" s="79"/>
      <c r="M6" s="80"/>
      <c r="N6" s="81">
        <f>分析係数表!H9</f>
        <v>6.2093120276314386E-4</v>
      </c>
      <c r="O6" s="82">
        <f t="shared" si="4"/>
        <v>1.9378964615385838E-2</v>
      </c>
      <c r="P6" s="76">
        <f>分析係数表!C9</f>
        <v>0.44525547445255476</v>
      </c>
      <c r="Q6" s="82">
        <f t="shared" si="5"/>
        <v>8.628590084222891E-3</v>
      </c>
      <c r="R6" s="83">
        <v>1.0282293059907986E-2</v>
      </c>
      <c r="S6" s="84">
        <f t="shared" si="6"/>
        <v>1.0352094144564034E-2</v>
      </c>
      <c r="T6" s="85">
        <f>分析係数表!F9</f>
        <v>0.71212121212121215</v>
      </c>
      <c r="U6" s="86">
        <f t="shared" si="7"/>
        <v>7.3719458302198421E-3</v>
      </c>
      <c r="V6" s="87">
        <f>分析係数表!D9</f>
        <v>0.22727272727272727</v>
      </c>
      <c r="W6" s="88">
        <f t="shared" si="8"/>
        <v>0</v>
      </c>
      <c r="X6" s="76">
        <f>分析係数表!E9</f>
        <v>0</v>
      </c>
      <c r="Y6" s="89">
        <f t="shared" si="9"/>
        <v>0</v>
      </c>
    </row>
    <row r="7" spans="1:25" x14ac:dyDescent="0.2">
      <c r="A7" s="6" t="s">
        <v>221</v>
      </c>
      <c r="B7" s="5" t="s">
        <v>267</v>
      </c>
      <c r="C7" s="90"/>
      <c r="D7" s="76">
        <f>投入係数表!AF7</f>
        <v>0</v>
      </c>
      <c r="E7" s="77">
        <f t="shared" si="0"/>
        <v>0</v>
      </c>
      <c r="F7" s="76">
        <f>分析係数表!C10</f>
        <v>1</v>
      </c>
      <c r="G7" s="77">
        <f t="shared" si="1"/>
        <v>0</v>
      </c>
      <c r="H7" s="77">
        <v>6.2064887877791731E-4</v>
      </c>
      <c r="I7" s="77">
        <f t="shared" si="2"/>
        <v>6.2064887877791731E-4</v>
      </c>
      <c r="J7" s="76">
        <f>分析係数表!G10</f>
        <v>0.17925311203319502</v>
      </c>
      <c r="K7" s="78">
        <f t="shared" si="3"/>
        <v>1.1125324300085488E-4</v>
      </c>
      <c r="L7" s="79"/>
      <c r="M7" s="80"/>
      <c r="N7" s="81">
        <f>分析係数表!H10</f>
        <v>1.2030542053535912E-3</v>
      </c>
      <c r="O7" s="82">
        <f t="shared" si="4"/>
        <v>3.7546743942310057E-2</v>
      </c>
      <c r="P7" s="76">
        <f>分析係数表!C10</f>
        <v>1</v>
      </c>
      <c r="Q7" s="82">
        <f t="shared" si="5"/>
        <v>3.7546743942310057E-2</v>
      </c>
      <c r="R7" s="83">
        <v>5.1119164836182861E-2</v>
      </c>
      <c r="S7" s="84">
        <f t="shared" si="6"/>
        <v>5.1739813714960781E-2</v>
      </c>
      <c r="T7" s="85">
        <f>分析係数表!F10</f>
        <v>0.51950207468879672</v>
      </c>
      <c r="U7" s="86">
        <f t="shared" si="7"/>
        <v>2.6878940568933984E-2</v>
      </c>
      <c r="V7" s="87">
        <f>分析係数表!D10</f>
        <v>0.10539419087136929</v>
      </c>
      <c r="W7" s="88">
        <f t="shared" si="8"/>
        <v>0</v>
      </c>
      <c r="X7" s="76">
        <f>分析係数表!E10</f>
        <v>0</v>
      </c>
      <c r="Y7" s="89">
        <f t="shared" si="9"/>
        <v>0</v>
      </c>
    </row>
    <row r="8" spans="1:25" x14ac:dyDescent="0.2">
      <c r="A8" s="6" t="s">
        <v>222</v>
      </c>
      <c r="B8" s="5" t="s">
        <v>27</v>
      </c>
      <c r="C8" s="90"/>
      <c r="D8" s="76">
        <f>投入係数表!AF8</f>
        <v>0</v>
      </c>
      <c r="E8" s="77">
        <f t="shared" si="0"/>
        <v>0</v>
      </c>
      <c r="F8" s="76">
        <f>分析係数表!C11</f>
        <v>1.8423746161719823E-3</v>
      </c>
      <c r="G8" s="77">
        <f t="shared" si="1"/>
        <v>0</v>
      </c>
      <c r="H8" s="77">
        <v>1.3367746526629187E-4</v>
      </c>
      <c r="I8" s="77">
        <f t="shared" si="2"/>
        <v>1.3367746526629187E-4</v>
      </c>
      <c r="J8" s="76">
        <f>分析係数表!G11</f>
        <v>0.46666666666666667</v>
      </c>
      <c r="K8" s="78">
        <f t="shared" si="3"/>
        <v>6.2382817124269547E-5</v>
      </c>
      <c r="L8" s="79"/>
      <c r="M8" s="80"/>
      <c r="N8" s="81">
        <f>分析係数表!H11</f>
        <v>-1.9404100086348246E-5</v>
      </c>
      <c r="O8" s="82">
        <f t="shared" si="4"/>
        <v>-6.0559264423080744E-4</v>
      </c>
      <c r="P8" s="76">
        <f>分析係数表!C11</f>
        <v>1.8423746161719823E-3</v>
      </c>
      <c r="Q8" s="82">
        <f t="shared" si="5"/>
        <v>-1.1157285154713096E-6</v>
      </c>
      <c r="R8" s="83">
        <v>1.8769018064499548E-4</v>
      </c>
      <c r="S8" s="84">
        <f t="shared" si="6"/>
        <v>3.2136764591128737E-4</v>
      </c>
      <c r="T8" s="85">
        <f>分析係数表!F11</f>
        <v>0.8</v>
      </c>
      <c r="U8" s="86">
        <f t="shared" si="7"/>
        <v>2.570941167290299E-4</v>
      </c>
      <c r="V8" s="87">
        <f>分析係数表!D11</f>
        <v>0.8666666666666667</v>
      </c>
      <c r="W8" s="88">
        <f t="shared" si="8"/>
        <v>0</v>
      </c>
      <c r="X8" s="76">
        <f>分析係数表!E11</f>
        <v>0.13333333333333333</v>
      </c>
      <c r="Y8" s="89">
        <f t="shared" si="9"/>
        <v>0</v>
      </c>
    </row>
    <row r="9" spans="1:25" x14ac:dyDescent="0.2">
      <c r="A9" s="6" t="s">
        <v>223</v>
      </c>
      <c r="B9" s="5" t="s">
        <v>191</v>
      </c>
      <c r="C9" s="90"/>
      <c r="D9" s="76">
        <f>投入係数表!AF9</f>
        <v>2.6770178021683842E-4</v>
      </c>
      <c r="E9" s="77">
        <f t="shared" si="0"/>
        <v>2.6770178021683841E-2</v>
      </c>
      <c r="F9" s="76">
        <f>分析係数表!C12</f>
        <v>2.0316759704011478E-2</v>
      </c>
      <c r="G9" s="77">
        <f t="shared" si="1"/>
        <v>5.4388327410015999E-4</v>
      </c>
      <c r="H9" s="77">
        <v>6.0981258531744723E-4</v>
      </c>
      <c r="I9" s="77">
        <f t="shared" si="2"/>
        <v>6.0981258531744723E-4</v>
      </c>
      <c r="J9" s="76">
        <f>分析係数表!G12</f>
        <v>0.1442736737729301</v>
      </c>
      <c r="K9" s="78">
        <f t="shared" si="3"/>
        <v>8.7979901996716487E-5</v>
      </c>
      <c r="L9" s="79"/>
      <c r="M9" s="80"/>
      <c r="N9" s="81">
        <f>分析係数表!H12</f>
        <v>9.3974056718184554E-2</v>
      </c>
      <c r="O9" s="82">
        <f t="shared" si="4"/>
        <v>2.9328851760098003</v>
      </c>
      <c r="P9" s="76">
        <f>分析係数表!C12</f>
        <v>2.0316759704011478E-2</v>
      </c>
      <c r="Q9" s="82">
        <f t="shared" si="5"/>
        <v>5.9586723360448519E-2</v>
      </c>
      <c r="R9" s="83">
        <v>6.6328050271268341E-2</v>
      </c>
      <c r="S9" s="84">
        <f t="shared" si="6"/>
        <v>6.6937862856585789E-2</v>
      </c>
      <c r="T9" s="85">
        <f>分析係数表!F12</f>
        <v>0.28705999008428357</v>
      </c>
      <c r="U9" s="86">
        <f t="shared" si="7"/>
        <v>1.9215182247874649E-2</v>
      </c>
      <c r="V9" s="87">
        <f>分析係数表!D12</f>
        <v>9.4695091720376795E-2</v>
      </c>
      <c r="W9" s="88">
        <f t="shared" si="8"/>
        <v>0</v>
      </c>
      <c r="X9" s="76">
        <f>分析係数表!E12</f>
        <v>6.8914229053049086E-2</v>
      </c>
      <c r="Y9" s="89">
        <f t="shared" si="9"/>
        <v>0</v>
      </c>
    </row>
    <row r="10" spans="1:25" x14ac:dyDescent="0.2">
      <c r="A10" s="6" t="s">
        <v>224</v>
      </c>
      <c r="B10" s="5" t="s">
        <v>28</v>
      </c>
      <c r="C10" s="90"/>
      <c r="D10" s="76">
        <f>投入係数表!AF10</f>
        <v>1.6062106813010306E-3</v>
      </c>
      <c r="E10" s="77">
        <f t="shared" si="0"/>
        <v>0.16062106813010307</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0.44450500086541267</v>
      </c>
      <c r="P10" s="76">
        <f>分析係数表!C13</f>
        <v>0</v>
      </c>
      <c r="Q10" s="82">
        <f t="shared" si="5"/>
        <v>0</v>
      </c>
      <c r="R10" s="83">
        <v>0</v>
      </c>
      <c r="S10" s="84">
        <f t="shared" si="6"/>
        <v>0</v>
      </c>
      <c r="T10" s="85">
        <f>分析係数表!F13</f>
        <v>0.38446411012782694</v>
      </c>
      <c r="U10" s="86">
        <f t="shared" si="7"/>
        <v>0</v>
      </c>
      <c r="V10" s="87">
        <f>分析係数表!D13</f>
        <v>0.19469026548672566</v>
      </c>
      <c r="W10" s="88">
        <f t="shared" si="8"/>
        <v>0</v>
      </c>
      <c r="X10" s="76">
        <f>分析係数表!E13</f>
        <v>0.18584070796460178</v>
      </c>
      <c r="Y10" s="89">
        <f t="shared" si="9"/>
        <v>0</v>
      </c>
    </row>
    <row r="11" spans="1:25" x14ac:dyDescent="0.2">
      <c r="A11" s="6" t="s">
        <v>225</v>
      </c>
      <c r="B11" s="5" t="s">
        <v>268</v>
      </c>
      <c r="C11" s="90"/>
      <c r="D11" s="76">
        <f>投入係数表!AF11</f>
        <v>3.078570472493642E-3</v>
      </c>
      <c r="E11" s="77">
        <f t="shared" si="0"/>
        <v>0.30785704724936419</v>
      </c>
      <c r="F11" s="76">
        <f>分析係数表!C14</f>
        <v>5.3118908382066232E-2</v>
      </c>
      <c r="G11" s="77">
        <f t="shared" si="1"/>
        <v>1.6353030287612411E-2</v>
      </c>
      <c r="H11" s="77">
        <v>2.2871157042093103E-2</v>
      </c>
      <c r="I11" s="77">
        <f t="shared" si="2"/>
        <v>2.2871157042093103E-2</v>
      </c>
      <c r="J11" s="76">
        <f>分析係数表!G14</f>
        <v>0.16545012165450121</v>
      </c>
      <c r="K11" s="78">
        <f t="shared" si="3"/>
        <v>3.7840357149935061E-3</v>
      </c>
      <c r="L11" s="79"/>
      <c r="M11" s="80"/>
      <c r="N11" s="81">
        <f>分析係数表!H14</f>
        <v>1.1739480552240688E-3</v>
      </c>
      <c r="O11" s="82">
        <f t="shared" si="4"/>
        <v>3.6638354975963849E-2</v>
      </c>
      <c r="P11" s="76">
        <f>分析係数表!C14</f>
        <v>5.3118908382066232E-2</v>
      </c>
      <c r="Q11" s="82">
        <f t="shared" si="5"/>
        <v>1.9461894212378442E-3</v>
      </c>
      <c r="R11" s="83">
        <v>7.242978838879123E-3</v>
      </c>
      <c r="S11" s="84">
        <f t="shared" si="6"/>
        <v>3.0114135880972226E-2</v>
      </c>
      <c r="T11" s="85">
        <f>分析係数表!F14</f>
        <v>0.30008110300081103</v>
      </c>
      <c r="U11" s="86">
        <f t="shared" si="7"/>
        <v>9.0366831110784453E-3</v>
      </c>
      <c r="V11" s="87">
        <f>分析係数表!D14</f>
        <v>6.4882400648824001E-2</v>
      </c>
      <c r="W11" s="88">
        <f t="shared" si="8"/>
        <v>0</v>
      </c>
      <c r="X11" s="76">
        <f>分析係数表!E14</f>
        <v>5.0283860502838604E-2</v>
      </c>
      <c r="Y11" s="89">
        <f t="shared" si="9"/>
        <v>0</v>
      </c>
    </row>
    <row r="12" spans="1:25" x14ac:dyDescent="0.2">
      <c r="A12" s="6" t="s">
        <v>226</v>
      </c>
      <c r="B12" s="5" t="s">
        <v>29</v>
      </c>
      <c r="C12" s="90"/>
      <c r="D12" s="76">
        <f>投入係数表!AF12</f>
        <v>6.6925445054209613E-4</v>
      </c>
      <c r="E12" s="77">
        <f t="shared" si="0"/>
        <v>6.6925445054209609E-2</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0.27069991197117094</v>
      </c>
      <c r="P12" s="76">
        <f>分析係数表!C15</f>
        <v>0</v>
      </c>
      <c r="Q12" s="82">
        <f t="shared" si="5"/>
        <v>0</v>
      </c>
      <c r="R12" s="83">
        <v>0</v>
      </c>
      <c r="S12" s="84">
        <f t="shared" si="6"/>
        <v>0</v>
      </c>
      <c r="T12" s="85">
        <f>分析係数表!F15</f>
        <v>0.30534351145038169</v>
      </c>
      <c r="U12" s="86">
        <f t="shared" si="7"/>
        <v>0</v>
      </c>
      <c r="V12" s="87">
        <f>分析係数表!D15</f>
        <v>7.4154852780806982E-2</v>
      </c>
      <c r="W12" s="88">
        <f t="shared" si="8"/>
        <v>0</v>
      </c>
      <c r="X12" s="76">
        <f>分析係数表!E15</f>
        <v>5.9978189749182113E-2</v>
      </c>
      <c r="Y12" s="89">
        <f t="shared" si="9"/>
        <v>0</v>
      </c>
    </row>
    <row r="13" spans="1:25" x14ac:dyDescent="0.2">
      <c r="A13" s="6" t="s">
        <v>227</v>
      </c>
      <c r="B13" s="5" t="s">
        <v>30</v>
      </c>
      <c r="C13" s="90"/>
      <c r="D13" s="76">
        <f>投入係数表!AF13</f>
        <v>4.8320171329139336E-2</v>
      </c>
      <c r="E13" s="77">
        <f t="shared" si="0"/>
        <v>4.8320171329139336</v>
      </c>
      <c r="F13" s="76">
        <f>分析係数表!C16</f>
        <v>2.7114967462038564E-3</v>
      </c>
      <c r="G13" s="77">
        <f t="shared" si="1"/>
        <v>1.3101998733497417E-2</v>
      </c>
      <c r="H13" s="77">
        <v>1.3504052100085975E-2</v>
      </c>
      <c r="I13" s="77">
        <f t="shared" si="2"/>
        <v>1.3504052100085975E-2</v>
      </c>
      <c r="J13" s="76">
        <f>分析係数表!G16</f>
        <v>4.3478260869565216E-2</v>
      </c>
      <c r="K13" s="78">
        <f t="shared" si="3"/>
        <v>5.87132700003738E-4</v>
      </c>
      <c r="L13" s="79"/>
      <c r="M13" s="80"/>
      <c r="N13" s="81">
        <f>分析係数表!H16</f>
        <v>1.6842758874950278E-2</v>
      </c>
      <c r="O13" s="82">
        <f t="shared" si="4"/>
        <v>0.52565441519234091</v>
      </c>
      <c r="P13" s="76">
        <f>分析係数表!C16</f>
        <v>2.7114967462038564E-3</v>
      </c>
      <c r="Q13" s="82">
        <f t="shared" si="5"/>
        <v>1.4253102364217233E-3</v>
      </c>
      <c r="R13" s="83">
        <v>1.5933116030301853E-3</v>
      </c>
      <c r="S13" s="84">
        <f t="shared" si="6"/>
        <v>1.509736370311616E-2</v>
      </c>
      <c r="T13" s="85">
        <f>分析係数表!F16</f>
        <v>0.30434782608695654</v>
      </c>
      <c r="U13" s="86">
        <f t="shared" si="7"/>
        <v>4.5948498226875273E-3</v>
      </c>
      <c r="V13" s="87">
        <f>分析係数表!D16</f>
        <v>0.13043478260869565</v>
      </c>
      <c r="W13" s="88">
        <f t="shared" si="8"/>
        <v>0</v>
      </c>
      <c r="X13" s="76">
        <f>分析係数表!E16</f>
        <v>8.6956521739130432E-2</v>
      </c>
      <c r="Y13" s="89">
        <f t="shared" si="9"/>
        <v>0</v>
      </c>
    </row>
    <row r="14" spans="1:25" x14ac:dyDescent="0.2">
      <c r="A14" s="6" t="s">
        <v>2</v>
      </c>
      <c r="B14" s="5" t="s">
        <v>364</v>
      </c>
      <c r="C14" s="90"/>
      <c r="D14" s="76">
        <f>投入係数表!AF14</f>
        <v>1.873912461517869E-3</v>
      </c>
      <c r="E14" s="77">
        <f t="shared" si="0"/>
        <v>0.1873912461517869</v>
      </c>
      <c r="F14" s="76">
        <f>分析係数表!C17</f>
        <v>8.0363051905076865E-3</v>
      </c>
      <c r="G14" s="77">
        <f t="shared" si="1"/>
        <v>1.5059332441053085E-3</v>
      </c>
      <c r="H14" s="77">
        <v>2.0571476013515927E-3</v>
      </c>
      <c r="I14" s="77">
        <f t="shared" si="2"/>
        <v>2.0571476013515927E-3</v>
      </c>
      <c r="J14" s="76">
        <f>分析係数表!G17</f>
        <v>0.21314741035856574</v>
      </c>
      <c r="K14" s="78">
        <f t="shared" si="3"/>
        <v>4.3847568395342712E-4</v>
      </c>
      <c r="L14" s="79"/>
      <c r="M14" s="80"/>
      <c r="N14" s="81">
        <f>分析係数表!H17</f>
        <v>2.8815088628227144E-3</v>
      </c>
      <c r="O14" s="82">
        <f t="shared" si="4"/>
        <v>8.9930507668274901E-2</v>
      </c>
      <c r="P14" s="76">
        <f>分析係数表!C17</f>
        <v>8.0363051905076865E-3</v>
      </c>
      <c r="Q14" s="82">
        <f t="shared" si="5"/>
        <v>7.227090055595489E-4</v>
      </c>
      <c r="R14" s="83">
        <v>1.3842750974965639E-3</v>
      </c>
      <c r="S14" s="84">
        <f t="shared" si="6"/>
        <v>3.4414226988481568E-3</v>
      </c>
      <c r="T14" s="85">
        <f>分析係数表!F17</f>
        <v>0.32270916334661354</v>
      </c>
      <c r="U14" s="86">
        <f t="shared" si="7"/>
        <v>1.1105786398673335E-3</v>
      </c>
      <c r="V14" s="87">
        <f>分析係数表!D17</f>
        <v>4.9800796812749001E-2</v>
      </c>
      <c r="W14" s="88">
        <f t="shared" si="8"/>
        <v>0</v>
      </c>
      <c r="X14" s="76">
        <f>分析係数表!E17</f>
        <v>4.7808764940239043E-2</v>
      </c>
      <c r="Y14" s="89">
        <f t="shared" si="9"/>
        <v>0</v>
      </c>
    </row>
    <row r="15" spans="1:25" x14ac:dyDescent="0.2">
      <c r="A15" s="6" t="s">
        <v>3</v>
      </c>
      <c r="B15" s="5" t="s">
        <v>31</v>
      </c>
      <c r="C15" s="90"/>
      <c r="D15" s="76">
        <f>投入係数表!AF15</f>
        <v>0</v>
      </c>
      <c r="E15" s="77">
        <f t="shared" si="0"/>
        <v>0</v>
      </c>
      <c r="F15" s="76">
        <f>分析係数表!C18</f>
        <v>6.0036945812807829E-2</v>
      </c>
      <c r="G15" s="77">
        <f t="shared" si="1"/>
        <v>0</v>
      </c>
      <c r="H15" s="77">
        <v>1.3615531589579891E-3</v>
      </c>
      <c r="I15" s="77">
        <f t="shared" si="2"/>
        <v>1.3615531589579891E-3</v>
      </c>
      <c r="J15" s="76">
        <f>分析係数表!G18</f>
        <v>0.21452702702702703</v>
      </c>
      <c r="K15" s="78">
        <f t="shared" si="3"/>
        <v>2.9208995133051457E-4</v>
      </c>
      <c r="L15" s="79"/>
      <c r="M15" s="80"/>
      <c r="N15" s="81">
        <f>分析係数表!H18</f>
        <v>4.5599635202918376E-4</v>
      </c>
      <c r="O15" s="82">
        <f t="shared" si="4"/>
        <v>1.4231427139423975E-2</v>
      </c>
      <c r="P15" s="76">
        <f>分析係数表!C18</f>
        <v>6.0036945812807829E-2</v>
      </c>
      <c r="Q15" s="82">
        <f t="shared" si="5"/>
        <v>8.5441142000851995E-4</v>
      </c>
      <c r="R15" s="83">
        <v>2.0036820618635357E-3</v>
      </c>
      <c r="S15" s="84">
        <f t="shared" si="6"/>
        <v>3.3652352208215245E-3</v>
      </c>
      <c r="T15" s="85">
        <f>分析係数表!F18</f>
        <v>0.45777027027027029</v>
      </c>
      <c r="U15" s="86">
        <f t="shared" si="7"/>
        <v>1.5405046365585019E-3</v>
      </c>
      <c r="V15" s="87">
        <f>分析係数表!D18</f>
        <v>1.4358108108108109E-2</v>
      </c>
      <c r="W15" s="88">
        <f t="shared" si="8"/>
        <v>0</v>
      </c>
      <c r="X15" s="76">
        <f>分析係数表!E18</f>
        <v>5.0675675675675678E-3</v>
      </c>
      <c r="Y15" s="89">
        <f t="shared" si="9"/>
        <v>0</v>
      </c>
    </row>
    <row r="16" spans="1:25" x14ac:dyDescent="0.2">
      <c r="A16" s="6" t="s">
        <v>4</v>
      </c>
      <c r="B16" s="5" t="s">
        <v>32</v>
      </c>
      <c r="C16" s="90"/>
      <c r="D16" s="76">
        <f>投入係数表!AF16</f>
        <v>1.3385089010841921E-4</v>
      </c>
      <c r="E16" s="77">
        <f t="shared" si="0"/>
        <v>1.338508901084192E-2</v>
      </c>
      <c r="F16" s="76">
        <f>分析係数表!C19</f>
        <v>2.1817907292767669E-2</v>
      </c>
      <c r="G16" s="77">
        <f t="shared" si="1"/>
        <v>2.9203463114399231E-4</v>
      </c>
      <c r="H16" s="77">
        <v>6.1736531059693905E-4</v>
      </c>
      <c r="I16" s="77">
        <f t="shared" si="2"/>
        <v>6.1736531059693905E-4</v>
      </c>
      <c r="J16" s="76">
        <f>分析係数表!G19</f>
        <v>5.7812500000000003E-2</v>
      </c>
      <c r="K16" s="78">
        <f t="shared" si="3"/>
        <v>3.5691432018885537E-5</v>
      </c>
      <c r="L16" s="79"/>
      <c r="M16" s="80"/>
      <c r="N16" s="81">
        <f>分析係数表!H19</f>
        <v>-1.1642460051808947E-4</v>
      </c>
      <c r="O16" s="82">
        <f t="shared" si="4"/>
        <v>-3.6335558653848446E-3</v>
      </c>
      <c r="P16" s="76">
        <f>分析係数表!C19</f>
        <v>2.1817907292767669E-2</v>
      </c>
      <c r="Q16" s="82">
        <f t="shared" si="5"/>
        <v>-7.9276585014058739E-5</v>
      </c>
      <c r="R16" s="83">
        <v>4.9952037960028809E-4</v>
      </c>
      <c r="S16" s="84">
        <f t="shared" si="6"/>
        <v>1.1168856901972272E-3</v>
      </c>
      <c r="T16" s="85">
        <f>分析係数表!F19</f>
        <v>0.24062500000000001</v>
      </c>
      <c r="U16" s="86">
        <f t="shared" si="7"/>
        <v>2.6875061920370784E-4</v>
      </c>
      <c r="V16" s="87">
        <f>分析係数表!D19</f>
        <v>1.171875E-2</v>
      </c>
      <c r="W16" s="88">
        <f t="shared" si="8"/>
        <v>0</v>
      </c>
      <c r="X16" s="76">
        <f>分析係数表!E19</f>
        <v>1.015625E-2</v>
      </c>
      <c r="Y16" s="89">
        <f t="shared" si="9"/>
        <v>0</v>
      </c>
    </row>
    <row r="17" spans="1:25" x14ac:dyDescent="0.2">
      <c r="A17" s="6" t="s">
        <v>5</v>
      </c>
      <c r="B17" s="5" t="s">
        <v>33</v>
      </c>
      <c r="C17" s="90"/>
      <c r="D17" s="76">
        <f>投入係数表!AF17</f>
        <v>0</v>
      </c>
      <c r="E17" s="77">
        <f t="shared" si="0"/>
        <v>0</v>
      </c>
      <c r="F17" s="76">
        <f>分析係数表!C20</f>
        <v>5.6386047731444844E-3</v>
      </c>
      <c r="G17" s="77">
        <f t="shared" si="1"/>
        <v>0</v>
      </c>
      <c r="H17" s="77">
        <v>6.1995757072577824E-5</v>
      </c>
      <c r="I17" s="77">
        <f t="shared" si="2"/>
        <v>6.1995757072577824E-5</v>
      </c>
      <c r="J17" s="76">
        <f>分析係数表!G20</f>
        <v>9.9078341013824886E-2</v>
      </c>
      <c r="K17" s="78">
        <f t="shared" si="3"/>
        <v>6.1424367606471114E-6</v>
      </c>
      <c r="L17" s="79"/>
      <c r="M17" s="80"/>
      <c r="N17" s="81">
        <f>分析係数表!H20</f>
        <v>5.6271890250409915E-4</v>
      </c>
      <c r="O17" s="82">
        <f t="shared" si="4"/>
        <v>1.7562186682693416E-2</v>
      </c>
      <c r="P17" s="76">
        <f>分析係数表!C20</f>
        <v>5.6386047731444844E-3</v>
      </c>
      <c r="Q17" s="82">
        <f t="shared" si="5"/>
        <v>9.9026229655889598E-5</v>
      </c>
      <c r="R17" s="83">
        <v>3.1587788197029535E-4</v>
      </c>
      <c r="S17" s="84">
        <f t="shared" si="6"/>
        <v>3.7787363904287318E-4</v>
      </c>
      <c r="T17" s="85">
        <f>分析係数表!F20</f>
        <v>0.22119815668202766</v>
      </c>
      <c r="U17" s="86">
        <f t="shared" si="7"/>
        <v>8.3584952415013424E-5</v>
      </c>
      <c r="V17" s="87">
        <f>分析係数表!D20</f>
        <v>9.2165898617511521E-3</v>
      </c>
      <c r="W17" s="88">
        <f t="shared" si="8"/>
        <v>0</v>
      </c>
      <c r="X17" s="76">
        <f>分析係数表!E20</f>
        <v>6.9124423963133645E-3</v>
      </c>
      <c r="Y17" s="89">
        <f t="shared" si="9"/>
        <v>0</v>
      </c>
    </row>
    <row r="18" spans="1:25" x14ac:dyDescent="0.2">
      <c r="A18" s="6" t="s">
        <v>6</v>
      </c>
      <c r="B18" s="5" t="s">
        <v>34</v>
      </c>
      <c r="C18" s="90"/>
      <c r="D18" s="76">
        <f>投入係数表!AF18</f>
        <v>1.4723597911926113E-3</v>
      </c>
      <c r="E18" s="77">
        <f t="shared" si="0"/>
        <v>0.14723597911926115</v>
      </c>
      <c r="F18" s="76">
        <f>分析係数表!C21</f>
        <v>3.6921656859351559E-2</v>
      </c>
      <c r="G18" s="77">
        <f t="shared" si="1"/>
        <v>5.4361962983920115E-3</v>
      </c>
      <c r="H18" s="77">
        <v>7.0745429389803809E-3</v>
      </c>
      <c r="I18" s="77">
        <f t="shared" si="2"/>
        <v>7.0745429389803809E-3</v>
      </c>
      <c r="J18" s="76">
        <f>分析係数表!G21</f>
        <v>0.2849280270956816</v>
      </c>
      <c r="K18" s="78">
        <f t="shared" si="3"/>
        <v>2.0157355622073651E-3</v>
      </c>
      <c r="L18" s="79"/>
      <c r="M18" s="80"/>
      <c r="N18" s="81">
        <f>分析係数表!H21</f>
        <v>9.3139680414471579E-4</v>
      </c>
      <c r="O18" s="82">
        <f t="shared" si="4"/>
        <v>2.9068446923078757E-2</v>
      </c>
      <c r="P18" s="76">
        <f>分析係数表!C21</f>
        <v>3.6921656859351559E-2</v>
      </c>
      <c r="Q18" s="82">
        <f t="shared" si="5"/>
        <v>1.0732552227281874E-3</v>
      </c>
      <c r="R18" s="83">
        <v>2.4990666314639357E-3</v>
      </c>
      <c r="S18" s="84">
        <f t="shared" si="6"/>
        <v>9.5736095704443171E-3</v>
      </c>
      <c r="T18" s="85">
        <f>分析係数表!F21</f>
        <v>0.42591024555461471</v>
      </c>
      <c r="U18" s="86">
        <f t="shared" si="7"/>
        <v>4.0774984029919486E-3</v>
      </c>
      <c r="V18" s="87">
        <f>分析係数表!D21</f>
        <v>7.1549534292972061E-2</v>
      </c>
      <c r="W18" s="88">
        <f t="shared" si="8"/>
        <v>0</v>
      </c>
      <c r="X18" s="76">
        <f>分析係数表!E21</f>
        <v>6.2235393734123623E-2</v>
      </c>
      <c r="Y18" s="89">
        <f t="shared" si="9"/>
        <v>0</v>
      </c>
    </row>
    <row r="19" spans="1:25" x14ac:dyDescent="0.2">
      <c r="A19" s="6" t="s">
        <v>7</v>
      </c>
      <c r="B19" s="5" t="s">
        <v>269</v>
      </c>
      <c r="C19" s="90"/>
      <c r="D19" s="76">
        <f>投入係数表!AF19</f>
        <v>0</v>
      </c>
      <c r="E19" s="77">
        <f t="shared" si="0"/>
        <v>0</v>
      </c>
      <c r="F19" s="76">
        <f>分析係数表!C22</f>
        <v>3.1736872475476074E-2</v>
      </c>
      <c r="G19" s="77">
        <f t="shared" si="1"/>
        <v>0</v>
      </c>
      <c r="H19" s="77">
        <v>1.0899659583342325E-3</v>
      </c>
      <c r="I19" s="77">
        <f t="shared" si="2"/>
        <v>1.0899659583342325E-3</v>
      </c>
      <c r="J19" s="76">
        <f>分析係数表!G22</f>
        <v>0.19464835425053278</v>
      </c>
      <c r="K19" s="78">
        <f t="shared" si="3"/>
        <v>2.1216007997886316E-4</v>
      </c>
      <c r="L19" s="79"/>
      <c r="M19" s="80"/>
      <c r="N19" s="81">
        <f>分析係数表!H22</f>
        <v>4.8510250215870614E-5</v>
      </c>
      <c r="O19" s="82">
        <f t="shared" si="4"/>
        <v>1.5139816105770186E-3</v>
      </c>
      <c r="P19" s="76">
        <f>分析係数表!C22</f>
        <v>3.1736872475476074E-2</v>
      </c>
      <c r="Q19" s="82">
        <f t="shared" si="5"/>
        <v>4.8049041305098719E-5</v>
      </c>
      <c r="R19" s="83">
        <v>6.0406086511532737E-4</v>
      </c>
      <c r="S19" s="84">
        <f t="shared" si="6"/>
        <v>1.6940268234495598E-3</v>
      </c>
      <c r="T19" s="85">
        <f>分析係数表!F22</f>
        <v>0.41345015391901491</v>
      </c>
      <c r="U19" s="86">
        <f t="shared" si="7"/>
        <v>7.0039565089816038E-4</v>
      </c>
      <c r="V19" s="87">
        <f>分析係数表!D22</f>
        <v>4.1913331754676771E-2</v>
      </c>
      <c r="W19" s="88">
        <f t="shared" si="8"/>
        <v>0</v>
      </c>
      <c r="X19" s="76">
        <f>分析係数表!E22</f>
        <v>4.0966137816717971E-2</v>
      </c>
      <c r="Y19" s="89">
        <f t="shared" si="9"/>
        <v>0</v>
      </c>
    </row>
    <row r="20" spans="1:25" x14ac:dyDescent="0.2">
      <c r="A20" s="6" t="s">
        <v>8</v>
      </c>
      <c r="B20" s="5" t="s">
        <v>270</v>
      </c>
      <c r="C20" s="90"/>
      <c r="D20" s="76">
        <f>投入係数表!AF20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9.0838896634621116E-4</v>
      </c>
      <c r="P20" s="76">
        <f>分析係数表!C23</f>
        <v>0</v>
      </c>
      <c r="Q20" s="82">
        <f t="shared" si="5"/>
        <v>0</v>
      </c>
      <c r="R20" s="83">
        <v>0</v>
      </c>
      <c r="S20" s="84">
        <f t="shared" si="6"/>
        <v>0</v>
      </c>
      <c r="T20" s="85">
        <f>分析係数表!F23</f>
        <v>0.44144664996466887</v>
      </c>
      <c r="U20" s="86">
        <f t="shared" si="7"/>
        <v>0</v>
      </c>
      <c r="V20" s="87">
        <f>分析係数表!D23</f>
        <v>3.8478833429691016E-2</v>
      </c>
      <c r="W20" s="88">
        <f t="shared" si="8"/>
        <v>0</v>
      </c>
      <c r="X20" s="76">
        <f>分析係数表!E23</f>
        <v>4.0213271664418321E-2</v>
      </c>
      <c r="Y20" s="89">
        <f t="shared" si="9"/>
        <v>0</v>
      </c>
    </row>
    <row r="21" spans="1:25" x14ac:dyDescent="0.2">
      <c r="A21" s="6" t="s">
        <v>9</v>
      </c>
      <c r="B21" s="5" t="s">
        <v>271</v>
      </c>
      <c r="C21" s="90"/>
      <c r="D21" s="76">
        <f>投入係数表!AF21</f>
        <v>0</v>
      </c>
      <c r="E21" s="77">
        <f t="shared" si="0"/>
        <v>0</v>
      </c>
      <c r="F21" s="76">
        <f>分析係数表!C24</f>
        <v>0.35760598503740648</v>
      </c>
      <c r="G21" s="77">
        <f t="shared" si="1"/>
        <v>0</v>
      </c>
      <c r="H21" s="77">
        <v>7.5046737947403646E-3</v>
      </c>
      <c r="I21" s="77">
        <f t="shared" si="2"/>
        <v>7.5046737947403646E-3</v>
      </c>
      <c r="J21" s="76">
        <f>分析係数表!G24</f>
        <v>0.20759493670886076</v>
      </c>
      <c r="K21" s="78">
        <f t="shared" si="3"/>
        <v>1.5579322814397718E-3</v>
      </c>
      <c r="L21" s="79"/>
      <c r="M21" s="80"/>
      <c r="N21" s="81">
        <f>分析係数表!H24</f>
        <v>3.6867790164061664E-4</v>
      </c>
      <c r="O21" s="82">
        <f t="shared" si="4"/>
        <v>1.1506260240385341E-2</v>
      </c>
      <c r="P21" s="76">
        <f>分析係数表!C24</f>
        <v>0.35760598503740648</v>
      </c>
      <c r="Q21" s="82">
        <f t="shared" si="5"/>
        <v>4.1147075273597457E-3</v>
      </c>
      <c r="R21" s="83">
        <v>1.4382383066599266E-2</v>
      </c>
      <c r="S21" s="84">
        <f t="shared" si="6"/>
        <v>2.188705686133963E-2</v>
      </c>
      <c r="T21" s="85">
        <f>分析係数表!F24</f>
        <v>0.39156118143459917</v>
      </c>
      <c r="U21" s="86">
        <f t="shared" si="7"/>
        <v>8.5701218427523956E-3</v>
      </c>
      <c r="V21" s="87">
        <f>分析係数表!D24</f>
        <v>0</v>
      </c>
      <c r="W21" s="88">
        <f t="shared" si="8"/>
        <v>0</v>
      </c>
      <c r="X21" s="76">
        <f>分析係数表!E24</f>
        <v>0</v>
      </c>
      <c r="Y21" s="89">
        <f t="shared" si="9"/>
        <v>0</v>
      </c>
    </row>
    <row r="22" spans="1:25" x14ac:dyDescent="0.2">
      <c r="A22" s="6" t="s">
        <v>10</v>
      </c>
      <c r="B22" s="5" t="s">
        <v>272</v>
      </c>
      <c r="C22" s="90"/>
      <c r="D22" s="76">
        <f>投入係数表!AF22</f>
        <v>0</v>
      </c>
      <c r="E22" s="77">
        <f t="shared" si="0"/>
        <v>0</v>
      </c>
      <c r="F22" s="76">
        <f>分析係数表!C25</f>
        <v>9.5215065139195865E-3</v>
      </c>
      <c r="G22" s="77">
        <f t="shared" si="1"/>
        <v>0</v>
      </c>
      <c r="H22" s="77">
        <v>6.9773322196794107E-4</v>
      </c>
      <c r="I22" s="77">
        <f t="shared" si="2"/>
        <v>6.9773322196794107E-4</v>
      </c>
      <c r="J22" s="76">
        <f>分析係数表!G25</f>
        <v>0.19654913728432108</v>
      </c>
      <c r="K22" s="78">
        <f t="shared" si="3"/>
        <v>1.3713886283240852E-4</v>
      </c>
      <c r="L22" s="79"/>
      <c r="M22" s="80"/>
      <c r="N22" s="81">
        <f>分析係数表!H25</f>
        <v>5.2391070233140261E-4</v>
      </c>
      <c r="O22" s="82">
        <f t="shared" si="4"/>
        <v>1.63510013942318E-2</v>
      </c>
      <c r="P22" s="76">
        <f>分析係数表!C25</f>
        <v>9.5215065139195865E-3</v>
      </c>
      <c r="Q22" s="82">
        <f t="shared" si="5"/>
        <v>1.5568616628428632E-4</v>
      </c>
      <c r="R22" s="83">
        <v>1.1617718011682227E-3</v>
      </c>
      <c r="S22" s="84">
        <f t="shared" si="6"/>
        <v>1.8595050231361638E-3</v>
      </c>
      <c r="T22" s="85">
        <f>分析係数表!F25</f>
        <v>0.35083770942735681</v>
      </c>
      <c r="U22" s="86">
        <f t="shared" si="7"/>
        <v>6.5238448298575588E-4</v>
      </c>
      <c r="V22" s="87">
        <f>分析係数表!D25</f>
        <v>3.500875218804701E-3</v>
      </c>
      <c r="W22" s="88">
        <f t="shared" si="8"/>
        <v>0</v>
      </c>
      <c r="X22" s="76">
        <f>分析係数表!E25</f>
        <v>3.0007501875468868E-3</v>
      </c>
      <c r="Y22" s="89">
        <f t="shared" si="9"/>
        <v>0</v>
      </c>
    </row>
    <row r="23" spans="1:25" x14ac:dyDescent="0.2">
      <c r="A23" s="6" t="s">
        <v>11</v>
      </c>
      <c r="B23" s="5" t="s">
        <v>35</v>
      </c>
      <c r="C23" s="90"/>
      <c r="D23" s="76">
        <f>投入係数表!AF23</f>
        <v>1.3385089010841921E-4</v>
      </c>
      <c r="E23" s="77">
        <f t="shared" si="0"/>
        <v>1.338508901084192E-2</v>
      </c>
      <c r="F23" s="76">
        <f>分析係数表!C26</f>
        <v>1</v>
      </c>
      <c r="G23" s="77">
        <f t="shared" si="1"/>
        <v>1.338508901084192E-2</v>
      </c>
      <c r="H23" s="77">
        <v>5.0311715990191942E-2</v>
      </c>
      <c r="I23" s="77">
        <f t="shared" si="2"/>
        <v>5.0311715990191942E-2</v>
      </c>
      <c r="J23" s="76">
        <f>分析係数表!G26</f>
        <v>0.19643428283435263</v>
      </c>
      <c r="K23" s="78">
        <f t="shared" si="3"/>
        <v>9.882945848698985E-3</v>
      </c>
      <c r="L23" s="79"/>
      <c r="M23" s="80"/>
      <c r="N23" s="81">
        <f>分析係数表!H26</f>
        <v>1.1070039099261674E-2</v>
      </c>
      <c r="O23" s="82">
        <f t="shared" si="4"/>
        <v>0.34549060353367561</v>
      </c>
      <c r="P23" s="76">
        <f>分析係数表!C26</f>
        <v>1</v>
      </c>
      <c r="Q23" s="82">
        <f t="shared" si="5"/>
        <v>0.34549060353367561</v>
      </c>
      <c r="R23" s="83">
        <v>0.40813113103779236</v>
      </c>
      <c r="S23" s="84">
        <f t="shared" si="6"/>
        <v>0.45844284702798432</v>
      </c>
      <c r="T23" s="85">
        <f>分析係数表!F26</f>
        <v>0.33543328454985122</v>
      </c>
      <c r="U23" s="86">
        <f t="shared" si="7"/>
        <v>0.15377698995698177</v>
      </c>
      <c r="V23" s="87">
        <f>分析係数表!D26</f>
        <v>6.5760780018802641E-3</v>
      </c>
      <c r="W23" s="88">
        <f t="shared" si="8"/>
        <v>0</v>
      </c>
      <c r="X23" s="76">
        <f>分析係数表!E26</f>
        <v>6.992837551004584E-3</v>
      </c>
      <c r="Y23" s="89">
        <f t="shared" si="9"/>
        <v>0</v>
      </c>
    </row>
    <row r="24" spans="1:25" x14ac:dyDescent="0.2">
      <c r="A24" s="6" t="s">
        <v>12</v>
      </c>
      <c r="B24" s="5" t="s">
        <v>365</v>
      </c>
      <c r="C24" s="90"/>
      <c r="D24" s="76">
        <f>投入係数表!AF24</f>
        <v>1.3385089010841921E-4</v>
      </c>
      <c r="E24" s="77">
        <f t="shared" si="0"/>
        <v>1.338508901084192E-2</v>
      </c>
      <c r="F24" s="76">
        <f>分析係数表!C27</f>
        <v>0.19201995012468831</v>
      </c>
      <c r="G24" s="77">
        <f t="shared" si="1"/>
        <v>2.5702041242763791E-3</v>
      </c>
      <c r="H24" s="77">
        <v>3.4341021502970921E-3</v>
      </c>
      <c r="I24" s="77">
        <f t="shared" si="2"/>
        <v>3.4341021502970921E-3</v>
      </c>
      <c r="J24" s="76">
        <f>分析係数表!G27</f>
        <v>0.16888519134775373</v>
      </c>
      <c r="K24" s="78">
        <f t="shared" si="3"/>
        <v>5.799689987606569E-4</v>
      </c>
      <c r="L24" s="79"/>
      <c r="M24" s="80"/>
      <c r="N24" s="81">
        <f>分析係数表!H27</f>
        <v>1.1060337049218499E-2</v>
      </c>
      <c r="O24" s="82">
        <f t="shared" si="4"/>
        <v>0.34518780721156023</v>
      </c>
      <c r="P24" s="76">
        <f>分析係数表!C27</f>
        <v>0.19201995012468831</v>
      </c>
      <c r="Q24" s="82">
        <f t="shared" si="5"/>
        <v>6.6282945524414313E-2</v>
      </c>
      <c r="R24" s="83">
        <v>6.712794689797548E-2</v>
      </c>
      <c r="S24" s="84">
        <f t="shared" si="6"/>
        <v>7.0562049048272568E-2</v>
      </c>
      <c r="T24" s="85">
        <f>分析係数表!F27</f>
        <v>0.32029950083194675</v>
      </c>
      <c r="U24" s="86">
        <f t="shared" si="7"/>
        <v>2.2600989087841045E-2</v>
      </c>
      <c r="V24" s="87">
        <f>分析係数表!D27</f>
        <v>0</v>
      </c>
      <c r="W24" s="88">
        <f t="shared" si="8"/>
        <v>0</v>
      </c>
      <c r="X24" s="76">
        <f>分析係数表!E27</f>
        <v>0</v>
      </c>
      <c r="Y24" s="89">
        <f t="shared" si="9"/>
        <v>0</v>
      </c>
    </row>
    <row r="25" spans="1:25" x14ac:dyDescent="0.2">
      <c r="A25" s="6" t="s">
        <v>13</v>
      </c>
      <c r="B25" s="5" t="s">
        <v>192</v>
      </c>
      <c r="C25" s="90"/>
      <c r="D25" s="76">
        <f>投入係数表!AF25</f>
        <v>1.4723597911926113E-3</v>
      </c>
      <c r="E25" s="77">
        <f t="shared" si="0"/>
        <v>0.14723597911926115</v>
      </c>
      <c r="F25" s="76">
        <f>分析係数表!C28</f>
        <v>7.8754250939681358E-2</v>
      </c>
      <c r="G25" s="77">
        <f t="shared" si="1"/>
        <v>1.1595459246907977E-2</v>
      </c>
      <c r="H25" s="77">
        <v>2.1567938272306884E-2</v>
      </c>
      <c r="I25" s="77">
        <f t="shared" si="2"/>
        <v>2.1567938272306884E-2</v>
      </c>
      <c r="J25" s="76">
        <f>分析係数表!G28</f>
        <v>0.12491909385113269</v>
      </c>
      <c r="K25" s="78">
        <f t="shared" si="3"/>
        <v>2.69424730521374E-3</v>
      </c>
      <c r="L25" s="79"/>
      <c r="M25" s="80"/>
      <c r="N25" s="81">
        <f>分析係数表!H28</f>
        <v>1.995711693880917E-2</v>
      </c>
      <c r="O25" s="82">
        <f t="shared" si="4"/>
        <v>0.62285203459138538</v>
      </c>
      <c r="P25" s="76">
        <f>分析係数表!C28</f>
        <v>7.8754250939681358E-2</v>
      </c>
      <c r="Q25" s="82">
        <f t="shared" si="5"/>
        <v>4.905224543050106E-2</v>
      </c>
      <c r="R25" s="83">
        <v>5.4130667303510051E-2</v>
      </c>
      <c r="S25" s="84">
        <f t="shared" si="6"/>
        <v>7.5698605575816938E-2</v>
      </c>
      <c r="T25" s="85">
        <f>分析係数表!F28</f>
        <v>0.21391585760517801</v>
      </c>
      <c r="U25" s="86">
        <f t="shared" si="7"/>
        <v>1.6193132131266989E-2</v>
      </c>
      <c r="V25" s="87">
        <f>分析係数表!D28</f>
        <v>3.3980582524271843E-2</v>
      </c>
      <c r="W25" s="88">
        <f t="shared" si="8"/>
        <v>0</v>
      </c>
      <c r="X25" s="76">
        <f>分析係数表!E28</f>
        <v>2.9773462783171521E-2</v>
      </c>
      <c r="Y25" s="89">
        <f t="shared" si="9"/>
        <v>0</v>
      </c>
    </row>
    <row r="26" spans="1:25" x14ac:dyDescent="0.2">
      <c r="A26" s="6" t="s">
        <v>14</v>
      </c>
      <c r="B26" s="5" t="s">
        <v>50</v>
      </c>
      <c r="C26" s="90"/>
      <c r="D26" s="76">
        <f>投入係数表!AF26</f>
        <v>3.2124213626020613E-3</v>
      </c>
      <c r="E26" s="77">
        <f t="shared" si="0"/>
        <v>0.32124213626020615</v>
      </c>
      <c r="F26" s="76">
        <f>分析係数表!C29</f>
        <v>0.17273701124799146</v>
      </c>
      <c r="G26" s="77">
        <f t="shared" si="1"/>
        <v>5.5490406504508032E-2</v>
      </c>
      <c r="H26" s="77">
        <v>6.6844088626901194E-2</v>
      </c>
      <c r="I26" s="77">
        <f t="shared" si="2"/>
        <v>6.6844088626901194E-2</v>
      </c>
      <c r="J26" s="76">
        <f>分析係数表!G29</f>
        <v>0.26179367547952309</v>
      </c>
      <c r="K26" s="78">
        <f t="shared" si="3"/>
        <v>1.7499359645715452E-2</v>
      </c>
      <c r="L26" s="79"/>
      <c r="M26" s="80"/>
      <c r="N26" s="81">
        <f>分析係数表!H29</f>
        <v>9.8960910440376044E-3</v>
      </c>
      <c r="O26" s="82">
        <f t="shared" si="4"/>
        <v>0.30885224855771176</v>
      </c>
      <c r="P26" s="76">
        <f>分析係数表!C29</f>
        <v>0.17273701124799146</v>
      </c>
      <c r="Q26" s="82">
        <f t="shared" si="5"/>
        <v>5.335021433308091E-2</v>
      </c>
      <c r="R26" s="83">
        <v>7.2015466047424051E-2</v>
      </c>
      <c r="S26" s="84">
        <f t="shared" si="6"/>
        <v>0.13885955467432526</v>
      </c>
      <c r="T26" s="85">
        <f>分析係数表!F29</f>
        <v>0.41420425090720581</v>
      </c>
      <c r="U26" s="86">
        <f t="shared" si="7"/>
        <v>5.751621782518708E-2</v>
      </c>
      <c r="V26" s="87">
        <f>分析係数表!D29</f>
        <v>0.15033696215655781</v>
      </c>
      <c r="W26" s="88">
        <f t="shared" si="8"/>
        <v>0</v>
      </c>
      <c r="X26" s="76">
        <f>分析係数表!E29</f>
        <v>7.8797304302747534E-2</v>
      </c>
      <c r="Y26" s="89">
        <f t="shared" si="9"/>
        <v>0</v>
      </c>
    </row>
    <row r="27" spans="1:25" x14ac:dyDescent="0.2">
      <c r="A27" s="6" t="s">
        <v>15</v>
      </c>
      <c r="B27" s="5" t="s">
        <v>36</v>
      </c>
      <c r="C27" s="90"/>
      <c r="D27" s="76">
        <f>投入係数表!AF27</f>
        <v>2.5431669120599652E-3</v>
      </c>
      <c r="E27" s="77">
        <f t="shared" si="0"/>
        <v>0.25431669120599654</v>
      </c>
      <c r="F27" s="76">
        <f>分析係数表!C30</f>
        <v>1</v>
      </c>
      <c r="G27" s="77">
        <f t="shared" si="1"/>
        <v>0.25431669120599654</v>
      </c>
      <c r="H27" s="77">
        <v>0.28781613203310347</v>
      </c>
      <c r="I27" s="77">
        <f t="shared" si="2"/>
        <v>0.28781613203310347</v>
      </c>
      <c r="J27" s="76">
        <f>分析係数表!G30</f>
        <v>0.34449467473756801</v>
      </c>
      <c r="K27" s="78">
        <f t="shared" si="3"/>
        <v>9.9151124788968911E-2</v>
      </c>
      <c r="L27" s="79"/>
      <c r="M27" s="80"/>
      <c r="N27" s="81">
        <f>分析係数表!H30</f>
        <v>0</v>
      </c>
      <c r="O27" s="82">
        <f t="shared" si="4"/>
        <v>0</v>
      </c>
      <c r="P27" s="76">
        <f>分析係数表!C30</f>
        <v>1</v>
      </c>
      <c r="Q27" s="82">
        <f t="shared" si="5"/>
        <v>0</v>
      </c>
      <c r="R27" s="83">
        <v>7.5434993478901993E-2</v>
      </c>
      <c r="S27" s="84">
        <f t="shared" si="6"/>
        <v>0.36325112551200545</v>
      </c>
      <c r="T27" s="85">
        <f>分析係数表!F30</f>
        <v>0.44103900084284731</v>
      </c>
      <c r="U27" s="86">
        <f t="shared" si="7"/>
        <v>0.16020791345085461</v>
      </c>
      <c r="V27" s="87">
        <f>分析係数表!D30</f>
        <v>0.13470232166117538</v>
      </c>
      <c r="W27" s="88">
        <f t="shared" si="8"/>
        <v>0</v>
      </c>
      <c r="X27" s="76">
        <f>分析係数表!E30</f>
        <v>9.0644395065512223E-2</v>
      </c>
      <c r="Y27" s="89">
        <f t="shared" si="9"/>
        <v>0</v>
      </c>
    </row>
    <row r="28" spans="1:25" x14ac:dyDescent="0.2">
      <c r="A28" s="6" t="s">
        <v>16</v>
      </c>
      <c r="B28" s="5" t="s">
        <v>193</v>
      </c>
      <c r="C28" s="90"/>
      <c r="D28" s="76">
        <f>投入係数表!AF28</f>
        <v>5.0863338241199305E-3</v>
      </c>
      <c r="E28" s="77">
        <f t="shared" si="0"/>
        <v>0.50863338241199307</v>
      </c>
      <c r="F28" s="76">
        <f>分析係数表!C31</f>
        <v>0.22703792364873376</v>
      </c>
      <c r="G28" s="77">
        <f t="shared" si="1"/>
        <v>0.11547906704125128</v>
      </c>
      <c r="H28" s="77">
        <v>0.12980428645173589</v>
      </c>
      <c r="I28" s="77">
        <f t="shared" si="2"/>
        <v>0.12980428645173589</v>
      </c>
      <c r="J28" s="76">
        <f>分析係数表!G31</f>
        <v>7.0061014096360189E-2</v>
      </c>
      <c r="K28" s="78">
        <f t="shared" si="3"/>
        <v>9.0942199428630435E-3</v>
      </c>
      <c r="L28" s="79"/>
      <c r="M28" s="80"/>
      <c r="N28" s="81">
        <f>分析係数表!H31</f>
        <v>2.3692406205431206E-2</v>
      </c>
      <c r="O28" s="82">
        <f t="shared" si="4"/>
        <v>0.73942861860581588</v>
      </c>
      <c r="P28" s="76">
        <f>分析係数表!C31</f>
        <v>0.22703792364873376</v>
      </c>
      <c r="Q28" s="82">
        <f t="shared" si="5"/>
        <v>0.1678783382547159</v>
      </c>
      <c r="R28" s="83">
        <v>0.21023412081601695</v>
      </c>
      <c r="S28" s="84">
        <f t="shared" si="6"/>
        <v>0.34003840726775281</v>
      </c>
      <c r="T28" s="85">
        <f>分析係数表!F31</f>
        <v>0.2422680412371134</v>
      </c>
      <c r="U28" s="86">
        <f t="shared" si="7"/>
        <v>8.2380438874146297E-2</v>
      </c>
      <c r="V28" s="87">
        <f>分析係数表!D31</f>
        <v>2.0934146854618137E-2</v>
      </c>
      <c r="W28" s="88">
        <f t="shared" si="8"/>
        <v>0</v>
      </c>
      <c r="X28" s="76">
        <f>分析係数表!E31</f>
        <v>1.7988638754470862E-2</v>
      </c>
      <c r="Y28" s="89">
        <f t="shared" si="9"/>
        <v>0</v>
      </c>
    </row>
    <row r="29" spans="1:25" x14ac:dyDescent="0.2">
      <c r="A29" s="6" t="s">
        <v>17</v>
      </c>
      <c r="B29" s="5" t="s">
        <v>273</v>
      </c>
      <c r="C29" s="90"/>
      <c r="D29" s="76">
        <f>投入係数表!AF29</f>
        <v>1.0708071208673537E-3</v>
      </c>
      <c r="E29" s="77">
        <f t="shared" si="0"/>
        <v>0.10708071208673536</v>
      </c>
      <c r="F29" s="76">
        <f>分析係数表!C32</f>
        <v>0.29590488771466317</v>
      </c>
      <c r="G29" s="77">
        <f t="shared" si="1"/>
        <v>3.1685706086431606E-2</v>
      </c>
      <c r="H29" s="77">
        <v>3.5448407319402027E-2</v>
      </c>
      <c r="I29" s="77">
        <f t="shared" si="2"/>
        <v>3.5448407319402027E-2</v>
      </c>
      <c r="J29" s="76">
        <f>分析係数表!G32</f>
        <v>0.13968957871396895</v>
      </c>
      <c r="K29" s="78">
        <f t="shared" si="3"/>
        <v>4.9517730845284429E-3</v>
      </c>
      <c r="L29" s="79"/>
      <c r="M29" s="80"/>
      <c r="N29" s="81">
        <f>分析係数表!H32</f>
        <v>6.5682878792288815E-3</v>
      </c>
      <c r="O29" s="82">
        <f t="shared" si="4"/>
        <v>0.20499311007212834</v>
      </c>
      <c r="P29" s="76">
        <f>分析係数表!C32</f>
        <v>0.29590488771466317</v>
      </c>
      <c r="Q29" s="82">
        <f t="shared" si="5"/>
        <v>6.0658463218172726E-2</v>
      </c>
      <c r="R29" s="83">
        <v>7.4795434373152586E-2</v>
      </c>
      <c r="S29" s="84">
        <f t="shared" si="6"/>
        <v>0.11024384169255461</v>
      </c>
      <c r="T29" s="85">
        <f>分析係数表!F32</f>
        <v>0.48337028824833705</v>
      </c>
      <c r="U29" s="86">
        <f t="shared" si="7"/>
        <v>5.3288597536534157E-2</v>
      </c>
      <c r="V29" s="87">
        <f>分析係数表!D32</f>
        <v>2.4390243902439025E-2</v>
      </c>
      <c r="W29" s="88">
        <f t="shared" si="8"/>
        <v>0</v>
      </c>
      <c r="X29" s="76">
        <f>分析係数表!E32</f>
        <v>3.7694013303769404E-2</v>
      </c>
      <c r="Y29" s="89">
        <f t="shared" si="9"/>
        <v>0</v>
      </c>
    </row>
    <row r="30" spans="1:25" x14ac:dyDescent="0.2">
      <c r="A30" s="6" t="s">
        <v>18</v>
      </c>
      <c r="B30" s="5" t="s">
        <v>274</v>
      </c>
      <c r="C30" s="90"/>
      <c r="D30" s="76">
        <f>投入係数表!AF30</f>
        <v>2.8108686922768038E-3</v>
      </c>
      <c r="E30" s="77">
        <f t="shared" si="0"/>
        <v>0.28108686922768039</v>
      </c>
      <c r="F30" s="76">
        <f>分析係数表!C33</f>
        <v>0.50593824228028506</v>
      </c>
      <c r="G30" s="77">
        <f t="shared" si="1"/>
        <v>0.14221259654512097</v>
      </c>
      <c r="H30" s="77">
        <v>0.1507689406733087</v>
      </c>
      <c r="I30" s="77">
        <f t="shared" si="2"/>
        <v>0.1507689406733087</v>
      </c>
      <c r="J30" s="76">
        <f>分析係数表!G33</f>
        <v>0.50351288056206089</v>
      </c>
      <c r="K30" s="78">
        <f t="shared" si="3"/>
        <v>7.5914103617708131E-2</v>
      </c>
      <c r="L30" s="79"/>
      <c r="M30" s="80"/>
      <c r="N30" s="81">
        <f>分析係数表!H33</f>
        <v>9.7990705436058648E-4</v>
      </c>
      <c r="O30" s="82">
        <f t="shared" si="4"/>
        <v>3.0582428533655778E-2</v>
      </c>
      <c r="P30" s="76">
        <f>分析係数表!C33</f>
        <v>0.50593824228028506</v>
      </c>
      <c r="Q30" s="82">
        <f t="shared" si="5"/>
        <v>1.547282013698024E-2</v>
      </c>
      <c r="R30" s="83">
        <v>5.2063548923803916E-2</v>
      </c>
      <c r="S30" s="84">
        <f t="shared" si="6"/>
        <v>0.20283248959711261</v>
      </c>
      <c r="T30" s="85">
        <f>分析係数表!F33</f>
        <v>0.6428571428571429</v>
      </c>
      <c r="U30" s="86">
        <f t="shared" si="7"/>
        <v>0.13039231474100096</v>
      </c>
      <c r="V30" s="87">
        <f>分析係数表!D33</f>
        <v>0.16744730679156908</v>
      </c>
      <c r="W30" s="88">
        <f t="shared" si="8"/>
        <v>0</v>
      </c>
      <c r="X30" s="76">
        <f>分析係数表!E33</f>
        <v>0.16510538641686182</v>
      </c>
      <c r="Y30" s="89">
        <f t="shared" si="9"/>
        <v>0</v>
      </c>
    </row>
    <row r="31" spans="1:25" x14ac:dyDescent="0.2">
      <c r="A31" s="6" t="s">
        <v>19</v>
      </c>
      <c r="B31" s="5" t="s">
        <v>275</v>
      </c>
      <c r="C31" s="90"/>
      <c r="D31" s="76">
        <f>投入係数表!AF31</f>
        <v>1.1645027439432472E-2</v>
      </c>
      <c r="E31" s="77">
        <f t="shared" si="0"/>
        <v>1.1645027439432472</v>
      </c>
      <c r="F31" s="76">
        <f>分析係数表!C34</f>
        <v>0.26077975054258296</v>
      </c>
      <c r="G31" s="77">
        <f t="shared" si="1"/>
        <v>0.30367873507167337</v>
      </c>
      <c r="H31" s="77">
        <v>0.3523973692717286</v>
      </c>
      <c r="I31" s="77">
        <f t="shared" si="2"/>
        <v>0.3523973692717286</v>
      </c>
      <c r="J31" s="76">
        <f>分析係数表!G34</f>
        <v>0.42483061710309467</v>
      </c>
      <c r="K31" s="78">
        <f t="shared" si="3"/>
        <v>0.1497091918532156</v>
      </c>
      <c r="L31" s="79"/>
      <c r="M31" s="80"/>
      <c r="N31" s="81">
        <f>分析係数表!H34</f>
        <v>0.16366388217830427</v>
      </c>
      <c r="O31" s="82">
        <f t="shared" si="4"/>
        <v>5.1078711577647455</v>
      </c>
      <c r="P31" s="76">
        <f>分析係数表!C34</f>
        <v>0.26077975054258296</v>
      </c>
      <c r="Q31" s="82">
        <f t="shared" si="5"/>
        <v>1.3320293663255447</v>
      </c>
      <c r="R31" s="83">
        <v>1.4387422422373621</v>
      </c>
      <c r="S31" s="84">
        <f t="shared" si="6"/>
        <v>1.7911396115090907</v>
      </c>
      <c r="T31" s="85">
        <f>分析係数表!F34</f>
        <v>0.70072636269303545</v>
      </c>
      <c r="U31" s="86">
        <f t="shared" si="7"/>
        <v>1.2550987450481816</v>
      </c>
      <c r="V31" s="87">
        <f>分析係数表!D34</f>
        <v>0.25868278093145336</v>
      </c>
      <c r="W31" s="88">
        <f t="shared" si="8"/>
        <v>0</v>
      </c>
      <c r="X31" s="76">
        <f>分析係数表!E34</f>
        <v>0.16968809131416712</v>
      </c>
      <c r="Y31" s="89">
        <f t="shared" si="9"/>
        <v>0</v>
      </c>
    </row>
    <row r="32" spans="1:25" x14ac:dyDescent="0.2">
      <c r="A32" s="6" t="s">
        <v>20</v>
      </c>
      <c r="B32" s="5" t="s">
        <v>37</v>
      </c>
      <c r="C32" s="90"/>
      <c r="D32" s="76">
        <f>投入係数表!AF32</f>
        <v>1.1243474769107215E-2</v>
      </c>
      <c r="E32" s="77">
        <f t="shared" si="0"/>
        <v>1.1243474769107216</v>
      </c>
      <c r="F32" s="76">
        <f>分析係数表!C35</f>
        <v>0.71993786549707606</v>
      </c>
      <c r="G32" s="77">
        <f t="shared" si="1"/>
        <v>0.80946032260412792</v>
      </c>
      <c r="H32" s="77">
        <v>0.96647050729002504</v>
      </c>
      <c r="I32" s="77">
        <f t="shared" si="2"/>
        <v>0.96647050729002504</v>
      </c>
      <c r="J32" s="76">
        <f>分析係数表!G35</f>
        <v>0.31397977394408089</v>
      </c>
      <c r="K32" s="78">
        <f t="shared" si="3"/>
        <v>0.30345219140254326</v>
      </c>
      <c r="L32" s="79"/>
      <c r="M32" s="80"/>
      <c r="N32" s="81">
        <f>分析係数表!H35</f>
        <v>6.1132617322040145E-2</v>
      </c>
      <c r="O32" s="82">
        <f t="shared" si="4"/>
        <v>1.9079196256491588</v>
      </c>
      <c r="P32" s="76">
        <f>分析係数表!C35</f>
        <v>0.71993786549707606</v>
      </c>
      <c r="Q32" s="82">
        <f t="shared" si="5"/>
        <v>1.3735835828298357</v>
      </c>
      <c r="R32" s="83">
        <v>1.722963374171383</v>
      </c>
      <c r="S32" s="84">
        <f t="shared" si="6"/>
        <v>2.689433881461408</v>
      </c>
      <c r="T32" s="85">
        <f>分析係数表!F35</f>
        <v>0.64640095181439616</v>
      </c>
      <c r="U32" s="86">
        <f t="shared" si="7"/>
        <v>1.73845262081854</v>
      </c>
      <c r="V32" s="87">
        <f>分析係数表!D35</f>
        <v>8.7804878048780483E-2</v>
      </c>
      <c r="W32" s="88">
        <f t="shared" si="8"/>
        <v>0</v>
      </c>
      <c r="X32" s="76">
        <f>分析係数表!E35</f>
        <v>7.8643664485425341E-2</v>
      </c>
      <c r="Y32" s="89">
        <f t="shared" si="9"/>
        <v>0</v>
      </c>
    </row>
    <row r="33" spans="1:25" x14ac:dyDescent="0.2">
      <c r="A33" s="6" t="s">
        <v>21</v>
      </c>
      <c r="B33" s="5" t="s">
        <v>38</v>
      </c>
      <c r="C33" s="90"/>
      <c r="D33" s="76">
        <f>投入係数表!AF33</f>
        <v>1.7668317494311338E-2</v>
      </c>
      <c r="E33" s="77">
        <f t="shared" si="0"/>
        <v>1.7668317494311339</v>
      </c>
      <c r="F33" s="76">
        <f>分析係数表!C36</f>
        <v>0.73814422888496956</v>
      </c>
      <c r="G33" s="77">
        <f t="shared" si="1"/>
        <v>1.3041766592533262</v>
      </c>
      <c r="H33" s="77">
        <v>1.3885407684072568</v>
      </c>
      <c r="I33" s="77">
        <f t="shared" si="2"/>
        <v>1.3885407684072568</v>
      </c>
      <c r="J33" s="76">
        <f>分析係数表!G36</f>
        <v>1.8281777836656288E-2</v>
      </c>
      <c r="K33" s="78">
        <f t="shared" si="3"/>
        <v>2.5384993845161481E-2</v>
      </c>
      <c r="L33" s="79"/>
      <c r="M33" s="80"/>
      <c r="N33" s="81">
        <f>分析係数表!H36</f>
        <v>0.17079488896003725</v>
      </c>
      <c r="O33" s="82">
        <f t="shared" si="4"/>
        <v>5.330426454519567</v>
      </c>
      <c r="P33" s="76">
        <f>分析係数表!C36</f>
        <v>0.73814422888496956</v>
      </c>
      <c r="Q33" s="82">
        <f t="shared" si="5"/>
        <v>3.9346235248993882</v>
      </c>
      <c r="R33" s="83">
        <v>4.0848165128608152</v>
      </c>
      <c r="S33" s="84">
        <f t="shared" si="6"/>
        <v>5.473357281268072</v>
      </c>
      <c r="T33" s="85">
        <f>分析係数表!F36</f>
        <v>0.88368550043054916</v>
      </c>
      <c r="U33" s="86">
        <f t="shared" si="7"/>
        <v>4.8367264681325661</v>
      </c>
      <c r="V33" s="87">
        <f>分析係数表!D36</f>
        <v>1.6625819699278004E-2</v>
      </c>
      <c r="W33" s="88">
        <f t="shared" si="8"/>
        <v>0</v>
      </c>
      <c r="X33" s="76">
        <f>分析係数表!E36</f>
        <v>4.8353977611445987E-3</v>
      </c>
      <c r="Y33" s="89">
        <f t="shared" si="9"/>
        <v>0</v>
      </c>
    </row>
    <row r="34" spans="1:25" x14ac:dyDescent="0.2">
      <c r="A34" s="6" t="s">
        <v>22</v>
      </c>
      <c r="B34" s="5" t="s">
        <v>377</v>
      </c>
      <c r="C34" s="75">
        <f>最終需要_まとめ!C35</f>
        <v>100</v>
      </c>
      <c r="D34" s="76">
        <f>投入係数表!AF34</f>
        <v>9.9451211350555485E-2</v>
      </c>
      <c r="E34" s="77">
        <f t="shared" si="0"/>
        <v>9.9451211350555493</v>
      </c>
      <c r="F34" s="76">
        <f>分析係数表!C37</f>
        <v>0.25348602222970695</v>
      </c>
      <c r="G34" s="77">
        <f t="shared" si="1"/>
        <v>2.5209491971178193</v>
      </c>
      <c r="H34" s="77">
        <v>2.6175725166588064</v>
      </c>
      <c r="I34" s="77">
        <f t="shared" si="2"/>
        <v>102.61757251665881</v>
      </c>
      <c r="J34" s="76">
        <f>分析係数表!G37</f>
        <v>0.47075358051131039</v>
      </c>
      <c r="K34" s="78">
        <f t="shared" si="3"/>
        <v>48.307589685596177</v>
      </c>
      <c r="L34" s="79"/>
      <c r="M34" s="80"/>
      <c r="N34" s="81">
        <f>分析係数表!H37</f>
        <v>4.9005054768072494E-2</v>
      </c>
      <c r="O34" s="82">
        <f t="shared" si="4"/>
        <v>1.5294242230049042</v>
      </c>
      <c r="P34" s="76">
        <f>分析係数表!C37</f>
        <v>0.25348602222970695</v>
      </c>
      <c r="Q34" s="82">
        <f t="shared" si="5"/>
        <v>0.38768766259127341</v>
      </c>
      <c r="R34" s="83">
        <v>0.46867027249759924</v>
      </c>
      <c r="S34" s="84">
        <f t="shared" si="6"/>
        <v>103.08624278915642</v>
      </c>
      <c r="T34" s="85">
        <f>分析係数表!F37</f>
        <v>0.68036407442109492</v>
      </c>
      <c r="U34" s="86">
        <f t="shared" si="7"/>
        <v>70.136176160792672</v>
      </c>
      <c r="V34" s="87">
        <f>分析係数表!D37</f>
        <v>9.1554008834158748E-2</v>
      </c>
      <c r="W34" s="88">
        <f t="shared" si="8"/>
        <v>9</v>
      </c>
      <c r="X34" s="76">
        <f>分析係数表!E37</f>
        <v>8.4593762548520954E-2</v>
      </c>
      <c r="Y34" s="89">
        <f t="shared" si="9"/>
        <v>9</v>
      </c>
    </row>
    <row r="35" spans="1:25" x14ac:dyDescent="0.2">
      <c r="A35" s="6" t="s">
        <v>23</v>
      </c>
      <c r="B35" s="5" t="s">
        <v>194</v>
      </c>
      <c r="C35" s="90"/>
      <c r="D35" s="76">
        <f>投入係数表!AF35</f>
        <v>1.2180430999866149E-2</v>
      </c>
      <c r="E35" s="77">
        <f t="shared" si="0"/>
        <v>1.218043099986615</v>
      </c>
      <c r="F35" s="76">
        <f>分析係数表!C38</f>
        <v>0.13763637750820168</v>
      </c>
      <c r="G35" s="77">
        <f t="shared" si="1"/>
        <v>0.16764703993101798</v>
      </c>
      <c r="H35" s="77">
        <v>0.20013615207289351</v>
      </c>
      <c r="I35" s="77">
        <f t="shared" si="2"/>
        <v>0.20013615207289351</v>
      </c>
      <c r="J35" s="76">
        <f>分析係数表!G38</f>
        <v>0.19868482855800845</v>
      </c>
      <c r="K35" s="78">
        <f t="shared" si="3"/>
        <v>3.9764017062862353E-2</v>
      </c>
      <c r="L35" s="79"/>
      <c r="M35" s="80"/>
      <c r="N35" s="81">
        <f>分析係数表!H38</f>
        <v>4.3455482143376897E-2</v>
      </c>
      <c r="O35" s="82">
        <f t="shared" si="4"/>
        <v>1.3562247267548933</v>
      </c>
      <c r="P35" s="76">
        <f>分析係数表!C38</f>
        <v>0.13763637750820168</v>
      </c>
      <c r="Q35" s="82">
        <f t="shared" si="5"/>
        <v>0.18666585847759415</v>
      </c>
      <c r="R35" s="83">
        <v>0.23810792411504456</v>
      </c>
      <c r="S35" s="84">
        <f t="shared" si="6"/>
        <v>0.43824407618793804</v>
      </c>
      <c r="T35" s="85">
        <f>分析係数表!F38</f>
        <v>0.41427900422733677</v>
      </c>
      <c r="U35" s="86">
        <f t="shared" si="7"/>
        <v>0.18155531949166809</v>
      </c>
      <c r="V35" s="87">
        <f>分析係数表!D38</f>
        <v>5.9182714889619542E-2</v>
      </c>
      <c r="W35" s="88">
        <f t="shared" si="8"/>
        <v>0</v>
      </c>
      <c r="X35" s="76">
        <f>分析係数表!E38</f>
        <v>5.7303898543917334E-2</v>
      </c>
      <c r="Y35" s="89">
        <f t="shared" si="9"/>
        <v>0</v>
      </c>
    </row>
    <row r="36" spans="1:25" x14ac:dyDescent="0.2">
      <c r="A36" s="6" t="s">
        <v>24</v>
      </c>
      <c r="B36" s="5" t="s">
        <v>39</v>
      </c>
      <c r="C36" s="90"/>
      <c r="D36" s="76">
        <f>投入係数表!AF36</f>
        <v>0</v>
      </c>
      <c r="E36" s="77">
        <f t="shared" si="0"/>
        <v>0</v>
      </c>
      <c r="F36" s="76">
        <f>分析係数表!C39</f>
        <v>1</v>
      </c>
      <c r="G36" s="77">
        <f t="shared" si="1"/>
        <v>0</v>
      </c>
      <c r="H36" s="77">
        <v>3.71087833746317E-2</v>
      </c>
      <c r="I36" s="77">
        <f t="shared" si="2"/>
        <v>3.71087833746317E-2</v>
      </c>
      <c r="J36" s="76">
        <f>分析係数表!G39</f>
        <v>0.35440246949875054</v>
      </c>
      <c r="K36" s="78">
        <f t="shared" si="3"/>
        <v>1.3151444468063652E-2</v>
      </c>
      <c r="L36" s="79"/>
      <c r="M36" s="80"/>
      <c r="N36" s="81">
        <f>分析係数表!H39</f>
        <v>3.9099261673991711E-3</v>
      </c>
      <c r="O36" s="82">
        <f t="shared" si="4"/>
        <v>0.12202691781250768</v>
      </c>
      <c r="P36" s="76">
        <f>分析係数表!C39</f>
        <v>1</v>
      </c>
      <c r="Q36" s="82">
        <f t="shared" si="5"/>
        <v>0.12202691781250768</v>
      </c>
      <c r="R36" s="83">
        <v>0.14329298535361781</v>
      </c>
      <c r="S36" s="84">
        <f t="shared" si="6"/>
        <v>0.18040176872824951</v>
      </c>
      <c r="T36" s="85">
        <f>分析係数表!F39</f>
        <v>0.70505659267970011</v>
      </c>
      <c r="U36" s="86">
        <f t="shared" si="7"/>
        <v>0.12719345637293086</v>
      </c>
      <c r="V36" s="87">
        <f>分析係数表!D39</f>
        <v>6.644127590768778E-2</v>
      </c>
      <c r="W36" s="88">
        <f t="shared" si="8"/>
        <v>0</v>
      </c>
      <c r="X36" s="76">
        <f>分析係数表!E39</f>
        <v>8.4080552697339411E-2</v>
      </c>
      <c r="Y36" s="89">
        <f t="shared" si="9"/>
        <v>0</v>
      </c>
    </row>
    <row r="37" spans="1:25" x14ac:dyDescent="0.2">
      <c r="A37" s="6" t="s">
        <v>25</v>
      </c>
      <c r="B37" s="5" t="s">
        <v>40</v>
      </c>
      <c r="C37" s="90"/>
      <c r="D37" s="76">
        <f>投入係数表!AF37</f>
        <v>1.3385089010841921E-4</v>
      </c>
      <c r="E37" s="77">
        <f t="shared" si="0"/>
        <v>1.338508901084192E-2</v>
      </c>
      <c r="F37" s="76">
        <f>分析係数表!C40</f>
        <v>0.97865804365400166</v>
      </c>
      <c r="G37" s="77">
        <f t="shared" si="1"/>
        <v>1.309942502548523E-2</v>
      </c>
      <c r="H37" s="77">
        <v>1.4581277422664679E-2</v>
      </c>
      <c r="I37" s="77">
        <f t="shared" si="2"/>
        <v>1.4581277422664679E-2</v>
      </c>
      <c r="J37" s="76">
        <f>分析係数表!G40</f>
        <v>0.50171175404443846</v>
      </c>
      <c r="K37" s="78">
        <f t="shared" si="3"/>
        <v>7.3155982719336652E-3</v>
      </c>
      <c r="L37" s="79"/>
      <c r="M37" s="80"/>
      <c r="N37" s="81">
        <f>分析係数表!H40</f>
        <v>2.8630749677406836E-2</v>
      </c>
      <c r="O37" s="82">
        <f t="shared" si="4"/>
        <v>0.89355194656255632</v>
      </c>
      <c r="P37" s="76">
        <f>分析係数表!C40</f>
        <v>0.97865804365400166</v>
      </c>
      <c r="Q37" s="82">
        <f t="shared" si="5"/>
        <v>0.87448179992613639</v>
      </c>
      <c r="R37" s="83">
        <v>0.87653446553888814</v>
      </c>
      <c r="S37" s="84">
        <f t="shared" si="6"/>
        <v>0.89111574296155283</v>
      </c>
      <c r="T37" s="85">
        <f>分析係数表!F40</f>
        <v>0.70027522319930191</v>
      </c>
      <c r="U37" s="86">
        <f t="shared" si="7"/>
        <v>0.6240262757988132</v>
      </c>
      <c r="V37" s="87">
        <f>分析係数表!D40</f>
        <v>7.5250050345707184E-2</v>
      </c>
      <c r="W37" s="88">
        <f t="shared" si="8"/>
        <v>0</v>
      </c>
      <c r="X37" s="76">
        <f>分析係数表!E40</f>
        <v>4.584815734711687E-2</v>
      </c>
      <c r="Y37" s="89">
        <f t="shared" si="9"/>
        <v>0</v>
      </c>
    </row>
    <row r="38" spans="1:25" x14ac:dyDescent="0.2">
      <c r="A38" s="6" t="s">
        <v>26</v>
      </c>
      <c r="B38" s="5" t="s">
        <v>277</v>
      </c>
      <c r="C38" s="90"/>
      <c r="D38" s="76">
        <f>投入係数表!AF38</f>
        <v>1.3385089010841921E-4</v>
      </c>
      <c r="E38" s="77">
        <f t="shared" si="0"/>
        <v>1.338508901084192E-2</v>
      </c>
      <c r="F38" s="76">
        <f>分析係数表!C41</f>
        <v>0.80396305278910163</v>
      </c>
      <c r="G38" s="77">
        <f t="shared" si="1"/>
        <v>1.0761117023010327E-2</v>
      </c>
      <c r="H38" s="77">
        <v>1.1581829289624448E-2</v>
      </c>
      <c r="I38" s="77">
        <f t="shared" si="2"/>
        <v>1.1581829289624448E-2</v>
      </c>
      <c r="J38" s="76">
        <f>分析係数表!G41</f>
        <v>0.44128144119646501</v>
      </c>
      <c r="K38" s="78">
        <f t="shared" si="3"/>
        <v>5.1108463206169068E-3</v>
      </c>
      <c r="L38" s="79"/>
      <c r="M38" s="80"/>
      <c r="N38" s="81">
        <f>分析係数表!H41</f>
        <v>5.1799245180506638E-2</v>
      </c>
      <c r="O38" s="82">
        <f t="shared" si="4"/>
        <v>1.6166295637741404</v>
      </c>
      <c r="P38" s="76">
        <f>分析係数表!C41</f>
        <v>0.80396305278910163</v>
      </c>
      <c r="Q38" s="82">
        <f t="shared" si="5"/>
        <v>1.2997104393209715</v>
      </c>
      <c r="R38" s="83">
        <v>1.3225948147513331</v>
      </c>
      <c r="S38" s="84">
        <f t="shared" si="6"/>
        <v>1.3341766440409575</v>
      </c>
      <c r="T38" s="85">
        <f>分析係数表!F41</f>
        <v>0.54716179469748472</v>
      </c>
      <c r="U38" s="86">
        <f t="shared" si="7"/>
        <v>0.73001048699691751</v>
      </c>
      <c r="V38" s="87">
        <f>分析係数表!D41</f>
        <v>0.14475696804894631</v>
      </c>
      <c r="W38" s="88">
        <f t="shared" si="8"/>
        <v>0</v>
      </c>
      <c r="X38" s="76">
        <f>分析係数表!E41</f>
        <v>0.13642929979605711</v>
      </c>
      <c r="Y38" s="89">
        <f t="shared" si="9"/>
        <v>0</v>
      </c>
    </row>
    <row r="39" spans="1:25" x14ac:dyDescent="0.2">
      <c r="A39" s="6" t="s">
        <v>51</v>
      </c>
      <c r="B39" s="5" t="s">
        <v>367</v>
      </c>
      <c r="C39" s="90"/>
      <c r="D39" s="76">
        <f>投入係数表!AF39</f>
        <v>1.204658010975773E-3</v>
      </c>
      <c r="E39" s="77">
        <f>$C$34*D39</f>
        <v>0.12046580109757729</v>
      </c>
      <c r="F39" s="76">
        <f>分析係数表!C42</f>
        <v>0.7641968631692807</v>
      </c>
      <c r="G39" s="77">
        <f>E39*F39</f>
        <v>9.2059587317943059E-2</v>
      </c>
      <c r="H39" s="77">
        <v>0.10074731785146636</v>
      </c>
      <c r="I39" s="77">
        <f>C39+H39</f>
        <v>0.10074731785146636</v>
      </c>
      <c r="J39" s="76">
        <f>分析係数表!G42</f>
        <v>0.4859550561797753</v>
      </c>
      <c r="K39" s="78">
        <f>I39*J39</f>
        <v>4.8958668506471015E-2</v>
      </c>
      <c r="L39" s="79"/>
      <c r="M39" s="80"/>
      <c r="N39" s="81">
        <f>分析係数表!H42</f>
        <v>1.4232907413336437E-2</v>
      </c>
      <c r="O39" s="82">
        <f t="shared" si="4"/>
        <v>0.44420220454329723</v>
      </c>
      <c r="P39" s="76">
        <f>分析係数表!C42</f>
        <v>0.7641968631692807</v>
      </c>
      <c r="Q39" s="82">
        <f>O39*P39</f>
        <v>0.33945793132486696</v>
      </c>
      <c r="R39" s="83">
        <v>0.35152973608345928</v>
      </c>
      <c r="S39" s="84">
        <f>I39+R39</f>
        <v>0.45227705393492562</v>
      </c>
      <c r="T39" s="85">
        <f>分析係数表!F42</f>
        <v>0.5610955056179775</v>
      </c>
      <c r="U39" s="86">
        <f>S39*T39</f>
        <v>0.25377062225702635</v>
      </c>
      <c r="V39" s="87">
        <f>分析係数表!D42</f>
        <v>0.23876404494382023</v>
      </c>
      <c r="W39" s="88">
        <f>ROUND(S39*V39,0)</f>
        <v>0</v>
      </c>
      <c r="X39" s="76">
        <f>分析係数表!E42</f>
        <v>0.20084269662921347</v>
      </c>
      <c r="Y39" s="89">
        <f>ROUND(S39*X39,0)</f>
        <v>0</v>
      </c>
    </row>
    <row r="40" spans="1:25" x14ac:dyDescent="0.2">
      <c r="A40" s="6" t="s">
        <v>195</v>
      </c>
      <c r="B40" s="5" t="s">
        <v>41</v>
      </c>
      <c r="C40" s="90"/>
      <c r="D40" s="76">
        <f>投入係数表!AF40</f>
        <v>5.6752777405969748E-2</v>
      </c>
      <c r="E40" s="77">
        <f>$C$34*D40</f>
        <v>5.6752777405969752</v>
      </c>
      <c r="F40" s="76">
        <f>分析係数表!C43</f>
        <v>0.28983015307192284</v>
      </c>
      <c r="G40" s="77">
        <f>E40*F40</f>
        <v>1.6448666162828978</v>
      </c>
      <c r="H40" s="77">
        <v>1.8289925587960021</v>
      </c>
      <c r="I40" s="77">
        <f>C40+H40</f>
        <v>1.8289925587960021</v>
      </c>
      <c r="J40" s="76">
        <f>分析係数表!G43</f>
        <v>0.33656441717791413</v>
      </c>
      <c r="K40" s="78">
        <f>I40*J40</f>
        <v>0.61557381457391824</v>
      </c>
      <c r="L40" s="79"/>
      <c r="M40" s="80"/>
      <c r="N40" s="81">
        <f>分析係数表!H43</f>
        <v>3.8148460769760653E-2</v>
      </c>
      <c r="O40" s="82">
        <f t="shared" si="4"/>
        <v>1.1905951385577676</v>
      </c>
      <c r="P40" s="76">
        <f>分析係数表!C43</f>
        <v>0.28983015307192284</v>
      </c>
      <c r="Q40" s="82">
        <f>O40*P40</f>
        <v>0.34507037125488493</v>
      </c>
      <c r="R40" s="83">
        <v>0.56959210718459097</v>
      </c>
      <c r="S40" s="84">
        <f>I40+R40</f>
        <v>2.3985846659805929</v>
      </c>
      <c r="T40" s="85">
        <f>分析係数表!F43</f>
        <v>0.56944785276073617</v>
      </c>
      <c r="U40" s="86">
        <f>S40*T40</f>
        <v>1.3658688877074763</v>
      </c>
      <c r="V40" s="87">
        <f>分析係数表!D43</f>
        <v>0.1860122699386503</v>
      </c>
      <c r="W40" s="88">
        <f>ROUND(S40*V40,0)</f>
        <v>0</v>
      </c>
      <c r="X40" s="76">
        <f>分析係数表!E43</f>
        <v>0.14098159509202454</v>
      </c>
      <c r="Y40" s="89">
        <f>ROUND(S40*X40,0)</f>
        <v>0</v>
      </c>
    </row>
    <row r="41" spans="1:25" x14ac:dyDescent="0.2">
      <c r="A41" s="6" t="s">
        <v>341</v>
      </c>
      <c r="B41" s="5" t="s">
        <v>42</v>
      </c>
      <c r="C41" s="90"/>
      <c r="D41" s="76">
        <f>投入係数表!AF41</f>
        <v>1.3385089010841921E-4</v>
      </c>
      <c r="E41" s="77">
        <f>$C$34*D41</f>
        <v>1.338508901084192E-2</v>
      </c>
      <c r="F41" s="76">
        <f>分析係数表!C44</f>
        <v>0.42300160227879646</v>
      </c>
      <c r="G41" s="77">
        <f>E41*F41</f>
        <v>5.6619140982304434E-3</v>
      </c>
      <c r="H41" s="77">
        <v>9.0038296930010607E-3</v>
      </c>
      <c r="I41" s="77">
        <f>C41+H41</f>
        <v>9.0038296930010607E-3</v>
      </c>
      <c r="J41" s="76">
        <f>分析係数表!G44</f>
        <v>0.26136898597118913</v>
      </c>
      <c r="K41" s="78">
        <f>I41*J41</f>
        <v>2.3533218367169702E-3</v>
      </c>
      <c r="L41" s="79"/>
      <c r="M41" s="80"/>
      <c r="N41" s="81">
        <f>分析係数表!H44</f>
        <v>0.11478495406079305</v>
      </c>
      <c r="O41" s="82">
        <f t="shared" si="4"/>
        <v>3.5823832869473415</v>
      </c>
      <c r="P41" s="76">
        <f>分析係数表!C44</f>
        <v>0.42300160227879646</v>
      </c>
      <c r="Q41" s="82">
        <f>O41*P41</f>
        <v>1.5153538703555069</v>
      </c>
      <c r="R41" s="83">
        <v>1.5416170823769528</v>
      </c>
      <c r="S41" s="84">
        <f>I41+R41</f>
        <v>1.5506209120699539</v>
      </c>
      <c r="T41" s="85">
        <f>分析係数表!F44</f>
        <v>0.45226438188494494</v>
      </c>
      <c r="U41" s="86">
        <f>S41*T41</f>
        <v>0.7012906083351873</v>
      </c>
      <c r="V41" s="87">
        <f>分析係数表!D44</f>
        <v>0.17696073816024857</v>
      </c>
      <c r="W41" s="88">
        <f>ROUND(S41*V41,0)</f>
        <v>0</v>
      </c>
      <c r="X41" s="76">
        <f>分析係数表!E44</f>
        <v>0.12357593446944733</v>
      </c>
      <c r="Y41" s="89">
        <f>ROUND(S41*X41,0)</f>
        <v>0</v>
      </c>
    </row>
    <row r="42" spans="1:25" x14ac:dyDescent="0.2">
      <c r="A42" s="6" t="s">
        <v>342</v>
      </c>
      <c r="B42" s="5" t="s">
        <v>279</v>
      </c>
      <c r="C42" s="90"/>
      <c r="D42" s="76">
        <f>投入係数表!AF42</f>
        <v>1.204658010975773E-3</v>
      </c>
      <c r="E42" s="77">
        <f>$C$34*D42</f>
        <v>0.12046580109757729</v>
      </c>
      <c r="F42" s="76">
        <f>分析係数表!C45</f>
        <v>1</v>
      </c>
      <c r="G42" s="77">
        <f>E42*F42</f>
        <v>0.12046580109757729</v>
      </c>
      <c r="H42" s="77">
        <v>0.12775299778289145</v>
      </c>
      <c r="I42" s="77">
        <f>C42+H42</f>
        <v>0.12775299778289145</v>
      </c>
      <c r="J42" s="76">
        <f>分析係数表!G45</f>
        <v>0</v>
      </c>
      <c r="K42" s="78">
        <f>I42*J42</f>
        <v>0</v>
      </c>
      <c r="L42" s="79"/>
      <c r="M42" s="80"/>
      <c r="N42" s="81">
        <f>分析係数表!H45</f>
        <v>0</v>
      </c>
      <c r="O42" s="82">
        <f t="shared" si="4"/>
        <v>0</v>
      </c>
      <c r="P42" s="76">
        <f>分析係数表!C45</f>
        <v>1</v>
      </c>
      <c r="Q42" s="82">
        <f>O42*P42</f>
        <v>0</v>
      </c>
      <c r="R42" s="83">
        <v>1.1976019115154819E-2</v>
      </c>
      <c r="S42" s="84">
        <f>I42+R42</f>
        <v>0.13972901689804626</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投入係数表!AF43</f>
        <v>1.3117387230625084E-2</v>
      </c>
      <c r="E43" s="77">
        <f>$C$34*D43</f>
        <v>1.3117387230625084</v>
      </c>
      <c r="F43" s="76">
        <f>分析係数表!C46</f>
        <v>0.14201585503963765</v>
      </c>
      <c r="G43" s="77">
        <f>E43*F43</f>
        <v>0.1862876963443246</v>
      </c>
      <c r="H43" s="77">
        <v>0.19583458789301436</v>
      </c>
      <c r="I43" s="77">
        <f>C43+H43</f>
        <v>0.19583458789301436</v>
      </c>
      <c r="J43" s="76">
        <f>分析係数表!G46</f>
        <v>9.5541401273885346E-3</v>
      </c>
      <c r="K43" s="78">
        <f>I43*J43</f>
        <v>1.8710310945192455E-3</v>
      </c>
      <c r="L43" s="79"/>
      <c r="M43" s="80"/>
      <c r="N43" s="81">
        <f>分析係数表!H46</f>
        <v>2.2838625801631884E-2</v>
      </c>
      <c r="O43" s="82">
        <f t="shared" si="4"/>
        <v>0.71278254225966031</v>
      </c>
      <c r="P43" s="76">
        <f>分析係数表!C46</f>
        <v>0.14201585503963765</v>
      </c>
      <c r="Q43" s="82">
        <f>O43*P43</f>
        <v>0.10122642219633232</v>
      </c>
      <c r="R43" s="83">
        <v>0.11222765055308537</v>
      </c>
      <c r="S43" s="84">
        <f>I43+R43</f>
        <v>0.3080622384460997</v>
      </c>
      <c r="T43" s="85">
        <f>分析係数表!F46</f>
        <v>0.31369426751592355</v>
      </c>
      <c r="U43" s="86">
        <f>S43*T43</f>
        <v>9.6637358238665025E-2</v>
      </c>
      <c r="V43" s="87">
        <f>分析係数表!D46</f>
        <v>3.1847133757961785E-3</v>
      </c>
      <c r="W43" s="88">
        <f>ROUND(S43*V43,0)</f>
        <v>0</v>
      </c>
      <c r="X43" s="76">
        <f>分析係数表!E46</f>
        <v>1.1146496815286623E-2</v>
      </c>
      <c r="Y43" s="89">
        <f>ROUND(S43*X43,0)</f>
        <v>0</v>
      </c>
    </row>
    <row r="44" spans="1:25" x14ac:dyDescent="0.2">
      <c r="A44" s="192">
        <v>40</v>
      </c>
      <c r="B44" s="14" t="s">
        <v>151</v>
      </c>
      <c r="C44" s="197">
        <f>SUM(C5:C43)</f>
        <v>100</v>
      </c>
      <c r="D44" s="92">
        <f>投入係数表!AF44</f>
        <v>0.29875518672199169</v>
      </c>
      <c r="E44" s="91">
        <f>SUM(E5:E43)</f>
        <v>29.875518672199171</v>
      </c>
      <c r="F44" s="92">
        <f>分析係数表!C47</f>
        <v>0.37838028773130272</v>
      </c>
      <c r="G44" s="91">
        <f>SUM(G5:G43)</f>
        <v>7.8430824074016208</v>
      </c>
      <c r="H44" s="91">
        <f>SUM(H5:H43)</f>
        <v>8.6562554233333788</v>
      </c>
      <c r="I44" s="91">
        <f>SUM(I5:I43)</f>
        <v>108.65625542333341</v>
      </c>
      <c r="J44" s="92">
        <f>分析係数表!G47</f>
        <v>0.24341071531224251</v>
      </c>
      <c r="K44" s="93">
        <f>SUM(K5:K43)</f>
        <v>49.749500079846079</v>
      </c>
      <c r="L44" s="94">
        <f>最終需要_まとめ!$L$33</f>
        <v>0.62733333333333341</v>
      </c>
      <c r="M44" s="91">
        <f>K44*L44</f>
        <v>31.209519716756777</v>
      </c>
      <c r="N44" s="95">
        <f>分析係数表!H47</f>
        <v>1</v>
      </c>
      <c r="O44" s="96">
        <f>SUM(O5:O43)</f>
        <v>31.209519716756777</v>
      </c>
      <c r="P44" s="92">
        <f>分析係数表!C47</f>
        <v>0.37838028773130272</v>
      </c>
      <c r="Q44" s="96">
        <f>SUM(Q5:Q43)</f>
        <v>13.060177844902919</v>
      </c>
      <c r="R44" s="91">
        <f>SUM(R5:R43)</f>
        <v>14.550224093705186</v>
      </c>
      <c r="S44" s="97">
        <f>SUM(S5:S43)</f>
        <v>123.20647951703856</v>
      </c>
      <c r="T44" s="98">
        <f>分析係数表!F47</f>
        <v>0.4410006323413877</v>
      </c>
      <c r="U44" s="99">
        <f>SUM(U5:U43)</f>
        <v>83.031403070802426</v>
      </c>
      <c r="V44" s="100">
        <f>分析係数表!D47</f>
        <v>6.076465403261349E-2</v>
      </c>
      <c r="W44" s="101">
        <f>SUM(W5:W43)</f>
        <v>9</v>
      </c>
      <c r="X44" s="92">
        <f>分析係数表!E47</f>
        <v>4.5269894801387316E-2</v>
      </c>
      <c r="Y44" s="102">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290</v>
      </c>
      <c r="S2" s="3" t="s">
        <v>153</v>
      </c>
      <c r="U2" s="64" t="s">
        <v>210</v>
      </c>
      <c r="W2" s="3" t="s">
        <v>130</v>
      </c>
      <c r="Y2" s="3" t="s">
        <v>154</v>
      </c>
    </row>
    <row r="3" spans="1:25" ht="44" x14ac:dyDescent="0.2">
      <c r="B3" s="65"/>
      <c r="C3" s="66" t="s">
        <v>228</v>
      </c>
      <c r="D3" s="66" t="s">
        <v>232</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投入係数表!AG5</f>
        <v>0</v>
      </c>
      <c r="E5" s="77">
        <f t="shared" ref="E5:E38" si="0">$C$35*D5</f>
        <v>0</v>
      </c>
      <c r="F5" s="76">
        <f>分析係数表!C8</f>
        <v>1</v>
      </c>
      <c r="G5" s="77">
        <f t="shared" ref="G5:G38" si="1">E5*F5</f>
        <v>0</v>
      </c>
      <c r="H5" s="77">
        <f t="array" ref="H5:H43">MMULT(逆行列係数!C5:AO43,'31'!G5:G43)</f>
        <v>2.452903263843462E-2</v>
      </c>
      <c r="I5" s="77">
        <f t="shared" ref="I5:I38" si="2">C5+H5</f>
        <v>2.452903263843462E-2</v>
      </c>
      <c r="J5" s="76">
        <f>分析係数表!G8</f>
        <v>0.11966752230778634</v>
      </c>
      <c r="K5" s="78">
        <f t="shared" ref="K5:K38" si="3">I5*J5</f>
        <v>2.9353285604482942E-3</v>
      </c>
      <c r="L5" s="79" t="s">
        <v>188</v>
      </c>
      <c r="M5" s="80" t="s">
        <v>188</v>
      </c>
      <c r="N5" s="81">
        <f>分析係数表!H8</f>
        <v>1.1982031803320041E-2</v>
      </c>
      <c r="O5" s="82">
        <f t="shared" ref="O5:O43" si="4">$M$44*N5</f>
        <v>0.18012009362148174</v>
      </c>
      <c r="P5" s="76">
        <f>分析係数表!C8</f>
        <v>1</v>
      </c>
      <c r="Q5" s="82">
        <f t="shared" ref="Q5:Q38" si="5">O5*P5</f>
        <v>0.18012009362148174</v>
      </c>
      <c r="R5" s="83">
        <f t="array" ref="R5:R43">MMULT(逆行列係数!C5:AO43,'31'!Q5:Q43)</f>
        <v>0.2379525896144693</v>
      </c>
      <c r="S5" s="84">
        <f t="shared" ref="S5:S38" si="6">I5+R5</f>
        <v>0.26248162225290395</v>
      </c>
      <c r="T5" s="85">
        <f>分析係数表!F8</f>
        <v>0.45202298007578534</v>
      </c>
      <c r="U5" s="86">
        <f t="shared" ref="U5:U38" si="7">S5*T5</f>
        <v>0.11864772510588421</v>
      </c>
      <c r="V5" s="87">
        <f>分析係数表!D8</f>
        <v>0.29959662632929962</v>
      </c>
      <c r="W5" s="88">
        <f t="shared" ref="W5:W38" si="8">ROUND(S5*V5,0)</f>
        <v>0</v>
      </c>
      <c r="X5" s="76">
        <f>分析係数表!E8</f>
        <v>0.10695513995844029</v>
      </c>
      <c r="Y5" s="89">
        <f t="shared" ref="Y5:Y38" si="9">ROUND(S5*X5,0)</f>
        <v>0</v>
      </c>
    </row>
    <row r="6" spans="1:25" x14ac:dyDescent="0.2">
      <c r="A6" s="6" t="s">
        <v>220</v>
      </c>
      <c r="B6" s="5" t="s">
        <v>266</v>
      </c>
      <c r="C6" s="90"/>
      <c r="D6" s="76">
        <f>投入係数表!AG6</f>
        <v>0</v>
      </c>
      <c r="E6" s="77">
        <f t="shared" si="0"/>
        <v>0</v>
      </c>
      <c r="F6" s="76">
        <f>分析係数表!C9</f>
        <v>0.44525547445255476</v>
      </c>
      <c r="G6" s="77">
        <f t="shared" si="1"/>
        <v>0</v>
      </c>
      <c r="H6" s="77">
        <v>7.2242187744075775E-4</v>
      </c>
      <c r="I6" s="77">
        <f t="shared" si="2"/>
        <v>7.2242187744075775E-4</v>
      </c>
      <c r="J6" s="76">
        <f>分析係数表!G9</f>
        <v>0.25757575757575757</v>
      </c>
      <c r="K6" s="78">
        <f t="shared" si="3"/>
        <v>1.8607836237110426E-4</v>
      </c>
      <c r="L6" s="79"/>
      <c r="M6" s="80"/>
      <c r="N6" s="81">
        <f>分析係数表!H9</f>
        <v>6.2093120276314386E-4</v>
      </c>
      <c r="O6" s="82">
        <f t="shared" si="4"/>
        <v>9.334158697793386E-3</v>
      </c>
      <c r="P6" s="76">
        <f>分析係数表!C9</f>
        <v>0.44525547445255476</v>
      </c>
      <c r="Q6" s="82">
        <f t="shared" si="5"/>
        <v>4.1560852596014344E-3</v>
      </c>
      <c r="R6" s="83">
        <v>4.9526152249744285E-3</v>
      </c>
      <c r="S6" s="84">
        <f t="shared" si="6"/>
        <v>5.6750371024151865E-3</v>
      </c>
      <c r="T6" s="85">
        <f>分析係数表!F9</f>
        <v>0.71212121212121215</v>
      </c>
      <c r="U6" s="86">
        <f t="shared" si="7"/>
        <v>4.0413143002047541E-3</v>
      </c>
      <c r="V6" s="87">
        <f>分析係数表!D9</f>
        <v>0.22727272727272727</v>
      </c>
      <c r="W6" s="88">
        <f t="shared" si="8"/>
        <v>0</v>
      </c>
      <c r="X6" s="76">
        <f>分析係数表!E9</f>
        <v>0</v>
      </c>
      <c r="Y6" s="89">
        <f t="shared" si="9"/>
        <v>0</v>
      </c>
    </row>
    <row r="7" spans="1:25" x14ac:dyDescent="0.2">
      <c r="A7" s="6" t="s">
        <v>221</v>
      </c>
      <c r="B7" s="5" t="s">
        <v>267</v>
      </c>
      <c r="C7" s="90"/>
      <c r="D7" s="76">
        <f>投入係数表!AG7</f>
        <v>0</v>
      </c>
      <c r="E7" s="77">
        <f t="shared" si="0"/>
        <v>0</v>
      </c>
      <c r="F7" s="76">
        <f>分析係数表!C10</f>
        <v>1</v>
      </c>
      <c r="G7" s="77">
        <f t="shared" si="1"/>
        <v>0</v>
      </c>
      <c r="H7" s="77">
        <v>6.6214500428171848E-3</v>
      </c>
      <c r="I7" s="77">
        <f t="shared" si="2"/>
        <v>6.6214500428171848E-3</v>
      </c>
      <c r="J7" s="76">
        <f>分析係数表!G10</f>
        <v>0.17925311203319502</v>
      </c>
      <c r="K7" s="78">
        <f t="shared" si="3"/>
        <v>1.1869155263473127E-3</v>
      </c>
      <c r="L7" s="79"/>
      <c r="M7" s="80"/>
      <c r="N7" s="81">
        <f>分析係数表!H10</f>
        <v>1.2030542053535912E-3</v>
      </c>
      <c r="O7" s="82">
        <f t="shared" si="4"/>
        <v>1.8084932476974687E-2</v>
      </c>
      <c r="P7" s="76">
        <f>分析係数表!C10</f>
        <v>1</v>
      </c>
      <c r="Q7" s="82">
        <f t="shared" si="5"/>
        <v>1.8084932476974687E-2</v>
      </c>
      <c r="R7" s="83">
        <v>2.4622285377452816E-2</v>
      </c>
      <c r="S7" s="84">
        <f t="shared" si="6"/>
        <v>3.1243735420270001E-2</v>
      </c>
      <c r="T7" s="85">
        <f>分析係数表!F10</f>
        <v>0.51950207468879672</v>
      </c>
      <c r="U7" s="86">
        <f t="shared" si="7"/>
        <v>1.6231185371858109E-2</v>
      </c>
      <c r="V7" s="87">
        <f>分析係数表!D10</f>
        <v>0.10539419087136929</v>
      </c>
      <c r="W7" s="88">
        <f t="shared" si="8"/>
        <v>0</v>
      </c>
      <c r="X7" s="76">
        <f>分析係数表!E10</f>
        <v>0</v>
      </c>
      <c r="Y7" s="89">
        <f t="shared" si="9"/>
        <v>0</v>
      </c>
    </row>
    <row r="8" spans="1:25" x14ac:dyDescent="0.2">
      <c r="A8" s="6" t="s">
        <v>222</v>
      </c>
      <c r="B8" s="5" t="s">
        <v>27</v>
      </c>
      <c r="C8" s="90"/>
      <c r="D8" s="76">
        <f>投入係数表!AG8</f>
        <v>0</v>
      </c>
      <c r="E8" s="77">
        <f t="shared" si="0"/>
        <v>0</v>
      </c>
      <c r="F8" s="76">
        <f>分析係数表!C11</f>
        <v>1.8423746161719823E-3</v>
      </c>
      <c r="G8" s="77">
        <f t="shared" si="1"/>
        <v>0</v>
      </c>
      <c r="H8" s="77">
        <v>1.0384679633390768E-4</v>
      </c>
      <c r="I8" s="77">
        <f t="shared" si="2"/>
        <v>1.0384679633390768E-4</v>
      </c>
      <c r="J8" s="76">
        <f>分析係数表!G11</f>
        <v>0.46666666666666667</v>
      </c>
      <c r="K8" s="78">
        <f t="shared" si="3"/>
        <v>4.8461838289156917E-5</v>
      </c>
      <c r="L8" s="79"/>
      <c r="M8" s="80"/>
      <c r="N8" s="81">
        <f>分析係数表!H11</f>
        <v>-1.9404100086348246E-5</v>
      </c>
      <c r="O8" s="82">
        <f t="shared" si="4"/>
        <v>-2.9169245930604331E-4</v>
      </c>
      <c r="P8" s="76">
        <f>分析係数表!C11</f>
        <v>1.8423746161719823E-3</v>
      </c>
      <c r="Q8" s="82">
        <f t="shared" si="5"/>
        <v>-5.3740678275423315E-7</v>
      </c>
      <c r="R8" s="83">
        <v>9.0403691163508257E-5</v>
      </c>
      <c r="S8" s="84">
        <f t="shared" si="6"/>
        <v>1.9425048749741595E-4</v>
      </c>
      <c r="T8" s="85">
        <f>分析係数表!F11</f>
        <v>0.8</v>
      </c>
      <c r="U8" s="86">
        <f t="shared" si="7"/>
        <v>1.5540038999793278E-4</v>
      </c>
      <c r="V8" s="87">
        <f>分析係数表!D11</f>
        <v>0.8666666666666667</v>
      </c>
      <c r="W8" s="88">
        <f t="shared" si="8"/>
        <v>0</v>
      </c>
      <c r="X8" s="76">
        <f>分析係数表!E11</f>
        <v>0.13333333333333333</v>
      </c>
      <c r="Y8" s="89">
        <f t="shared" si="9"/>
        <v>0</v>
      </c>
    </row>
    <row r="9" spans="1:25" x14ac:dyDescent="0.2">
      <c r="A9" s="6" t="s">
        <v>223</v>
      </c>
      <c r="B9" s="5" t="s">
        <v>191</v>
      </c>
      <c r="C9" s="90"/>
      <c r="D9" s="76">
        <f>投入係数表!AG9</f>
        <v>0</v>
      </c>
      <c r="E9" s="77">
        <f t="shared" si="0"/>
        <v>0</v>
      </c>
      <c r="F9" s="76">
        <f>分析係数表!C12</f>
        <v>2.0316759704011478E-2</v>
      </c>
      <c r="G9" s="77">
        <f t="shared" si="1"/>
        <v>0</v>
      </c>
      <c r="H9" s="77">
        <v>2.9113723164173435E-3</v>
      </c>
      <c r="I9" s="77">
        <f t="shared" si="2"/>
        <v>2.9113723164173435E-3</v>
      </c>
      <c r="J9" s="76">
        <f>分析係数表!G12</f>
        <v>0.1442736737729301</v>
      </c>
      <c r="K9" s="78">
        <f t="shared" si="3"/>
        <v>4.2003437981033565E-4</v>
      </c>
      <c r="L9" s="79"/>
      <c r="M9" s="80"/>
      <c r="N9" s="81">
        <f>分析係数表!H12</f>
        <v>9.3974056718184554E-2</v>
      </c>
      <c r="O9" s="82">
        <f t="shared" si="4"/>
        <v>1.4126665804191678</v>
      </c>
      <c r="P9" s="76">
        <f>分析係数表!C12</f>
        <v>2.0316759704011478E-2</v>
      </c>
      <c r="Q9" s="82">
        <f t="shared" si="5"/>
        <v>2.8700807456263838E-2</v>
      </c>
      <c r="R9" s="83">
        <v>3.1947865101920443E-2</v>
      </c>
      <c r="S9" s="84">
        <f t="shared" si="6"/>
        <v>3.4859237418337789E-2</v>
      </c>
      <c r="T9" s="85">
        <f>分析係数表!F12</f>
        <v>0.28705999008428357</v>
      </c>
      <c r="U9" s="86">
        <f t="shared" si="7"/>
        <v>1.0006692347653733E-2</v>
      </c>
      <c r="V9" s="87">
        <f>分析係数表!D12</f>
        <v>9.4695091720376795E-2</v>
      </c>
      <c r="W9" s="88">
        <f t="shared" si="8"/>
        <v>0</v>
      </c>
      <c r="X9" s="76">
        <f>分析係数表!E12</f>
        <v>6.8914229053049086E-2</v>
      </c>
      <c r="Y9" s="89">
        <f t="shared" si="9"/>
        <v>0</v>
      </c>
    </row>
    <row r="10" spans="1:25" x14ac:dyDescent="0.2">
      <c r="A10" s="6" t="s">
        <v>224</v>
      </c>
      <c r="B10" s="5" t="s">
        <v>28</v>
      </c>
      <c r="C10" s="90"/>
      <c r="D10" s="76">
        <f>投入係数表!AG10</f>
        <v>9.3940817285110385E-4</v>
      </c>
      <c r="E10" s="77">
        <f t="shared" si="0"/>
        <v>9.394081728511039E-2</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0.21410226513063579</v>
      </c>
      <c r="P10" s="76">
        <f>分析係数表!C13</f>
        <v>0</v>
      </c>
      <c r="Q10" s="82">
        <f t="shared" si="5"/>
        <v>0</v>
      </c>
      <c r="R10" s="83">
        <v>0</v>
      </c>
      <c r="S10" s="84">
        <f t="shared" si="6"/>
        <v>0</v>
      </c>
      <c r="T10" s="85">
        <f>分析係数表!F13</f>
        <v>0.38446411012782694</v>
      </c>
      <c r="U10" s="86">
        <f t="shared" si="7"/>
        <v>0</v>
      </c>
      <c r="V10" s="87">
        <f>分析係数表!D13</f>
        <v>0.19469026548672566</v>
      </c>
      <c r="W10" s="88">
        <f t="shared" si="8"/>
        <v>0</v>
      </c>
      <c r="X10" s="76">
        <f>分析係数表!E13</f>
        <v>0.18584070796460178</v>
      </c>
      <c r="Y10" s="89">
        <f t="shared" si="9"/>
        <v>0</v>
      </c>
    </row>
    <row r="11" spans="1:25" x14ac:dyDescent="0.2">
      <c r="A11" s="6" t="s">
        <v>225</v>
      </c>
      <c r="B11" s="5" t="s">
        <v>268</v>
      </c>
      <c r="C11" s="90"/>
      <c r="D11" s="76">
        <f>投入係数表!AG11</f>
        <v>6.5758572099577266E-3</v>
      </c>
      <c r="E11" s="77">
        <f t="shared" si="0"/>
        <v>0.65758572099577262</v>
      </c>
      <c r="F11" s="76">
        <f>分析係数表!C14</f>
        <v>5.3118908382066232E-2</v>
      </c>
      <c r="G11" s="77">
        <f t="shared" si="1"/>
        <v>3.4930235666929411E-2</v>
      </c>
      <c r="H11" s="77">
        <v>4.3570190374108184E-2</v>
      </c>
      <c r="I11" s="77">
        <f t="shared" si="2"/>
        <v>4.3570190374108184E-2</v>
      </c>
      <c r="J11" s="76">
        <f>分析係数表!G14</f>
        <v>0.16545012165450121</v>
      </c>
      <c r="K11" s="78">
        <f t="shared" si="3"/>
        <v>7.2086932979059763E-3</v>
      </c>
      <c r="L11" s="79"/>
      <c r="M11" s="80"/>
      <c r="N11" s="81">
        <f>分析係数表!H14</f>
        <v>1.1739480552240688E-3</v>
      </c>
      <c r="O11" s="82">
        <f t="shared" si="4"/>
        <v>1.7647393788015619E-2</v>
      </c>
      <c r="P11" s="76">
        <f>分析係数表!C14</f>
        <v>5.3118908382066232E-2</v>
      </c>
      <c r="Q11" s="82">
        <f t="shared" si="5"/>
        <v>9.3741029380784639E-4</v>
      </c>
      <c r="R11" s="83">
        <v>3.4886855551189071E-3</v>
      </c>
      <c r="S11" s="84">
        <f t="shared" si="6"/>
        <v>4.7058875929227091E-2</v>
      </c>
      <c r="T11" s="85">
        <f>分析係数表!F14</f>
        <v>0.30008110300081103</v>
      </c>
      <c r="U11" s="86">
        <f t="shared" si="7"/>
        <v>1.4121479394820781E-2</v>
      </c>
      <c r="V11" s="87">
        <f>分析係数表!D14</f>
        <v>6.4882400648824001E-2</v>
      </c>
      <c r="W11" s="88">
        <f t="shared" si="8"/>
        <v>0</v>
      </c>
      <c r="X11" s="76">
        <f>分析係数表!E14</f>
        <v>5.0283860502838604E-2</v>
      </c>
      <c r="Y11" s="89">
        <f t="shared" si="9"/>
        <v>0</v>
      </c>
    </row>
    <row r="12" spans="1:25" x14ac:dyDescent="0.2">
      <c r="A12" s="6" t="s">
        <v>226</v>
      </c>
      <c r="B12" s="5" t="s">
        <v>29</v>
      </c>
      <c r="C12" s="90"/>
      <c r="D12" s="76">
        <f>投入係数表!AG12</f>
        <v>4.6970408642555192E-4</v>
      </c>
      <c r="E12" s="77">
        <f t="shared" si="0"/>
        <v>4.6970408642555195E-2</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0.13038652930980138</v>
      </c>
      <c r="P12" s="76">
        <f>分析係数表!C15</f>
        <v>0</v>
      </c>
      <c r="Q12" s="82">
        <f t="shared" si="5"/>
        <v>0</v>
      </c>
      <c r="R12" s="83">
        <v>0</v>
      </c>
      <c r="S12" s="84">
        <f t="shared" si="6"/>
        <v>0</v>
      </c>
      <c r="T12" s="85">
        <f>分析係数表!F15</f>
        <v>0.30534351145038169</v>
      </c>
      <c r="U12" s="86">
        <f t="shared" si="7"/>
        <v>0</v>
      </c>
      <c r="V12" s="87">
        <f>分析係数表!D15</f>
        <v>7.4154852780806982E-2</v>
      </c>
      <c r="W12" s="88">
        <f t="shared" si="8"/>
        <v>0</v>
      </c>
      <c r="X12" s="76">
        <f>分析係数表!E15</f>
        <v>5.9978189749182113E-2</v>
      </c>
      <c r="Y12" s="89">
        <f t="shared" si="9"/>
        <v>0</v>
      </c>
    </row>
    <row r="13" spans="1:25" x14ac:dyDescent="0.2">
      <c r="A13" s="6" t="s">
        <v>227</v>
      </c>
      <c r="B13" s="5" t="s">
        <v>30</v>
      </c>
      <c r="C13" s="90"/>
      <c r="D13" s="76">
        <f>投入係数表!AG13</f>
        <v>4.6970408642555192E-4</v>
      </c>
      <c r="E13" s="77">
        <f t="shared" si="0"/>
        <v>4.6970408642555195E-2</v>
      </c>
      <c r="F13" s="76">
        <f>分析係数表!C16</f>
        <v>2.7114967462038564E-3</v>
      </c>
      <c r="G13" s="77">
        <f t="shared" si="1"/>
        <v>1.2736011020215391E-4</v>
      </c>
      <c r="H13" s="77">
        <v>2.9420571077578238E-4</v>
      </c>
      <c r="I13" s="77">
        <f t="shared" si="2"/>
        <v>2.9420571077578238E-4</v>
      </c>
      <c r="J13" s="76">
        <f>分析係数表!G16</f>
        <v>4.3478260869565216E-2</v>
      </c>
      <c r="K13" s="78">
        <f t="shared" si="3"/>
        <v>1.279155264242532E-5</v>
      </c>
      <c r="L13" s="79"/>
      <c r="M13" s="80"/>
      <c r="N13" s="81">
        <f>分析係数表!H16</f>
        <v>1.6842758874950278E-2</v>
      </c>
      <c r="O13" s="82">
        <f t="shared" si="4"/>
        <v>0.25318905467764563</v>
      </c>
      <c r="P13" s="76">
        <f>分析係数表!C16</f>
        <v>2.7114967462038564E-3</v>
      </c>
      <c r="Q13" s="82">
        <f t="shared" si="5"/>
        <v>6.8652129793286636E-4</v>
      </c>
      <c r="R13" s="83">
        <v>7.6744158694172927E-4</v>
      </c>
      <c r="S13" s="84">
        <f t="shared" si="6"/>
        <v>1.0616472977175116E-3</v>
      </c>
      <c r="T13" s="85">
        <f>分析係数表!F16</f>
        <v>0.30434782608695654</v>
      </c>
      <c r="U13" s="86">
        <f t="shared" si="7"/>
        <v>3.231100471314166E-4</v>
      </c>
      <c r="V13" s="87">
        <f>分析係数表!D16</f>
        <v>0.13043478260869565</v>
      </c>
      <c r="W13" s="88">
        <f t="shared" si="8"/>
        <v>0</v>
      </c>
      <c r="X13" s="76">
        <f>分析係数表!E16</f>
        <v>8.6956521739130432E-2</v>
      </c>
      <c r="Y13" s="89">
        <f t="shared" si="9"/>
        <v>0</v>
      </c>
    </row>
    <row r="14" spans="1:25" x14ac:dyDescent="0.2">
      <c r="A14" s="6" t="s">
        <v>2</v>
      </c>
      <c r="B14" s="5" t="s">
        <v>364</v>
      </c>
      <c r="C14" s="90"/>
      <c r="D14" s="76">
        <f>投入係数表!AG14</f>
        <v>3.2879286049788633E-3</v>
      </c>
      <c r="E14" s="77">
        <f t="shared" si="0"/>
        <v>0.32879286049788631</v>
      </c>
      <c r="F14" s="76">
        <f>分析係数表!C17</f>
        <v>8.0363051905076865E-3</v>
      </c>
      <c r="G14" s="77">
        <f t="shared" si="1"/>
        <v>2.6422797714210334E-3</v>
      </c>
      <c r="H14" s="77">
        <v>4.0339288551544741E-3</v>
      </c>
      <c r="I14" s="77">
        <f t="shared" si="2"/>
        <v>4.0339288551544741E-3</v>
      </c>
      <c r="J14" s="76">
        <f>分析係数表!G17</f>
        <v>0.21314741035856574</v>
      </c>
      <c r="K14" s="78">
        <f t="shared" si="3"/>
        <v>8.5982148904687004E-4</v>
      </c>
      <c r="L14" s="79"/>
      <c r="M14" s="80"/>
      <c r="N14" s="81">
        <f>分析係数表!H17</f>
        <v>2.8815088628227144E-3</v>
      </c>
      <c r="O14" s="82">
        <f t="shared" si="4"/>
        <v>4.3316330206947432E-2</v>
      </c>
      <c r="P14" s="76">
        <f>分析係数表!C17</f>
        <v>8.0363051905076865E-3</v>
      </c>
      <c r="Q14" s="82">
        <f t="shared" si="5"/>
        <v>3.4810324927583652E-4</v>
      </c>
      <c r="R14" s="83">
        <v>6.6675612953943583E-4</v>
      </c>
      <c r="S14" s="84">
        <f t="shared" si="6"/>
        <v>4.7006849846939099E-3</v>
      </c>
      <c r="T14" s="85">
        <f>分析係数表!F17</f>
        <v>0.32270916334661354</v>
      </c>
      <c r="U14" s="86">
        <f t="shared" si="7"/>
        <v>1.5169541185665605E-3</v>
      </c>
      <c r="V14" s="87">
        <f>分析係数表!D17</f>
        <v>4.9800796812749001E-2</v>
      </c>
      <c r="W14" s="88">
        <f t="shared" si="8"/>
        <v>0</v>
      </c>
      <c r="X14" s="76">
        <f>分析係数表!E17</f>
        <v>4.7808764940239043E-2</v>
      </c>
      <c r="Y14" s="89">
        <f t="shared" si="9"/>
        <v>0</v>
      </c>
    </row>
    <row r="15" spans="1:25" x14ac:dyDescent="0.2">
      <c r="A15" s="6" t="s">
        <v>3</v>
      </c>
      <c r="B15" s="5" t="s">
        <v>31</v>
      </c>
      <c r="C15" s="90"/>
      <c r="D15" s="76">
        <f>投入係数表!AG15</f>
        <v>0</v>
      </c>
      <c r="E15" s="77">
        <f t="shared" si="0"/>
        <v>0</v>
      </c>
      <c r="F15" s="76">
        <f>分析係数表!C18</f>
        <v>6.0036945812807829E-2</v>
      </c>
      <c r="G15" s="77">
        <f t="shared" si="1"/>
        <v>0</v>
      </c>
      <c r="H15" s="77">
        <v>3.4574259537807741E-3</v>
      </c>
      <c r="I15" s="77">
        <f t="shared" si="2"/>
        <v>3.4574259537807741E-3</v>
      </c>
      <c r="J15" s="76">
        <f>分析係数表!G18</f>
        <v>0.21452702702702703</v>
      </c>
      <c r="K15" s="78">
        <f t="shared" si="3"/>
        <v>7.4171131103067283E-4</v>
      </c>
      <c r="L15" s="79"/>
      <c r="M15" s="80"/>
      <c r="N15" s="81">
        <f>分析係数表!H18</f>
        <v>4.5599635202918376E-4</v>
      </c>
      <c r="O15" s="82">
        <f t="shared" si="4"/>
        <v>6.8547727936920178E-3</v>
      </c>
      <c r="P15" s="76">
        <f>分析係数表!C18</f>
        <v>6.0036945812807829E-2</v>
      </c>
      <c r="Q15" s="82">
        <f t="shared" si="5"/>
        <v>4.1153962277399702E-4</v>
      </c>
      <c r="R15" s="83">
        <v>9.6510245601600405E-4</v>
      </c>
      <c r="S15" s="84">
        <f t="shared" si="6"/>
        <v>4.4225284097967783E-3</v>
      </c>
      <c r="T15" s="85">
        <f>分析係数表!F18</f>
        <v>0.45777027027027029</v>
      </c>
      <c r="U15" s="86">
        <f t="shared" si="7"/>
        <v>2.0245020254306199E-3</v>
      </c>
      <c r="V15" s="87">
        <f>分析係数表!D18</f>
        <v>1.4358108108108109E-2</v>
      </c>
      <c r="W15" s="88">
        <f t="shared" si="8"/>
        <v>0</v>
      </c>
      <c r="X15" s="76">
        <f>分析係数表!E18</f>
        <v>5.0675675675675678E-3</v>
      </c>
      <c r="Y15" s="89">
        <f t="shared" si="9"/>
        <v>0</v>
      </c>
    </row>
    <row r="16" spans="1:25" x14ac:dyDescent="0.2">
      <c r="A16" s="6" t="s">
        <v>4</v>
      </c>
      <c r="B16" s="5" t="s">
        <v>32</v>
      </c>
      <c r="C16" s="90"/>
      <c r="D16" s="76">
        <f>投入係数表!AG16</f>
        <v>0</v>
      </c>
      <c r="E16" s="77">
        <f t="shared" si="0"/>
        <v>0</v>
      </c>
      <c r="F16" s="76">
        <f>分析係数表!C19</f>
        <v>2.1817907292767669E-2</v>
      </c>
      <c r="G16" s="77">
        <f t="shared" si="1"/>
        <v>0</v>
      </c>
      <c r="H16" s="77">
        <v>6.9700679276465212E-4</v>
      </c>
      <c r="I16" s="77">
        <f t="shared" si="2"/>
        <v>6.9700679276465212E-4</v>
      </c>
      <c r="J16" s="76">
        <f>分析係数表!G19</f>
        <v>5.7812500000000003E-2</v>
      </c>
      <c r="K16" s="78">
        <f t="shared" si="3"/>
        <v>4.0295705206706452E-5</v>
      </c>
      <c r="L16" s="79"/>
      <c r="M16" s="80"/>
      <c r="N16" s="81">
        <f>分析係数表!H19</f>
        <v>-1.1642460051808947E-4</v>
      </c>
      <c r="O16" s="82">
        <f t="shared" si="4"/>
        <v>-1.75015475583626E-3</v>
      </c>
      <c r="P16" s="76">
        <f>分析係数表!C19</f>
        <v>2.1817907292767669E-2</v>
      </c>
      <c r="Q16" s="82">
        <f t="shared" si="5"/>
        <v>-3.8184714210831954E-5</v>
      </c>
      <c r="R16" s="83">
        <v>2.4060121830602003E-4</v>
      </c>
      <c r="S16" s="84">
        <f t="shared" si="6"/>
        <v>9.3760801107067209E-4</v>
      </c>
      <c r="T16" s="85">
        <f>分析係数表!F19</f>
        <v>0.24062500000000001</v>
      </c>
      <c r="U16" s="86">
        <f t="shared" si="7"/>
        <v>2.2561192766388046E-4</v>
      </c>
      <c r="V16" s="87">
        <f>分析係数表!D19</f>
        <v>1.171875E-2</v>
      </c>
      <c r="W16" s="88">
        <f t="shared" si="8"/>
        <v>0</v>
      </c>
      <c r="X16" s="76">
        <f>分析係数表!E19</f>
        <v>1.015625E-2</v>
      </c>
      <c r="Y16" s="89">
        <f t="shared" si="9"/>
        <v>0</v>
      </c>
    </row>
    <row r="17" spans="1:25" x14ac:dyDescent="0.2">
      <c r="A17" s="6" t="s">
        <v>5</v>
      </c>
      <c r="B17" s="5" t="s">
        <v>33</v>
      </c>
      <c r="C17" s="90"/>
      <c r="D17" s="76">
        <f>投入係数表!AG17</f>
        <v>0</v>
      </c>
      <c r="E17" s="77">
        <f t="shared" si="0"/>
        <v>0</v>
      </c>
      <c r="F17" s="76">
        <f>分析係数表!C20</f>
        <v>5.6386047731444844E-3</v>
      </c>
      <c r="G17" s="77">
        <f t="shared" si="1"/>
        <v>0</v>
      </c>
      <c r="H17" s="77">
        <v>1.6176294129916589E-4</v>
      </c>
      <c r="I17" s="77">
        <f t="shared" si="2"/>
        <v>1.6176294129916589E-4</v>
      </c>
      <c r="J17" s="76">
        <f>分析係数表!G20</f>
        <v>9.9078341013824886E-2</v>
      </c>
      <c r="K17" s="78">
        <f t="shared" si="3"/>
        <v>1.6027203861438094E-5</v>
      </c>
      <c r="L17" s="79"/>
      <c r="M17" s="80"/>
      <c r="N17" s="81">
        <f>分析係数表!H20</f>
        <v>5.6271890250409915E-4</v>
      </c>
      <c r="O17" s="82">
        <f t="shared" si="4"/>
        <v>8.4590813198752567E-3</v>
      </c>
      <c r="P17" s="76">
        <f>分析係数表!C20</f>
        <v>5.6386047731444844E-3</v>
      </c>
      <c r="Q17" s="82">
        <f t="shared" si="5"/>
        <v>4.7697416306665967E-5</v>
      </c>
      <c r="R17" s="83">
        <v>1.5214715223189337E-4</v>
      </c>
      <c r="S17" s="84">
        <f t="shared" si="6"/>
        <v>3.1391009353105924E-4</v>
      </c>
      <c r="T17" s="85">
        <f>分析係数表!F20</f>
        <v>0.22119815668202766</v>
      </c>
      <c r="U17" s="86">
        <f t="shared" si="7"/>
        <v>6.9436334052953204E-5</v>
      </c>
      <c r="V17" s="87">
        <f>分析係数表!D20</f>
        <v>9.2165898617511521E-3</v>
      </c>
      <c r="W17" s="88">
        <f t="shared" si="8"/>
        <v>0</v>
      </c>
      <c r="X17" s="76">
        <f>分析係数表!E20</f>
        <v>6.9124423963133645E-3</v>
      </c>
      <c r="Y17" s="89">
        <f t="shared" si="9"/>
        <v>0</v>
      </c>
    </row>
    <row r="18" spans="1:25" x14ac:dyDescent="0.2">
      <c r="A18" s="6" t="s">
        <v>6</v>
      </c>
      <c r="B18" s="5" t="s">
        <v>34</v>
      </c>
      <c r="C18" s="90"/>
      <c r="D18" s="76">
        <f>投入係数表!AG18</f>
        <v>0</v>
      </c>
      <c r="E18" s="77">
        <f t="shared" si="0"/>
        <v>0</v>
      </c>
      <c r="F18" s="76">
        <f>分析係数表!C21</f>
        <v>3.6921656859351559E-2</v>
      </c>
      <c r="G18" s="77">
        <f t="shared" si="1"/>
        <v>0</v>
      </c>
      <c r="H18" s="77">
        <v>3.7347710122531551E-3</v>
      </c>
      <c r="I18" s="77">
        <f t="shared" si="2"/>
        <v>3.7347710122531551E-3</v>
      </c>
      <c r="J18" s="76">
        <f>分析係数表!G21</f>
        <v>0.2849280270956816</v>
      </c>
      <c r="K18" s="78">
        <f t="shared" si="3"/>
        <v>1.0641409361754333E-3</v>
      </c>
      <c r="L18" s="79"/>
      <c r="M18" s="80"/>
      <c r="N18" s="81">
        <f>分析係数表!H21</f>
        <v>9.3139680414471579E-4</v>
      </c>
      <c r="O18" s="82">
        <f t="shared" si="4"/>
        <v>1.400123804669008E-2</v>
      </c>
      <c r="P18" s="76">
        <f>分析係数表!C21</f>
        <v>3.6921656859351559E-2</v>
      </c>
      <c r="Q18" s="82">
        <f t="shared" si="5"/>
        <v>5.1694890676598883E-4</v>
      </c>
      <c r="R18" s="83">
        <v>1.2037116015952789E-3</v>
      </c>
      <c r="S18" s="84">
        <f t="shared" si="6"/>
        <v>4.938482613848434E-3</v>
      </c>
      <c r="T18" s="85">
        <f>分析係数表!F21</f>
        <v>0.42591024555461471</v>
      </c>
      <c r="U18" s="86">
        <f t="shared" si="7"/>
        <v>2.1033503427313818E-3</v>
      </c>
      <c r="V18" s="87">
        <f>分析係数表!D21</f>
        <v>7.1549534292972061E-2</v>
      </c>
      <c r="W18" s="88">
        <f t="shared" si="8"/>
        <v>0</v>
      </c>
      <c r="X18" s="76">
        <f>分析係数表!E21</f>
        <v>6.2235393734123623E-2</v>
      </c>
      <c r="Y18" s="89">
        <f t="shared" si="9"/>
        <v>0</v>
      </c>
    </row>
    <row r="19" spans="1:25" x14ac:dyDescent="0.2">
      <c r="A19" s="6" t="s">
        <v>7</v>
      </c>
      <c r="B19" s="5" t="s">
        <v>269</v>
      </c>
      <c r="C19" s="90"/>
      <c r="D19" s="76">
        <f>投入係数表!AG19</f>
        <v>0</v>
      </c>
      <c r="E19" s="77">
        <f t="shared" si="0"/>
        <v>0</v>
      </c>
      <c r="F19" s="76">
        <f>分析係数表!C22</f>
        <v>3.1736872475476074E-2</v>
      </c>
      <c r="G19" s="77">
        <f t="shared" si="1"/>
        <v>0</v>
      </c>
      <c r="H19" s="77">
        <v>3.206063658953835E-3</v>
      </c>
      <c r="I19" s="77">
        <f t="shared" si="2"/>
        <v>3.206063658953835E-3</v>
      </c>
      <c r="J19" s="76">
        <f>分析係数表!G22</f>
        <v>0.19464835425053278</v>
      </c>
      <c r="K19" s="78">
        <f t="shared" si="3"/>
        <v>6.2405501483780534E-4</v>
      </c>
      <c r="L19" s="79"/>
      <c r="M19" s="80"/>
      <c r="N19" s="81">
        <f>分析係数表!H22</f>
        <v>4.8510250215870614E-5</v>
      </c>
      <c r="O19" s="82">
        <f t="shared" si="4"/>
        <v>7.2923114826510831E-4</v>
      </c>
      <c r="P19" s="76">
        <f>分析係数表!C22</f>
        <v>3.1736872475476074E-2</v>
      </c>
      <c r="Q19" s="82">
        <f t="shared" si="5"/>
        <v>2.3143515957634729E-5</v>
      </c>
      <c r="R19" s="83">
        <v>2.9095465573203275E-4</v>
      </c>
      <c r="S19" s="84">
        <f t="shared" si="6"/>
        <v>3.4970183146858678E-3</v>
      </c>
      <c r="T19" s="85">
        <f>分析係数表!F22</f>
        <v>0.41345015391901491</v>
      </c>
      <c r="U19" s="86">
        <f t="shared" si="7"/>
        <v>1.4458427604644862E-3</v>
      </c>
      <c r="V19" s="87">
        <f>分析係数表!D22</f>
        <v>4.1913331754676771E-2</v>
      </c>
      <c r="W19" s="88">
        <f t="shared" si="8"/>
        <v>0</v>
      </c>
      <c r="X19" s="76">
        <f>分析係数表!E22</f>
        <v>4.0966137816717971E-2</v>
      </c>
      <c r="Y19" s="89">
        <f t="shared" si="9"/>
        <v>0</v>
      </c>
    </row>
    <row r="20" spans="1:25" x14ac:dyDescent="0.2">
      <c r="A20" s="6" t="s">
        <v>8</v>
      </c>
      <c r="B20" s="5" t="s">
        <v>270</v>
      </c>
      <c r="C20" s="90"/>
      <c r="D20" s="76">
        <f>投入係数表!AG20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4.3753868895906499E-4</v>
      </c>
      <c r="P20" s="76">
        <f>分析係数表!C23</f>
        <v>0</v>
      </c>
      <c r="Q20" s="82">
        <f t="shared" si="5"/>
        <v>0</v>
      </c>
      <c r="R20" s="83">
        <v>0</v>
      </c>
      <c r="S20" s="84">
        <f t="shared" si="6"/>
        <v>0</v>
      </c>
      <c r="T20" s="85">
        <f>分析係数表!F23</f>
        <v>0.44144664996466887</v>
      </c>
      <c r="U20" s="86">
        <f t="shared" si="7"/>
        <v>0</v>
      </c>
      <c r="V20" s="87">
        <f>分析係数表!D23</f>
        <v>3.8478833429691016E-2</v>
      </c>
      <c r="W20" s="88">
        <f t="shared" si="8"/>
        <v>0</v>
      </c>
      <c r="X20" s="76">
        <f>分析係数表!E23</f>
        <v>4.0213271664418321E-2</v>
      </c>
      <c r="Y20" s="89">
        <f t="shared" si="9"/>
        <v>0</v>
      </c>
    </row>
    <row r="21" spans="1:25" x14ac:dyDescent="0.2">
      <c r="A21" s="6" t="s">
        <v>9</v>
      </c>
      <c r="B21" s="5" t="s">
        <v>271</v>
      </c>
      <c r="C21" s="90"/>
      <c r="D21" s="76">
        <f>投入係数表!AG21</f>
        <v>0</v>
      </c>
      <c r="E21" s="77">
        <f t="shared" si="0"/>
        <v>0</v>
      </c>
      <c r="F21" s="76">
        <f>分析係数表!C24</f>
        <v>0.35760598503740648</v>
      </c>
      <c r="G21" s="77">
        <f t="shared" si="1"/>
        <v>0</v>
      </c>
      <c r="H21" s="77">
        <v>1.804137263410531E-2</v>
      </c>
      <c r="I21" s="77">
        <f t="shared" si="2"/>
        <v>1.804137263410531E-2</v>
      </c>
      <c r="J21" s="76">
        <f>分析係数表!G24</f>
        <v>0.20759493670886076</v>
      </c>
      <c r="K21" s="78">
        <f t="shared" si="3"/>
        <v>3.7452976101180644E-3</v>
      </c>
      <c r="L21" s="79"/>
      <c r="M21" s="80"/>
      <c r="N21" s="81">
        <f>分析係数表!H24</f>
        <v>3.6867790164061664E-4</v>
      </c>
      <c r="O21" s="82">
        <f t="shared" si="4"/>
        <v>5.5421567268148231E-3</v>
      </c>
      <c r="P21" s="76">
        <f>分析係数表!C24</f>
        <v>0.35760598503740648</v>
      </c>
      <c r="Q21" s="82">
        <f t="shared" si="5"/>
        <v>1.9819084155243034E-3</v>
      </c>
      <c r="R21" s="83">
        <v>6.9274829001704612E-3</v>
      </c>
      <c r="S21" s="84">
        <f t="shared" si="6"/>
        <v>2.4968855534275771E-2</v>
      </c>
      <c r="T21" s="85">
        <f>分析係数表!F24</f>
        <v>0.39156118143459917</v>
      </c>
      <c r="U21" s="86">
        <f t="shared" si="7"/>
        <v>9.7768345720708506E-3</v>
      </c>
      <c r="V21" s="87">
        <f>分析係数表!D24</f>
        <v>0</v>
      </c>
      <c r="W21" s="88">
        <f t="shared" si="8"/>
        <v>0</v>
      </c>
      <c r="X21" s="76">
        <f>分析係数表!E24</f>
        <v>0</v>
      </c>
      <c r="Y21" s="89">
        <f t="shared" si="9"/>
        <v>0</v>
      </c>
    </row>
    <row r="22" spans="1:25" x14ac:dyDescent="0.2">
      <c r="A22" s="6" t="s">
        <v>10</v>
      </c>
      <c r="B22" s="5" t="s">
        <v>272</v>
      </c>
      <c r="C22" s="90"/>
      <c r="D22" s="76">
        <f>投入係数表!AG22</f>
        <v>1.8788163457022077E-3</v>
      </c>
      <c r="E22" s="77">
        <f t="shared" si="0"/>
        <v>0.18788163457022078</v>
      </c>
      <c r="F22" s="76">
        <f>分析係数表!C25</f>
        <v>9.5215065139195865E-3</v>
      </c>
      <c r="G22" s="77">
        <f t="shared" si="1"/>
        <v>1.7889162074062165E-3</v>
      </c>
      <c r="H22" s="77">
        <v>3.5512228391782049E-3</v>
      </c>
      <c r="I22" s="77">
        <f t="shared" si="2"/>
        <v>3.5512228391782049E-3</v>
      </c>
      <c r="J22" s="76">
        <f>分析係数表!G25</f>
        <v>0.19654913728432108</v>
      </c>
      <c r="K22" s="78">
        <f t="shared" si="3"/>
        <v>6.9798978534485348E-4</v>
      </c>
      <c r="L22" s="79"/>
      <c r="M22" s="80"/>
      <c r="N22" s="81">
        <f>分析係数表!H25</f>
        <v>5.2391070233140261E-4</v>
      </c>
      <c r="O22" s="82">
        <f t="shared" si="4"/>
        <v>7.87569640126317E-3</v>
      </c>
      <c r="P22" s="76">
        <f>分析係数表!C25</f>
        <v>9.5215065139195865E-3</v>
      </c>
      <c r="Q22" s="82">
        <f t="shared" si="5"/>
        <v>7.4988494586280318E-5</v>
      </c>
      <c r="R22" s="83">
        <v>5.5958419750226412E-4</v>
      </c>
      <c r="S22" s="84">
        <f t="shared" si="6"/>
        <v>4.1108070366804687E-3</v>
      </c>
      <c r="T22" s="85">
        <f>分析係数表!F25</f>
        <v>0.35083770942735681</v>
      </c>
      <c r="U22" s="86">
        <f t="shared" si="7"/>
        <v>1.442226124646836E-3</v>
      </c>
      <c r="V22" s="87">
        <f>分析係数表!D25</f>
        <v>3.500875218804701E-3</v>
      </c>
      <c r="W22" s="88">
        <f t="shared" si="8"/>
        <v>0</v>
      </c>
      <c r="X22" s="76">
        <f>分析係数表!E25</f>
        <v>3.0007501875468868E-3</v>
      </c>
      <c r="Y22" s="89">
        <f t="shared" si="9"/>
        <v>0</v>
      </c>
    </row>
    <row r="23" spans="1:25" x14ac:dyDescent="0.2">
      <c r="A23" s="6" t="s">
        <v>11</v>
      </c>
      <c r="B23" s="5" t="s">
        <v>35</v>
      </c>
      <c r="C23" s="90"/>
      <c r="D23" s="76">
        <f>投入係数表!AG23</f>
        <v>4.6970408642555192E-4</v>
      </c>
      <c r="E23" s="77">
        <f t="shared" si="0"/>
        <v>4.6970408642555195E-2</v>
      </c>
      <c r="F23" s="76">
        <f>分析係数表!C26</f>
        <v>1</v>
      </c>
      <c r="G23" s="77">
        <f t="shared" si="1"/>
        <v>4.6970408642555195E-2</v>
      </c>
      <c r="H23" s="77">
        <v>0.15571181716322985</v>
      </c>
      <c r="I23" s="77">
        <f t="shared" si="2"/>
        <v>0.15571181716322985</v>
      </c>
      <c r="J23" s="76">
        <f>分析係数表!G26</f>
        <v>0.19643428283435263</v>
      </c>
      <c r="K23" s="78">
        <f t="shared" si="3"/>
        <v>3.0587139133292897E-2</v>
      </c>
      <c r="L23" s="79"/>
      <c r="M23" s="80"/>
      <c r="N23" s="81">
        <f>分析係数表!H26</f>
        <v>1.1070039099261674E-2</v>
      </c>
      <c r="O23" s="82">
        <f t="shared" si="4"/>
        <v>0.16641054803409772</v>
      </c>
      <c r="P23" s="76">
        <f>分析係数表!C26</f>
        <v>1</v>
      </c>
      <c r="Q23" s="82">
        <f t="shared" si="5"/>
        <v>0.16641054803409772</v>
      </c>
      <c r="R23" s="83">
        <v>0.19658226444110846</v>
      </c>
      <c r="S23" s="84">
        <f t="shared" si="6"/>
        <v>0.35229408160433828</v>
      </c>
      <c r="T23" s="85">
        <f>分析係数表!F26</f>
        <v>0.33543328454985122</v>
      </c>
      <c r="U23" s="86">
        <f t="shared" si="7"/>
        <v>0.1181711609200165</v>
      </c>
      <c r="V23" s="87">
        <f>分析係数表!D26</f>
        <v>6.5760780018802641E-3</v>
      </c>
      <c r="W23" s="88">
        <f t="shared" si="8"/>
        <v>0</v>
      </c>
      <c r="X23" s="76">
        <f>分析係数表!E26</f>
        <v>6.992837551004584E-3</v>
      </c>
      <c r="Y23" s="89">
        <f t="shared" si="9"/>
        <v>0</v>
      </c>
    </row>
    <row r="24" spans="1:25" x14ac:dyDescent="0.2">
      <c r="A24" s="6" t="s">
        <v>12</v>
      </c>
      <c r="B24" s="5" t="s">
        <v>365</v>
      </c>
      <c r="C24" s="90"/>
      <c r="D24" s="76">
        <f>投入係数表!AG24</f>
        <v>0</v>
      </c>
      <c r="E24" s="77">
        <f t="shared" si="0"/>
        <v>0</v>
      </c>
      <c r="F24" s="76">
        <f>分析係数表!C27</f>
        <v>0.19201995012468831</v>
      </c>
      <c r="G24" s="77">
        <f t="shared" si="1"/>
        <v>0</v>
      </c>
      <c r="H24" s="77">
        <v>2.1620611847439348E-3</v>
      </c>
      <c r="I24" s="77">
        <f t="shared" si="2"/>
        <v>2.1620611847439348E-3</v>
      </c>
      <c r="J24" s="76">
        <f>分析係数表!G27</f>
        <v>0.16888519134775373</v>
      </c>
      <c r="K24" s="78">
        <f t="shared" si="3"/>
        <v>3.6514011689103056E-4</v>
      </c>
      <c r="L24" s="79"/>
      <c r="M24" s="80"/>
      <c r="N24" s="81">
        <f>分析係数表!H27</f>
        <v>1.1060337049218499E-2</v>
      </c>
      <c r="O24" s="82">
        <f t="shared" si="4"/>
        <v>0.16626470180444469</v>
      </c>
      <c r="P24" s="76">
        <f>分析係数表!C27</f>
        <v>0.19201995012468831</v>
      </c>
      <c r="Q24" s="82">
        <f t="shared" si="5"/>
        <v>3.1926139747985645E-2</v>
      </c>
      <c r="R24" s="83">
        <v>3.2333146885735992E-2</v>
      </c>
      <c r="S24" s="84">
        <f t="shared" si="6"/>
        <v>3.4495208070479927E-2</v>
      </c>
      <c r="T24" s="85">
        <f>分析係数表!F27</f>
        <v>0.32029950083194675</v>
      </c>
      <c r="U24" s="86">
        <f t="shared" si="7"/>
        <v>1.1048797926068861E-2</v>
      </c>
      <c r="V24" s="87">
        <f>分析係数表!D27</f>
        <v>0</v>
      </c>
      <c r="W24" s="88">
        <f t="shared" si="8"/>
        <v>0</v>
      </c>
      <c r="X24" s="76">
        <f>分析係数表!E27</f>
        <v>0</v>
      </c>
      <c r="Y24" s="89">
        <f t="shared" si="9"/>
        <v>0</v>
      </c>
    </row>
    <row r="25" spans="1:25" x14ac:dyDescent="0.2">
      <c r="A25" s="6" t="s">
        <v>13</v>
      </c>
      <c r="B25" s="5" t="s">
        <v>192</v>
      </c>
      <c r="C25" s="90"/>
      <c r="D25" s="76">
        <f>投入係数表!AG25</f>
        <v>0</v>
      </c>
      <c r="E25" s="77">
        <f t="shared" si="0"/>
        <v>0</v>
      </c>
      <c r="F25" s="76">
        <f>分析係数表!C28</f>
        <v>7.8754250939681358E-2</v>
      </c>
      <c r="G25" s="77">
        <f t="shared" si="1"/>
        <v>0</v>
      </c>
      <c r="H25" s="77">
        <v>2.775730952649166E-2</v>
      </c>
      <c r="I25" s="77">
        <f t="shared" si="2"/>
        <v>2.775730952649166E-2</v>
      </c>
      <c r="J25" s="76">
        <f>分析係数表!G28</f>
        <v>0.12491909385113269</v>
      </c>
      <c r="K25" s="78">
        <f t="shared" si="3"/>
        <v>3.4674179537947511E-3</v>
      </c>
      <c r="L25" s="79"/>
      <c r="M25" s="80"/>
      <c r="N25" s="81">
        <f>分析係数表!H28</f>
        <v>1.995711693880917E-2</v>
      </c>
      <c r="O25" s="82">
        <f t="shared" si="4"/>
        <v>0.30000569439626557</v>
      </c>
      <c r="P25" s="76">
        <f>分析係数表!C28</f>
        <v>7.8754250939681358E-2</v>
      </c>
      <c r="Q25" s="82">
        <f t="shared" si="5"/>
        <v>2.3626723739816856E-2</v>
      </c>
      <c r="R25" s="83">
        <v>2.6072819113734613E-2</v>
      </c>
      <c r="S25" s="84">
        <f t="shared" si="6"/>
        <v>5.3830128640226273E-2</v>
      </c>
      <c r="T25" s="85">
        <f>分析係数表!F28</f>
        <v>0.21391585760517801</v>
      </c>
      <c r="U25" s="86">
        <f t="shared" si="7"/>
        <v>1.1515118133071057E-2</v>
      </c>
      <c r="V25" s="87">
        <f>分析係数表!D28</f>
        <v>3.3980582524271843E-2</v>
      </c>
      <c r="W25" s="88">
        <f t="shared" si="8"/>
        <v>0</v>
      </c>
      <c r="X25" s="76">
        <f>分析係数表!E28</f>
        <v>2.9773462783171521E-2</v>
      </c>
      <c r="Y25" s="89">
        <f t="shared" si="9"/>
        <v>0</v>
      </c>
    </row>
    <row r="26" spans="1:25" x14ac:dyDescent="0.2">
      <c r="A26" s="6" t="s">
        <v>14</v>
      </c>
      <c r="B26" s="5" t="s">
        <v>50</v>
      </c>
      <c r="C26" s="90"/>
      <c r="D26" s="76">
        <f>投入係数表!AG26</f>
        <v>1.1742602160638797E-2</v>
      </c>
      <c r="E26" s="77">
        <f t="shared" si="0"/>
        <v>1.1742602160638798</v>
      </c>
      <c r="F26" s="76">
        <f>分析係数表!C29</f>
        <v>0.17273701124799146</v>
      </c>
      <c r="G26" s="77">
        <f t="shared" si="1"/>
        <v>0.20283820015029527</v>
      </c>
      <c r="H26" s="77">
        <v>0.2248956684652178</v>
      </c>
      <c r="I26" s="77">
        <f t="shared" si="2"/>
        <v>0.2248956684652178</v>
      </c>
      <c r="J26" s="76">
        <f>分析係数表!G29</f>
        <v>0.26179367547952309</v>
      </c>
      <c r="K26" s="78">
        <f t="shared" si="3"/>
        <v>5.8876263646933644E-2</v>
      </c>
      <c r="L26" s="79"/>
      <c r="M26" s="80"/>
      <c r="N26" s="81">
        <f>分析係数表!H29</f>
        <v>9.8960910440376044E-3</v>
      </c>
      <c r="O26" s="82">
        <f t="shared" si="4"/>
        <v>0.14876315424608208</v>
      </c>
      <c r="P26" s="76">
        <f>分析係数表!C29</f>
        <v>0.17273701124799146</v>
      </c>
      <c r="Q26" s="82">
        <f t="shared" si="5"/>
        <v>2.5696902648292167E-2</v>
      </c>
      <c r="R26" s="83">
        <v>3.4687291200713316E-2</v>
      </c>
      <c r="S26" s="84">
        <f t="shared" si="6"/>
        <v>0.25958295966593115</v>
      </c>
      <c r="T26" s="85">
        <f>分析係数表!F29</f>
        <v>0.41420425090720581</v>
      </c>
      <c r="U26" s="86">
        <f t="shared" si="7"/>
        <v>0.10752036535670242</v>
      </c>
      <c r="V26" s="87">
        <f>分析係数表!D29</f>
        <v>0.15033696215655781</v>
      </c>
      <c r="W26" s="88">
        <f t="shared" si="8"/>
        <v>0</v>
      </c>
      <c r="X26" s="76">
        <f>分析係数表!E29</f>
        <v>7.8797304302747534E-2</v>
      </c>
      <c r="Y26" s="89">
        <f t="shared" si="9"/>
        <v>0</v>
      </c>
    </row>
    <row r="27" spans="1:25" x14ac:dyDescent="0.2">
      <c r="A27" s="6" t="s">
        <v>15</v>
      </c>
      <c r="B27" s="5" t="s">
        <v>36</v>
      </c>
      <c r="C27" s="90"/>
      <c r="D27" s="76">
        <f>投入係数表!AG27</f>
        <v>6.5758572099577266E-3</v>
      </c>
      <c r="E27" s="77">
        <f t="shared" si="0"/>
        <v>0.65758572099577262</v>
      </c>
      <c r="F27" s="76">
        <f>分析係数表!C30</f>
        <v>1</v>
      </c>
      <c r="G27" s="77">
        <f t="shared" si="1"/>
        <v>0.65758572099577262</v>
      </c>
      <c r="H27" s="77">
        <v>0.72220394338660898</v>
      </c>
      <c r="I27" s="77">
        <f t="shared" si="2"/>
        <v>0.72220394338660898</v>
      </c>
      <c r="J27" s="76">
        <f>分析係数表!G30</f>
        <v>0.34449467473756801</v>
      </c>
      <c r="K27" s="78">
        <f t="shared" si="3"/>
        <v>0.24879541257115884</v>
      </c>
      <c r="L27" s="79"/>
      <c r="M27" s="80"/>
      <c r="N27" s="81">
        <f>分析係数表!H30</f>
        <v>0</v>
      </c>
      <c r="O27" s="82">
        <f t="shared" si="4"/>
        <v>0</v>
      </c>
      <c r="P27" s="76">
        <f>分析係数表!C30</f>
        <v>1</v>
      </c>
      <c r="Q27" s="82">
        <f t="shared" si="5"/>
        <v>0</v>
      </c>
      <c r="R27" s="83">
        <v>3.6334356064618947E-2</v>
      </c>
      <c r="S27" s="84">
        <f t="shared" si="6"/>
        <v>0.75853829945122797</v>
      </c>
      <c r="T27" s="85">
        <f>分析係数表!F30</f>
        <v>0.44103900084284731</v>
      </c>
      <c r="U27" s="86">
        <f t="shared" si="7"/>
        <v>0.33454497369100211</v>
      </c>
      <c r="V27" s="87">
        <f>分析係数表!D30</f>
        <v>0.13470232166117538</v>
      </c>
      <c r="W27" s="88">
        <f t="shared" si="8"/>
        <v>0</v>
      </c>
      <c r="X27" s="76">
        <f>分析係数表!E30</f>
        <v>9.0644395065512223E-2</v>
      </c>
      <c r="Y27" s="89">
        <f t="shared" si="9"/>
        <v>0</v>
      </c>
    </row>
    <row r="28" spans="1:25" x14ac:dyDescent="0.2">
      <c r="A28" s="6" t="s">
        <v>16</v>
      </c>
      <c r="B28" s="5" t="s">
        <v>193</v>
      </c>
      <c r="C28" s="90"/>
      <c r="D28" s="76">
        <f>投入係数表!AG28</f>
        <v>3.2879286049788633E-3</v>
      </c>
      <c r="E28" s="77">
        <f t="shared" si="0"/>
        <v>0.32879286049788631</v>
      </c>
      <c r="F28" s="76">
        <f>分析係数表!C31</f>
        <v>0.22703792364873376</v>
      </c>
      <c r="G28" s="77">
        <f t="shared" si="1"/>
        <v>7.4648448357967884E-2</v>
      </c>
      <c r="H28" s="77">
        <v>0.10594247343563803</v>
      </c>
      <c r="I28" s="77">
        <f t="shared" si="2"/>
        <v>0.10594247343563803</v>
      </c>
      <c r="J28" s="76">
        <f>分析係数表!G31</f>
        <v>7.0061014096360189E-2</v>
      </c>
      <c r="K28" s="78">
        <f t="shared" si="3"/>
        <v>7.4224371247775013E-3</v>
      </c>
      <c r="L28" s="79"/>
      <c r="M28" s="80"/>
      <c r="N28" s="81">
        <f>分析係数表!H31</f>
        <v>2.3692406205431206E-2</v>
      </c>
      <c r="O28" s="82">
        <f t="shared" si="4"/>
        <v>0.35615649281267886</v>
      </c>
      <c r="P28" s="76">
        <f>分析係数表!C31</f>
        <v>0.22703792364873376</v>
      </c>
      <c r="Q28" s="82">
        <f t="shared" si="5"/>
        <v>8.0861030622205773E-2</v>
      </c>
      <c r="R28" s="83">
        <v>0.10126230613114201</v>
      </c>
      <c r="S28" s="84">
        <f t="shared" si="6"/>
        <v>0.20720477956678005</v>
      </c>
      <c r="T28" s="85">
        <f>分析係数表!F31</f>
        <v>0.2422680412371134</v>
      </c>
      <c r="U28" s="86">
        <f t="shared" si="7"/>
        <v>5.0199096080611662E-2</v>
      </c>
      <c r="V28" s="87">
        <f>分析係数表!D31</f>
        <v>2.0934146854618137E-2</v>
      </c>
      <c r="W28" s="88">
        <f t="shared" si="8"/>
        <v>0</v>
      </c>
      <c r="X28" s="76">
        <f>分析係数表!E31</f>
        <v>1.7988638754470862E-2</v>
      </c>
      <c r="Y28" s="89">
        <f t="shared" si="9"/>
        <v>0</v>
      </c>
    </row>
    <row r="29" spans="1:25" x14ac:dyDescent="0.2">
      <c r="A29" s="6" t="s">
        <v>17</v>
      </c>
      <c r="B29" s="5" t="s">
        <v>273</v>
      </c>
      <c r="C29" s="90"/>
      <c r="D29" s="76">
        <f>投入係数表!AG29</f>
        <v>4.6970408642555192E-4</v>
      </c>
      <c r="E29" s="77">
        <f t="shared" si="0"/>
        <v>4.6970408642555195E-2</v>
      </c>
      <c r="F29" s="76">
        <f>分析係数表!C32</f>
        <v>0.29590488771466317</v>
      </c>
      <c r="G29" s="77">
        <f t="shared" si="1"/>
        <v>1.3898773495287139E-2</v>
      </c>
      <c r="H29" s="77">
        <v>2.1630527469660692E-2</v>
      </c>
      <c r="I29" s="77">
        <f t="shared" si="2"/>
        <v>2.1630527469660692E-2</v>
      </c>
      <c r="J29" s="76">
        <f>分析係数表!G32</f>
        <v>0.13968957871396895</v>
      </c>
      <c r="K29" s="78">
        <f t="shared" si="3"/>
        <v>3.021559269597835E-3</v>
      </c>
      <c r="L29" s="79"/>
      <c r="M29" s="80"/>
      <c r="N29" s="81">
        <f>分析係数表!H32</f>
        <v>6.5682878792288815E-3</v>
      </c>
      <c r="O29" s="82">
        <f t="shared" si="4"/>
        <v>9.8737897475095676E-2</v>
      </c>
      <c r="P29" s="76">
        <f>分析係数表!C32</f>
        <v>0.29590488771466317</v>
      </c>
      <c r="Q29" s="82">
        <f t="shared" si="5"/>
        <v>2.9217026465550109E-2</v>
      </c>
      <c r="R29" s="83">
        <v>3.6026303167667771E-2</v>
      </c>
      <c r="S29" s="84">
        <f t="shared" si="6"/>
        <v>5.765683063732846E-2</v>
      </c>
      <c r="T29" s="85">
        <f>分析係数表!F32</f>
        <v>0.48337028824833705</v>
      </c>
      <c r="U29" s="86">
        <f t="shared" si="7"/>
        <v>2.7869598844651008E-2</v>
      </c>
      <c r="V29" s="87">
        <f>分析係数表!D32</f>
        <v>2.4390243902439025E-2</v>
      </c>
      <c r="W29" s="88">
        <f t="shared" si="8"/>
        <v>0</v>
      </c>
      <c r="X29" s="76">
        <f>分析係数表!E32</f>
        <v>3.7694013303769404E-2</v>
      </c>
      <c r="Y29" s="89">
        <f t="shared" si="9"/>
        <v>0</v>
      </c>
    </row>
    <row r="30" spans="1:25" x14ac:dyDescent="0.2">
      <c r="A30" s="6" t="s">
        <v>18</v>
      </c>
      <c r="B30" s="5" t="s">
        <v>274</v>
      </c>
      <c r="C30" s="90"/>
      <c r="D30" s="76">
        <f>投入係数表!AG30</f>
        <v>3.2879286049788633E-3</v>
      </c>
      <c r="E30" s="77">
        <f t="shared" si="0"/>
        <v>0.32879286049788631</v>
      </c>
      <c r="F30" s="76">
        <f>分析係数表!C33</f>
        <v>0.50593824228028506</v>
      </c>
      <c r="G30" s="77">
        <f t="shared" si="1"/>
        <v>0.16634888191460756</v>
      </c>
      <c r="H30" s="77">
        <v>0.19211089525017905</v>
      </c>
      <c r="I30" s="77">
        <f t="shared" si="2"/>
        <v>0.19211089525017905</v>
      </c>
      <c r="J30" s="76">
        <f>分析係数表!G33</f>
        <v>0.50351288056206089</v>
      </c>
      <c r="K30" s="78">
        <f t="shared" si="3"/>
        <v>9.6730310254773993E-2</v>
      </c>
      <c r="L30" s="79"/>
      <c r="M30" s="80"/>
      <c r="N30" s="81">
        <f>分析係数表!H33</f>
        <v>9.7990705436058648E-4</v>
      </c>
      <c r="O30" s="82">
        <f t="shared" si="4"/>
        <v>1.4730469194955189E-2</v>
      </c>
      <c r="P30" s="76">
        <f>分析係数表!C33</f>
        <v>0.50593824228028506</v>
      </c>
      <c r="Q30" s="82">
        <f t="shared" si="5"/>
        <v>7.4527076924595136E-3</v>
      </c>
      <c r="R30" s="83">
        <v>2.5077161637380909E-2</v>
      </c>
      <c r="S30" s="84">
        <f t="shared" si="6"/>
        <v>0.21718805688755996</v>
      </c>
      <c r="T30" s="85">
        <f>分析係数表!F33</f>
        <v>0.6428571428571429</v>
      </c>
      <c r="U30" s="86">
        <f t="shared" si="7"/>
        <v>0.13962089371343142</v>
      </c>
      <c r="V30" s="87">
        <f>分析係数表!D33</f>
        <v>0.16744730679156908</v>
      </c>
      <c r="W30" s="88">
        <f t="shared" si="8"/>
        <v>0</v>
      </c>
      <c r="X30" s="76">
        <f>分析係数表!E33</f>
        <v>0.16510538641686182</v>
      </c>
      <c r="Y30" s="89">
        <f t="shared" si="9"/>
        <v>0</v>
      </c>
    </row>
    <row r="31" spans="1:25" x14ac:dyDescent="0.2">
      <c r="A31" s="6" t="s">
        <v>19</v>
      </c>
      <c r="B31" s="5" t="s">
        <v>275</v>
      </c>
      <c r="C31" s="90"/>
      <c r="D31" s="76">
        <f>投入係数表!AG31</f>
        <v>8.4546735556599341E-3</v>
      </c>
      <c r="E31" s="77">
        <f t="shared" si="0"/>
        <v>0.84546735556599339</v>
      </c>
      <c r="F31" s="76">
        <f>分析係数表!C34</f>
        <v>0.26077975054258296</v>
      </c>
      <c r="G31" s="77">
        <f t="shared" si="1"/>
        <v>0.22048076607639705</v>
      </c>
      <c r="H31" s="77">
        <v>0.32906665504957283</v>
      </c>
      <c r="I31" s="77">
        <f t="shared" si="2"/>
        <v>0.32906665504957283</v>
      </c>
      <c r="J31" s="76">
        <f>分析係数表!G34</f>
        <v>0.42483061710309467</v>
      </c>
      <c r="K31" s="78">
        <f t="shared" si="3"/>
        <v>0.13979759013276122</v>
      </c>
      <c r="L31" s="79"/>
      <c r="M31" s="80"/>
      <c r="N31" s="81">
        <f>分析係数表!H34</f>
        <v>0.16366388217830427</v>
      </c>
      <c r="O31" s="82">
        <f t="shared" si="4"/>
        <v>2.4602800480168221</v>
      </c>
      <c r="P31" s="76">
        <f>分析係数表!C34</f>
        <v>0.26077975054258296</v>
      </c>
      <c r="Q31" s="82">
        <f t="shared" si="5"/>
        <v>0.64159121718672085</v>
      </c>
      <c r="R31" s="83">
        <v>0.69299101787927198</v>
      </c>
      <c r="S31" s="84">
        <f t="shared" si="6"/>
        <v>1.0220576729288449</v>
      </c>
      <c r="T31" s="85">
        <f>分析係数表!F34</f>
        <v>0.70072636269303545</v>
      </c>
      <c r="U31" s="86">
        <f t="shared" si="7"/>
        <v>0.71618275561393752</v>
      </c>
      <c r="V31" s="87">
        <f>分析係数表!D34</f>
        <v>0.25868278093145336</v>
      </c>
      <c r="W31" s="88">
        <f t="shared" si="8"/>
        <v>0</v>
      </c>
      <c r="X31" s="76">
        <f>分析係数表!E34</f>
        <v>0.16968809131416712</v>
      </c>
      <c r="Y31" s="89">
        <f t="shared" si="9"/>
        <v>0</v>
      </c>
    </row>
    <row r="32" spans="1:25" x14ac:dyDescent="0.2">
      <c r="A32" s="6" t="s">
        <v>20</v>
      </c>
      <c r="B32" s="5" t="s">
        <v>37</v>
      </c>
      <c r="C32" s="90"/>
      <c r="D32" s="76">
        <f>投入係数表!AG32</f>
        <v>4.227336777829967E-3</v>
      </c>
      <c r="E32" s="77">
        <f t="shared" si="0"/>
        <v>0.4227336777829967</v>
      </c>
      <c r="F32" s="76">
        <f>分析係数表!C35</f>
        <v>0.71993786549707606</v>
      </c>
      <c r="G32" s="77">
        <f t="shared" si="1"/>
        <v>0.30434198165681936</v>
      </c>
      <c r="H32" s="77">
        <v>0.51020585474742353</v>
      </c>
      <c r="I32" s="77">
        <f t="shared" si="2"/>
        <v>0.51020585474742353</v>
      </c>
      <c r="J32" s="76">
        <f>分析係数表!G35</f>
        <v>0.31397977394408089</v>
      </c>
      <c r="K32" s="78">
        <f t="shared" si="3"/>
        <v>0.16019431893854261</v>
      </c>
      <c r="L32" s="79"/>
      <c r="M32" s="80"/>
      <c r="N32" s="81">
        <f>分析係数表!H35</f>
        <v>6.1132617322040145E-2</v>
      </c>
      <c r="O32" s="82">
        <f t="shared" si="4"/>
        <v>0.91897709304368946</v>
      </c>
      <c r="P32" s="76">
        <f>分析係数表!C35</f>
        <v>0.71993786549707606</v>
      </c>
      <c r="Q32" s="82">
        <f t="shared" si="5"/>
        <v>0.66160640680658167</v>
      </c>
      <c r="R32" s="83">
        <v>0.8298902384203074</v>
      </c>
      <c r="S32" s="84">
        <f t="shared" si="6"/>
        <v>1.3400960931677308</v>
      </c>
      <c r="T32" s="85">
        <f>分析係数表!F35</f>
        <v>0.64640095181439616</v>
      </c>
      <c r="U32" s="86">
        <f t="shared" si="7"/>
        <v>0.86623939014637497</v>
      </c>
      <c r="V32" s="87">
        <f>分析係数表!D35</f>
        <v>8.7804878048780483E-2</v>
      </c>
      <c r="W32" s="88">
        <f t="shared" si="8"/>
        <v>0</v>
      </c>
      <c r="X32" s="76">
        <f>分析係数表!E35</f>
        <v>7.8643664485425341E-2</v>
      </c>
      <c r="Y32" s="89">
        <f t="shared" si="9"/>
        <v>0</v>
      </c>
    </row>
    <row r="33" spans="1:25" x14ac:dyDescent="0.2">
      <c r="A33" s="6" t="s">
        <v>21</v>
      </c>
      <c r="B33" s="5" t="s">
        <v>38</v>
      </c>
      <c r="C33" s="90"/>
      <c r="D33" s="76">
        <f>投入係数表!AG33</f>
        <v>2.5364020666979802E-2</v>
      </c>
      <c r="E33" s="77">
        <f t="shared" si="0"/>
        <v>2.5364020666979803</v>
      </c>
      <c r="F33" s="76">
        <f>分析係数表!C36</f>
        <v>0.73814422888496956</v>
      </c>
      <c r="G33" s="77">
        <f t="shared" si="1"/>
        <v>1.8722305476650238</v>
      </c>
      <c r="H33" s="77">
        <v>2.0194830127573158</v>
      </c>
      <c r="I33" s="77">
        <f t="shared" si="2"/>
        <v>2.0194830127573158</v>
      </c>
      <c r="J33" s="76">
        <f>分析係数表!G36</f>
        <v>1.8281777836656288E-2</v>
      </c>
      <c r="K33" s="78">
        <f t="shared" si="3"/>
        <v>3.6919739784130566E-2</v>
      </c>
      <c r="L33" s="79"/>
      <c r="M33" s="80"/>
      <c r="N33" s="81">
        <f>分析係数表!H36</f>
        <v>0.17079488896003725</v>
      </c>
      <c r="O33" s="82">
        <f t="shared" si="4"/>
        <v>2.567477026811793</v>
      </c>
      <c r="P33" s="76">
        <f>分析係数表!C36</f>
        <v>0.73814422888496956</v>
      </c>
      <c r="Q33" s="82">
        <f t="shared" si="5"/>
        <v>1.8951683501358652</v>
      </c>
      <c r="R33" s="83">
        <v>1.9675109759031202</v>
      </c>
      <c r="S33" s="84">
        <f t="shared" si="6"/>
        <v>3.9869939886604362</v>
      </c>
      <c r="T33" s="85">
        <f>分析係数表!F36</f>
        <v>0.88368550043054916</v>
      </c>
      <c r="U33" s="86">
        <f t="shared" si="7"/>
        <v>3.5232487780829889</v>
      </c>
      <c r="V33" s="87">
        <f>分析係数表!D36</f>
        <v>1.6625819699278004E-2</v>
      </c>
      <c r="W33" s="88">
        <f t="shared" si="8"/>
        <v>0</v>
      </c>
      <c r="X33" s="76">
        <f>分析係数表!E36</f>
        <v>4.8353977611445987E-3</v>
      </c>
      <c r="Y33" s="89">
        <f t="shared" si="9"/>
        <v>0</v>
      </c>
    </row>
    <row r="34" spans="1:25" x14ac:dyDescent="0.2">
      <c r="A34" s="6" t="s">
        <v>22</v>
      </c>
      <c r="B34" s="5" t="s">
        <v>377</v>
      </c>
      <c r="C34" s="90"/>
      <c r="D34" s="76">
        <f>投入係数表!AG34</f>
        <v>1.3621418506341005E-2</v>
      </c>
      <c r="E34" s="77">
        <f t="shared" si="0"/>
        <v>1.3621418506341005</v>
      </c>
      <c r="F34" s="76">
        <f>分析係数表!C37</f>
        <v>0.25348602222970695</v>
      </c>
      <c r="G34" s="77">
        <f t="shared" si="1"/>
        <v>0.34528391942984976</v>
      </c>
      <c r="H34" s="77">
        <v>0.42167788552132945</v>
      </c>
      <c r="I34" s="77">
        <f t="shared" si="2"/>
        <v>0.42167788552132945</v>
      </c>
      <c r="J34" s="76">
        <f>分析係数表!G37</f>
        <v>0.47075358051131039</v>
      </c>
      <c r="K34" s="78">
        <f t="shared" si="3"/>
        <v>0.19850637443160429</v>
      </c>
      <c r="L34" s="79"/>
      <c r="M34" s="80"/>
      <c r="N34" s="81">
        <f>分析係数表!H37</f>
        <v>4.9005054768072494E-2</v>
      </c>
      <c r="O34" s="82">
        <f t="shared" si="4"/>
        <v>0.73666930597741243</v>
      </c>
      <c r="P34" s="76">
        <f>分析係数表!C37</f>
        <v>0.25348602222970695</v>
      </c>
      <c r="Q34" s="82">
        <f t="shared" si="5"/>
        <v>0.18673537207093316</v>
      </c>
      <c r="R34" s="83">
        <v>0.22574181785529632</v>
      </c>
      <c r="S34" s="84">
        <f t="shared" si="6"/>
        <v>0.6474197033766258</v>
      </c>
      <c r="T34" s="85">
        <f>分析係数表!F37</f>
        <v>0.68036407442109492</v>
      </c>
      <c r="U34" s="86">
        <f t="shared" si="7"/>
        <v>0.44048110724981782</v>
      </c>
      <c r="V34" s="87">
        <f>分析係数表!D37</f>
        <v>9.1554008834158748E-2</v>
      </c>
      <c r="W34" s="88">
        <f t="shared" si="8"/>
        <v>0</v>
      </c>
      <c r="X34" s="76">
        <f>分析係数表!E37</f>
        <v>8.4593762548520954E-2</v>
      </c>
      <c r="Y34" s="89">
        <f t="shared" si="9"/>
        <v>0</v>
      </c>
    </row>
    <row r="35" spans="1:25" x14ac:dyDescent="0.2">
      <c r="A35" s="6" t="s">
        <v>23</v>
      </c>
      <c r="B35" s="5" t="s">
        <v>194</v>
      </c>
      <c r="C35" s="75">
        <f>最終需要_まとめ!C36</f>
        <v>100</v>
      </c>
      <c r="D35" s="76">
        <f>投入係数表!AG35</f>
        <v>0.27289807421324563</v>
      </c>
      <c r="E35" s="77">
        <f t="shared" si="0"/>
        <v>27.289807421324564</v>
      </c>
      <c r="F35" s="76">
        <f>分析係数表!C38</f>
        <v>0.13763637750820168</v>
      </c>
      <c r="G35" s="77">
        <f t="shared" si="1"/>
        <v>3.7560702363675516</v>
      </c>
      <c r="H35" s="77">
        <v>3.9395261201598366</v>
      </c>
      <c r="I35" s="77">
        <f t="shared" si="2"/>
        <v>103.93952612015984</v>
      </c>
      <c r="J35" s="76">
        <f>分析係数表!G38</f>
        <v>0.19868482855800845</v>
      </c>
      <c r="K35" s="78">
        <f t="shared" si="3"/>
        <v>20.6512069275846</v>
      </c>
      <c r="L35" s="79"/>
      <c r="M35" s="80"/>
      <c r="N35" s="81">
        <f>分析係数表!H38</f>
        <v>4.3455482143376897E-2</v>
      </c>
      <c r="O35" s="82">
        <f t="shared" si="4"/>
        <v>0.653245262615884</v>
      </c>
      <c r="P35" s="76">
        <f>分析係数表!C38</f>
        <v>0.13763637750820168</v>
      </c>
      <c r="Q35" s="82">
        <f t="shared" si="5"/>
        <v>8.9910311570844156E-2</v>
      </c>
      <c r="R35" s="83">
        <v>0.11468812679122176</v>
      </c>
      <c r="S35" s="84">
        <f t="shared" si="6"/>
        <v>104.05421424695106</v>
      </c>
      <c r="T35" s="85">
        <f>分析係数表!F38</f>
        <v>0.41427900422733677</v>
      </c>
      <c r="U35" s="86">
        <f t="shared" si="7"/>
        <v>43.107476263884841</v>
      </c>
      <c r="V35" s="87">
        <f>分析係数表!D38</f>
        <v>5.9182714889619542E-2</v>
      </c>
      <c r="W35" s="88">
        <f t="shared" si="8"/>
        <v>6</v>
      </c>
      <c r="X35" s="76">
        <f>分析係数表!E38</f>
        <v>5.7303898543917334E-2</v>
      </c>
      <c r="Y35" s="89">
        <f t="shared" si="9"/>
        <v>6</v>
      </c>
    </row>
    <row r="36" spans="1:25" x14ac:dyDescent="0.2">
      <c r="A36" s="6" t="s">
        <v>24</v>
      </c>
      <c r="B36" s="5" t="s">
        <v>39</v>
      </c>
      <c r="C36" s="90"/>
      <c r="D36" s="76">
        <f>投入係数表!AG36</f>
        <v>0</v>
      </c>
      <c r="E36" s="77">
        <f t="shared" si="0"/>
        <v>0</v>
      </c>
      <c r="F36" s="76">
        <f>分析係数表!C39</f>
        <v>1</v>
      </c>
      <c r="G36" s="77">
        <f t="shared" si="1"/>
        <v>0</v>
      </c>
      <c r="H36" s="77">
        <v>2.1482675674950616E-2</v>
      </c>
      <c r="I36" s="77">
        <f t="shared" si="2"/>
        <v>2.1482675674950616E-2</v>
      </c>
      <c r="J36" s="76">
        <f>分析係数表!G39</f>
        <v>0.35440246949875054</v>
      </c>
      <c r="K36" s="78">
        <f t="shared" si="3"/>
        <v>7.6135133106432357E-3</v>
      </c>
      <c r="L36" s="79"/>
      <c r="M36" s="80"/>
      <c r="N36" s="81">
        <f>分析係数表!H39</f>
        <v>3.9099261673991711E-3</v>
      </c>
      <c r="O36" s="82">
        <f t="shared" si="4"/>
        <v>5.8776030550167724E-2</v>
      </c>
      <c r="P36" s="76">
        <f>分析係数表!C39</f>
        <v>1</v>
      </c>
      <c r="Q36" s="82">
        <f t="shared" si="5"/>
        <v>5.8776030550167724E-2</v>
      </c>
      <c r="R36" s="83">
        <v>6.9019139676292876E-2</v>
      </c>
      <c r="S36" s="84">
        <f t="shared" si="6"/>
        <v>9.0501815351243492E-2</v>
      </c>
      <c r="T36" s="85">
        <f>分析係数表!F39</f>
        <v>0.70505659267970011</v>
      </c>
      <c r="U36" s="86">
        <f t="shared" si="7"/>
        <v>6.3808901562875109E-2</v>
      </c>
      <c r="V36" s="87">
        <f>分析係数表!D39</f>
        <v>6.644127590768778E-2</v>
      </c>
      <c r="W36" s="88">
        <f t="shared" si="8"/>
        <v>0</v>
      </c>
      <c r="X36" s="76">
        <f>分析係数表!E39</f>
        <v>8.4080552697339411E-2</v>
      </c>
      <c r="Y36" s="89">
        <f t="shared" si="9"/>
        <v>0</v>
      </c>
    </row>
    <row r="37" spans="1:25" x14ac:dyDescent="0.2">
      <c r="A37" s="6" t="s">
        <v>25</v>
      </c>
      <c r="B37" s="5" t="s">
        <v>40</v>
      </c>
      <c r="C37" s="90"/>
      <c r="D37" s="76">
        <f>投入係数表!AG37</f>
        <v>3.2879286049788633E-3</v>
      </c>
      <c r="E37" s="77">
        <f t="shared" si="0"/>
        <v>0.32879286049788631</v>
      </c>
      <c r="F37" s="76">
        <f>分析係数表!C40</f>
        <v>0.97865804365400166</v>
      </c>
      <c r="G37" s="77">
        <f t="shared" si="1"/>
        <v>0.3217757776222645</v>
      </c>
      <c r="H37" s="77">
        <v>0.33565366446646216</v>
      </c>
      <c r="I37" s="77">
        <f t="shared" si="2"/>
        <v>0.33565366446646216</v>
      </c>
      <c r="J37" s="76">
        <f>分析係数表!G40</f>
        <v>0.50171175404443846</v>
      </c>
      <c r="K37" s="78">
        <f t="shared" si="3"/>
        <v>0.16840138875091215</v>
      </c>
      <c r="L37" s="79"/>
      <c r="M37" s="80"/>
      <c r="N37" s="81">
        <f>分析係数表!H40</f>
        <v>2.8630749677406836E-2</v>
      </c>
      <c r="O37" s="82">
        <f t="shared" si="4"/>
        <v>0.43039222370606689</v>
      </c>
      <c r="P37" s="76">
        <f>分析係数表!C40</f>
        <v>0.97865804365400166</v>
      </c>
      <c r="Q37" s="82">
        <f t="shared" si="5"/>
        <v>0.42120681165607488</v>
      </c>
      <c r="R37" s="83">
        <v>0.42219550774811049</v>
      </c>
      <c r="S37" s="84">
        <f t="shared" si="6"/>
        <v>0.7578491722145726</v>
      </c>
      <c r="T37" s="85">
        <f>分析係数表!F40</f>
        <v>0.70027522319930191</v>
      </c>
      <c r="U37" s="86">
        <f t="shared" si="7"/>
        <v>0.53070299822396605</v>
      </c>
      <c r="V37" s="87">
        <f>分析係数表!D40</f>
        <v>7.5250050345707184E-2</v>
      </c>
      <c r="W37" s="88">
        <f t="shared" si="8"/>
        <v>0</v>
      </c>
      <c r="X37" s="76">
        <f>分析係数表!E40</f>
        <v>4.584815734711687E-2</v>
      </c>
      <c r="Y37" s="89">
        <f t="shared" si="9"/>
        <v>0</v>
      </c>
    </row>
    <row r="38" spans="1:25" x14ac:dyDescent="0.2">
      <c r="A38" s="6" t="s">
        <v>26</v>
      </c>
      <c r="B38" s="5" t="s">
        <v>277</v>
      </c>
      <c r="C38" s="90"/>
      <c r="D38" s="76">
        <f>投入係数表!AG38</f>
        <v>0</v>
      </c>
      <c r="E38" s="77">
        <f t="shared" si="0"/>
        <v>0</v>
      </c>
      <c r="F38" s="76">
        <f>分析係数表!C41</f>
        <v>0.80396305278910163</v>
      </c>
      <c r="G38" s="77">
        <f t="shared" si="1"/>
        <v>0</v>
      </c>
      <c r="H38" s="77">
        <v>2.8784471492818414E-4</v>
      </c>
      <c r="I38" s="77">
        <f t="shared" si="2"/>
        <v>2.8784471492818414E-4</v>
      </c>
      <c r="J38" s="76">
        <f>分析係数表!G41</f>
        <v>0.44128144119646501</v>
      </c>
      <c r="K38" s="78">
        <f t="shared" si="3"/>
        <v>1.2702053064429471E-4</v>
      </c>
      <c r="L38" s="79"/>
      <c r="M38" s="80"/>
      <c r="N38" s="81">
        <f>分析係数表!H41</f>
        <v>5.1799245180506638E-2</v>
      </c>
      <c r="O38" s="82">
        <f t="shared" si="4"/>
        <v>0.77867302011748263</v>
      </c>
      <c r="P38" s="76">
        <f>分析係数表!C41</f>
        <v>0.80396305278910163</v>
      </c>
      <c r="Q38" s="82">
        <f t="shared" si="5"/>
        <v>0.62602433837816085</v>
      </c>
      <c r="R38" s="83">
        <v>0.63704692891415293</v>
      </c>
      <c r="S38" s="84">
        <f t="shared" si="6"/>
        <v>0.63733477362908109</v>
      </c>
      <c r="T38" s="85">
        <f>分析係数表!F41</f>
        <v>0.54716179469748472</v>
      </c>
      <c r="U38" s="86">
        <f t="shared" si="7"/>
        <v>0.34872523856200316</v>
      </c>
      <c r="V38" s="87">
        <f>分析係数表!D41</f>
        <v>0.14475696804894631</v>
      </c>
      <c r="W38" s="88">
        <f t="shared" si="8"/>
        <v>0</v>
      </c>
      <c r="X38" s="76">
        <f>分析係数表!E41</f>
        <v>0.13642929979605711</v>
      </c>
      <c r="Y38" s="89">
        <f t="shared" si="9"/>
        <v>0</v>
      </c>
    </row>
    <row r="39" spans="1:25" x14ac:dyDescent="0.2">
      <c r="A39" s="6" t="s">
        <v>51</v>
      </c>
      <c r="B39" s="5" t="s">
        <v>367</v>
      </c>
      <c r="C39" s="90"/>
      <c r="D39" s="76">
        <f>投入係数表!AG39</f>
        <v>9.3940817285110385E-4</v>
      </c>
      <c r="E39" s="77">
        <f>$C$35*D39</f>
        <v>9.394081728511039E-2</v>
      </c>
      <c r="F39" s="76">
        <f>分析係数表!C42</f>
        <v>0.7641968631692807</v>
      </c>
      <c r="G39" s="77">
        <f>E39*F39</f>
        <v>7.1789277892839898E-2</v>
      </c>
      <c r="H39" s="77">
        <v>8.6796883270345029E-2</v>
      </c>
      <c r="I39" s="77">
        <f>C39+H39</f>
        <v>8.6796883270345029E-2</v>
      </c>
      <c r="J39" s="76">
        <f>分析係数表!G42</f>
        <v>0.4859550561797753</v>
      </c>
      <c r="K39" s="78">
        <f>I39*J39</f>
        <v>4.2179384285869918E-2</v>
      </c>
      <c r="L39" s="79"/>
      <c r="M39" s="80"/>
      <c r="N39" s="81">
        <f>分析係数表!H42</f>
        <v>1.4232907413336437E-2</v>
      </c>
      <c r="O39" s="82">
        <f t="shared" si="4"/>
        <v>0.21395641890098277</v>
      </c>
      <c r="P39" s="76">
        <f>分析係数表!C42</f>
        <v>0.7641968631692807</v>
      </c>
      <c r="Q39" s="82">
        <f>O39*P39</f>
        <v>0.16350482417906365</v>
      </c>
      <c r="R39" s="83">
        <v>0.16931938360583595</v>
      </c>
      <c r="S39" s="84">
        <f>I39+R39</f>
        <v>0.256116266876181</v>
      </c>
      <c r="T39" s="85">
        <f>分析係数表!F42</f>
        <v>0.5610955056179775</v>
      </c>
      <c r="U39" s="86">
        <f>S39*T39</f>
        <v>0.14370568625987964</v>
      </c>
      <c r="V39" s="87">
        <f>分析係数表!D42</f>
        <v>0.23876404494382023</v>
      </c>
      <c r="W39" s="88">
        <f>ROUND(S39*V39,0)</f>
        <v>0</v>
      </c>
      <c r="X39" s="76">
        <f>分析係数表!E42</f>
        <v>0.20084269662921347</v>
      </c>
      <c r="Y39" s="89">
        <f>ROUND(S39*X39,0)</f>
        <v>0</v>
      </c>
    </row>
    <row r="40" spans="1:25" x14ac:dyDescent="0.2">
      <c r="A40" s="6" t="s">
        <v>195</v>
      </c>
      <c r="B40" s="5" t="s">
        <v>41</v>
      </c>
      <c r="C40" s="90"/>
      <c r="D40" s="76">
        <f>投入係数表!AG40</f>
        <v>0.17332080789102866</v>
      </c>
      <c r="E40" s="77">
        <f>$C$35*D40</f>
        <v>17.332080789102868</v>
      </c>
      <c r="F40" s="76">
        <f>分析係数表!C43</f>
        <v>0.28983015307192284</v>
      </c>
      <c r="G40" s="77">
        <f>E40*F40</f>
        <v>5.023359628160617</v>
      </c>
      <c r="H40" s="77">
        <v>5.5039119697744692</v>
      </c>
      <c r="I40" s="77">
        <f>C40+H40</f>
        <v>5.5039119697744692</v>
      </c>
      <c r="J40" s="76">
        <f>分析係数表!G43</f>
        <v>0.33656441717791413</v>
      </c>
      <c r="K40" s="78">
        <f>I40*J40</f>
        <v>1.8524209243056895</v>
      </c>
      <c r="L40" s="79"/>
      <c r="M40" s="80"/>
      <c r="N40" s="81">
        <f>分析係数表!H43</f>
        <v>3.8148460769760653E-2</v>
      </c>
      <c r="O40" s="82">
        <f t="shared" si="4"/>
        <v>0.57346737499568123</v>
      </c>
      <c r="P40" s="76">
        <f>分析係数表!C43</f>
        <v>0.28983015307192284</v>
      </c>
      <c r="Q40" s="82">
        <f>O40*P40</f>
        <v>0.16620813707675205</v>
      </c>
      <c r="R40" s="83">
        <v>0.2743522797523647</v>
      </c>
      <c r="S40" s="84">
        <f>I40+R40</f>
        <v>5.7782642495268339</v>
      </c>
      <c r="T40" s="85">
        <f>分析係数表!F43</f>
        <v>0.56944785276073617</v>
      </c>
      <c r="U40" s="86">
        <f>S40*T40</f>
        <v>3.2904201695771822</v>
      </c>
      <c r="V40" s="87">
        <f>分析係数表!D43</f>
        <v>0.1860122699386503</v>
      </c>
      <c r="W40" s="88">
        <f>ROUND(S40*V40,0)</f>
        <v>1</v>
      </c>
      <c r="X40" s="76">
        <f>分析係数表!E43</f>
        <v>0.14098159509202454</v>
      </c>
      <c r="Y40" s="89">
        <f>ROUND(S40*X40,0)</f>
        <v>1</v>
      </c>
    </row>
    <row r="41" spans="1:25" x14ac:dyDescent="0.2">
      <c r="A41" s="6" t="s">
        <v>341</v>
      </c>
      <c r="B41" s="5" t="s">
        <v>42</v>
      </c>
      <c r="C41" s="90"/>
      <c r="D41" s="76">
        <f>投入係数表!AG41</f>
        <v>2.0197275716298733E-2</v>
      </c>
      <c r="E41" s="77">
        <f>$C$35*D41</f>
        <v>2.0197275716298733</v>
      </c>
      <c r="F41" s="76">
        <f>分析係数表!C44</f>
        <v>0.42300160227879646</v>
      </c>
      <c r="G41" s="77">
        <f>E41*F41</f>
        <v>0.85434799896609903</v>
      </c>
      <c r="H41" s="77">
        <v>0.89935255491712485</v>
      </c>
      <c r="I41" s="77">
        <f>C41+H41</f>
        <v>0.89935255491712485</v>
      </c>
      <c r="J41" s="76">
        <f>分析係数表!G44</f>
        <v>0.26136898597118913</v>
      </c>
      <c r="K41" s="78">
        <f>I41*J41</f>
        <v>0.23506286530928711</v>
      </c>
      <c r="L41" s="79"/>
      <c r="M41" s="80"/>
      <c r="N41" s="81">
        <f>分析係数表!H44</f>
        <v>0.11478495406079305</v>
      </c>
      <c r="O41" s="82">
        <f t="shared" si="4"/>
        <v>1.7255067430248991</v>
      </c>
      <c r="P41" s="76">
        <f>分析係数表!C44</f>
        <v>0.42300160227879646</v>
      </c>
      <c r="Q41" s="82">
        <f>O41*P41</f>
        <v>0.72989211704239987</v>
      </c>
      <c r="R41" s="83">
        <v>0.74254217311027371</v>
      </c>
      <c r="S41" s="84">
        <f>I41+R41</f>
        <v>1.6418947280273986</v>
      </c>
      <c r="T41" s="85">
        <f>分析係数表!F44</f>
        <v>0.45226438188494494</v>
      </c>
      <c r="U41" s="86">
        <f>S41*T41</f>
        <v>0.74257050429146121</v>
      </c>
      <c r="V41" s="87">
        <f>分析係数表!D44</f>
        <v>0.17696073816024857</v>
      </c>
      <c r="W41" s="88">
        <f>ROUND(S41*V41,0)</f>
        <v>0</v>
      </c>
      <c r="X41" s="76">
        <f>分析係数表!E44</f>
        <v>0.12357593446944733</v>
      </c>
      <c r="Y41" s="89">
        <f>ROUND(S41*X41,0)</f>
        <v>0</v>
      </c>
    </row>
    <row r="42" spans="1:25" x14ac:dyDescent="0.2">
      <c r="A42" s="6" t="s">
        <v>342</v>
      </c>
      <c r="B42" s="5" t="s">
        <v>279</v>
      </c>
      <c r="C42" s="90"/>
      <c r="D42" s="76">
        <f>投入係数表!AG42</f>
        <v>4.6970408642555192E-4</v>
      </c>
      <c r="E42" s="77">
        <f>$C$35*D42</f>
        <v>4.6970408642555195E-2</v>
      </c>
      <c r="F42" s="76">
        <f>分析係数表!C45</f>
        <v>1</v>
      </c>
      <c r="G42" s="77">
        <f>E42*F42</f>
        <v>4.6970408642555195E-2</v>
      </c>
      <c r="H42" s="77">
        <v>5.6477642454314289E-2</v>
      </c>
      <c r="I42" s="77">
        <f>C42+H42</f>
        <v>5.6477642454314289E-2</v>
      </c>
      <c r="J42" s="76">
        <f>分析係数表!G45</f>
        <v>0</v>
      </c>
      <c r="K42" s="78">
        <f>I42*J42</f>
        <v>0</v>
      </c>
      <c r="L42" s="79"/>
      <c r="M42" s="80"/>
      <c r="N42" s="81">
        <f>分析係数表!H45</f>
        <v>0</v>
      </c>
      <c r="O42" s="82">
        <f t="shared" si="4"/>
        <v>0</v>
      </c>
      <c r="P42" s="76">
        <f>分析係数表!C45</f>
        <v>1</v>
      </c>
      <c r="Q42" s="82">
        <f>O42*P42</f>
        <v>0</v>
      </c>
      <c r="R42" s="83">
        <v>5.7684228857051633E-3</v>
      </c>
      <c r="S42" s="84">
        <f>I42+R42</f>
        <v>6.2246065340019453E-2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投入係数表!AG43</f>
        <v>7.0455612963832787E-3</v>
      </c>
      <c r="E43" s="77">
        <f>$C$35*D43</f>
        <v>0.70455612963832792</v>
      </c>
      <c r="F43" s="76">
        <f>分析係数表!C46</f>
        <v>0.14201585503963765</v>
      </c>
      <c r="G43" s="77">
        <f>E43*F43</f>
        <v>0.10005814117400492</v>
      </c>
      <c r="H43" s="77">
        <v>0.11337075902410915</v>
      </c>
      <c r="I43" s="77">
        <f>C43+H43</f>
        <v>0.11337075902410915</v>
      </c>
      <c r="J43" s="76">
        <f>分析係数表!G46</f>
        <v>9.5541401273885346E-3</v>
      </c>
      <c r="K43" s="78">
        <f>I43*J43</f>
        <v>1.0831601180647369E-3</v>
      </c>
      <c r="L43" s="79"/>
      <c r="M43" s="80"/>
      <c r="N43" s="81">
        <f>分析係数表!H46</f>
        <v>2.2838625801631884E-2</v>
      </c>
      <c r="O43" s="82">
        <f t="shared" si="4"/>
        <v>0.34332202460321298</v>
      </c>
      <c r="P43" s="76">
        <f>分析係数表!C46</f>
        <v>0.14201585503963765</v>
      </c>
      <c r="Q43" s="82">
        <f>O43*P43</f>
        <v>4.8757170877964807E-2</v>
      </c>
      <c r="R43" s="83">
        <v>5.4056071690811627E-2</v>
      </c>
      <c r="S43" s="84">
        <f>I43+R43</f>
        <v>0.16742683071492076</v>
      </c>
      <c r="T43" s="85">
        <f>分析係数表!F46</f>
        <v>0.31369426751592355</v>
      </c>
      <c r="U43" s="86">
        <f>S43*T43</f>
        <v>5.2520837023629599E-2</v>
      </c>
      <c r="V43" s="87">
        <f>分析係数表!D46</f>
        <v>3.1847133757961785E-3</v>
      </c>
      <c r="W43" s="88">
        <f>ROUND(S43*V43,0)</f>
        <v>0</v>
      </c>
      <c r="X43" s="76">
        <f>分析係数表!E46</f>
        <v>1.1146496815286623E-2</v>
      </c>
      <c r="Y43" s="89">
        <f>ROUND(S43*X43,0)</f>
        <v>0</v>
      </c>
    </row>
    <row r="44" spans="1:25" x14ac:dyDescent="0.2">
      <c r="A44" s="192">
        <v>40</v>
      </c>
      <c r="B44" s="14" t="s">
        <v>151</v>
      </c>
      <c r="C44" s="197">
        <f>SUM(C5:C43)</f>
        <v>100</v>
      </c>
      <c r="D44" s="92">
        <f>投入係数表!AG44</f>
        <v>0.56928135274776892</v>
      </c>
      <c r="E44" s="91">
        <f>SUM(E5:E43)</f>
        <v>56.928135274776892</v>
      </c>
      <c r="F44" s="92">
        <f>分析係数表!C47</f>
        <v>0.37838028773130272</v>
      </c>
      <c r="G44" s="91">
        <f>SUM(G5:G43)</f>
        <v>14.118487908966465</v>
      </c>
      <c r="H44" s="91">
        <f>SUM(H5:H43)</f>
        <v>15.80534429285777</v>
      </c>
      <c r="I44" s="91">
        <f>SUM(I5:I43)</f>
        <v>115.80534429285775</v>
      </c>
      <c r="J44" s="92">
        <f>分析係数表!G47</f>
        <v>0.24341071531224251</v>
      </c>
      <c r="K44" s="93">
        <f>SUM(K5:K43)</f>
        <v>23.962566530127408</v>
      </c>
      <c r="L44" s="94">
        <f>最終需要_まとめ!$L$33</f>
        <v>0.62733333333333341</v>
      </c>
      <c r="M44" s="91">
        <f>K44*L44</f>
        <v>15.032516736566595</v>
      </c>
      <c r="N44" s="95">
        <f>分析係数表!H47</f>
        <v>1</v>
      </c>
      <c r="O44" s="96">
        <f>SUM(O5:O43)</f>
        <v>15.032516736566597</v>
      </c>
      <c r="P44" s="92">
        <f>分析係数表!C47</f>
        <v>0.37838028773130272</v>
      </c>
      <c r="Q44" s="96">
        <f>SUM(Q5:Q43)</f>
        <v>6.2906236243881954</v>
      </c>
      <c r="R44" s="91">
        <f>SUM(R5:R43)</f>
        <v>7.0083259593380021</v>
      </c>
      <c r="S44" s="97">
        <f>SUM(S5:S43)</f>
        <v>122.81367025219576</v>
      </c>
      <c r="T44" s="98">
        <f>分析係数表!F47</f>
        <v>0.4410006323413877</v>
      </c>
      <c r="U44" s="99">
        <f>SUM(U5:U43)</f>
        <v>54.808704300307689</v>
      </c>
      <c r="V44" s="100">
        <f>分析係数表!D47</f>
        <v>6.076465403261349E-2</v>
      </c>
      <c r="W44" s="101">
        <f>SUM(W5:W43)</f>
        <v>7</v>
      </c>
      <c r="X44" s="92">
        <f>分析係数表!E47</f>
        <v>4.5269894801387316E-2</v>
      </c>
      <c r="Y44" s="102">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289</v>
      </c>
      <c r="S2" s="3" t="s">
        <v>153</v>
      </c>
      <c r="U2" s="64" t="s">
        <v>210</v>
      </c>
      <c r="W2" s="3" t="s">
        <v>130</v>
      </c>
      <c r="Y2" s="3" t="s">
        <v>154</v>
      </c>
    </row>
    <row r="3" spans="1:25" ht="44" x14ac:dyDescent="0.2">
      <c r="B3" s="65"/>
      <c r="C3" s="66" t="s">
        <v>228</v>
      </c>
      <c r="D3" s="66" t="s">
        <v>231</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投入係数表!AH5</f>
        <v>0</v>
      </c>
      <c r="E5" s="77">
        <f t="shared" ref="E5:E38" si="0">$C$36*D5</f>
        <v>0</v>
      </c>
      <c r="F5" s="76">
        <f>分析係数表!C8</f>
        <v>1</v>
      </c>
      <c r="G5" s="77">
        <f t="shared" ref="G5:G38" si="1">E5*F5</f>
        <v>0</v>
      </c>
      <c r="H5" s="77">
        <f t="array" ref="H5:H43">MMULT(逆行列係数!C5:AO43,'32'!G5:G43)</f>
        <v>2.5268654013626077E-3</v>
      </c>
      <c r="I5" s="77">
        <f t="shared" ref="I5:I38" si="2">C5+H5</f>
        <v>2.5268654013626077E-3</v>
      </c>
      <c r="J5" s="76">
        <f>分析係数表!G8</f>
        <v>0.11966752230778634</v>
      </c>
      <c r="K5" s="78">
        <f t="shared" ref="K5:K38" si="3">I5*J5</f>
        <v>3.0238372178633332E-4</v>
      </c>
      <c r="L5" s="79" t="s">
        <v>188</v>
      </c>
      <c r="M5" s="80" t="s">
        <v>188</v>
      </c>
      <c r="N5" s="81">
        <f>分析係数表!H8</f>
        <v>1.1982031803320041E-2</v>
      </c>
      <c r="O5" s="82">
        <f t="shared" ref="O5:O43" si="4">$M$44*N5</f>
        <v>0.29114330413361478</v>
      </c>
      <c r="P5" s="76">
        <f>分析係数表!C8</f>
        <v>1</v>
      </c>
      <c r="Q5" s="82">
        <f t="shared" ref="Q5:Q38" si="5">O5*P5</f>
        <v>0.29114330413361478</v>
      </c>
      <c r="R5" s="83">
        <f t="array" ref="R5:R43">MMULT(逆行列係数!C5:AO43,'32'!Q5:Q43)</f>
        <v>0.38462284676074754</v>
      </c>
      <c r="S5" s="84">
        <f t="shared" ref="S5:S38" si="6">I5+R5</f>
        <v>0.38714971216211014</v>
      </c>
      <c r="T5" s="85">
        <f>分析係数表!F8</f>
        <v>0.45202298007578534</v>
      </c>
      <c r="U5" s="86">
        <f t="shared" ref="U5:U38" si="7">S5*T5</f>
        <v>0.17500056662699953</v>
      </c>
      <c r="V5" s="87">
        <f>分析係数表!D8</f>
        <v>0.29959662632929962</v>
      </c>
      <c r="W5" s="88">
        <f t="shared" ref="W5:W38" si="8">ROUND(S5*V5,0)</f>
        <v>0</v>
      </c>
      <c r="X5" s="76">
        <f>分析係数表!E8</f>
        <v>0.10695513995844029</v>
      </c>
      <c r="Y5" s="89">
        <f t="shared" ref="Y5:Y38" si="9">ROUND(S5*X5,0)</f>
        <v>0</v>
      </c>
    </row>
    <row r="6" spans="1:25" x14ac:dyDescent="0.2">
      <c r="A6" s="6" t="s">
        <v>220</v>
      </c>
      <c r="B6" s="5" t="s">
        <v>266</v>
      </c>
      <c r="C6" s="90"/>
      <c r="D6" s="76">
        <f>投入係数表!AH6</f>
        <v>0</v>
      </c>
      <c r="E6" s="77">
        <f t="shared" si="0"/>
        <v>0</v>
      </c>
      <c r="F6" s="76">
        <f>分析係数表!C9</f>
        <v>0.44525547445255476</v>
      </c>
      <c r="G6" s="77">
        <f t="shared" si="1"/>
        <v>0</v>
      </c>
      <c r="H6" s="77">
        <v>8.8314184232640762E-5</v>
      </c>
      <c r="I6" s="77">
        <f t="shared" si="2"/>
        <v>8.8314184232640762E-5</v>
      </c>
      <c r="J6" s="76">
        <f>分析係数表!G9</f>
        <v>0.25757575757575757</v>
      </c>
      <c r="K6" s="78">
        <f t="shared" si="3"/>
        <v>2.2747592908407468E-5</v>
      </c>
      <c r="L6" s="79"/>
      <c r="M6" s="80"/>
      <c r="N6" s="81">
        <f>分析係数表!H9</f>
        <v>6.2093120276314386E-4</v>
      </c>
      <c r="O6" s="82">
        <f t="shared" si="4"/>
        <v>1.5087588230405949E-2</v>
      </c>
      <c r="P6" s="76">
        <f>分析係数表!C9</f>
        <v>0.44525547445255476</v>
      </c>
      <c r="Q6" s="82">
        <f t="shared" si="5"/>
        <v>6.7178312558741817E-3</v>
      </c>
      <c r="R6" s="83">
        <v>8.0053298424975564E-3</v>
      </c>
      <c r="S6" s="84">
        <f t="shared" si="6"/>
        <v>8.0936440267301967E-3</v>
      </c>
      <c r="T6" s="85">
        <f>分析係数表!F9</f>
        <v>0.71212121212121215</v>
      </c>
      <c r="U6" s="86">
        <f t="shared" si="7"/>
        <v>5.7636555947927163E-3</v>
      </c>
      <c r="V6" s="87">
        <f>分析係数表!D9</f>
        <v>0.22727272727272727</v>
      </c>
      <c r="W6" s="88">
        <f t="shared" si="8"/>
        <v>0</v>
      </c>
      <c r="X6" s="76">
        <f>分析係数表!E9</f>
        <v>0</v>
      </c>
      <c r="Y6" s="89">
        <f t="shared" si="9"/>
        <v>0</v>
      </c>
    </row>
    <row r="7" spans="1:25" x14ac:dyDescent="0.2">
      <c r="A7" s="6" t="s">
        <v>221</v>
      </c>
      <c r="B7" s="5" t="s">
        <v>267</v>
      </c>
      <c r="C7" s="90"/>
      <c r="D7" s="76">
        <f>投入係数表!AH7</f>
        <v>0</v>
      </c>
      <c r="E7" s="77">
        <f t="shared" si="0"/>
        <v>0</v>
      </c>
      <c r="F7" s="76">
        <f>分析係数表!C10</f>
        <v>1</v>
      </c>
      <c r="G7" s="77">
        <f t="shared" si="1"/>
        <v>0</v>
      </c>
      <c r="H7" s="77">
        <v>1.5639166829933E-3</v>
      </c>
      <c r="I7" s="77">
        <f t="shared" si="2"/>
        <v>1.5639166829933E-3</v>
      </c>
      <c r="J7" s="76">
        <f>分析係数表!G10</f>
        <v>0.17925311203319502</v>
      </c>
      <c r="K7" s="78">
        <f t="shared" si="3"/>
        <v>2.8033693238718076E-4</v>
      </c>
      <c r="L7" s="79"/>
      <c r="M7" s="80"/>
      <c r="N7" s="81">
        <f>分析係数表!H10</f>
        <v>1.2030542053535912E-3</v>
      </c>
      <c r="O7" s="82">
        <f t="shared" si="4"/>
        <v>2.9232202196411525E-2</v>
      </c>
      <c r="P7" s="76">
        <f>分析係数表!C10</f>
        <v>1</v>
      </c>
      <c r="Q7" s="82">
        <f t="shared" si="5"/>
        <v>2.9232202196411525E-2</v>
      </c>
      <c r="R7" s="83">
        <v>3.9799077248855279E-2</v>
      </c>
      <c r="S7" s="84">
        <f t="shared" si="6"/>
        <v>4.1362993931848578E-2</v>
      </c>
      <c r="T7" s="85">
        <f>分析係数表!F10</f>
        <v>0.51950207468879672</v>
      </c>
      <c r="U7" s="86">
        <f t="shared" si="7"/>
        <v>2.1488161162935445E-2</v>
      </c>
      <c r="V7" s="87">
        <f>分析係数表!D10</f>
        <v>0.10539419087136929</v>
      </c>
      <c r="W7" s="88">
        <f t="shared" si="8"/>
        <v>0</v>
      </c>
      <c r="X7" s="76">
        <f>分析係数表!E10</f>
        <v>0</v>
      </c>
      <c r="Y7" s="89">
        <f t="shared" si="9"/>
        <v>0</v>
      </c>
    </row>
    <row r="8" spans="1:25" x14ac:dyDescent="0.2">
      <c r="A8" s="6" t="s">
        <v>222</v>
      </c>
      <c r="B8" s="5" t="s">
        <v>27</v>
      </c>
      <c r="C8" s="90"/>
      <c r="D8" s="76">
        <f>投入係数表!AH8</f>
        <v>0</v>
      </c>
      <c r="E8" s="77">
        <f t="shared" si="0"/>
        <v>0</v>
      </c>
      <c r="F8" s="76">
        <f>分析係数表!C11</f>
        <v>1.8423746161719823E-3</v>
      </c>
      <c r="G8" s="77">
        <f t="shared" si="1"/>
        <v>0</v>
      </c>
      <c r="H8" s="77">
        <v>2.9186041384427885E-4</v>
      </c>
      <c r="I8" s="77">
        <f t="shared" si="2"/>
        <v>2.9186041384427885E-4</v>
      </c>
      <c r="J8" s="76">
        <f>分析係数表!G11</f>
        <v>0.46666666666666667</v>
      </c>
      <c r="K8" s="78">
        <f t="shared" si="3"/>
        <v>1.3620152646066347E-4</v>
      </c>
      <c r="L8" s="79"/>
      <c r="M8" s="80"/>
      <c r="N8" s="81">
        <f>分析係数表!H11</f>
        <v>-1.9404100086348246E-5</v>
      </c>
      <c r="O8" s="82">
        <f t="shared" si="4"/>
        <v>-4.7148713220018589E-4</v>
      </c>
      <c r="P8" s="76">
        <f>分析係数表!C11</f>
        <v>1.8423746161719823E-3</v>
      </c>
      <c r="Q8" s="82">
        <f t="shared" si="5"/>
        <v>-8.6865592421734615E-7</v>
      </c>
      <c r="R8" s="83">
        <v>1.4612711342761376E-4</v>
      </c>
      <c r="S8" s="84">
        <f t="shared" si="6"/>
        <v>4.3798752727189263E-4</v>
      </c>
      <c r="T8" s="85">
        <f>分析係数表!F11</f>
        <v>0.8</v>
      </c>
      <c r="U8" s="86">
        <f t="shared" si="7"/>
        <v>3.5039002181751412E-4</v>
      </c>
      <c r="V8" s="87">
        <f>分析係数表!D11</f>
        <v>0.8666666666666667</v>
      </c>
      <c r="W8" s="88">
        <f t="shared" si="8"/>
        <v>0</v>
      </c>
      <c r="X8" s="76">
        <f>分析係数表!E11</f>
        <v>0.13333333333333333</v>
      </c>
      <c r="Y8" s="89">
        <f t="shared" si="9"/>
        <v>0</v>
      </c>
    </row>
    <row r="9" spans="1:25" x14ac:dyDescent="0.2">
      <c r="A9" s="6" t="s">
        <v>223</v>
      </c>
      <c r="B9" s="5" t="s">
        <v>191</v>
      </c>
      <c r="C9" s="90"/>
      <c r="D9" s="76">
        <f>投入係数表!AH9</f>
        <v>2.9398794649419373E-4</v>
      </c>
      <c r="E9" s="77">
        <f t="shared" si="0"/>
        <v>2.9398794649419375E-2</v>
      </c>
      <c r="F9" s="76">
        <f>分析係数表!C12</f>
        <v>2.0316759704011478E-2</v>
      </c>
      <c r="G9" s="77">
        <f t="shared" si="1"/>
        <v>5.9728824647983184E-4</v>
      </c>
      <c r="H9" s="77">
        <v>7.2039181332206868E-4</v>
      </c>
      <c r="I9" s="77">
        <f t="shared" si="2"/>
        <v>7.2039181332206868E-4</v>
      </c>
      <c r="J9" s="76">
        <f>分析係数表!G12</f>
        <v>0.1442736737729301</v>
      </c>
      <c r="K9" s="78">
        <f t="shared" si="3"/>
        <v>1.0393357346391769E-4</v>
      </c>
      <c r="L9" s="79"/>
      <c r="M9" s="80"/>
      <c r="N9" s="81">
        <f>分析係数表!H12</f>
        <v>9.3974056718184554E-2</v>
      </c>
      <c r="O9" s="82">
        <f t="shared" si="4"/>
        <v>2.2834121812455002</v>
      </c>
      <c r="P9" s="76">
        <f>分析係数表!C12</f>
        <v>2.0316759704011478E-2</v>
      </c>
      <c r="Q9" s="82">
        <f t="shared" si="5"/>
        <v>4.6391536591577534E-2</v>
      </c>
      <c r="R9" s="83">
        <v>5.1640029819964545E-2</v>
      </c>
      <c r="S9" s="84">
        <f t="shared" si="6"/>
        <v>5.2360421633286615E-2</v>
      </c>
      <c r="T9" s="85">
        <f>分析係数表!F12</f>
        <v>0.28705999008428357</v>
      </c>
      <c r="U9" s="86">
        <f t="shared" si="7"/>
        <v>1.5030582114860162E-2</v>
      </c>
      <c r="V9" s="87">
        <f>分析係数表!D12</f>
        <v>9.4695091720376795E-2</v>
      </c>
      <c r="W9" s="88">
        <f t="shared" si="8"/>
        <v>0</v>
      </c>
      <c r="X9" s="76">
        <f>分析係数表!E12</f>
        <v>6.8914229053049086E-2</v>
      </c>
      <c r="Y9" s="89">
        <f t="shared" si="9"/>
        <v>0</v>
      </c>
    </row>
    <row r="10" spans="1:25" x14ac:dyDescent="0.2">
      <c r="A10" s="6" t="s">
        <v>224</v>
      </c>
      <c r="B10" s="5" t="s">
        <v>28</v>
      </c>
      <c r="C10" s="90"/>
      <c r="D10" s="76">
        <f>投入係数表!AH10</f>
        <v>3.3073643980596795E-3</v>
      </c>
      <c r="E10" s="77">
        <f t="shared" si="0"/>
        <v>0.33073643980596795</v>
      </c>
      <c r="F10" s="76">
        <f>分析係数表!C13</f>
        <v>0</v>
      </c>
      <c r="G10" s="77">
        <f t="shared" si="1"/>
        <v>0</v>
      </c>
      <c r="H10" s="77">
        <v>0</v>
      </c>
      <c r="I10" s="77">
        <f t="shared" si="2"/>
        <v>0</v>
      </c>
      <c r="J10" s="76">
        <f>分析係数表!G13</f>
        <v>0.24483775811209441</v>
      </c>
      <c r="K10" s="78">
        <f t="shared" si="3"/>
        <v>0</v>
      </c>
      <c r="L10" s="79"/>
      <c r="M10" s="80"/>
      <c r="N10" s="81">
        <f>分析係数表!H13</f>
        <v>1.4242609463379612E-2</v>
      </c>
      <c r="O10" s="82">
        <f t="shared" si="4"/>
        <v>0.34607155503493647</v>
      </c>
      <c r="P10" s="76">
        <f>分析係数表!C13</f>
        <v>0</v>
      </c>
      <c r="Q10" s="82">
        <f t="shared" si="5"/>
        <v>0</v>
      </c>
      <c r="R10" s="83">
        <v>0</v>
      </c>
      <c r="S10" s="84">
        <f t="shared" si="6"/>
        <v>0</v>
      </c>
      <c r="T10" s="85">
        <f>分析係数表!F13</f>
        <v>0.38446411012782694</v>
      </c>
      <c r="U10" s="86">
        <f t="shared" si="7"/>
        <v>0</v>
      </c>
      <c r="V10" s="87">
        <f>分析係数表!D13</f>
        <v>0.19469026548672566</v>
      </c>
      <c r="W10" s="88">
        <f t="shared" si="8"/>
        <v>0</v>
      </c>
      <c r="X10" s="76">
        <f>分析係数表!E13</f>
        <v>0.18584070796460178</v>
      </c>
      <c r="Y10" s="89">
        <f t="shared" si="9"/>
        <v>0</v>
      </c>
    </row>
    <row r="11" spans="1:25" x14ac:dyDescent="0.2">
      <c r="A11" s="6" t="s">
        <v>225</v>
      </c>
      <c r="B11" s="5" t="s">
        <v>268</v>
      </c>
      <c r="C11" s="90"/>
      <c r="D11" s="76">
        <f>投入係数表!AH11</f>
        <v>1.3229457592238718E-3</v>
      </c>
      <c r="E11" s="77">
        <f t="shared" si="0"/>
        <v>0.13229457592238716</v>
      </c>
      <c r="F11" s="76">
        <f>分析係数表!C14</f>
        <v>5.3118908382066232E-2</v>
      </c>
      <c r="G11" s="77">
        <f t="shared" si="1"/>
        <v>7.0273434578655893E-3</v>
      </c>
      <c r="H11" s="77">
        <v>1.5690247031443401E-2</v>
      </c>
      <c r="I11" s="77">
        <f t="shared" si="2"/>
        <v>1.5690247031443401E-2</v>
      </c>
      <c r="J11" s="76">
        <f>分析係数表!G14</f>
        <v>0.16545012165450121</v>
      </c>
      <c r="K11" s="78">
        <f t="shared" si="3"/>
        <v>2.5959532801414871E-3</v>
      </c>
      <c r="L11" s="79"/>
      <c r="M11" s="80"/>
      <c r="N11" s="81">
        <f>分析係数表!H14</f>
        <v>1.1739480552240688E-3</v>
      </c>
      <c r="O11" s="82">
        <f t="shared" si="4"/>
        <v>2.8524971498111246E-2</v>
      </c>
      <c r="P11" s="76">
        <f>分析係数表!C14</f>
        <v>5.3118908382066232E-2</v>
      </c>
      <c r="Q11" s="82">
        <f t="shared" si="5"/>
        <v>1.5152153476092219E-3</v>
      </c>
      <c r="R11" s="83">
        <v>5.6390568047061905E-3</v>
      </c>
      <c r="S11" s="84">
        <f t="shared" si="6"/>
        <v>2.1329303836149591E-2</v>
      </c>
      <c r="T11" s="85">
        <f>分析係数表!F14</f>
        <v>0.30008110300081103</v>
      </c>
      <c r="U11" s="86">
        <f t="shared" si="7"/>
        <v>6.4005210213911997E-3</v>
      </c>
      <c r="V11" s="87">
        <f>分析係数表!D14</f>
        <v>6.4882400648824001E-2</v>
      </c>
      <c r="W11" s="88">
        <f t="shared" si="8"/>
        <v>0</v>
      </c>
      <c r="X11" s="76">
        <f>分析係数表!E14</f>
        <v>5.0283860502838604E-2</v>
      </c>
      <c r="Y11" s="89">
        <f t="shared" si="9"/>
        <v>0</v>
      </c>
    </row>
    <row r="12" spans="1:25" x14ac:dyDescent="0.2">
      <c r="A12" s="6" t="s">
        <v>226</v>
      </c>
      <c r="B12" s="5" t="s">
        <v>29</v>
      </c>
      <c r="C12" s="90"/>
      <c r="D12" s="76">
        <f>投入係数表!AH12</f>
        <v>9.5546082610612967E-4</v>
      </c>
      <c r="E12" s="77">
        <f t="shared" si="0"/>
        <v>9.5546082610612967E-2</v>
      </c>
      <c r="F12" s="76">
        <f>分析係数表!C15</f>
        <v>0</v>
      </c>
      <c r="G12" s="77">
        <f t="shared" si="1"/>
        <v>0</v>
      </c>
      <c r="H12" s="77">
        <v>0</v>
      </c>
      <c r="I12" s="77">
        <f t="shared" si="2"/>
        <v>0</v>
      </c>
      <c r="J12" s="76">
        <f>分析係数表!G15</f>
        <v>9.5965103598691384E-2</v>
      </c>
      <c r="K12" s="78">
        <f t="shared" si="3"/>
        <v>0</v>
      </c>
      <c r="L12" s="79"/>
      <c r="M12" s="80"/>
      <c r="N12" s="81">
        <f>分析係数表!H15</f>
        <v>8.6736327385976662E-3</v>
      </c>
      <c r="O12" s="82">
        <f t="shared" si="4"/>
        <v>0.2107547480934831</v>
      </c>
      <c r="P12" s="76">
        <f>分析係数表!C15</f>
        <v>0</v>
      </c>
      <c r="Q12" s="82">
        <f t="shared" si="5"/>
        <v>0</v>
      </c>
      <c r="R12" s="83">
        <v>0</v>
      </c>
      <c r="S12" s="84">
        <f t="shared" si="6"/>
        <v>0</v>
      </c>
      <c r="T12" s="85">
        <f>分析係数表!F15</f>
        <v>0.30534351145038169</v>
      </c>
      <c r="U12" s="86">
        <f t="shared" si="7"/>
        <v>0</v>
      </c>
      <c r="V12" s="87">
        <f>分析係数表!D15</f>
        <v>7.4154852780806982E-2</v>
      </c>
      <c r="W12" s="88">
        <f t="shared" si="8"/>
        <v>0</v>
      </c>
      <c r="X12" s="76">
        <f>分析係数表!E15</f>
        <v>5.9978189749182113E-2</v>
      </c>
      <c r="Y12" s="89">
        <f t="shared" si="9"/>
        <v>0</v>
      </c>
    </row>
    <row r="13" spans="1:25" x14ac:dyDescent="0.2">
      <c r="A13" s="6" t="s">
        <v>227</v>
      </c>
      <c r="B13" s="5" t="s">
        <v>30</v>
      </c>
      <c r="C13" s="90"/>
      <c r="D13" s="76">
        <f>投入係数表!AH13</f>
        <v>1.0877554020285169E-2</v>
      </c>
      <c r="E13" s="77">
        <f t="shared" si="0"/>
        <v>1.0877554020285169</v>
      </c>
      <c r="F13" s="76">
        <f>分析係数表!C16</f>
        <v>2.7114967462038564E-3</v>
      </c>
      <c r="G13" s="77">
        <f t="shared" si="1"/>
        <v>2.9494452332659914E-3</v>
      </c>
      <c r="H13" s="77">
        <v>3.1776686775669034E-3</v>
      </c>
      <c r="I13" s="77">
        <f t="shared" si="2"/>
        <v>3.1776686775669034E-3</v>
      </c>
      <c r="J13" s="76">
        <f>分析係数表!G16</f>
        <v>4.3478260869565216E-2</v>
      </c>
      <c r="K13" s="78">
        <f t="shared" si="3"/>
        <v>1.3815950772030016E-4</v>
      </c>
      <c r="L13" s="79"/>
      <c r="M13" s="80"/>
      <c r="N13" s="81">
        <f>分析係数表!H16</f>
        <v>1.6842758874950278E-2</v>
      </c>
      <c r="O13" s="82">
        <f t="shared" si="4"/>
        <v>0.40925083074976137</v>
      </c>
      <c r="P13" s="76">
        <f>分析係数表!C16</f>
        <v>2.7114967462038564E-3</v>
      </c>
      <c r="Q13" s="82">
        <f t="shared" si="5"/>
        <v>1.1096822959592032E-3</v>
      </c>
      <c r="R13" s="83">
        <v>1.2404805863653629E-3</v>
      </c>
      <c r="S13" s="84">
        <f t="shared" si="6"/>
        <v>4.4181492639322664E-3</v>
      </c>
      <c r="T13" s="85">
        <f>分析係数表!F16</f>
        <v>0.30434782608695654</v>
      </c>
      <c r="U13" s="86">
        <f t="shared" si="7"/>
        <v>1.3446541238054724E-3</v>
      </c>
      <c r="V13" s="87">
        <f>分析係数表!D16</f>
        <v>0.13043478260869565</v>
      </c>
      <c r="W13" s="88">
        <f t="shared" si="8"/>
        <v>0</v>
      </c>
      <c r="X13" s="76">
        <f>分析係数表!E16</f>
        <v>8.6956521739130432E-2</v>
      </c>
      <c r="Y13" s="89">
        <f t="shared" si="9"/>
        <v>0</v>
      </c>
    </row>
    <row r="14" spans="1:25" x14ac:dyDescent="0.2">
      <c r="A14" s="6" t="s">
        <v>2</v>
      </c>
      <c r="B14" s="5" t="s">
        <v>364</v>
      </c>
      <c r="C14" s="90"/>
      <c r="D14" s="76">
        <f>投入係数表!AH14</f>
        <v>1.9109216522122593E-3</v>
      </c>
      <c r="E14" s="77">
        <f t="shared" si="0"/>
        <v>0.19109216522122593</v>
      </c>
      <c r="F14" s="76">
        <f>分析係数表!C17</f>
        <v>8.0363051905076865E-3</v>
      </c>
      <c r="G14" s="77">
        <f t="shared" si="1"/>
        <v>1.5356749592326904E-3</v>
      </c>
      <c r="H14" s="77">
        <v>2.6743045819955847E-3</v>
      </c>
      <c r="I14" s="77">
        <f t="shared" si="2"/>
        <v>2.6743045819955847E-3</v>
      </c>
      <c r="J14" s="76">
        <f>分析係数表!G17</f>
        <v>0.21314741035856574</v>
      </c>
      <c r="K14" s="78">
        <f t="shared" si="3"/>
        <v>5.7002109616240549E-4</v>
      </c>
      <c r="L14" s="79"/>
      <c r="M14" s="80"/>
      <c r="N14" s="81">
        <f>分析係数表!H17</f>
        <v>2.8815088628227144E-3</v>
      </c>
      <c r="O14" s="82">
        <f t="shared" si="4"/>
        <v>7.0015839131727597E-2</v>
      </c>
      <c r="P14" s="76">
        <f>分析係数表!C17</f>
        <v>8.0363051905076865E-3</v>
      </c>
      <c r="Q14" s="82">
        <f t="shared" si="5"/>
        <v>5.626686514320537E-4</v>
      </c>
      <c r="R14" s="83">
        <v>1.077734186688765E-3</v>
      </c>
      <c r="S14" s="84">
        <f t="shared" si="6"/>
        <v>3.7520387686843498E-3</v>
      </c>
      <c r="T14" s="85">
        <f>分析係数表!F17</f>
        <v>0.32270916334661354</v>
      </c>
      <c r="U14" s="86">
        <f t="shared" si="7"/>
        <v>1.2108172918861846E-3</v>
      </c>
      <c r="V14" s="87">
        <f>分析係数表!D17</f>
        <v>4.9800796812749001E-2</v>
      </c>
      <c r="W14" s="88">
        <f t="shared" si="8"/>
        <v>0</v>
      </c>
      <c r="X14" s="76">
        <f>分析係数表!E17</f>
        <v>4.7808764940239043E-2</v>
      </c>
      <c r="Y14" s="89">
        <f t="shared" si="9"/>
        <v>0</v>
      </c>
    </row>
    <row r="15" spans="1:25" x14ac:dyDescent="0.2">
      <c r="A15" s="6" t="s">
        <v>3</v>
      </c>
      <c r="B15" s="5" t="s">
        <v>31</v>
      </c>
      <c r="C15" s="90"/>
      <c r="D15" s="76">
        <f>投入係数表!AH15</f>
        <v>2.2049095987064531E-4</v>
      </c>
      <c r="E15" s="77">
        <f t="shared" si="0"/>
        <v>2.2049095987064532E-2</v>
      </c>
      <c r="F15" s="76">
        <f>分析係数表!C18</f>
        <v>6.0036945812807829E-2</v>
      </c>
      <c r="G15" s="77">
        <f t="shared" si="1"/>
        <v>1.3237603809967918E-3</v>
      </c>
      <c r="H15" s="77">
        <v>5.094849844223248E-3</v>
      </c>
      <c r="I15" s="77">
        <f t="shared" si="2"/>
        <v>5.094849844223248E-3</v>
      </c>
      <c r="J15" s="76">
        <f>分析係数表!G18</f>
        <v>0.21452702702702703</v>
      </c>
      <c r="K15" s="78">
        <f t="shared" si="3"/>
        <v>1.0929829902303252E-3</v>
      </c>
      <c r="L15" s="79"/>
      <c r="M15" s="80"/>
      <c r="N15" s="81">
        <f>分析係数表!H18</f>
        <v>4.5599635202918376E-4</v>
      </c>
      <c r="O15" s="82">
        <f t="shared" si="4"/>
        <v>1.1079947606704369E-2</v>
      </c>
      <c r="P15" s="76">
        <f>分析係数表!C18</f>
        <v>6.0036945812807829E-2</v>
      </c>
      <c r="Q15" s="82">
        <f t="shared" si="5"/>
        <v>6.6520621407245995E-4</v>
      </c>
      <c r="R15" s="83">
        <v>1.5599765257864326E-3</v>
      </c>
      <c r="S15" s="84">
        <f t="shared" si="6"/>
        <v>6.6548263700096809E-3</v>
      </c>
      <c r="T15" s="85">
        <f>分析係数表!F18</f>
        <v>0.45777027027027029</v>
      </c>
      <c r="U15" s="86">
        <f t="shared" si="7"/>
        <v>3.0463816660010533E-3</v>
      </c>
      <c r="V15" s="87">
        <f>分析係数表!D18</f>
        <v>1.4358108108108109E-2</v>
      </c>
      <c r="W15" s="88">
        <f t="shared" si="8"/>
        <v>0</v>
      </c>
      <c r="X15" s="76">
        <f>分析係数表!E18</f>
        <v>5.0675675675675678E-3</v>
      </c>
      <c r="Y15" s="89">
        <f t="shared" si="9"/>
        <v>0</v>
      </c>
    </row>
    <row r="16" spans="1:25" x14ac:dyDescent="0.2">
      <c r="A16" s="6" t="s">
        <v>4</v>
      </c>
      <c r="B16" s="5" t="s">
        <v>32</v>
      </c>
      <c r="C16" s="90"/>
      <c r="D16" s="76">
        <f>投入係数表!AH16</f>
        <v>7.3496986623548433E-5</v>
      </c>
      <c r="E16" s="77">
        <f t="shared" si="0"/>
        <v>7.3496986623548437E-3</v>
      </c>
      <c r="F16" s="76">
        <f>分析係数表!C19</f>
        <v>2.1817907292767669E-2</v>
      </c>
      <c r="G16" s="77">
        <f t="shared" si="1"/>
        <v>1.6035504404503652E-4</v>
      </c>
      <c r="H16" s="77">
        <v>1.2270805062811014E-3</v>
      </c>
      <c r="I16" s="77">
        <f t="shared" si="2"/>
        <v>1.2270805062811014E-3</v>
      </c>
      <c r="J16" s="76">
        <f>分析係数表!G19</f>
        <v>5.7812500000000003E-2</v>
      </c>
      <c r="K16" s="78">
        <f t="shared" si="3"/>
        <v>7.0940591769376186E-5</v>
      </c>
      <c r="L16" s="79"/>
      <c r="M16" s="80"/>
      <c r="N16" s="81">
        <f>分析係数表!H19</f>
        <v>-1.1642460051808947E-4</v>
      </c>
      <c r="O16" s="82">
        <f t="shared" si="4"/>
        <v>-2.8289227932011152E-3</v>
      </c>
      <c r="P16" s="76">
        <f>分析係数表!C19</f>
        <v>2.1817907292767669E-2</v>
      </c>
      <c r="Q16" s="82">
        <f t="shared" si="5"/>
        <v>-6.1721175240459297E-5</v>
      </c>
      <c r="R16" s="83">
        <v>3.8890404878089331E-4</v>
      </c>
      <c r="S16" s="84">
        <f t="shared" si="6"/>
        <v>1.6159845550619946E-3</v>
      </c>
      <c r="T16" s="85">
        <f>分析係数表!F19</f>
        <v>0.24062500000000001</v>
      </c>
      <c r="U16" s="86">
        <f t="shared" si="7"/>
        <v>3.8884628356179247E-4</v>
      </c>
      <c r="V16" s="87">
        <f>分析係数表!D19</f>
        <v>1.171875E-2</v>
      </c>
      <c r="W16" s="88">
        <f t="shared" si="8"/>
        <v>0</v>
      </c>
      <c r="X16" s="76">
        <f>分析係数表!E19</f>
        <v>1.015625E-2</v>
      </c>
      <c r="Y16" s="89">
        <f t="shared" si="9"/>
        <v>0</v>
      </c>
    </row>
    <row r="17" spans="1:25" x14ac:dyDescent="0.2">
      <c r="A17" s="6" t="s">
        <v>5</v>
      </c>
      <c r="B17" s="5" t="s">
        <v>33</v>
      </c>
      <c r="C17" s="90"/>
      <c r="D17" s="76">
        <f>投入係数表!AH17</f>
        <v>2.2049095987064531E-4</v>
      </c>
      <c r="E17" s="77">
        <f t="shared" si="0"/>
        <v>2.2049095987064532E-2</v>
      </c>
      <c r="F17" s="76">
        <f>分析係数表!C20</f>
        <v>5.6386047731444844E-3</v>
      </c>
      <c r="G17" s="77">
        <f t="shared" si="1"/>
        <v>1.2432613787618298E-4</v>
      </c>
      <c r="H17" s="77">
        <v>3.634455691104692E-4</v>
      </c>
      <c r="I17" s="77">
        <f t="shared" si="2"/>
        <v>3.634455691104692E-4</v>
      </c>
      <c r="J17" s="76">
        <f>分析係数表!G20</f>
        <v>9.9078341013824886E-2</v>
      </c>
      <c r="K17" s="78">
        <f t="shared" si="3"/>
        <v>3.6009584036290725E-5</v>
      </c>
      <c r="L17" s="79"/>
      <c r="M17" s="80"/>
      <c r="N17" s="81">
        <f>分析係数表!H20</f>
        <v>5.6271890250409915E-4</v>
      </c>
      <c r="O17" s="82">
        <f t="shared" si="4"/>
        <v>1.3673126833805392E-2</v>
      </c>
      <c r="P17" s="76">
        <f>分析係数表!C20</f>
        <v>5.6386047731444844E-3</v>
      </c>
      <c r="Q17" s="82">
        <f t="shared" si="5"/>
        <v>7.7097358228905019E-5</v>
      </c>
      <c r="R17" s="83">
        <v>2.4592827887599187E-4</v>
      </c>
      <c r="S17" s="84">
        <f t="shared" si="6"/>
        <v>6.0937384798646107E-4</v>
      </c>
      <c r="T17" s="85">
        <f>分析係数表!F20</f>
        <v>0.22119815668202766</v>
      </c>
      <c r="U17" s="86">
        <f t="shared" si="7"/>
        <v>1.3479237190483932E-4</v>
      </c>
      <c r="V17" s="87">
        <f>分析係数表!D20</f>
        <v>9.2165898617511521E-3</v>
      </c>
      <c r="W17" s="88">
        <f t="shared" si="8"/>
        <v>0</v>
      </c>
      <c r="X17" s="76">
        <f>分析係数表!E20</f>
        <v>6.9124423963133645E-3</v>
      </c>
      <c r="Y17" s="89">
        <f t="shared" si="9"/>
        <v>0</v>
      </c>
    </row>
    <row r="18" spans="1:25" x14ac:dyDescent="0.2">
      <c r="A18" s="6" t="s">
        <v>6</v>
      </c>
      <c r="B18" s="5" t="s">
        <v>34</v>
      </c>
      <c r="C18" s="90"/>
      <c r="D18" s="76">
        <f>投入係数表!AH18</f>
        <v>4.4833161840364547E-3</v>
      </c>
      <c r="E18" s="77">
        <f t="shared" si="0"/>
        <v>0.44833161840364549</v>
      </c>
      <c r="F18" s="76">
        <f>分析係数表!C21</f>
        <v>3.6921656859351559E-2</v>
      </c>
      <c r="G18" s="77">
        <f t="shared" si="1"/>
        <v>1.6553146173897144E-2</v>
      </c>
      <c r="H18" s="77">
        <v>2.0861025618356233E-2</v>
      </c>
      <c r="I18" s="77">
        <f t="shared" si="2"/>
        <v>2.0861025618356233E-2</v>
      </c>
      <c r="J18" s="76">
        <f>分析係数表!G21</f>
        <v>0.2849280270956816</v>
      </c>
      <c r="K18" s="78">
        <f t="shared" si="3"/>
        <v>5.9438908726307128E-3</v>
      </c>
      <c r="L18" s="79"/>
      <c r="M18" s="80"/>
      <c r="N18" s="81">
        <f>分析係数表!H21</f>
        <v>9.3139680414471579E-4</v>
      </c>
      <c r="O18" s="82">
        <f t="shared" si="4"/>
        <v>2.2631382345608922E-2</v>
      </c>
      <c r="P18" s="76">
        <f>分析係数表!C21</f>
        <v>3.6921656859351559E-2</v>
      </c>
      <c r="Q18" s="82">
        <f t="shared" si="5"/>
        <v>8.3558813321735941E-4</v>
      </c>
      <c r="R18" s="83">
        <v>1.9456606193470163E-3</v>
      </c>
      <c r="S18" s="84">
        <f t="shared" si="6"/>
        <v>2.2806686237703249E-2</v>
      </c>
      <c r="T18" s="85">
        <f>分析係数表!F21</f>
        <v>0.42591024555461471</v>
      </c>
      <c r="U18" s="86">
        <f t="shared" si="7"/>
        <v>9.7136013357872423E-3</v>
      </c>
      <c r="V18" s="87">
        <f>分析係数表!D21</f>
        <v>7.1549534292972061E-2</v>
      </c>
      <c r="W18" s="88">
        <f t="shared" si="8"/>
        <v>0</v>
      </c>
      <c r="X18" s="76">
        <f>分析係数表!E21</f>
        <v>6.2235393734123623E-2</v>
      </c>
      <c r="Y18" s="89">
        <f t="shared" si="9"/>
        <v>0</v>
      </c>
    </row>
    <row r="19" spans="1:25" x14ac:dyDescent="0.2">
      <c r="A19" s="6" t="s">
        <v>7</v>
      </c>
      <c r="B19" s="5" t="s">
        <v>269</v>
      </c>
      <c r="C19" s="90"/>
      <c r="D19" s="76">
        <f>投入係数表!AH19</f>
        <v>3.6748493311774215E-4</v>
      </c>
      <c r="E19" s="77">
        <f t="shared" si="0"/>
        <v>3.6748493311774218E-2</v>
      </c>
      <c r="F19" s="76">
        <f>分析係数表!C22</f>
        <v>3.1736872475476074E-2</v>
      </c>
      <c r="G19" s="77">
        <f t="shared" si="1"/>
        <v>1.1662822459016639E-3</v>
      </c>
      <c r="H19" s="77">
        <v>3.1909888223182071E-3</v>
      </c>
      <c r="I19" s="77">
        <f t="shared" si="2"/>
        <v>3.1909888223182071E-3</v>
      </c>
      <c r="J19" s="76">
        <f>分析係数表!G22</f>
        <v>0.19464835425053278</v>
      </c>
      <c r="K19" s="78">
        <f t="shared" si="3"/>
        <v>6.211207226960848E-4</v>
      </c>
      <c r="L19" s="79"/>
      <c r="M19" s="80"/>
      <c r="N19" s="81">
        <f>分析係数表!H22</f>
        <v>4.8510250215870614E-5</v>
      </c>
      <c r="O19" s="82">
        <f t="shared" si="4"/>
        <v>1.1787178305004648E-3</v>
      </c>
      <c r="P19" s="76">
        <f>分析係数表!C22</f>
        <v>3.1736872475476074E-2</v>
      </c>
      <c r="Q19" s="82">
        <f t="shared" si="5"/>
        <v>3.7408817471163073E-5</v>
      </c>
      <c r="R19" s="83">
        <v>4.702945580346936E-4</v>
      </c>
      <c r="S19" s="84">
        <f t="shared" si="6"/>
        <v>3.6612833803529006E-3</v>
      </c>
      <c r="T19" s="85">
        <f>分析係数表!F22</f>
        <v>0.41345015391901491</v>
      </c>
      <c r="U19" s="86">
        <f t="shared" si="7"/>
        <v>1.513758177148038E-3</v>
      </c>
      <c r="V19" s="87">
        <f>分析係数表!D22</f>
        <v>4.1913331754676771E-2</v>
      </c>
      <c r="W19" s="88">
        <f t="shared" si="8"/>
        <v>0</v>
      </c>
      <c r="X19" s="76">
        <f>分析係数表!E22</f>
        <v>4.0966137816717971E-2</v>
      </c>
      <c r="Y19" s="89">
        <f t="shared" si="9"/>
        <v>0</v>
      </c>
    </row>
    <row r="20" spans="1:25" x14ac:dyDescent="0.2">
      <c r="A20" s="6" t="s">
        <v>8</v>
      </c>
      <c r="B20" s="5" t="s">
        <v>270</v>
      </c>
      <c r="C20" s="90"/>
      <c r="D20" s="76">
        <f>投入係数表!AH20</f>
        <v>0</v>
      </c>
      <c r="E20" s="77">
        <f t="shared" si="0"/>
        <v>0</v>
      </c>
      <c r="F20" s="76">
        <f>分析係数表!C23</f>
        <v>0</v>
      </c>
      <c r="G20" s="77">
        <f t="shared" si="1"/>
        <v>0</v>
      </c>
      <c r="H20" s="77">
        <v>0</v>
      </c>
      <c r="I20" s="77">
        <f t="shared" si="2"/>
        <v>0</v>
      </c>
      <c r="J20" s="76">
        <f>分析係数表!G23</f>
        <v>0.21584120254384273</v>
      </c>
      <c r="K20" s="78">
        <f t="shared" si="3"/>
        <v>0</v>
      </c>
      <c r="L20" s="79"/>
      <c r="M20" s="80"/>
      <c r="N20" s="81">
        <f>分析係数表!H23</f>
        <v>2.9106150129522369E-5</v>
      </c>
      <c r="O20" s="82">
        <f t="shared" si="4"/>
        <v>7.0723069830027881E-4</v>
      </c>
      <c r="P20" s="76">
        <f>分析係数表!C23</f>
        <v>0</v>
      </c>
      <c r="Q20" s="82">
        <f t="shared" si="5"/>
        <v>0</v>
      </c>
      <c r="R20" s="83">
        <v>0</v>
      </c>
      <c r="S20" s="84">
        <f t="shared" si="6"/>
        <v>0</v>
      </c>
      <c r="T20" s="85">
        <f>分析係数表!F23</f>
        <v>0.44144664996466887</v>
      </c>
      <c r="U20" s="86">
        <f t="shared" si="7"/>
        <v>0</v>
      </c>
      <c r="V20" s="87">
        <f>分析係数表!D23</f>
        <v>3.8478833429691016E-2</v>
      </c>
      <c r="W20" s="88">
        <f t="shared" si="8"/>
        <v>0</v>
      </c>
      <c r="X20" s="76">
        <f>分析係数表!E23</f>
        <v>4.0213271664418321E-2</v>
      </c>
      <c r="Y20" s="89">
        <f t="shared" si="9"/>
        <v>0</v>
      </c>
    </row>
    <row r="21" spans="1:25" x14ac:dyDescent="0.2">
      <c r="A21" s="6" t="s">
        <v>9</v>
      </c>
      <c r="B21" s="5" t="s">
        <v>271</v>
      </c>
      <c r="C21" s="90"/>
      <c r="D21" s="76">
        <f>投入係数表!AH21</f>
        <v>3.2338674114361309E-3</v>
      </c>
      <c r="E21" s="77">
        <f t="shared" si="0"/>
        <v>0.3233867411436131</v>
      </c>
      <c r="F21" s="76">
        <f>分析係数表!C24</f>
        <v>0.35760598503740648</v>
      </c>
      <c r="G21" s="77">
        <f t="shared" si="1"/>
        <v>0.11564503411469855</v>
      </c>
      <c r="H21" s="77">
        <v>0.13046821569857578</v>
      </c>
      <c r="I21" s="77">
        <f t="shared" si="2"/>
        <v>0.13046821569857578</v>
      </c>
      <c r="J21" s="76">
        <f>分析係数表!G24</f>
        <v>0.20759493670886076</v>
      </c>
      <c r="K21" s="78">
        <f t="shared" si="3"/>
        <v>2.7084540980463832E-2</v>
      </c>
      <c r="L21" s="79"/>
      <c r="M21" s="80"/>
      <c r="N21" s="81">
        <f>分析係数表!H24</f>
        <v>3.6867790164061664E-4</v>
      </c>
      <c r="O21" s="82">
        <f t="shared" si="4"/>
        <v>8.9582555118035319E-3</v>
      </c>
      <c r="P21" s="76">
        <f>分析係数表!C24</f>
        <v>0.35760598503740648</v>
      </c>
      <c r="Q21" s="82">
        <f t="shared" si="5"/>
        <v>3.2035257865152779E-3</v>
      </c>
      <c r="R21" s="83">
        <v>1.1197475086389823E-2</v>
      </c>
      <c r="S21" s="84">
        <f t="shared" si="6"/>
        <v>0.1416656907849656</v>
      </c>
      <c r="T21" s="85">
        <f>分析係数表!F24</f>
        <v>0.39156118143459917</v>
      </c>
      <c r="U21" s="86">
        <f t="shared" si="7"/>
        <v>5.5470785252509737E-2</v>
      </c>
      <c r="V21" s="87">
        <f>分析係数表!D24</f>
        <v>0</v>
      </c>
      <c r="W21" s="88">
        <f t="shared" si="8"/>
        <v>0</v>
      </c>
      <c r="X21" s="76">
        <f>分析係数表!E24</f>
        <v>0</v>
      </c>
      <c r="Y21" s="89">
        <f t="shared" si="9"/>
        <v>0</v>
      </c>
    </row>
    <row r="22" spans="1:25" x14ac:dyDescent="0.2">
      <c r="A22" s="6" t="s">
        <v>10</v>
      </c>
      <c r="B22" s="5" t="s">
        <v>272</v>
      </c>
      <c r="C22" s="90"/>
      <c r="D22" s="76">
        <f>投入係数表!AH22</f>
        <v>2.204909598706453E-3</v>
      </c>
      <c r="E22" s="77">
        <f t="shared" si="0"/>
        <v>0.22049095987064529</v>
      </c>
      <c r="F22" s="76">
        <f>分析係数表!C25</f>
        <v>9.5215065139195865E-3</v>
      </c>
      <c r="G22" s="77">
        <f t="shared" si="1"/>
        <v>2.0994061106687314E-3</v>
      </c>
      <c r="H22" s="77">
        <v>3.698328270397463E-3</v>
      </c>
      <c r="I22" s="77">
        <f t="shared" si="2"/>
        <v>3.698328270397463E-3</v>
      </c>
      <c r="J22" s="76">
        <f>分析係数表!G25</f>
        <v>0.19654913728432108</v>
      </c>
      <c r="K22" s="78">
        <f t="shared" si="3"/>
        <v>7.2690323094083665E-4</v>
      </c>
      <c r="L22" s="79"/>
      <c r="M22" s="80"/>
      <c r="N22" s="81">
        <f>分析係数表!H25</f>
        <v>5.2391070233140261E-4</v>
      </c>
      <c r="O22" s="82">
        <f t="shared" si="4"/>
        <v>1.2730152569405019E-2</v>
      </c>
      <c r="P22" s="76">
        <f>分析係数表!C25</f>
        <v>9.5215065139195865E-3</v>
      </c>
      <c r="Q22" s="82">
        <f t="shared" si="5"/>
        <v>1.2121023061278005E-4</v>
      </c>
      <c r="R22" s="83">
        <v>9.0450315079303363E-4</v>
      </c>
      <c r="S22" s="84">
        <f t="shared" si="6"/>
        <v>4.6028314211904965E-3</v>
      </c>
      <c r="T22" s="85">
        <f>分析係数表!F25</f>
        <v>0.35083770942735681</v>
      </c>
      <c r="U22" s="86">
        <f t="shared" si="7"/>
        <v>1.6148468326907391E-3</v>
      </c>
      <c r="V22" s="87">
        <f>分析係数表!D25</f>
        <v>3.500875218804701E-3</v>
      </c>
      <c r="W22" s="88">
        <f t="shared" si="8"/>
        <v>0</v>
      </c>
      <c r="X22" s="76">
        <f>分析係数表!E25</f>
        <v>3.0007501875468868E-3</v>
      </c>
      <c r="Y22" s="89">
        <f t="shared" si="9"/>
        <v>0</v>
      </c>
    </row>
    <row r="23" spans="1:25" x14ac:dyDescent="0.2">
      <c r="A23" s="6" t="s">
        <v>11</v>
      </c>
      <c r="B23" s="5" t="s">
        <v>35</v>
      </c>
      <c r="C23" s="90"/>
      <c r="D23" s="76">
        <f>投入係数表!AH23</f>
        <v>1.9109216522122593E-3</v>
      </c>
      <c r="E23" s="77">
        <f t="shared" si="0"/>
        <v>0.19109216522122593</v>
      </c>
      <c r="F23" s="76">
        <f>分析係数表!C26</f>
        <v>1</v>
      </c>
      <c r="G23" s="77">
        <f t="shared" si="1"/>
        <v>0.19109216522122593</v>
      </c>
      <c r="H23" s="77">
        <v>0.2806656913750481</v>
      </c>
      <c r="I23" s="77">
        <f t="shared" si="2"/>
        <v>0.2806656913750481</v>
      </c>
      <c r="J23" s="76">
        <f>分析係数表!G26</f>
        <v>0.19643428283435263</v>
      </c>
      <c r="K23" s="78">
        <f t="shared" si="3"/>
        <v>5.5132363801465321E-2</v>
      </c>
      <c r="L23" s="79"/>
      <c r="M23" s="80"/>
      <c r="N23" s="81">
        <f>分析係数表!H26</f>
        <v>1.1070039099261674E-2</v>
      </c>
      <c r="O23" s="82">
        <f t="shared" si="4"/>
        <v>0.26898340892020606</v>
      </c>
      <c r="P23" s="76">
        <f>分析係数表!C26</f>
        <v>1</v>
      </c>
      <c r="Q23" s="82">
        <f t="shared" si="5"/>
        <v>0.26898340892020606</v>
      </c>
      <c r="R23" s="83">
        <v>0.31775249975012476</v>
      </c>
      <c r="S23" s="84">
        <f t="shared" si="6"/>
        <v>0.59841819112517292</v>
      </c>
      <c r="T23" s="85">
        <f>分析係数表!F26</f>
        <v>0.33543328454985122</v>
      </c>
      <c r="U23" s="86">
        <f t="shared" si="7"/>
        <v>0.20072937938349739</v>
      </c>
      <c r="V23" s="87">
        <f>分析係数表!D26</f>
        <v>6.5760780018802641E-3</v>
      </c>
      <c r="W23" s="88">
        <f t="shared" si="8"/>
        <v>0</v>
      </c>
      <c r="X23" s="76">
        <f>分析係数表!E26</f>
        <v>6.992837551004584E-3</v>
      </c>
      <c r="Y23" s="89">
        <f t="shared" si="9"/>
        <v>0</v>
      </c>
    </row>
    <row r="24" spans="1:25" x14ac:dyDescent="0.2">
      <c r="A24" s="6" t="s">
        <v>12</v>
      </c>
      <c r="B24" s="5" t="s">
        <v>365</v>
      </c>
      <c r="C24" s="90"/>
      <c r="D24" s="76">
        <f>投入係数表!AH24</f>
        <v>1.6904306923416141E-3</v>
      </c>
      <c r="E24" s="77">
        <f t="shared" si="0"/>
        <v>0.1690430692341614</v>
      </c>
      <c r="F24" s="76">
        <f>分析係数表!C27</f>
        <v>0.19201995012468831</v>
      </c>
      <c r="G24" s="77">
        <f t="shared" si="1"/>
        <v>3.2459641723267908E-2</v>
      </c>
      <c r="H24" s="77">
        <v>3.4038318960335302E-2</v>
      </c>
      <c r="I24" s="77">
        <f t="shared" si="2"/>
        <v>3.4038318960335302E-2</v>
      </c>
      <c r="J24" s="76">
        <f>分析係数表!G27</f>
        <v>0.16888519134775373</v>
      </c>
      <c r="K24" s="78">
        <f t="shared" si="3"/>
        <v>5.748568010772101E-3</v>
      </c>
      <c r="L24" s="79"/>
      <c r="M24" s="80"/>
      <c r="N24" s="81">
        <f>分析係数表!H27</f>
        <v>1.1060337049218499E-2</v>
      </c>
      <c r="O24" s="82">
        <f t="shared" si="4"/>
        <v>0.26874766535410594</v>
      </c>
      <c r="P24" s="76">
        <f>分析係数表!C27</f>
        <v>0.19201995012468831</v>
      </c>
      <c r="Q24" s="82">
        <f t="shared" si="5"/>
        <v>5.1604913297421846E-2</v>
      </c>
      <c r="R24" s="83">
        <v>5.2262793273542753E-2</v>
      </c>
      <c r="S24" s="84">
        <f t="shared" si="6"/>
        <v>8.6301112233878055E-2</v>
      </c>
      <c r="T24" s="85">
        <f>分析係数表!F27</f>
        <v>0.32029950083194675</v>
      </c>
      <c r="U24" s="86">
        <f t="shared" si="7"/>
        <v>2.7642203169752955E-2</v>
      </c>
      <c r="V24" s="87">
        <f>分析係数表!D27</f>
        <v>0</v>
      </c>
      <c r="W24" s="88">
        <f t="shared" si="8"/>
        <v>0</v>
      </c>
      <c r="X24" s="76">
        <f>分析係数表!E27</f>
        <v>0</v>
      </c>
      <c r="Y24" s="89">
        <f t="shared" si="9"/>
        <v>0</v>
      </c>
    </row>
    <row r="25" spans="1:25" x14ac:dyDescent="0.2">
      <c r="A25" s="6" t="s">
        <v>13</v>
      </c>
      <c r="B25" s="5" t="s">
        <v>192</v>
      </c>
      <c r="C25" s="90"/>
      <c r="D25" s="76">
        <f>投入係数表!AH25</f>
        <v>5.4387770101425844E-3</v>
      </c>
      <c r="E25" s="77">
        <f t="shared" si="0"/>
        <v>0.54387770101425847</v>
      </c>
      <c r="F25" s="76">
        <f>分析係数表!C28</f>
        <v>7.8754250939681358E-2</v>
      </c>
      <c r="G25" s="77">
        <f t="shared" si="1"/>
        <v>4.2832680946173901E-2</v>
      </c>
      <c r="H25" s="77">
        <v>5.9357124107337587E-2</v>
      </c>
      <c r="I25" s="77">
        <f t="shared" si="2"/>
        <v>5.9357124107337587E-2</v>
      </c>
      <c r="J25" s="76">
        <f>分析係数表!G28</f>
        <v>0.12491909385113269</v>
      </c>
      <c r="K25" s="78">
        <f t="shared" si="3"/>
        <v>7.4148381570978347E-3</v>
      </c>
      <c r="L25" s="79"/>
      <c r="M25" s="80"/>
      <c r="N25" s="81">
        <f>分析係数表!H28</f>
        <v>1.995711693880917E-2</v>
      </c>
      <c r="O25" s="82">
        <f t="shared" si="4"/>
        <v>0.48492451546789117</v>
      </c>
      <c r="P25" s="76">
        <f>分析係数表!C28</f>
        <v>7.8754250939681358E-2</v>
      </c>
      <c r="Q25" s="82">
        <f t="shared" si="5"/>
        <v>3.8189866977961694E-2</v>
      </c>
      <c r="R25" s="83">
        <v>4.2143697308990528E-2</v>
      </c>
      <c r="S25" s="84">
        <f t="shared" si="6"/>
        <v>0.10150082141632812</v>
      </c>
      <c r="T25" s="85">
        <f>分析係数表!F28</f>
        <v>0.21391585760517801</v>
      </c>
      <c r="U25" s="86">
        <f t="shared" si="7"/>
        <v>2.1712635260903848E-2</v>
      </c>
      <c r="V25" s="87">
        <f>分析係数表!D28</f>
        <v>3.3980582524271843E-2</v>
      </c>
      <c r="W25" s="88">
        <f t="shared" si="8"/>
        <v>0</v>
      </c>
      <c r="X25" s="76">
        <f>分析係数表!E28</f>
        <v>2.9773462783171521E-2</v>
      </c>
      <c r="Y25" s="89">
        <f t="shared" si="9"/>
        <v>0</v>
      </c>
    </row>
    <row r="26" spans="1:25" x14ac:dyDescent="0.2">
      <c r="A26" s="6" t="s">
        <v>14</v>
      </c>
      <c r="B26" s="5" t="s">
        <v>50</v>
      </c>
      <c r="C26" s="90"/>
      <c r="D26" s="76">
        <f>投入係数表!AH26</f>
        <v>8.8931353814493599E-3</v>
      </c>
      <c r="E26" s="77">
        <f t="shared" si="0"/>
        <v>0.88931353814493597</v>
      </c>
      <c r="F26" s="76">
        <f>分析係数表!C29</f>
        <v>0.17273701124799146</v>
      </c>
      <c r="G26" s="77">
        <f t="shared" si="1"/>
        <v>0.15361736264153289</v>
      </c>
      <c r="H26" s="77">
        <v>0.16895284245436346</v>
      </c>
      <c r="I26" s="77">
        <f t="shared" si="2"/>
        <v>0.16895284245436346</v>
      </c>
      <c r="J26" s="76">
        <f>分析係数表!G29</f>
        <v>0.26179367547952309</v>
      </c>
      <c r="K26" s="78">
        <f t="shared" si="3"/>
        <v>4.4230785608840618E-2</v>
      </c>
      <c r="L26" s="79"/>
      <c r="M26" s="80"/>
      <c r="N26" s="81">
        <f>分析係数表!H29</f>
        <v>9.8960910440376044E-3</v>
      </c>
      <c r="O26" s="82">
        <f t="shared" si="4"/>
        <v>0.2404584374220948</v>
      </c>
      <c r="P26" s="76">
        <f>分析係数表!C29</f>
        <v>0.17273701124799146</v>
      </c>
      <c r="Q26" s="82">
        <f t="shared" si="5"/>
        <v>4.1536071809654837E-2</v>
      </c>
      <c r="R26" s="83">
        <v>5.6067995350054023E-2</v>
      </c>
      <c r="S26" s="84">
        <f t="shared" si="6"/>
        <v>0.22502083780441748</v>
      </c>
      <c r="T26" s="85">
        <f>分析係数表!F29</f>
        <v>0.41420425090720581</v>
      </c>
      <c r="U26" s="86">
        <f t="shared" si="7"/>
        <v>9.3204587561290603E-2</v>
      </c>
      <c r="V26" s="87">
        <f>分析係数表!D29</f>
        <v>0.15033696215655781</v>
      </c>
      <c r="W26" s="88">
        <f t="shared" si="8"/>
        <v>0</v>
      </c>
      <c r="X26" s="76">
        <f>分析係数表!E29</f>
        <v>7.8797304302747534E-2</v>
      </c>
      <c r="Y26" s="89">
        <f t="shared" si="9"/>
        <v>0</v>
      </c>
    </row>
    <row r="27" spans="1:25" x14ac:dyDescent="0.2">
      <c r="A27" s="6" t="s">
        <v>15</v>
      </c>
      <c r="B27" s="5" t="s">
        <v>36</v>
      </c>
      <c r="C27" s="90"/>
      <c r="D27" s="76">
        <f>投入係数表!AH27</f>
        <v>8.2316625018374247E-3</v>
      </c>
      <c r="E27" s="77">
        <f t="shared" si="0"/>
        <v>0.82316625018374245</v>
      </c>
      <c r="F27" s="76">
        <f>分析係数表!C30</f>
        <v>1</v>
      </c>
      <c r="G27" s="77">
        <f t="shared" si="1"/>
        <v>0.82316625018374245</v>
      </c>
      <c r="H27" s="77">
        <v>0.85768015599705771</v>
      </c>
      <c r="I27" s="77">
        <f t="shared" si="2"/>
        <v>0.85768015599705771</v>
      </c>
      <c r="J27" s="76">
        <f>分析係数表!G30</f>
        <v>0.34449467473756801</v>
      </c>
      <c r="K27" s="78">
        <f t="shared" si="3"/>
        <v>0.29546624636907298</v>
      </c>
      <c r="L27" s="79"/>
      <c r="M27" s="80"/>
      <c r="N27" s="81">
        <f>分析係数表!H30</f>
        <v>0</v>
      </c>
      <c r="O27" s="82">
        <f t="shared" si="4"/>
        <v>0</v>
      </c>
      <c r="P27" s="76">
        <f>分析係数表!C30</f>
        <v>1</v>
      </c>
      <c r="Q27" s="82">
        <f t="shared" si="5"/>
        <v>0</v>
      </c>
      <c r="R27" s="83">
        <v>5.8730285253187187E-2</v>
      </c>
      <c r="S27" s="84">
        <f t="shared" si="6"/>
        <v>0.91641044125024496</v>
      </c>
      <c r="T27" s="85">
        <f>分析係数表!F30</f>
        <v>0.44103900084284731</v>
      </c>
      <c r="U27" s="86">
        <f t="shared" si="7"/>
        <v>0.40417274537096087</v>
      </c>
      <c r="V27" s="87">
        <f>分析係数表!D30</f>
        <v>0.13470232166117538</v>
      </c>
      <c r="W27" s="88">
        <f t="shared" si="8"/>
        <v>0</v>
      </c>
      <c r="X27" s="76">
        <f>分析係数表!E30</f>
        <v>9.0644395065512223E-2</v>
      </c>
      <c r="Y27" s="89">
        <f t="shared" si="9"/>
        <v>0</v>
      </c>
    </row>
    <row r="28" spans="1:25" x14ac:dyDescent="0.2">
      <c r="A28" s="6" t="s">
        <v>16</v>
      </c>
      <c r="B28" s="5" t="s">
        <v>193</v>
      </c>
      <c r="C28" s="90"/>
      <c r="D28" s="76">
        <f>投入係数表!AH28</f>
        <v>1.2053505806261943E-2</v>
      </c>
      <c r="E28" s="77">
        <f t="shared" si="0"/>
        <v>1.2053505806261944</v>
      </c>
      <c r="F28" s="76">
        <f>分析係数表!C31</f>
        <v>0.22703792364873376</v>
      </c>
      <c r="G28" s="77">
        <f t="shared" si="1"/>
        <v>0.27366029309416684</v>
      </c>
      <c r="H28" s="77">
        <v>0.31376465519450225</v>
      </c>
      <c r="I28" s="77">
        <f t="shared" si="2"/>
        <v>0.31376465519450225</v>
      </c>
      <c r="J28" s="76">
        <f>分析係数表!G31</f>
        <v>7.0061014096360189E-2</v>
      </c>
      <c r="K28" s="78">
        <f t="shared" si="3"/>
        <v>2.1982669930521618E-2</v>
      </c>
      <c r="L28" s="79"/>
      <c r="M28" s="80"/>
      <c r="N28" s="81">
        <f>分析係数表!H31</f>
        <v>2.3692406205431206E-2</v>
      </c>
      <c r="O28" s="82">
        <f t="shared" si="4"/>
        <v>0.57568578841642692</v>
      </c>
      <c r="P28" s="76">
        <f>分析係数表!C31</f>
        <v>0.22703792364873376</v>
      </c>
      <c r="Q28" s="82">
        <f t="shared" si="5"/>
        <v>0.13070250607614983</v>
      </c>
      <c r="R28" s="83">
        <v>0.16367880894602294</v>
      </c>
      <c r="S28" s="84">
        <f t="shared" si="6"/>
        <v>0.47744346414052519</v>
      </c>
      <c r="T28" s="85">
        <f>分析係数表!F31</f>
        <v>0.2422680412371134</v>
      </c>
      <c r="U28" s="86">
        <f t="shared" si="7"/>
        <v>0.11566929285878703</v>
      </c>
      <c r="V28" s="87">
        <f>分析係数表!D31</f>
        <v>2.0934146854618137E-2</v>
      </c>
      <c r="W28" s="88">
        <f t="shared" si="8"/>
        <v>0</v>
      </c>
      <c r="X28" s="76">
        <f>分析係数表!E31</f>
        <v>1.7988638754470862E-2</v>
      </c>
      <c r="Y28" s="89">
        <f t="shared" si="9"/>
        <v>0</v>
      </c>
    </row>
    <row r="29" spans="1:25" x14ac:dyDescent="0.2">
      <c r="A29" s="6" t="s">
        <v>17</v>
      </c>
      <c r="B29" s="5" t="s">
        <v>273</v>
      </c>
      <c r="C29" s="90"/>
      <c r="D29" s="76">
        <f>投入係数表!AH29</f>
        <v>4.0423342642951637E-3</v>
      </c>
      <c r="E29" s="77">
        <f t="shared" si="0"/>
        <v>0.40423342642951637</v>
      </c>
      <c r="F29" s="76">
        <f>分析係数表!C32</f>
        <v>0.29590488771466317</v>
      </c>
      <c r="G29" s="77">
        <f t="shared" si="1"/>
        <v>0.1196146466581396</v>
      </c>
      <c r="H29" s="77">
        <v>0.12960039631330411</v>
      </c>
      <c r="I29" s="77">
        <f t="shared" si="2"/>
        <v>0.12960039631330411</v>
      </c>
      <c r="J29" s="76">
        <f>分析係数表!G32</f>
        <v>0.13968957871396895</v>
      </c>
      <c r="K29" s="78">
        <f t="shared" si="3"/>
        <v>1.8103824762168867E-2</v>
      </c>
      <c r="L29" s="79"/>
      <c r="M29" s="80"/>
      <c r="N29" s="81">
        <f>分析係数表!H32</f>
        <v>6.5682878792288815E-3</v>
      </c>
      <c r="O29" s="82">
        <f t="shared" si="4"/>
        <v>0.15959839424976294</v>
      </c>
      <c r="P29" s="76">
        <f>分析係数表!C32</f>
        <v>0.29590488771466317</v>
      </c>
      <c r="Q29" s="82">
        <f t="shared" si="5"/>
        <v>4.7225944929916643E-2</v>
      </c>
      <c r="R29" s="83">
        <v>5.8232353365283693E-2</v>
      </c>
      <c r="S29" s="84">
        <f t="shared" si="6"/>
        <v>0.18783274967858782</v>
      </c>
      <c r="T29" s="85">
        <f>分析係数表!F32</f>
        <v>0.48337028824833705</v>
      </c>
      <c r="U29" s="86">
        <f t="shared" si="7"/>
        <v>9.0792770354616734E-2</v>
      </c>
      <c r="V29" s="87">
        <f>分析係数表!D32</f>
        <v>2.4390243902439025E-2</v>
      </c>
      <c r="W29" s="88">
        <f t="shared" si="8"/>
        <v>0</v>
      </c>
      <c r="X29" s="76">
        <f>分析係数表!E32</f>
        <v>3.7694013303769404E-2</v>
      </c>
      <c r="Y29" s="89">
        <f t="shared" si="9"/>
        <v>0</v>
      </c>
    </row>
    <row r="30" spans="1:25" x14ac:dyDescent="0.2">
      <c r="A30" s="6" t="s">
        <v>18</v>
      </c>
      <c r="B30" s="5" t="s">
        <v>274</v>
      </c>
      <c r="C30" s="90"/>
      <c r="D30" s="76">
        <f>投入係数表!AH30</f>
        <v>2.7487872997207115E-2</v>
      </c>
      <c r="E30" s="77">
        <f t="shared" si="0"/>
        <v>2.7487872997207115</v>
      </c>
      <c r="F30" s="76">
        <f>分析係数表!C33</f>
        <v>0.50593824228028506</v>
      </c>
      <c r="G30" s="77">
        <f t="shared" si="1"/>
        <v>1.3907166148230679</v>
      </c>
      <c r="H30" s="77">
        <v>1.3985330603775761</v>
      </c>
      <c r="I30" s="77">
        <f t="shared" si="2"/>
        <v>1.3985330603775761</v>
      </c>
      <c r="J30" s="76">
        <f>分析係数表!G33</f>
        <v>0.50351288056206089</v>
      </c>
      <c r="K30" s="78">
        <f t="shared" si="3"/>
        <v>0.70417940979198801</v>
      </c>
      <c r="L30" s="79"/>
      <c r="M30" s="80"/>
      <c r="N30" s="81">
        <f>分析係数表!H33</f>
        <v>9.7990705436058648E-4</v>
      </c>
      <c r="O30" s="82">
        <f t="shared" si="4"/>
        <v>2.3810100176109388E-2</v>
      </c>
      <c r="P30" s="76">
        <f>分析係数表!C33</f>
        <v>0.50593824228028506</v>
      </c>
      <c r="Q30" s="82">
        <f t="shared" si="5"/>
        <v>1.2046440231618289E-2</v>
      </c>
      <c r="R30" s="83">
        <v>4.053433212589147E-2</v>
      </c>
      <c r="S30" s="84">
        <f t="shared" si="6"/>
        <v>1.4390673925034676</v>
      </c>
      <c r="T30" s="85">
        <f>分析係数表!F33</f>
        <v>0.6428571428571429</v>
      </c>
      <c r="U30" s="86">
        <f t="shared" si="7"/>
        <v>0.92511475232365781</v>
      </c>
      <c r="V30" s="87">
        <f>分析係数表!D33</f>
        <v>0.16744730679156908</v>
      </c>
      <c r="W30" s="88">
        <f t="shared" si="8"/>
        <v>0</v>
      </c>
      <c r="X30" s="76">
        <f>分析係数表!E33</f>
        <v>0.16510538641686182</v>
      </c>
      <c r="Y30" s="89">
        <f t="shared" si="9"/>
        <v>0</v>
      </c>
    </row>
    <row r="31" spans="1:25" x14ac:dyDescent="0.2">
      <c r="A31" s="6" t="s">
        <v>19</v>
      </c>
      <c r="B31" s="5" t="s">
        <v>275</v>
      </c>
      <c r="C31" s="90"/>
      <c r="D31" s="76">
        <f>投入係数表!AH31</f>
        <v>9.9220931941790391E-3</v>
      </c>
      <c r="E31" s="77">
        <f t="shared" si="0"/>
        <v>0.99220931941790391</v>
      </c>
      <c r="F31" s="76">
        <f>分析係数表!C34</f>
        <v>0.26077975054258296</v>
      </c>
      <c r="G31" s="77">
        <f t="shared" si="1"/>
        <v>0.25874809880382699</v>
      </c>
      <c r="H31" s="77">
        <v>0.33435753518605932</v>
      </c>
      <c r="I31" s="77">
        <f t="shared" si="2"/>
        <v>0.33435753518605932</v>
      </c>
      <c r="J31" s="76">
        <f>分析係数表!G34</f>
        <v>0.42483061710309467</v>
      </c>
      <c r="K31" s="78">
        <f t="shared" si="3"/>
        <v>0.14204531800616327</v>
      </c>
      <c r="L31" s="79"/>
      <c r="M31" s="80"/>
      <c r="N31" s="81">
        <f>分析係数表!H34</f>
        <v>0.16366388217830427</v>
      </c>
      <c r="O31" s="82">
        <f t="shared" si="4"/>
        <v>3.9767582165424677</v>
      </c>
      <c r="P31" s="76">
        <f>分析係数表!C34</f>
        <v>0.26077975054258296</v>
      </c>
      <c r="Q31" s="82">
        <f t="shared" si="5"/>
        <v>1.0370580156781117</v>
      </c>
      <c r="R31" s="83">
        <v>1.1201398501617568</v>
      </c>
      <c r="S31" s="84">
        <f t="shared" si="6"/>
        <v>1.454497385347816</v>
      </c>
      <c r="T31" s="85">
        <f>分析係数表!F34</f>
        <v>0.70072636269303545</v>
      </c>
      <c r="U31" s="86">
        <f t="shared" si="7"/>
        <v>1.0192046623813056</v>
      </c>
      <c r="V31" s="87">
        <f>分析係数表!D34</f>
        <v>0.25868278093145336</v>
      </c>
      <c r="W31" s="88">
        <f t="shared" si="8"/>
        <v>0</v>
      </c>
      <c r="X31" s="76">
        <f>分析係数表!E34</f>
        <v>0.16968809131416712</v>
      </c>
      <c r="Y31" s="89">
        <f t="shared" si="9"/>
        <v>0</v>
      </c>
    </row>
    <row r="32" spans="1:25" x14ac:dyDescent="0.2">
      <c r="A32" s="6" t="s">
        <v>20</v>
      </c>
      <c r="B32" s="5" t="s">
        <v>37</v>
      </c>
      <c r="C32" s="90"/>
      <c r="D32" s="76">
        <f>投入係数表!AH32</f>
        <v>2.1240629134205498E-2</v>
      </c>
      <c r="E32" s="77">
        <f t="shared" si="0"/>
        <v>2.1240629134205498</v>
      </c>
      <c r="F32" s="76">
        <f>分析係数表!C35</f>
        <v>0.71993786549707606</v>
      </c>
      <c r="G32" s="77">
        <f t="shared" si="1"/>
        <v>1.5291933200694912</v>
      </c>
      <c r="H32" s="77">
        <v>1.669800084691567</v>
      </c>
      <c r="I32" s="77">
        <f t="shared" si="2"/>
        <v>1.669800084691567</v>
      </c>
      <c r="J32" s="76">
        <f>分析係数表!G35</f>
        <v>0.31397977394408089</v>
      </c>
      <c r="K32" s="78">
        <f t="shared" si="3"/>
        <v>0.5242834531232653</v>
      </c>
      <c r="L32" s="79"/>
      <c r="M32" s="80"/>
      <c r="N32" s="81">
        <f>分析係数表!H35</f>
        <v>6.1132617322040145E-2</v>
      </c>
      <c r="O32" s="82">
        <f t="shared" si="4"/>
        <v>1.4854202099966856</v>
      </c>
      <c r="P32" s="76">
        <f>分析係数表!C35</f>
        <v>0.71993786549707606</v>
      </c>
      <c r="Q32" s="82">
        <f t="shared" si="5"/>
        <v>1.0694102553512324</v>
      </c>
      <c r="R32" s="83">
        <v>1.3414216105709684</v>
      </c>
      <c r="S32" s="84">
        <f t="shared" si="6"/>
        <v>3.0112216952625355</v>
      </c>
      <c r="T32" s="85">
        <f>分析係数表!F35</f>
        <v>0.64640095181439616</v>
      </c>
      <c r="U32" s="86">
        <f t="shared" si="7"/>
        <v>1.9464565699418626</v>
      </c>
      <c r="V32" s="87">
        <f>分析係数表!D35</f>
        <v>8.7804878048780483E-2</v>
      </c>
      <c r="W32" s="88">
        <f t="shared" si="8"/>
        <v>0</v>
      </c>
      <c r="X32" s="76">
        <f>分析係数表!E35</f>
        <v>7.8643664485425341E-2</v>
      </c>
      <c r="Y32" s="89">
        <f t="shared" si="9"/>
        <v>0</v>
      </c>
    </row>
    <row r="33" spans="1:25" x14ac:dyDescent="0.2">
      <c r="A33" s="6" t="s">
        <v>21</v>
      </c>
      <c r="B33" s="5" t="s">
        <v>38</v>
      </c>
      <c r="C33" s="90"/>
      <c r="D33" s="76">
        <f>投入係数表!AH33</f>
        <v>1.6169337057180655E-3</v>
      </c>
      <c r="E33" s="77">
        <f t="shared" si="0"/>
        <v>0.16169337057180655</v>
      </c>
      <c r="F33" s="76">
        <f>分析係数表!C36</f>
        <v>0.73814422888496956</v>
      </c>
      <c r="G33" s="77">
        <f t="shared" si="1"/>
        <v>0.11935302833653777</v>
      </c>
      <c r="H33" s="77">
        <v>0.18120600651737662</v>
      </c>
      <c r="I33" s="77">
        <f t="shared" si="2"/>
        <v>0.18120600651737662</v>
      </c>
      <c r="J33" s="76">
        <f>分析係数表!G36</f>
        <v>1.8281777836656288E-2</v>
      </c>
      <c r="K33" s="78">
        <f t="shared" si="3"/>
        <v>3.312767953818371E-3</v>
      </c>
      <c r="L33" s="79"/>
      <c r="M33" s="80"/>
      <c r="N33" s="81">
        <f>分析係数表!H36</f>
        <v>0.17079488896003725</v>
      </c>
      <c r="O33" s="82">
        <f t="shared" si="4"/>
        <v>4.1500297376260358</v>
      </c>
      <c r="P33" s="76">
        <f>分析係数表!C36</f>
        <v>0.73814422888496956</v>
      </c>
      <c r="Q33" s="82">
        <f t="shared" si="5"/>
        <v>3.0633205005296626</v>
      </c>
      <c r="R33" s="83">
        <v>3.180253990137111</v>
      </c>
      <c r="S33" s="84">
        <f t="shared" si="6"/>
        <v>3.3614599966544878</v>
      </c>
      <c r="T33" s="85">
        <f>分析係数表!F36</f>
        <v>0.88368550043054916</v>
      </c>
      <c r="U33" s="86">
        <f t="shared" si="7"/>
        <v>2.970473459320893</v>
      </c>
      <c r="V33" s="87">
        <f>分析係数表!D36</f>
        <v>1.6625819699278004E-2</v>
      </c>
      <c r="W33" s="88">
        <f t="shared" si="8"/>
        <v>0</v>
      </c>
      <c r="X33" s="76">
        <f>分析係数表!E36</f>
        <v>4.8353977611445987E-3</v>
      </c>
      <c r="Y33" s="89">
        <f t="shared" si="9"/>
        <v>0</v>
      </c>
    </row>
    <row r="34" spans="1:25" x14ac:dyDescent="0.2">
      <c r="A34" s="6" t="s">
        <v>22</v>
      </c>
      <c r="B34" s="5" t="s">
        <v>377</v>
      </c>
      <c r="C34" s="90"/>
      <c r="D34" s="76">
        <f>投入係数表!AH34</f>
        <v>2.3519035719535498E-2</v>
      </c>
      <c r="E34" s="77">
        <f t="shared" si="0"/>
        <v>2.3519035719535499</v>
      </c>
      <c r="F34" s="76">
        <f>分析係数表!C37</f>
        <v>0.25348602222970695</v>
      </c>
      <c r="G34" s="77">
        <f t="shared" si="1"/>
        <v>0.59617468112234473</v>
      </c>
      <c r="H34" s="77">
        <v>0.67568306796493216</v>
      </c>
      <c r="I34" s="77">
        <f t="shared" si="2"/>
        <v>0.67568306796493216</v>
      </c>
      <c r="J34" s="76">
        <f>分析係数表!G37</f>
        <v>0.47075358051131039</v>
      </c>
      <c r="K34" s="78">
        <f t="shared" si="3"/>
        <v>0.31808022353535892</v>
      </c>
      <c r="L34" s="79"/>
      <c r="M34" s="80"/>
      <c r="N34" s="81">
        <f>分析係数表!H37</f>
        <v>4.9005054768072494E-2</v>
      </c>
      <c r="O34" s="82">
        <f t="shared" si="4"/>
        <v>1.1907407523715694</v>
      </c>
      <c r="P34" s="76">
        <f>分析係数表!C37</f>
        <v>0.25348602222970695</v>
      </c>
      <c r="Q34" s="82">
        <f t="shared" si="5"/>
        <v>0.30183613682547761</v>
      </c>
      <c r="R34" s="83">
        <v>0.36488554613809754</v>
      </c>
      <c r="S34" s="84">
        <f t="shared" si="6"/>
        <v>1.0405686141030297</v>
      </c>
      <c r="T34" s="85">
        <f>分析係数表!F37</f>
        <v>0.68036407442109492</v>
      </c>
      <c r="U34" s="86">
        <f t="shared" si="7"/>
        <v>0.70796550200584929</v>
      </c>
      <c r="V34" s="87">
        <f>分析係数表!D37</f>
        <v>9.1554008834158748E-2</v>
      </c>
      <c r="W34" s="88">
        <f t="shared" si="8"/>
        <v>0</v>
      </c>
      <c r="X34" s="76">
        <f>分析係数表!E37</f>
        <v>8.4593762548520954E-2</v>
      </c>
      <c r="Y34" s="89">
        <f t="shared" si="9"/>
        <v>0</v>
      </c>
    </row>
    <row r="35" spans="1:25" x14ac:dyDescent="0.2">
      <c r="A35" s="6" t="s">
        <v>23</v>
      </c>
      <c r="B35" s="5" t="s">
        <v>194</v>
      </c>
      <c r="C35" s="90"/>
      <c r="D35" s="76">
        <f>投入係数表!AH35</f>
        <v>3.0648243422019696E-2</v>
      </c>
      <c r="E35" s="77">
        <f t="shared" si="0"/>
        <v>3.0648243422019696</v>
      </c>
      <c r="F35" s="76">
        <f>分析係数表!C38</f>
        <v>0.13763637750820168</v>
      </c>
      <c r="G35" s="77">
        <f t="shared" si="1"/>
        <v>0.4218313201596362</v>
      </c>
      <c r="H35" s="77">
        <v>0.47266317947908248</v>
      </c>
      <c r="I35" s="77">
        <f t="shared" si="2"/>
        <v>0.47266317947908248</v>
      </c>
      <c r="J35" s="76">
        <f>分析係数表!G38</f>
        <v>0.19868482855800845</v>
      </c>
      <c r="K35" s="78">
        <f t="shared" si="3"/>
        <v>9.3911002780484684E-2</v>
      </c>
      <c r="L35" s="79"/>
      <c r="M35" s="80"/>
      <c r="N35" s="81">
        <f>分析係数表!H38</f>
        <v>4.3455482143376897E-2</v>
      </c>
      <c r="O35" s="82">
        <f t="shared" si="4"/>
        <v>1.0558954325623164</v>
      </c>
      <c r="P35" s="76">
        <f>分析係数表!C38</f>
        <v>0.13763637750820168</v>
      </c>
      <c r="Q35" s="82">
        <f t="shared" si="5"/>
        <v>0.14532962236533289</v>
      </c>
      <c r="R35" s="83">
        <v>0.18538009562143021</v>
      </c>
      <c r="S35" s="84">
        <f t="shared" si="6"/>
        <v>0.65804327510051275</v>
      </c>
      <c r="T35" s="85">
        <f>分析係数表!F38</f>
        <v>0.41427900422733677</v>
      </c>
      <c r="U35" s="86">
        <f t="shared" si="7"/>
        <v>0.27261351274713586</v>
      </c>
      <c r="V35" s="87">
        <f>分析係数表!D38</f>
        <v>5.9182714889619542E-2</v>
      </c>
      <c r="W35" s="88">
        <f t="shared" si="8"/>
        <v>0</v>
      </c>
      <c r="X35" s="76">
        <f>分析係数表!E38</f>
        <v>5.7303898543917334E-2</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1.2896826296010359E-2</v>
      </c>
      <c r="I36" s="77">
        <f t="shared" si="2"/>
        <v>100.01289682629601</v>
      </c>
      <c r="J36" s="76">
        <f>分析係数表!G39</f>
        <v>0.35440246949875054</v>
      </c>
      <c r="K36" s="78">
        <f t="shared" si="3"/>
        <v>35.444817616963057</v>
      </c>
      <c r="L36" s="79"/>
      <c r="M36" s="80"/>
      <c r="N36" s="81">
        <f>分析係数表!H39</f>
        <v>3.9099261673991711E-3</v>
      </c>
      <c r="O36" s="82">
        <f t="shared" si="4"/>
        <v>9.5004657138337445E-2</v>
      </c>
      <c r="P36" s="76">
        <f>分析係数表!C39</f>
        <v>1</v>
      </c>
      <c r="Q36" s="82">
        <f t="shared" si="5"/>
        <v>9.5004657138337445E-2</v>
      </c>
      <c r="R36" s="83">
        <v>0.11156145863461199</v>
      </c>
      <c r="S36" s="84">
        <f t="shared" si="6"/>
        <v>100.12445828493063</v>
      </c>
      <c r="T36" s="85">
        <f>分析係数表!F39</f>
        <v>0.70505659267970011</v>
      </c>
      <c r="U36" s="86">
        <f t="shared" si="7"/>
        <v>70.593409402273963</v>
      </c>
      <c r="V36" s="87">
        <f>分析係数表!D39</f>
        <v>6.644127590768778E-2</v>
      </c>
      <c r="W36" s="88">
        <f t="shared" si="8"/>
        <v>7</v>
      </c>
      <c r="X36" s="76">
        <f>分析係数表!E39</f>
        <v>8.4080552697339411E-2</v>
      </c>
      <c r="Y36" s="89">
        <f t="shared" si="9"/>
        <v>8</v>
      </c>
    </row>
    <row r="37" spans="1:25" x14ac:dyDescent="0.2">
      <c r="A37" s="6" t="s">
        <v>25</v>
      </c>
      <c r="B37" s="5" t="s">
        <v>40</v>
      </c>
      <c r="C37" s="90"/>
      <c r="D37" s="76">
        <f>投入係数表!AH37</f>
        <v>1.4699397324709687E-4</v>
      </c>
      <c r="E37" s="77">
        <f t="shared" si="0"/>
        <v>1.4699397324709687E-2</v>
      </c>
      <c r="F37" s="76">
        <f>分析係数表!C40</f>
        <v>0.97865804365400166</v>
      </c>
      <c r="G37" s="77">
        <f t="shared" si="1"/>
        <v>1.4385683428693249E-2</v>
      </c>
      <c r="H37" s="77">
        <v>1.7095113503948638E-2</v>
      </c>
      <c r="I37" s="77">
        <f t="shared" si="2"/>
        <v>1.7095113503948638E-2</v>
      </c>
      <c r="J37" s="76">
        <f>分析係数表!G40</f>
        <v>0.50171175404443846</v>
      </c>
      <c r="K37" s="78">
        <f t="shared" si="3"/>
        <v>8.5768193816548374E-3</v>
      </c>
      <c r="L37" s="79"/>
      <c r="M37" s="80"/>
      <c r="N37" s="81">
        <f>分析係数表!H40</f>
        <v>2.8630749677406836E-2</v>
      </c>
      <c r="O37" s="82">
        <f t="shared" si="4"/>
        <v>0.69567926356137433</v>
      </c>
      <c r="P37" s="76">
        <f>分析係数表!C40</f>
        <v>0.97865804365400166</v>
      </c>
      <c r="Q37" s="82">
        <f t="shared" si="5"/>
        <v>0.6808321070876312</v>
      </c>
      <c r="R37" s="83">
        <v>0.68243021999792208</v>
      </c>
      <c r="S37" s="84">
        <f t="shared" si="6"/>
        <v>0.69952533350187074</v>
      </c>
      <c r="T37" s="85">
        <f>分析係数表!F40</f>
        <v>0.70027522319930191</v>
      </c>
      <c r="U37" s="86">
        <f t="shared" si="7"/>
        <v>0.48986025905158864</v>
      </c>
      <c r="V37" s="87">
        <f>分析係数表!D40</f>
        <v>7.5250050345707184E-2</v>
      </c>
      <c r="W37" s="88">
        <f t="shared" si="8"/>
        <v>0</v>
      </c>
      <c r="X37" s="76">
        <f>分析係数表!E40</f>
        <v>4.584815734711687E-2</v>
      </c>
      <c r="Y37" s="89">
        <f t="shared" si="9"/>
        <v>0</v>
      </c>
    </row>
    <row r="38" spans="1:25" x14ac:dyDescent="0.2">
      <c r="A38" s="6" t="s">
        <v>26</v>
      </c>
      <c r="B38" s="5" t="s">
        <v>277</v>
      </c>
      <c r="C38" s="90"/>
      <c r="D38" s="76">
        <f>投入係数表!AH38</f>
        <v>0</v>
      </c>
      <c r="E38" s="77">
        <f t="shared" si="0"/>
        <v>0</v>
      </c>
      <c r="F38" s="76">
        <f>分析係数表!C41</f>
        <v>0.80396305278910163</v>
      </c>
      <c r="G38" s="77">
        <f t="shared" si="1"/>
        <v>0</v>
      </c>
      <c r="H38" s="77">
        <v>3.2723115860279234E-4</v>
      </c>
      <c r="I38" s="77">
        <f t="shared" si="2"/>
        <v>3.2723115860279234E-4</v>
      </c>
      <c r="J38" s="76">
        <f>分析係数表!G41</f>
        <v>0.44128144119646501</v>
      </c>
      <c r="K38" s="78">
        <f t="shared" si="3"/>
        <v>1.4440103727262921E-4</v>
      </c>
      <c r="L38" s="79"/>
      <c r="M38" s="80"/>
      <c r="N38" s="81">
        <f>分析係数表!H41</f>
        <v>5.1799245180506638E-2</v>
      </c>
      <c r="O38" s="82">
        <f t="shared" si="4"/>
        <v>1.2586348994083962</v>
      </c>
      <c r="P38" s="76">
        <f>分析係数表!C41</f>
        <v>0.80396305278910163</v>
      </c>
      <c r="Q38" s="82">
        <f t="shared" si="5"/>
        <v>1.011895956075278</v>
      </c>
      <c r="R38" s="83">
        <v>1.0297126991395176</v>
      </c>
      <c r="S38" s="84">
        <f t="shared" si="6"/>
        <v>1.0300399302981205</v>
      </c>
      <c r="T38" s="85">
        <f>分析係数表!F41</f>
        <v>0.54716179469748472</v>
      </c>
      <c r="U38" s="86">
        <f t="shared" si="7"/>
        <v>0.56359849687199171</v>
      </c>
      <c r="V38" s="87">
        <f>分析係数表!D41</f>
        <v>0.14475696804894631</v>
      </c>
      <c r="W38" s="88">
        <f t="shared" si="8"/>
        <v>0</v>
      </c>
      <c r="X38" s="76">
        <f>分析係数表!E41</f>
        <v>0.13642929979605711</v>
      </c>
      <c r="Y38" s="89">
        <f t="shared" si="9"/>
        <v>0</v>
      </c>
    </row>
    <row r="39" spans="1:25" x14ac:dyDescent="0.2">
      <c r="A39" s="6" t="s">
        <v>51</v>
      </c>
      <c r="B39" s="5" t="s">
        <v>367</v>
      </c>
      <c r="C39" s="90"/>
      <c r="D39" s="76">
        <f>投入係数表!AH39</f>
        <v>0</v>
      </c>
      <c r="E39" s="77">
        <f>$C$36*D39</f>
        <v>0</v>
      </c>
      <c r="F39" s="76">
        <f>分析係数表!C42</f>
        <v>0.7641968631692807</v>
      </c>
      <c r="G39" s="77">
        <f>E39*F39</f>
        <v>0</v>
      </c>
      <c r="H39" s="77">
        <v>1.3658167931259121E-2</v>
      </c>
      <c r="I39" s="77">
        <f>C39+H39</f>
        <v>1.3658167931259121E-2</v>
      </c>
      <c r="J39" s="76">
        <f>分析係数表!G42</f>
        <v>0.4859550561797753</v>
      </c>
      <c r="K39" s="78">
        <f>I39*J39</f>
        <v>6.6372557643478314E-3</v>
      </c>
      <c r="L39" s="79"/>
      <c r="M39" s="80"/>
      <c r="N39" s="81">
        <f>分析係数表!H42</f>
        <v>1.4232907413336437E-2</v>
      </c>
      <c r="O39" s="82">
        <f t="shared" si="4"/>
        <v>0.34583581146883635</v>
      </c>
      <c r="P39" s="76">
        <f>分析係数表!C42</f>
        <v>0.7641968631692807</v>
      </c>
      <c r="Q39" s="82">
        <f>O39*P39</f>
        <v>0.2642866422960875</v>
      </c>
      <c r="R39" s="83">
        <v>0.27368520527457046</v>
      </c>
      <c r="S39" s="84">
        <f>I39+R39</f>
        <v>0.28734337320582959</v>
      </c>
      <c r="T39" s="85">
        <f>分析係数表!F42</f>
        <v>0.5610955056179775</v>
      </c>
      <c r="U39" s="86">
        <f>S39*T39</f>
        <v>0.16122707527490016</v>
      </c>
      <c r="V39" s="87">
        <f>分析係数表!D42</f>
        <v>0.23876404494382023</v>
      </c>
      <c r="W39" s="88">
        <f>ROUND(S39*V39,0)</f>
        <v>0</v>
      </c>
      <c r="X39" s="76">
        <f>分析係数表!E42</f>
        <v>0.20084269662921347</v>
      </c>
      <c r="Y39" s="89">
        <f>ROUND(S39*X39,0)</f>
        <v>0</v>
      </c>
    </row>
    <row r="40" spans="1:25" x14ac:dyDescent="0.2">
      <c r="A40" s="6" t="s">
        <v>195</v>
      </c>
      <c r="B40" s="5" t="s">
        <v>41</v>
      </c>
      <c r="C40" s="90"/>
      <c r="D40" s="76">
        <f>投入係数表!AH40</f>
        <v>9.2165221225929739E-2</v>
      </c>
      <c r="E40" s="77">
        <f>$C$36*D40</f>
        <v>9.2165221225929734</v>
      </c>
      <c r="F40" s="76">
        <f>分析係数表!C43</f>
        <v>0.28983015307192284</v>
      </c>
      <c r="G40" s="77">
        <f>E40*F40</f>
        <v>2.6712260175818847</v>
      </c>
      <c r="H40" s="77">
        <v>2.9421879358633736</v>
      </c>
      <c r="I40" s="77">
        <f>C40+H40</f>
        <v>2.9421879358633736</v>
      </c>
      <c r="J40" s="76">
        <f>分析係数表!G43</f>
        <v>0.33656441717791413</v>
      </c>
      <c r="K40" s="78">
        <f>I40*J40</f>
        <v>0.9902357678617465</v>
      </c>
      <c r="L40" s="79"/>
      <c r="M40" s="80"/>
      <c r="N40" s="81">
        <f>分析係数表!H43</f>
        <v>3.8148460769760653E-2</v>
      </c>
      <c r="O40" s="82">
        <f t="shared" si="4"/>
        <v>0.92694370190556552</v>
      </c>
      <c r="P40" s="76">
        <f>分析係数表!C43</f>
        <v>0.28983015307192284</v>
      </c>
      <c r="Q40" s="82">
        <f>O40*P40</f>
        <v>0.26865623501234487</v>
      </c>
      <c r="R40" s="83">
        <v>0.44345873698883648</v>
      </c>
      <c r="S40" s="84">
        <f>I40+R40</f>
        <v>3.3856466728522099</v>
      </c>
      <c r="T40" s="85">
        <f>分析係数表!F43</f>
        <v>0.56944785276073617</v>
      </c>
      <c r="U40" s="86">
        <f>S40*T40</f>
        <v>1.9279492280622215</v>
      </c>
      <c r="V40" s="87">
        <f>分析係数表!D43</f>
        <v>0.1860122699386503</v>
      </c>
      <c r="W40" s="88">
        <f>ROUND(S40*V40,0)</f>
        <v>1</v>
      </c>
      <c r="X40" s="76">
        <f>分析係数表!E43</f>
        <v>0.14098159509202454</v>
      </c>
      <c r="Y40" s="89">
        <f>ROUND(S40*X40,0)</f>
        <v>0</v>
      </c>
    </row>
    <row r="41" spans="1:25" x14ac:dyDescent="0.2">
      <c r="A41" s="6" t="s">
        <v>341</v>
      </c>
      <c r="B41" s="5" t="s">
        <v>42</v>
      </c>
      <c r="C41" s="90"/>
      <c r="D41" s="76">
        <f>投入係数表!AH41</f>
        <v>5.8797589298838747E-4</v>
      </c>
      <c r="E41" s="77">
        <f>$C$36*D41</f>
        <v>5.879758929883875E-2</v>
      </c>
      <c r="F41" s="76">
        <f>分析係数表!C44</f>
        <v>0.42300160227879646</v>
      </c>
      <c r="G41" s="77">
        <f>E41*F41</f>
        <v>2.4871474483539407E-2</v>
      </c>
      <c r="H41" s="77">
        <v>3.0754589820937636E-2</v>
      </c>
      <c r="I41" s="77">
        <f>C41+H41</f>
        <v>3.0754589820937636E-2</v>
      </c>
      <c r="J41" s="76">
        <f>分析係数表!G44</f>
        <v>0.26136898597118913</v>
      </c>
      <c r="K41" s="78">
        <f>I41*J41</f>
        <v>8.0382959554583244E-3</v>
      </c>
      <c r="L41" s="79"/>
      <c r="M41" s="80"/>
      <c r="N41" s="81">
        <f>分析係数表!H44</f>
        <v>0.11478495406079305</v>
      </c>
      <c r="O41" s="82">
        <f t="shared" si="4"/>
        <v>2.7890821305301996</v>
      </c>
      <c r="P41" s="76">
        <f>分析係数表!C44</f>
        <v>0.42300160227879646</v>
      </c>
      <c r="Q41" s="82">
        <f>O41*P41</f>
        <v>1.1797862101014338</v>
      </c>
      <c r="R41" s="83">
        <v>1.2002335630148513</v>
      </c>
      <c r="S41" s="84">
        <f>I41+R41</f>
        <v>1.2309881528357889</v>
      </c>
      <c r="T41" s="85">
        <f>分析係数表!F44</f>
        <v>0.45226438188494494</v>
      </c>
      <c r="U41" s="86">
        <f>S41*T41</f>
        <v>0.55673209604996821</v>
      </c>
      <c r="V41" s="87">
        <f>分析係数表!D44</f>
        <v>0.17696073816024857</v>
      </c>
      <c r="W41" s="88">
        <f>ROUND(S41*V41,0)</f>
        <v>0</v>
      </c>
      <c r="X41" s="76">
        <f>分析係数表!E44</f>
        <v>0.12357593446944733</v>
      </c>
      <c r="Y41" s="89">
        <f>ROUND(S41*X41,0)</f>
        <v>0</v>
      </c>
    </row>
    <row r="42" spans="1:25" x14ac:dyDescent="0.2">
      <c r="A42" s="6" t="s">
        <v>342</v>
      </c>
      <c r="B42" s="5" t="s">
        <v>279</v>
      </c>
      <c r="C42" s="90"/>
      <c r="D42" s="76">
        <f>投入係数表!AH42</f>
        <v>1.4699397324709686E-3</v>
      </c>
      <c r="E42" s="77">
        <f>$C$36*D42</f>
        <v>0.14699397324709687</v>
      </c>
      <c r="F42" s="76">
        <f>分析係数表!C45</f>
        <v>1</v>
      </c>
      <c r="G42" s="77">
        <f>E42*F42</f>
        <v>0.14699397324709687</v>
      </c>
      <c r="H42" s="77">
        <v>0.15584641786460512</v>
      </c>
      <c r="I42" s="77">
        <f>C42+H42</f>
        <v>0.15584641786460512</v>
      </c>
      <c r="J42" s="76">
        <f>分析係数表!G45</f>
        <v>0</v>
      </c>
      <c r="K42" s="78">
        <f>I42*J42</f>
        <v>0</v>
      </c>
      <c r="L42" s="79"/>
      <c r="M42" s="80"/>
      <c r="N42" s="81">
        <f>分析係数表!H45</f>
        <v>0</v>
      </c>
      <c r="O42" s="82">
        <f t="shared" si="4"/>
        <v>0</v>
      </c>
      <c r="P42" s="76">
        <f>分析係数表!C45</f>
        <v>1</v>
      </c>
      <c r="Q42" s="82">
        <f>O42*P42</f>
        <v>0</v>
      </c>
      <c r="R42" s="83">
        <v>9.3239885945954597E-3</v>
      </c>
      <c r="S42" s="84">
        <f>I42+R42</f>
        <v>0.16517040645920059</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投入係数表!AH43</f>
        <v>3.8218433044245187E-3</v>
      </c>
      <c r="E43" s="77">
        <f>$C$36*D43</f>
        <v>0.38218433044245187</v>
      </c>
      <c r="F43" s="76">
        <f>分析係数表!C46</f>
        <v>0.14201585503963765</v>
      </c>
      <c r="G43" s="77">
        <f>E43*F43</f>
        <v>5.4276234470536221E-2</v>
      </c>
      <c r="H43" s="77">
        <v>6.80605623016345E-2</v>
      </c>
      <c r="I43" s="77">
        <f>C43+H43</f>
        <v>6.80605623016345E-2</v>
      </c>
      <c r="J43" s="76">
        <f>分析係数表!G46</f>
        <v>9.5541401273885346E-3</v>
      </c>
      <c r="K43" s="78">
        <f>I43*J43</f>
        <v>6.5026014937867355E-4</v>
      </c>
      <c r="L43" s="79"/>
      <c r="M43" s="80"/>
      <c r="N43" s="81">
        <f>分析係数表!H46</f>
        <v>2.2838625801631884E-2</v>
      </c>
      <c r="O43" s="82">
        <f t="shared" si="4"/>
        <v>0.55494035459961877</v>
      </c>
      <c r="P43" s="76">
        <f>分析係数表!C46</f>
        <v>0.14201585503963765</v>
      </c>
      <c r="Q43" s="82">
        <f>O43*P43</f>
        <v>7.8810328954464576E-2</v>
      </c>
      <c r="R43" s="83">
        <v>8.7375389408910875E-2</v>
      </c>
      <c r="S43" s="84">
        <f>I43+R43</f>
        <v>0.15543595171054536</v>
      </c>
      <c r="T43" s="85">
        <f>分析係数表!F46</f>
        <v>0.31369426751592355</v>
      </c>
      <c r="U43" s="86">
        <f>S43*T43</f>
        <v>4.8759367017479995E-2</v>
      </c>
      <c r="V43" s="87">
        <f>分析係数表!D46</f>
        <v>3.1847133757961785E-3</v>
      </c>
      <c r="W43" s="88">
        <f>ROUND(S43*V43,0)</f>
        <v>0</v>
      </c>
      <c r="X43" s="76">
        <f>分析係数表!E46</f>
        <v>1.1146496815286623E-2</v>
      </c>
      <c r="Y43" s="89">
        <f>ROUND(S43*X43,0)</f>
        <v>0</v>
      </c>
    </row>
    <row r="44" spans="1:25" x14ac:dyDescent="0.2">
      <c r="A44" s="192">
        <v>40</v>
      </c>
      <c r="B44" s="14" t="s">
        <v>151</v>
      </c>
      <c r="C44" s="197">
        <f>SUM(C5:C43)</f>
        <v>100</v>
      </c>
      <c r="D44" s="92">
        <f>投入係数表!AH44</f>
        <v>0.28435984124650887</v>
      </c>
      <c r="E44" s="91">
        <f>SUM(E5:E43)</f>
        <v>28.435984124650883</v>
      </c>
      <c r="F44" s="92">
        <f>分析係数表!C47</f>
        <v>0.37838028773130272</v>
      </c>
      <c r="G44" s="91">
        <f>SUM(G5:G43)</f>
        <v>9.0133955490998332</v>
      </c>
      <c r="H44" s="91">
        <f>SUM(H5:H43)</f>
        <v>10.008766466474937</v>
      </c>
      <c r="I44" s="91">
        <f>SUM(I5:I43)</f>
        <v>110.00876646647495</v>
      </c>
      <c r="J44" s="92">
        <f>分析係数表!G47</f>
        <v>0.24341071531224251</v>
      </c>
      <c r="K44" s="93">
        <f>SUM(K5:K43)</f>
        <v>38.732718015147732</v>
      </c>
      <c r="L44" s="94">
        <f>最終需要_まとめ!$L$33</f>
        <v>0.62733333333333341</v>
      </c>
      <c r="M44" s="91">
        <f>K44*L44</f>
        <v>24.29832510150268</v>
      </c>
      <c r="N44" s="95">
        <f>分析係数表!H47</f>
        <v>1</v>
      </c>
      <c r="O44" s="96">
        <f>SUM(O5:O43)</f>
        <v>24.298325101502677</v>
      </c>
      <c r="P44" s="92">
        <f>分析係数表!C47</f>
        <v>0.37838028773130272</v>
      </c>
      <c r="Q44" s="96">
        <f>SUM(Q5:Q43)</f>
        <v>10.168065706839755</v>
      </c>
      <c r="R44" s="91">
        <f>SUM(R5:R43)</f>
        <v>11.328148543687538</v>
      </c>
      <c r="S44" s="97">
        <f>SUM(S5:S43)</f>
        <v>121.33691501016246</v>
      </c>
      <c r="T44" s="98">
        <f>分析係数表!F47</f>
        <v>0.4410006323413877</v>
      </c>
      <c r="U44" s="99">
        <f>SUM(U5:U43)</f>
        <v>83.435760357160703</v>
      </c>
      <c r="V44" s="100">
        <f>分析係数表!D47</f>
        <v>6.076465403261349E-2</v>
      </c>
      <c r="W44" s="101">
        <f>SUM(W5:W43)</f>
        <v>8</v>
      </c>
      <c r="X44" s="92">
        <f>分析係数表!E47</f>
        <v>4.5269894801387316E-2</v>
      </c>
      <c r="Y44" s="102">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288</v>
      </c>
      <c r="S2" s="3" t="s">
        <v>153</v>
      </c>
      <c r="U2" s="64" t="s">
        <v>210</v>
      </c>
      <c r="W2" s="3" t="s">
        <v>130</v>
      </c>
      <c r="Y2" s="3" t="s">
        <v>154</v>
      </c>
    </row>
    <row r="3" spans="1:25" ht="44" x14ac:dyDescent="0.2">
      <c r="B3" s="65"/>
      <c r="C3" s="66" t="s">
        <v>228</v>
      </c>
      <c r="D3" s="66" t="s">
        <v>230</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投入係数表!AI5</f>
        <v>2.2152111163321474E-3</v>
      </c>
      <c r="E5" s="77">
        <f>$C$37*D5</f>
        <v>0.22152111163321475</v>
      </c>
      <c r="F5" s="76">
        <f>分析係数表!C8</f>
        <v>1</v>
      </c>
      <c r="G5" s="77">
        <f t="shared" ref="G5:G38" si="0">E5*F5</f>
        <v>0.22152111163321475</v>
      </c>
      <c r="H5" s="77">
        <f t="array" ref="H5:H43">MMULT(逆行列係数!C5:AO43,'33'!G5:G43)</f>
        <v>0.26665316640638981</v>
      </c>
      <c r="I5" s="77">
        <f t="shared" ref="I5:I38" si="1">C5+H5</f>
        <v>0.26665316640638981</v>
      </c>
      <c r="J5" s="76">
        <f>分析係数表!G8</f>
        <v>0.11966752230778634</v>
      </c>
      <c r="K5" s="78">
        <f t="shared" ref="K5:K38" si="2">I5*J5</f>
        <v>3.1909723739378518E-2</v>
      </c>
      <c r="L5" s="79" t="s">
        <v>188</v>
      </c>
      <c r="M5" s="80" t="s">
        <v>188</v>
      </c>
      <c r="N5" s="81">
        <f>分析係数表!H8</f>
        <v>1.1982031803320041E-2</v>
      </c>
      <c r="O5" s="82">
        <f t="shared" ref="O5:O43" si="3">$M$44*N5</f>
        <v>0.39517594620988916</v>
      </c>
      <c r="P5" s="76">
        <f>分析係数表!C8</f>
        <v>1</v>
      </c>
      <c r="Q5" s="82">
        <f t="shared" ref="Q5:Q38" si="4">O5*P5</f>
        <v>0.39517594620988916</v>
      </c>
      <c r="R5" s="83">
        <f t="array" ref="R5:R43">MMULT(逆行列係数!C5:AO43,'33'!Q5:Q43)</f>
        <v>0.52205802175297489</v>
      </c>
      <c r="S5" s="84">
        <f t="shared" ref="S5:S38" si="5">I5+R5</f>
        <v>0.7887111881593647</v>
      </c>
      <c r="T5" s="85">
        <f>分析係数表!F8</f>
        <v>0.45202298007578534</v>
      </c>
      <c r="U5" s="86">
        <f t="shared" ref="U5:U38" si="6">S5*T5</f>
        <v>0.35651558169090947</v>
      </c>
      <c r="V5" s="87">
        <f>分析係数表!D8</f>
        <v>0.29959662632929962</v>
      </c>
      <c r="W5" s="88">
        <f t="shared" ref="W5:W38" si="7">ROUND(S5*V5,0)</f>
        <v>0</v>
      </c>
      <c r="X5" s="76">
        <f>分析係数表!E8</f>
        <v>0.10695513995844029</v>
      </c>
      <c r="Y5" s="89">
        <f t="shared" ref="Y5:Y38" si="8">ROUND(S5*X5,0)</f>
        <v>0</v>
      </c>
    </row>
    <row r="6" spans="1:25" x14ac:dyDescent="0.2">
      <c r="A6" s="6" t="s">
        <v>220</v>
      </c>
      <c r="B6" s="5" t="s">
        <v>266</v>
      </c>
      <c r="C6" s="90"/>
      <c r="D6" s="76">
        <f>投入係数表!AI6</f>
        <v>6.7127609585822652E-5</v>
      </c>
      <c r="E6" s="77">
        <f t="shared" ref="E6:E43" si="9">$C$37*D6</f>
        <v>6.7127609585822656E-3</v>
      </c>
      <c r="F6" s="76">
        <f>分析係数表!C9</f>
        <v>0.44525547445255476</v>
      </c>
      <c r="G6" s="77">
        <f t="shared" si="0"/>
        <v>2.9888935655001331E-3</v>
      </c>
      <c r="H6" s="77">
        <v>3.4350827811619722E-3</v>
      </c>
      <c r="I6" s="77">
        <f t="shared" si="1"/>
        <v>3.4350827811619722E-3</v>
      </c>
      <c r="J6" s="76">
        <f>分析係数表!G9</f>
        <v>0.25757575757575757</v>
      </c>
      <c r="K6" s="78">
        <f t="shared" si="2"/>
        <v>8.8479404969323526E-4</v>
      </c>
      <c r="L6" s="79"/>
      <c r="M6" s="80"/>
      <c r="N6" s="81">
        <f>分析係数表!H9</f>
        <v>6.2093120276314386E-4</v>
      </c>
      <c r="O6" s="82">
        <f t="shared" si="3"/>
        <v>2.0478753487799924E-2</v>
      </c>
      <c r="P6" s="76">
        <f>分析係数表!C9</f>
        <v>0.44525547445255476</v>
      </c>
      <c r="Q6" s="82">
        <f t="shared" si="4"/>
        <v>9.1182771004072651E-3</v>
      </c>
      <c r="R6" s="83">
        <v>1.0865830504483791E-2</v>
      </c>
      <c r="S6" s="84">
        <f t="shared" si="5"/>
        <v>1.4300913285645764E-2</v>
      </c>
      <c r="T6" s="85">
        <f>分析係数表!F9</f>
        <v>0.71212121212121215</v>
      </c>
      <c r="U6" s="86">
        <f t="shared" si="6"/>
        <v>1.0183983703414409E-2</v>
      </c>
      <c r="V6" s="87">
        <f>分析係数表!D9</f>
        <v>0.22727272727272727</v>
      </c>
      <c r="W6" s="88">
        <f t="shared" si="7"/>
        <v>0</v>
      </c>
      <c r="X6" s="76">
        <f>分析係数表!E9</f>
        <v>0</v>
      </c>
      <c r="Y6" s="89">
        <f t="shared" si="8"/>
        <v>0</v>
      </c>
    </row>
    <row r="7" spans="1:25" x14ac:dyDescent="0.2">
      <c r="A7" s="6" t="s">
        <v>221</v>
      </c>
      <c r="B7" s="5" t="s">
        <v>267</v>
      </c>
      <c r="C7" s="90"/>
      <c r="D7" s="76">
        <f>投入係数表!AI7</f>
        <v>6.7127609585822652E-5</v>
      </c>
      <c r="E7" s="77">
        <f t="shared" si="9"/>
        <v>6.7127609585822656E-3</v>
      </c>
      <c r="F7" s="76">
        <f>分析係数表!C10</f>
        <v>1</v>
      </c>
      <c r="G7" s="77">
        <f t="shared" si="0"/>
        <v>6.7127609585822656E-3</v>
      </c>
      <c r="H7" s="77">
        <v>1.1271990396582554E-2</v>
      </c>
      <c r="I7" s="77">
        <f t="shared" si="1"/>
        <v>1.1271990396582554E-2</v>
      </c>
      <c r="J7" s="76">
        <f>分析係数表!G10</f>
        <v>0.17925311203319502</v>
      </c>
      <c r="K7" s="78">
        <f t="shared" si="2"/>
        <v>2.0205393573957111E-3</v>
      </c>
      <c r="L7" s="79"/>
      <c r="M7" s="80"/>
      <c r="N7" s="81">
        <f>分析係数表!H10</f>
        <v>1.2030542053535912E-3</v>
      </c>
      <c r="O7" s="82">
        <f t="shared" si="3"/>
        <v>3.9677584882612353E-2</v>
      </c>
      <c r="P7" s="76">
        <f>分析係数表!C10</f>
        <v>1</v>
      </c>
      <c r="Q7" s="82">
        <f t="shared" si="4"/>
        <v>3.9677584882612353E-2</v>
      </c>
      <c r="R7" s="83">
        <v>5.4020263515588016E-2</v>
      </c>
      <c r="S7" s="84">
        <f t="shared" si="5"/>
        <v>6.529225391217057E-2</v>
      </c>
      <c r="T7" s="85">
        <f>分析係数表!F10</f>
        <v>0.51950207468879672</v>
      </c>
      <c r="U7" s="86">
        <f t="shared" si="6"/>
        <v>3.3919461368480314E-2</v>
      </c>
      <c r="V7" s="87">
        <f>分析係数表!D10</f>
        <v>0.10539419087136929</v>
      </c>
      <c r="W7" s="88">
        <f t="shared" si="7"/>
        <v>0</v>
      </c>
      <c r="X7" s="76">
        <f>分析係数表!E10</f>
        <v>0</v>
      </c>
      <c r="Y7" s="89">
        <f t="shared" si="8"/>
        <v>0</v>
      </c>
    </row>
    <row r="8" spans="1:25" x14ac:dyDescent="0.2">
      <c r="A8" s="6" t="s">
        <v>222</v>
      </c>
      <c r="B8" s="5" t="s">
        <v>27</v>
      </c>
      <c r="C8" s="90"/>
      <c r="D8" s="76">
        <f>投入係数表!AI8</f>
        <v>6.7127609585822652E-5</v>
      </c>
      <c r="E8" s="77">
        <f t="shared" si="9"/>
        <v>6.7127609585822656E-3</v>
      </c>
      <c r="F8" s="76">
        <f>分析係数表!C11</f>
        <v>1.8423746161719823E-3</v>
      </c>
      <c r="G8" s="77">
        <f t="shared" si="0"/>
        <v>1.2367420394522269E-5</v>
      </c>
      <c r="H8" s="77">
        <v>4.2226948384103101E-4</v>
      </c>
      <c r="I8" s="77">
        <f t="shared" si="1"/>
        <v>4.2226948384103101E-4</v>
      </c>
      <c r="J8" s="76">
        <f>分析係数表!G11</f>
        <v>0.46666666666666667</v>
      </c>
      <c r="K8" s="78">
        <f t="shared" si="2"/>
        <v>1.9705909245914781E-4</v>
      </c>
      <c r="L8" s="79"/>
      <c r="M8" s="80"/>
      <c r="N8" s="81">
        <f>分析係数表!H11</f>
        <v>-1.9404100086348246E-5</v>
      </c>
      <c r="O8" s="82">
        <f t="shared" si="3"/>
        <v>-6.3996104649374763E-4</v>
      </c>
      <c r="P8" s="76">
        <f>分析係数表!C11</f>
        <v>1.8423746161719823E-3</v>
      </c>
      <c r="Q8" s="82">
        <f t="shared" si="4"/>
        <v>-1.1790479873989385E-6</v>
      </c>
      <c r="R8" s="83">
        <v>1.9834191443116839E-4</v>
      </c>
      <c r="S8" s="84">
        <f t="shared" si="5"/>
        <v>6.2061139827219937E-4</v>
      </c>
      <c r="T8" s="85">
        <f>分析係数表!F11</f>
        <v>0.8</v>
      </c>
      <c r="U8" s="86">
        <f t="shared" si="6"/>
        <v>4.9648911861775952E-4</v>
      </c>
      <c r="V8" s="87">
        <f>分析係数表!D11</f>
        <v>0.8666666666666667</v>
      </c>
      <c r="W8" s="88">
        <f t="shared" si="7"/>
        <v>0</v>
      </c>
      <c r="X8" s="76">
        <f>分析係数表!E11</f>
        <v>0.13333333333333333</v>
      </c>
      <c r="Y8" s="89">
        <f t="shared" si="8"/>
        <v>0</v>
      </c>
    </row>
    <row r="9" spans="1:25" x14ac:dyDescent="0.2">
      <c r="A9" s="6" t="s">
        <v>223</v>
      </c>
      <c r="B9" s="5" t="s">
        <v>191</v>
      </c>
      <c r="C9" s="90"/>
      <c r="D9" s="76">
        <f>投入係数表!AI9</f>
        <v>5.7729744243807477E-3</v>
      </c>
      <c r="E9" s="77">
        <f t="shared" si="9"/>
        <v>0.57729744243807479</v>
      </c>
      <c r="F9" s="76">
        <f>分析係数表!C12</f>
        <v>2.0316759704011478E-2</v>
      </c>
      <c r="G9" s="77">
        <f t="shared" si="0"/>
        <v>1.1728813415754763E-2</v>
      </c>
      <c r="H9" s="77">
        <v>1.2990523136894609E-2</v>
      </c>
      <c r="I9" s="77">
        <f t="shared" si="1"/>
        <v>1.2990523136894609E-2</v>
      </c>
      <c r="J9" s="76">
        <f>分析係数表!G12</f>
        <v>0.1442736737729301</v>
      </c>
      <c r="K9" s="78">
        <f t="shared" si="2"/>
        <v>1.8741904971920334E-3</v>
      </c>
      <c r="L9" s="79"/>
      <c r="M9" s="80"/>
      <c r="N9" s="81">
        <f>分析係数表!H12</f>
        <v>9.3974056718184554E-2</v>
      </c>
      <c r="O9" s="82">
        <f t="shared" si="3"/>
        <v>3.09933134816922</v>
      </c>
      <c r="P9" s="76">
        <f>分析係数表!C12</f>
        <v>2.0316759704011478E-2</v>
      </c>
      <c r="Q9" s="82">
        <f t="shared" si="4"/>
        <v>6.296837024386398E-2</v>
      </c>
      <c r="R9" s="83">
        <v>7.0092278807985312E-2</v>
      </c>
      <c r="S9" s="84">
        <f t="shared" si="5"/>
        <v>8.3082801944879922E-2</v>
      </c>
      <c r="T9" s="85">
        <f>分析係数表!F12</f>
        <v>0.28705999008428357</v>
      </c>
      <c r="U9" s="86">
        <f t="shared" si="6"/>
        <v>2.3849748302471725E-2</v>
      </c>
      <c r="V9" s="87">
        <f>分析係数表!D12</f>
        <v>9.4695091720376795E-2</v>
      </c>
      <c r="W9" s="88">
        <f t="shared" si="7"/>
        <v>0</v>
      </c>
      <c r="X9" s="76">
        <f>分析係数表!E12</f>
        <v>6.8914229053049086E-2</v>
      </c>
      <c r="Y9" s="89">
        <f t="shared" si="8"/>
        <v>0</v>
      </c>
    </row>
    <row r="10" spans="1:25" x14ac:dyDescent="0.2">
      <c r="A10" s="6" t="s">
        <v>224</v>
      </c>
      <c r="B10" s="5" t="s">
        <v>28</v>
      </c>
      <c r="C10" s="90"/>
      <c r="D10" s="76">
        <f>投入係数表!AI10</f>
        <v>6.7127609585822647E-4</v>
      </c>
      <c r="E10" s="77">
        <f t="shared" si="9"/>
        <v>6.7127609585822645E-2</v>
      </c>
      <c r="F10" s="76">
        <f>分析係数表!C13</f>
        <v>0</v>
      </c>
      <c r="G10" s="77">
        <f t="shared" si="0"/>
        <v>0</v>
      </c>
      <c r="H10" s="77">
        <v>0</v>
      </c>
      <c r="I10" s="77">
        <f t="shared" si="1"/>
        <v>0</v>
      </c>
      <c r="J10" s="76">
        <f>分析係数表!G13</f>
        <v>0.24483775811209441</v>
      </c>
      <c r="K10" s="78">
        <f t="shared" si="2"/>
        <v>0</v>
      </c>
      <c r="L10" s="79"/>
      <c r="M10" s="80"/>
      <c r="N10" s="81">
        <f>分析係数表!H13</f>
        <v>1.4242609463379612E-2</v>
      </c>
      <c r="O10" s="82">
        <f t="shared" si="3"/>
        <v>0.46973140812641079</v>
      </c>
      <c r="P10" s="76">
        <f>分析係数表!C13</f>
        <v>0</v>
      </c>
      <c r="Q10" s="82">
        <f t="shared" si="4"/>
        <v>0</v>
      </c>
      <c r="R10" s="83">
        <v>0</v>
      </c>
      <c r="S10" s="84">
        <f t="shared" si="5"/>
        <v>0</v>
      </c>
      <c r="T10" s="85">
        <f>分析係数表!F13</f>
        <v>0.38446411012782694</v>
      </c>
      <c r="U10" s="86">
        <f t="shared" si="6"/>
        <v>0</v>
      </c>
      <c r="V10" s="87">
        <f>分析係数表!D13</f>
        <v>0.19469026548672566</v>
      </c>
      <c r="W10" s="88">
        <f t="shared" si="7"/>
        <v>0</v>
      </c>
      <c r="X10" s="76">
        <f>分析係数表!E13</f>
        <v>0.18584070796460178</v>
      </c>
      <c r="Y10" s="89">
        <f t="shared" si="8"/>
        <v>0</v>
      </c>
    </row>
    <row r="11" spans="1:25" x14ac:dyDescent="0.2">
      <c r="A11" s="6" t="s">
        <v>225</v>
      </c>
      <c r="B11" s="5" t="s">
        <v>268</v>
      </c>
      <c r="C11" s="90"/>
      <c r="D11" s="76">
        <f>投入係数表!AI11</f>
        <v>7.5854198831979596E-3</v>
      </c>
      <c r="E11" s="77">
        <f t="shared" si="9"/>
        <v>0.75854198831979591</v>
      </c>
      <c r="F11" s="76">
        <f>分析係数表!C14</f>
        <v>5.3118908382066232E-2</v>
      </c>
      <c r="G11" s="77">
        <f t="shared" si="0"/>
        <v>4.029292238150959E-2</v>
      </c>
      <c r="H11" s="77">
        <v>5.2114248246475862E-2</v>
      </c>
      <c r="I11" s="77">
        <f t="shared" si="1"/>
        <v>5.2114248246475862E-2</v>
      </c>
      <c r="J11" s="76">
        <f>分析係数表!G14</f>
        <v>0.16545012165450121</v>
      </c>
      <c r="K11" s="78">
        <f t="shared" si="2"/>
        <v>8.6223087123123085E-3</v>
      </c>
      <c r="L11" s="79"/>
      <c r="M11" s="80"/>
      <c r="N11" s="81">
        <f>分析係数表!H14</f>
        <v>1.1739480552240688E-3</v>
      </c>
      <c r="O11" s="82">
        <f t="shared" si="3"/>
        <v>3.8717643312871731E-2</v>
      </c>
      <c r="P11" s="76">
        <f>分析係数表!C14</f>
        <v>5.3118908382066232E-2</v>
      </c>
      <c r="Q11" s="82">
        <f t="shared" si="4"/>
        <v>2.0566389479059529E-3</v>
      </c>
      <c r="R11" s="83">
        <v>7.6540300837844161E-3</v>
      </c>
      <c r="S11" s="84">
        <f t="shared" si="5"/>
        <v>5.9768278330260279E-2</v>
      </c>
      <c r="T11" s="85">
        <f>分析係数表!F14</f>
        <v>0.30008110300081103</v>
      </c>
      <c r="U11" s="86">
        <f t="shared" si="6"/>
        <v>1.7935330885803978E-2</v>
      </c>
      <c r="V11" s="87">
        <f>分析係数表!D14</f>
        <v>6.4882400648824001E-2</v>
      </c>
      <c r="W11" s="88">
        <f t="shared" si="7"/>
        <v>0</v>
      </c>
      <c r="X11" s="76">
        <f>分析係数表!E14</f>
        <v>5.0283860502838604E-2</v>
      </c>
      <c r="Y11" s="89">
        <f t="shared" si="8"/>
        <v>0</v>
      </c>
    </row>
    <row r="12" spans="1:25" x14ac:dyDescent="0.2">
      <c r="A12" s="6" t="s">
        <v>226</v>
      </c>
      <c r="B12" s="5" t="s">
        <v>29</v>
      </c>
      <c r="C12" s="90"/>
      <c r="D12" s="76">
        <f>投入係数表!AI12</f>
        <v>1.0002013828287575E-2</v>
      </c>
      <c r="E12" s="77">
        <f t="shared" si="9"/>
        <v>1.0002013828287575</v>
      </c>
      <c r="F12" s="76">
        <f>分析係数表!C15</f>
        <v>0</v>
      </c>
      <c r="G12" s="77">
        <f t="shared" si="0"/>
        <v>0</v>
      </c>
      <c r="H12" s="77">
        <v>0</v>
      </c>
      <c r="I12" s="77">
        <f t="shared" si="1"/>
        <v>0</v>
      </c>
      <c r="J12" s="76">
        <f>分析係数表!G15</f>
        <v>9.5965103598691384E-2</v>
      </c>
      <c r="K12" s="78">
        <f t="shared" si="2"/>
        <v>0</v>
      </c>
      <c r="L12" s="79"/>
      <c r="M12" s="80"/>
      <c r="N12" s="81">
        <f>分析係数表!H15</f>
        <v>8.6736327385976662E-3</v>
      </c>
      <c r="O12" s="82">
        <f t="shared" si="3"/>
        <v>0.28606258778270521</v>
      </c>
      <c r="P12" s="76">
        <f>分析係数表!C15</f>
        <v>0</v>
      </c>
      <c r="Q12" s="82">
        <f t="shared" si="4"/>
        <v>0</v>
      </c>
      <c r="R12" s="83">
        <v>0</v>
      </c>
      <c r="S12" s="84">
        <f t="shared" si="5"/>
        <v>0</v>
      </c>
      <c r="T12" s="85">
        <f>分析係数表!F15</f>
        <v>0.30534351145038169</v>
      </c>
      <c r="U12" s="86">
        <f t="shared" si="6"/>
        <v>0</v>
      </c>
      <c r="V12" s="87">
        <f>分析係数表!D15</f>
        <v>7.4154852780806982E-2</v>
      </c>
      <c r="W12" s="88">
        <f t="shared" si="7"/>
        <v>0</v>
      </c>
      <c r="X12" s="76">
        <f>分析係数表!E15</f>
        <v>5.9978189749182113E-2</v>
      </c>
      <c r="Y12" s="89">
        <f t="shared" si="8"/>
        <v>0</v>
      </c>
    </row>
    <row r="13" spans="1:25" x14ac:dyDescent="0.2">
      <c r="A13" s="6" t="s">
        <v>227</v>
      </c>
      <c r="B13" s="5" t="s">
        <v>30</v>
      </c>
      <c r="C13" s="90"/>
      <c r="D13" s="76">
        <f>投入係数表!AI13</f>
        <v>4.0947841847351818E-3</v>
      </c>
      <c r="E13" s="77">
        <f t="shared" si="9"/>
        <v>0.40947841847351818</v>
      </c>
      <c r="F13" s="76">
        <f>分析係数表!C16</f>
        <v>2.7114967462038564E-3</v>
      </c>
      <c r="G13" s="77">
        <f t="shared" si="0"/>
        <v>1.1102993993316456E-3</v>
      </c>
      <c r="H13" s="77">
        <v>1.3130817793085652E-3</v>
      </c>
      <c r="I13" s="77">
        <f t="shared" si="1"/>
        <v>1.3130817793085652E-3</v>
      </c>
      <c r="J13" s="76">
        <f>分析係数表!G16</f>
        <v>4.3478260869565216E-2</v>
      </c>
      <c r="K13" s="78">
        <f t="shared" si="2"/>
        <v>5.7090512143850661E-5</v>
      </c>
      <c r="L13" s="79"/>
      <c r="M13" s="80"/>
      <c r="N13" s="81">
        <f>分析係数表!H16</f>
        <v>1.6842758874950278E-2</v>
      </c>
      <c r="O13" s="82">
        <f t="shared" si="3"/>
        <v>0.55548618835657304</v>
      </c>
      <c r="P13" s="76">
        <f>分析係数表!C16</f>
        <v>2.7114967462038564E-3</v>
      </c>
      <c r="Q13" s="82">
        <f t="shared" si="4"/>
        <v>1.5061989922900304E-3</v>
      </c>
      <c r="R13" s="83">
        <v>1.6837347193358733E-3</v>
      </c>
      <c r="S13" s="84">
        <f t="shared" si="5"/>
        <v>2.9968164986444385E-3</v>
      </c>
      <c r="T13" s="85">
        <f>分析係数表!F16</f>
        <v>0.30434782608695654</v>
      </c>
      <c r="U13" s="86">
        <f t="shared" si="6"/>
        <v>9.1207458654395958E-4</v>
      </c>
      <c r="V13" s="87">
        <f>分析係数表!D16</f>
        <v>0.13043478260869565</v>
      </c>
      <c r="W13" s="88">
        <f t="shared" si="7"/>
        <v>0</v>
      </c>
      <c r="X13" s="76">
        <f>分析係数表!E16</f>
        <v>8.6956521739130432E-2</v>
      </c>
      <c r="Y13" s="89">
        <f t="shared" si="8"/>
        <v>0</v>
      </c>
    </row>
    <row r="14" spans="1:25" x14ac:dyDescent="0.2">
      <c r="A14" s="6" t="s">
        <v>2</v>
      </c>
      <c r="B14" s="5" t="s">
        <v>364</v>
      </c>
      <c r="C14" s="90"/>
      <c r="D14" s="76">
        <f>投入係数表!AI14</f>
        <v>4.8331878901792307E-3</v>
      </c>
      <c r="E14" s="77">
        <f t="shared" si="9"/>
        <v>0.48331878901792308</v>
      </c>
      <c r="F14" s="76">
        <f>分析係数表!C17</f>
        <v>8.0363051905076865E-3</v>
      </c>
      <c r="G14" s="77">
        <f t="shared" si="0"/>
        <v>3.8840972928546246E-3</v>
      </c>
      <c r="H14" s="77">
        <v>4.861488837095424E-3</v>
      </c>
      <c r="I14" s="77">
        <f t="shared" si="1"/>
        <v>4.861488837095424E-3</v>
      </c>
      <c r="J14" s="76">
        <f>分析係数表!G17</f>
        <v>0.21314741035856574</v>
      </c>
      <c r="K14" s="78">
        <f t="shared" si="2"/>
        <v>1.0362137561139649E-3</v>
      </c>
      <c r="L14" s="79"/>
      <c r="M14" s="80"/>
      <c r="N14" s="81">
        <f>分析係数表!H17</f>
        <v>2.8815088628227144E-3</v>
      </c>
      <c r="O14" s="82">
        <f t="shared" si="3"/>
        <v>9.5034215404321526E-2</v>
      </c>
      <c r="P14" s="76">
        <f>分析係数表!C17</f>
        <v>8.0363051905076865E-3</v>
      </c>
      <c r="Q14" s="82">
        <f t="shared" si="4"/>
        <v>7.6372395852957462E-4</v>
      </c>
      <c r="R14" s="83">
        <v>1.4628350401354989E-3</v>
      </c>
      <c r="S14" s="84">
        <f t="shared" si="5"/>
        <v>6.3243238772309231E-3</v>
      </c>
      <c r="T14" s="85">
        <f>分析係数表!F17</f>
        <v>0.32270916334661354</v>
      </c>
      <c r="U14" s="86">
        <f t="shared" si="6"/>
        <v>2.0409172671542021E-3</v>
      </c>
      <c r="V14" s="87">
        <f>分析係数表!D17</f>
        <v>4.9800796812749001E-2</v>
      </c>
      <c r="W14" s="88">
        <f t="shared" si="7"/>
        <v>0</v>
      </c>
      <c r="X14" s="76">
        <f>分析係数表!E17</f>
        <v>4.7808764940239043E-2</v>
      </c>
      <c r="Y14" s="89">
        <f t="shared" si="8"/>
        <v>0</v>
      </c>
    </row>
    <row r="15" spans="1:25" x14ac:dyDescent="0.2">
      <c r="A15" s="6" t="s">
        <v>3</v>
      </c>
      <c r="B15" s="5" t="s">
        <v>31</v>
      </c>
      <c r="C15" s="90"/>
      <c r="D15" s="76">
        <f>投入係数表!AI15</f>
        <v>2.0809558971605019E-3</v>
      </c>
      <c r="E15" s="77">
        <f t="shared" si="9"/>
        <v>0.20809558971605019</v>
      </c>
      <c r="F15" s="76">
        <f>分析係数表!C18</f>
        <v>6.0036945812807829E-2</v>
      </c>
      <c r="G15" s="77">
        <f t="shared" si="0"/>
        <v>1.2493423643666795E-2</v>
      </c>
      <c r="H15" s="77">
        <v>1.5359454895083653E-2</v>
      </c>
      <c r="I15" s="77">
        <f t="shared" si="1"/>
        <v>1.5359454895083653E-2</v>
      </c>
      <c r="J15" s="76">
        <f>分析係数表!G18</f>
        <v>0.21452702702702703</v>
      </c>
      <c r="K15" s="78">
        <f t="shared" si="2"/>
        <v>3.2950181953980136E-3</v>
      </c>
      <c r="L15" s="79"/>
      <c r="M15" s="80"/>
      <c r="N15" s="81">
        <f>分析係数表!H18</f>
        <v>4.5599635202918376E-4</v>
      </c>
      <c r="O15" s="82">
        <f t="shared" si="3"/>
        <v>1.5039084592603068E-2</v>
      </c>
      <c r="P15" s="76">
        <f>分析係数表!C18</f>
        <v>6.0036945812807829E-2</v>
      </c>
      <c r="Q15" s="82">
        <f t="shared" si="4"/>
        <v>9.0290070676034349E-4</v>
      </c>
      <c r="R15" s="83">
        <v>2.1173943926938252E-3</v>
      </c>
      <c r="S15" s="84">
        <f t="shared" si="5"/>
        <v>1.7476849287777478E-2</v>
      </c>
      <c r="T15" s="85">
        <f>分析係数表!F18</f>
        <v>0.45777027027027029</v>
      </c>
      <c r="U15" s="86">
        <f t="shared" si="6"/>
        <v>8.0003820219386769E-3</v>
      </c>
      <c r="V15" s="87">
        <f>分析係数表!D18</f>
        <v>1.4358108108108109E-2</v>
      </c>
      <c r="W15" s="88">
        <f t="shared" si="7"/>
        <v>0</v>
      </c>
      <c r="X15" s="76">
        <f>分析係数表!E18</f>
        <v>5.0675675675675678E-3</v>
      </c>
      <c r="Y15" s="89">
        <f t="shared" si="8"/>
        <v>0</v>
      </c>
    </row>
    <row r="16" spans="1:25" x14ac:dyDescent="0.2">
      <c r="A16" s="6" t="s">
        <v>4</v>
      </c>
      <c r="B16" s="5" t="s">
        <v>32</v>
      </c>
      <c r="C16" s="90"/>
      <c r="D16" s="76">
        <f>投入係数表!AI16</f>
        <v>0</v>
      </c>
      <c r="E16" s="77">
        <f t="shared" si="9"/>
        <v>0</v>
      </c>
      <c r="F16" s="76">
        <f>分析係数表!C19</f>
        <v>2.1817907292767669E-2</v>
      </c>
      <c r="G16" s="77">
        <f t="shared" si="0"/>
        <v>0</v>
      </c>
      <c r="H16" s="77">
        <v>5.5754092564841537E-4</v>
      </c>
      <c r="I16" s="77">
        <f t="shared" si="1"/>
        <v>5.5754092564841537E-4</v>
      </c>
      <c r="J16" s="76">
        <f>分析係数表!G19</f>
        <v>5.7812500000000003E-2</v>
      </c>
      <c r="K16" s="78">
        <f t="shared" si="2"/>
        <v>3.2232834764049015E-5</v>
      </c>
      <c r="L16" s="79"/>
      <c r="M16" s="80"/>
      <c r="N16" s="81">
        <f>分析係数表!H19</f>
        <v>-1.1642460051808947E-4</v>
      </c>
      <c r="O16" s="82">
        <f t="shared" si="3"/>
        <v>-3.839766278962486E-3</v>
      </c>
      <c r="P16" s="76">
        <f>分析係数表!C19</f>
        <v>2.1817907292767669E-2</v>
      </c>
      <c r="Q16" s="82">
        <f t="shared" si="4"/>
        <v>-8.3775664700298997E-5</v>
      </c>
      <c r="R16" s="83">
        <v>5.278690022399253E-4</v>
      </c>
      <c r="S16" s="84">
        <f t="shared" si="5"/>
        <v>1.0854099278883407E-3</v>
      </c>
      <c r="T16" s="85">
        <f>分析係数表!F19</f>
        <v>0.24062500000000001</v>
      </c>
      <c r="U16" s="86">
        <f t="shared" si="6"/>
        <v>2.6117676389813199E-4</v>
      </c>
      <c r="V16" s="87">
        <f>分析係数表!D19</f>
        <v>1.171875E-2</v>
      </c>
      <c r="W16" s="88">
        <f t="shared" si="7"/>
        <v>0</v>
      </c>
      <c r="X16" s="76">
        <f>分析係数表!E19</f>
        <v>1.015625E-2</v>
      </c>
      <c r="Y16" s="89">
        <f t="shared" si="8"/>
        <v>0</v>
      </c>
    </row>
    <row r="17" spans="1:25" x14ac:dyDescent="0.2">
      <c r="A17" s="6" t="s">
        <v>5</v>
      </c>
      <c r="B17" s="5" t="s">
        <v>33</v>
      </c>
      <c r="C17" s="90"/>
      <c r="D17" s="76">
        <f>投入係数表!AI17</f>
        <v>1.342552191716453E-4</v>
      </c>
      <c r="E17" s="77">
        <f t="shared" si="9"/>
        <v>1.3425521917164531E-2</v>
      </c>
      <c r="F17" s="76">
        <f>分析係数表!C20</f>
        <v>5.6386047731444844E-3</v>
      </c>
      <c r="G17" s="77">
        <f t="shared" si="0"/>
        <v>7.5701211964079819E-5</v>
      </c>
      <c r="H17" s="77">
        <v>2.0978063570070764E-4</v>
      </c>
      <c r="I17" s="77">
        <f t="shared" si="1"/>
        <v>2.0978063570070764E-4</v>
      </c>
      <c r="J17" s="76">
        <f>分析係数表!G20</f>
        <v>9.9078341013824886E-2</v>
      </c>
      <c r="K17" s="78">
        <f t="shared" si="2"/>
        <v>2.0784717362051678E-5</v>
      </c>
      <c r="L17" s="79"/>
      <c r="M17" s="80"/>
      <c r="N17" s="81">
        <f>分析係数表!H20</f>
        <v>5.6271890250409915E-4</v>
      </c>
      <c r="O17" s="82">
        <f t="shared" si="3"/>
        <v>1.8558870348318681E-2</v>
      </c>
      <c r="P17" s="76">
        <f>分析係数表!C20</f>
        <v>5.6386047731444844E-3</v>
      </c>
      <c r="Q17" s="82">
        <f t="shared" si="4"/>
        <v>1.0464613493019935E-4</v>
      </c>
      <c r="R17" s="83">
        <v>3.3380448365038948E-4</v>
      </c>
      <c r="S17" s="84">
        <f t="shared" si="5"/>
        <v>5.4358511935109711E-4</v>
      </c>
      <c r="T17" s="85">
        <f>分析係数表!F20</f>
        <v>0.22119815668202766</v>
      </c>
      <c r="U17" s="86">
        <f t="shared" si="6"/>
        <v>1.2024002640024268E-4</v>
      </c>
      <c r="V17" s="87">
        <f>分析係数表!D20</f>
        <v>9.2165898617511521E-3</v>
      </c>
      <c r="W17" s="88">
        <f t="shared" si="7"/>
        <v>0</v>
      </c>
      <c r="X17" s="76">
        <f>分析係数表!E20</f>
        <v>6.9124423963133645E-3</v>
      </c>
      <c r="Y17" s="89">
        <f t="shared" si="8"/>
        <v>0</v>
      </c>
    </row>
    <row r="18" spans="1:25" x14ac:dyDescent="0.2">
      <c r="A18" s="6" t="s">
        <v>6</v>
      </c>
      <c r="B18" s="5" t="s">
        <v>34</v>
      </c>
      <c r="C18" s="90"/>
      <c r="D18" s="76">
        <f>投入係数表!AI18</f>
        <v>2.0138282875746796E-4</v>
      </c>
      <c r="E18" s="77">
        <f t="shared" si="9"/>
        <v>2.0138282875746795E-2</v>
      </c>
      <c r="F18" s="76">
        <f>分析係数表!C21</f>
        <v>3.6921656859351559E-2</v>
      </c>
      <c r="G18" s="77">
        <f t="shared" si="0"/>
        <v>7.4353877007487872E-4</v>
      </c>
      <c r="H18" s="77">
        <v>3.7997549887197005E-3</v>
      </c>
      <c r="I18" s="77">
        <f t="shared" si="1"/>
        <v>3.7997549887197005E-3</v>
      </c>
      <c r="J18" s="76">
        <f>分析係数表!G21</f>
        <v>0.2849280270956816</v>
      </c>
      <c r="K18" s="78">
        <f t="shared" si="2"/>
        <v>1.0826566923828782E-3</v>
      </c>
      <c r="L18" s="79"/>
      <c r="M18" s="80"/>
      <c r="N18" s="81">
        <f>分析係数表!H21</f>
        <v>9.3139680414471579E-4</v>
      </c>
      <c r="O18" s="82">
        <f t="shared" si="3"/>
        <v>3.0718130231699888E-2</v>
      </c>
      <c r="P18" s="76">
        <f>分析係数表!C21</f>
        <v>3.6921656859351559E-2</v>
      </c>
      <c r="Q18" s="82">
        <f t="shared" si="4"/>
        <v>1.1341642637756966E-3</v>
      </c>
      <c r="R18" s="83">
        <v>2.6408928707524525E-3</v>
      </c>
      <c r="S18" s="84">
        <f t="shared" si="5"/>
        <v>6.440647859472153E-3</v>
      </c>
      <c r="T18" s="85">
        <f>分析係数表!F21</f>
        <v>0.42591024555461471</v>
      </c>
      <c r="U18" s="86">
        <f t="shared" si="6"/>
        <v>2.7431379113585885E-3</v>
      </c>
      <c r="V18" s="87">
        <f>分析係数表!D21</f>
        <v>7.1549534292972061E-2</v>
      </c>
      <c r="W18" s="88">
        <f t="shared" si="7"/>
        <v>0</v>
      </c>
      <c r="X18" s="76">
        <f>分析係数表!E21</f>
        <v>6.2235393734123623E-2</v>
      </c>
      <c r="Y18" s="89">
        <f t="shared" si="8"/>
        <v>0</v>
      </c>
    </row>
    <row r="19" spans="1:25" x14ac:dyDescent="0.2">
      <c r="A19" s="6" t="s">
        <v>7</v>
      </c>
      <c r="B19" s="5" t="s">
        <v>269</v>
      </c>
      <c r="C19" s="90"/>
      <c r="D19" s="76">
        <f>投入係数表!AI19</f>
        <v>0</v>
      </c>
      <c r="E19" s="77">
        <f t="shared" si="9"/>
        <v>0</v>
      </c>
      <c r="F19" s="76">
        <f>分析係数表!C22</f>
        <v>3.1736872475476074E-2</v>
      </c>
      <c r="G19" s="77">
        <f t="shared" si="0"/>
        <v>0</v>
      </c>
      <c r="H19" s="77">
        <v>1.6137588112795506E-3</v>
      </c>
      <c r="I19" s="77">
        <f t="shared" si="1"/>
        <v>1.6137588112795506E-3</v>
      </c>
      <c r="J19" s="76">
        <f>分析係数表!G22</f>
        <v>0.19464835425053278</v>
      </c>
      <c r="K19" s="78">
        <f t="shared" si="2"/>
        <v>3.1411549677286065E-4</v>
      </c>
      <c r="L19" s="79"/>
      <c r="M19" s="80"/>
      <c r="N19" s="81">
        <f>分析係数表!H22</f>
        <v>4.8510250215870614E-5</v>
      </c>
      <c r="O19" s="82">
        <f t="shared" si="3"/>
        <v>1.5999026162343691E-3</v>
      </c>
      <c r="P19" s="76">
        <f>分析係数表!C22</f>
        <v>3.1736872475476074E-2</v>
      </c>
      <c r="Q19" s="82">
        <f t="shared" si="4"/>
        <v>5.077590530461071E-5</v>
      </c>
      <c r="R19" s="83">
        <v>6.3834233633423951E-4</v>
      </c>
      <c r="S19" s="84">
        <f t="shared" si="5"/>
        <v>2.25210114761379E-3</v>
      </c>
      <c r="T19" s="85">
        <f>分析係数表!F22</f>
        <v>0.41345015391901491</v>
      </c>
      <c r="U19" s="86">
        <f t="shared" si="6"/>
        <v>9.3113156612211162E-4</v>
      </c>
      <c r="V19" s="87">
        <f>分析係数表!D22</f>
        <v>4.1913331754676771E-2</v>
      </c>
      <c r="W19" s="88">
        <f t="shared" si="7"/>
        <v>0</v>
      </c>
      <c r="X19" s="76">
        <f>分析係数表!E22</f>
        <v>4.0966137816717971E-2</v>
      </c>
      <c r="Y19" s="89">
        <f t="shared" si="8"/>
        <v>0</v>
      </c>
    </row>
    <row r="20" spans="1:25" x14ac:dyDescent="0.2">
      <c r="A20" s="6" t="s">
        <v>8</v>
      </c>
      <c r="B20" s="5" t="s">
        <v>270</v>
      </c>
      <c r="C20" s="90"/>
      <c r="D20" s="76">
        <f>投入係数表!AI20</f>
        <v>0</v>
      </c>
      <c r="E20" s="77">
        <f t="shared" si="9"/>
        <v>0</v>
      </c>
      <c r="F20" s="76">
        <f>分析係数表!C23</f>
        <v>0</v>
      </c>
      <c r="G20" s="77">
        <f t="shared" si="0"/>
        <v>0</v>
      </c>
      <c r="H20" s="77">
        <v>0</v>
      </c>
      <c r="I20" s="77">
        <f t="shared" si="1"/>
        <v>0</v>
      </c>
      <c r="J20" s="76">
        <f>分析係数表!G23</f>
        <v>0.21584120254384273</v>
      </c>
      <c r="K20" s="78">
        <f t="shared" si="2"/>
        <v>0</v>
      </c>
      <c r="L20" s="79"/>
      <c r="M20" s="80"/>
      <c r="N20" s="81">
        <f>分析係数表!H23</f>
        <v>2.9106150129522369E-5</v>
      </c>
      <c r="O20" s="82">
        <f t="shared" si="3"/>
        <v>9.5994156974062151E-4</v>
      </c>
      <c r="P20" s="76">
        <f>分析係数表!C23</f>
        <v>0</v>
      </c>
      <c r="Q20" s="82">
        <f t="shared" si="4"/>
        <v>0</v>
      </c>
      <c r="R20" s="83">
        <v>0</v>
      </c>
      <c r="S20" s="84">
        <f t="shared" si="5"/>
        <v>0</v>
      </c>
      <c r="T20" s="85">
        <f>分析係数表!F23</f>
        <v>0.44144664996466887</v>
      </c>
      <c r="U20" s="86">
        <f t="shared" si="6"/>
        <v>0</v>
      </c>
      <c r="V20" s="87">
        <f>分析係数表!D23</f>
        <v>3.8478833429691016E-2</v>
      </c>
      <c r="W20" s="88">
        <f t="shared" si="7"/>
        <v>0</v>
      </c>
      <c r="X20" s="76">
        <f>分析係数表!E23</f>
        <v>4.0213271664418321E-2</v>
      </c>
      <c r="Y20" s="89">
        <f t="shared" si="8"/>
        <v>0</v>
      </c>
    </row>
    <row r="21" spans="1:25" x14ac:dyDescent="0.2">
      <c r="A21" s="6" t="s">
        <v>9</v>
      </c>
      <c r="B21" s="5" t="s">
        <v>271</v>
      </c>
      <c r="C21" s="90"/>
      <c r="D21" s="76">
        <f>投入係数表!AI21</f>
        <v>0</v>
      </c>
      <c r="E21" s="77">
        <f t="shared" si="9"/>
        <v>0</v>
      </c>
      <c r="F21" s="76">
        <f>分析係数表!C24</f>
        <v>0.35760598503740648</v>
      </c>
      <c r="G21" s="77">
        <f t="shared" si="0"/>
        <v>0</v>
      </c>
      <c r="H21" s="77">
        <v>1.065023947392315E-2</v>
      </c>
      <c r="I21" s="77">
        <f t="shared" si="1"/>
        <v>1.065023947392315E-2</v>
      </c>
      <c r="J21" s="76">
        <f>分析係数表!G24</f>
        <v>0.20759493670886076</v>
      </c>
      <c r="K21" s="78">
        <f t="shared" si="2"/>
        <v>2.2109357895232868E-3</v>
      </c>
      <c r="L21" s="79"/>
      <c r="M21" s="80"/>
      <c r="N21" s="81">
        <f>分析係数表!H24</f>
        <v>3.6867790164061664E-4</v>
      </c>
      <c r="O21" s="82">
        <f t="shared" si="3"/>
        <v>1.2159259883381204E-2</v>
      </c>
      <c r="P21" s="76">
        <f>分析係数表!C24</f>
        <v>0.35760598503740648</v>
      </c>
      <c r="Q21" s="82">
        <f t="shared" si="4"/>
        <v>4.3482241079223554E-3</v>
      </c>
      <c r="R21" s="83">
        <v>1.519860752282663E-2</v>
      </c>
      <c r="S21" s="84">
        <f t="shared" si="5"/>
        <v>2.5848846996749782E-2</v>
      </c>
      <c r="T21" s="85">
        <f>分析係数表!F24</f>
        <v>0.39156118143459917</v>
      </c>
      <c r="U21" s="86">
        <f t="shared" si="6"/>
        <v>1.0121405068769535E-2</v>
      </c>
      <c r="V21" s="87">
        <f>分析係数表!D24</f>
        <v>0</v>
      </c>
      <c r="W21" s="88">
        <f t="shared" si="7"/>
        <v>0</v>
      </c>
      <c r="X21" s="76">
        <f>分析係数表!E24</f>
        <v>0</v>
      </c>
      <c r="Y21" s="89">
        <f t="shared" si="8"/>
        <v>0</v>
      </c>
    </row>
    <row r="22" spans="1:25" x14ac:dyDescent="0.2">
      <c r="A22" s="6" t="s">
        <v>10</v>
      </c>
      <c r="B22" s="5" t="s">
        <v>272</v>
      </c>
      <c r="C22" s="90"/>
      <c r="D22" s="76">
        <f>投入係数表!AI22</f>
        <v>1.8795730684030342E-3</v>
      </c>
      <c r="E22" s="77">
        <f t="shared" si="9"/>
        <v>0.18795730684030343</v>
      </c>
      <c r="F22" s="76">
        <f>分析係数表!C25</f>
        <v>9.5215065139195865E-3</v>
      </c>
      <c r="G22" s="77">
        <f t="shared" si="0"/>
        <v>1.7896367214187314E-3</v>
      </c>
      <c r="H22" s="77">
        <v>2.8717182045808328E-3</v>
      </c>
      <c r="I22" s="77">
        <f t="shared" si="1"/>
        <v>2.8717182045808328E-3</v>
      </c>
      <c r="J22" s="76">
        <f>分析係数表!G25</f>
        <v>0.19654913728432108</v>
      </c>
      <c r="K22" s="78">
        <f t="shared" si="2"/>
        <v>5.6443373563404222E-4</v>
      </c>
      <c r="L22" s="79"/>
      <c r="M22" s="80"/>
      <c r="N22" s="81">
        <f>分析係数表!H25</f>
        <v>5.2391070233140261E-4</v>
      </c>
      <c r="O22" s="82">
        <f t="shared" si="3"/>
        <v>1.7278948255331186E-2</v>
      </c>
      <c r="P22" s="76">
        <f>分析係数表!C25</f>
        <v>9.5215065139195865E-3</v>
      </c>
      <c r="Q22" s="82">
        <f t="shared" si="4"/>
        <v>1.6452161836681535E-4</v>
      </c>
      <c r="R22" s="83">
        <v>1.2277043070872877E-3</v>
      </c>
      <c r="S22" s="84">
        <f t="shared" si="5"/>
        <v>4.0994225116681203E-3</v>
      </c>
      <c r="T22" s="85">
        <f>分析係数表!F25</f>
        <v>0.35083770942735681</v>
      </c>
      <c r="U22" s="86">
        <f t="shared" si="6"/>
        <v>1.4382320039685852E-3</v>
      </c>
      <c r="V22" s="87">
        <f>分析係数表!D25</f>
        <v>3.500875218804701E-3</v>
      </c>
      <c r="W22" s="88">
        <f t="shared" si="7"/>
        <v>0</v>
      </c>
      <c r="X22" s="76">
        <f>分析係数表!E25</f>
        <v>3.0007501875468868E-3</v>
      </c>
      <c r="Y22" s="89">
        <f t="shared" si="8"/>
        <v>0</v>
      </c>
    </row>
    <row r="23" spans="1:25" x14ac:dyDescent="0.2">
      <c r="A23" s="6" t="s">
        <v>11</v>
      </c>
      <c r="B23" s="5" t="s">
        <v>35</v>
      </c>
      <c r="C23" s="90"/>
      <c r="D23" s="76">
        <f>投入係数表!AI23</f>
        <v>4.6989326710075854E-4</v>
      </c>
      <c r="E23" s="77">
        <f t="shared" si="9"/>
        <v>4.6989326710075857E-2</v>
      </c>
      <c r="F23" s="76">
        <f>分析係数表!C26</f>
        <v>1</v>
      </c>
      <c r="G23" s="77">
        <f t="shared" si="0"/>
        <v>4.6989326710075857E-2</v>
      </c>
      <c r="H23" s="77">
        <v>0.10226670889650066</v>
      </c>
      <c r="I23" s="77">
        <f t="shared" si="1"/>
        <v>0.10226670889650066</v>
      </c>
      <c r="J23" s="76">
        <f>分析係数表!G26</f>
        <v>0.19643428283435263</v>
      </c>
      <c r="K23" s="78">
        <f t="shared" si="2"/>
        <v>2.0088687619913618E-2</v>
      </c>
      <c r="L23" s="79"/>
      <c r="M23" s="80"/>
      <c r="N23" s="81">
        <f>分析係数表!H26</f>
        <v>1.1070039099261674E-2</v>
      </c>
      <c r="O23" s="82">
        <f t="shared" si="3"/>
        <v>0.36509777702468305</v>
      </c>
      <c r="P23" s="76">
        <f>分析係数表!C26</f>
        <v>1</v>
      </c>
      <c r="Q23" s="82">
        <f t="shared" si="4"/>
        <v>0.36509777702468305</v>
      </c>
      <c r="R23" s="83">
        <v>0.43129325993939382</v>
      </c>
      <c r="S23" s="84">
        <f t="shared" si="5"/>
        <v>0.53355996883589452</v>
      </c>
      <c r="T23" s="85">
        <f>分析係数表!F26</f>
        <v>0.33543328454985122</v>
      </c>
      <c r="U23" s="86">
        <f t="shared" si="6"/>
        <v>0.17897377285094035</v>
      </c>
      <c r="V23" s="87">
        <f>分析係数表!D26</f>
        <v>6.5760780018802641E-3</v>
      </c>
      <c r="W23" s="88">
        <f t="shared" si="7"/>
        <v>0</v>
      </c>
      <c r="X23" s="76">
        <f>分析係数表!E26</f>
        <v>6.992837551004584E-3</v>
      </c>
      <c r="Y23" s="89">
        <f t="shared" si="8"/>
        <v>0</v>
      </c>
    </row>
    <row r="24" spans="1:25" x14ac:dyDescent="0.2">
      <c r="A24" s="6" t="s">
        <v>12</v>
      </c>
      <c r="B24" s="5" t="s">
        <v>365</v>
      </c>
      <c r="C24" s="90"/>
      <c r="D24" s="76">
        <f>投入係数表!AI24</f>
        <v>1.342552191716453E-4</v>
      </c>
      <c r="E24" s="77">
        <f t="shared" si="9"/>
        <v>1.3425521917164531E-2</v>
      </c>
      <c r="F24" s="76">
        <f>分析係数表!C27</f>
        <v>0.19201995012468831</v>
      </c>
      <c r="G24" s="77">
        <f t="shared" si="0"/>
        <v>2.5779680489318429E-3</v>
      </c>
      <c r="H24" s="77">
        <v>3.698821974430042E-3</v>
      </c>
      <c r="I24" s="77">
        <f t="shared" si="1"/>
        <v>3.698821974430042E-3</v>
      </c>
      <c r="J24" s="76">
        <f>分析係数表!G27</f>
        <v>0.16888519134775373</v>
      </c>
      <c r="K24" s="78">
        <f t="shared" si="2"/>
        <v>6.2467625691289396E-4</v>
      </c>
      <c r="L24" s="79"/>
      <c r="M24" s="80"/>
      <c r="N24" s="81">
        <f>分析係数表!H27</f>
        <v>1.1060337049218499E-2</v>
      </c>
      <c r="O24" s="82">
        <f t="shared" si="3"/>
        <v>0.3647777965014361</v>
      </c>
      <c r="P24" s="76">
        <f>分析係数表!C27</f>
        <v>0.19201995012468831</v>
      </c>
      <c r="Q24" s="82">
        <f t="shared" si="4"/>
        <v>7.0044614290799459E-2</v>
      </c>
      <c r="R24" s="83">
        <v>7.0937570915131795E-2</v>
      </c>
      <c r="S24" s="84">
        <f t="shared" si="5"/>
        <v>7.4636392889561837E-2</v>
      </c>
      <c r="T24" s="85">
        <f>分析係数表!F27</f>
        <v>0.32029950083194675</v>
      </c>
      <c r="U24" s="86">
        <f t="shared" si="6"/>
        <v>2.3905999386423717E-2</v>
      </c>
      <c r="V24" s="87">
        <f>分析係数表!D27</f>
        <v>0</v>
      </c>
      <c r="W24" s="88">
        <f t="shared" si="7"/>
        <v>0</v>
      </c>
      <c r="X24" s="76">
        <f>分析係数表!E27</f>
        <v>0</v>
      </c>
      <c r="Y24" s="89">
        <f t="shared" si="8"/>
        <v>0</v>
      </c>
    </row>
    <row r="25" spans="1:25" x14ac:dyDescent="0.2">
      <c r="A25" s="6" t="s">
        <v>13</v>
      </c>
      <c r="B25" s="5" t="s">
        <v>192</v>
      </c>
      <c r="C25" s="90"/>
      <c r="D25" s="76">
        <f>投入係数表!AI25</f>
        <v>1.342552191716453E-4</v>
      </c>
      <c r="E25" s="77">
        <f t="shared" si="9"/>
        <v>1.3425521917164531E-2</v>
      </c>
      <c r="F25" s="76">
        <f>分析係数表!C28</f>
        <v>7.8754250939681358E-2</v>
      </c>
      <c r="G25" s="77">
        <f t="shared" si="0"/>
        <v>1.0573169220605674E-3</v>
      </c>
      <c r="H25" s="77">
        <v>1.3585196796300573E-2</v>
      </c>
      <c r="I25" s="77">
        <f t="shared" si="1"/>
        <v>1.3585196796300573E-2</v>
      </c>
      <c r="J25" s="76">
        <f>分析係数表!G28</f>
        <v>0.12491909385113269</v>
      </c>
      <c r="K25" s="78">
        <f t="shared" si="2"/>
        <v>1.6970504735831784E-3</v>
      </c>
      <c r="L25" s="79"/>
      <c r="M25" s="80"/>
      <c r="N25" s="81">
        <f>分析係数表!H28</f>
        <v>1.995711693880917E-2</v>
      </c>
      <c r="O25" s="82">
        <f t="shared" si="3"/>
        <v>0.65819993631881946</v>
      </c>
      <c r="P25" s="76">
        <f>分析係数表!C28</f>
        <v>7.8754250939681358E-2</v>
      </c>
      <c r="Q25" s="82">
        <f t="shared" si="4"/>
        <v>5.1836042953334598E-2</v>
      </c>
      <c r="R25" s="83">
        <v>5.7202673818733479E-2</v>
      </c>
      <c r="S25" s="84">
        <f t="shared" si="5"/>
        <v>7.0787870615034054E-2</v>
      </c>
      <c r="T25" s="85">
        <f>分析係数表!F28</f>
        <v>0.21391585760517801</v>
      </c>
      <c r="U25" s="86">
        <f t="shared" si="6"/>
        <v>1.514264805065939E-2</v>
      </c>
      <c r="V25" s="87">
        <f>分析係数表!D28</f>
        <v>3.3980582524271843E-2</v>
      </c>
      <c r="W25" s="88">
        <f t="shared" si="7"/>
        <v>0</v>
      </c>
      <c r="X25" s="76">
        <f>分析係数表!E28</f>
        <v>2.9773462783171521E-2</v>
      </c>
      <c r="Y25" s="89">
        <f t="shared" si="8"/>
        <v>0</v>
      </c>
    </row>
    <row r="26" spans="1:25" x14ac:dyDescent="0.2">
      <c r="A26" s="6" t="s">
        <v>14</v>
      </c>
      <c r="B26" s="5" t="s">
        <v>50</v>
      </c>
      <c r="C26" s="90"/>
      <c r="D26" s="76">
        <f>投入係数表!AI26</f>
        <v>2.0272538094918441E-2</v>
      </c>
      <c r="E26" s="77">
        <f t="shared" si="9"/>
        <v>2.0272538094918442</v>
      </c>
      <c r="F26" s="76">
        <f>分析係数表!C29</f>
        <v>0.17273701124799146</v>
      </c>
      <c r="G26" s="77">
        <f t="shared" si="0"/>
        <v>0.35018176409272622</v>
      </c>
      <c r="H26" s="77">
        <v>0.36666320777976458</v>
      </c>
      <c r="I26" s="77">
        <f t="shared" si="1"/>
        <v>0.36666320777976458</v>
      </c>
      <c r="J26" s="76">
        <f>分析係数表!G29</f>
        <v>0.26179367547952309</v>
      </c>
      <c r="K26" s="78">
        <f t="shared" si="2"/>
        <v>9.599010882777663E-2</v>
      </c>
      <c r="L26" s="79"/>
      <c r="M26" s="80"/>
      <c r="N26" s="81">
        <f>分析係数表!H29</f>
        <v>9.8960910440376044E-3</v>
      </c>
      <c r="O26" s="82">
        <f t="shared" si="3"/>
        <v>0.32638013371181129</v>
      </c>
      <c r="P26" s="76">
        <f>分析係数表!C29</f>
        <v>0.17273701124799146</v>
      </c>
      <c r="Q26" s="82">
        <f t="shared" si="4"/>
        <v>5.6377928828098105E-2</v>
      </c>
      <c r="R26" s="83">
        <v>7.610246500596439E-2</v>
      </c>
      <c r="S26" s="84">
        <f t="shared" si="5"/>
        <v>0.44276567278572898</v>
      </c>
      <c r="T26" s="85">
        <f>分析係数表!F29</f>
        <v>0.41420425090720581</v>
      </c>
      <c r="U26" s="86">
        <f t="shared" si="6"/>
        <v>0.18339542382363788</v>
      </c>
      <c r="V26" s="87">
        <f>分析係数表!D29</f>
        <v>0.15033696215655781</v>
      </c>
      <c r="W26" s="88">
        <f t="shared" si="7"/>
        <v>0</v>
      </c>
      <c r="X26" s="76">
        <f>分析係数表!E29</f>
        <v>7.8797304302747534E-2</v>
      </c>
      <c r="Y26" s="89">
        <f t="shared" si="8"/>
        <v>0</v>
      </c>
    </row>
    <row r="27" spans="1:25" x14ac:dyDescent="0.2">
      <c r="A27" s="6" t="s">
        <v>15</v>
      </c>
      <c r="B27" s="5" t="s">
        <v>36</v>
      </c>
      <c r="C27" s="90"/>
      <c r="D27" s="76">
        <f>投入係数表!AI27</f>
        <v>5.5044639860374568E-3</v>
      </c>
      <c r="E27" s="77">
        <f t="shared" si="9"/>
        <v>0.55044639860374567</v>
      </c>
      <c r="F27" s="76">
        <f>分析係数表!C30</f>
        <v>1</v>
      </c>
      <c r="G27" s="77">
        <f t="shared" si="0"/>
        <v>0.55044639860374567</v>
      </c>
      <c r="H27" s="77">
        <v>0.59253303434095661</v>
      </c>
      <c r="I27" s="77">
        <f t="shared" si="1"/>
        <v>0.59253303434095661</v>
      </c>
      <c r="J27" s="76">
        <f>分析係数表!G30</f>
        <v>0.34449467473756801</v>
      </c>
      <c r="K27" s="78">
        <f t="shared" si="2"/>
        <v>0.20412447493655206</v>
      </c>
      <c r="L27" s="79"/>
      <c r="M27" s="80"/>
      <c r="N27" s="81">
        <f>分析係数表!H30</f>
        <v>0</v>
      </c>
      <c r="O27" s="82">
        <f t="shared" si="3"/>
        <v>0</v>
      </c>
      <c r="P27" s="76">
        <f>分析係数表!C30</f>
        <v>1</v>
      </c>
      <c r="Q27" s="82">
        <f t="shared" si="4"/>
        <v>0</v>
      </c>
      <c r="R27" s="83">
        <v>7.9716056377012554E-2</v>
      </c>
      <c r="S27" s="84">
        <f t="shared" si="5"/>
        <v>0.67224909071796912</v>
      </c>
      <c r="T27" s="85">
        <f>分析係数表!F30</f>
        <v>0.44103900084284731</v>
      </c>
      <c r="U27" s="86">
        <f t="shared" si="6"/>
        <v>0.29648806728776572</v>
      </c>
      <c r="V27" s="87">
        <f>分析係数表!D30</f>
        <v>0.13470232166117538</v>
      </c>
      <c r="W27" s="88">
        <f t="shared" si="7"/>
        <v>0</v>
      </c>
      <c r="X27" s="76">
        <f>分析係数表!E30</f>
        <v>9.0644395065512223E-2</v>
      </c>
      <c r="Y27" s="89">
        <f t="shared" si="8"/>
        <v>0</v>
      </c>
    </row>
    <row r="28" spans="1:25" x14ac:dyDescent="0.2">
      <c r="A28" s="6" t="s">
        <v>16</v>
      </c>
      <c r="B28" s="5" t="s">
        <v>193</v>
      </c>
      <c r="C28" s="90"/>
      <c r="D28" s="76">
        <f>投入係数表!AI28</f>
        <v>1.8795730684030343E-2</v>
      </c>
      <c r="E28" s="77">
        <f t="shared" si="9"/>
        <v>1.8795730684030343</v>
      </c>
      <c r="F28" s="76">
        <f>分析係数表!C31</f>
        <v>0.22703792364873376</v>
      </c>
      <c r="G28" s="77">
        <f t="shared" si="0"/>
        <v>0.42673436679630433</v>
      </c>
      <c r="H28" s="77">
        <v>0.45164242805118177</v>
      </c>
      <c r="I28" s="77">
        <f t="shared" si="1"/>
        <v>0.45164242805118177</v>
      </c>
      <c r="J28" s="76">
        <f>分析係数表!G31</f>
        <v>7.0061014096360189E-2</v>
      </c>
      <c r="K28" s="78">
        <f t="shared" si="2"/>
        <v>3.1642526518208189E-2</v>
      </c>
      <c r="L28" s="79"/>
      <c r="M28" s="80"/>
      <c r="N28" s="81">
        <f>分析係数表!H31</f>
        <v>2.3692406205431206E-2</v>
      </c>
      <c r="O28" s="82">
        <f t="shared" si="3"/>
        <v>0.7813924377688658</v>
      </c>
      <c r="P28" s="76">
        <f>分析係数表!C31</f>
        <v>0.22703792364873376</v>
      </c>
      <c r="Q28" s="82">
        <f t="shared" si="4"/>
        <v>0.17740571662586571</v>
      </c>
      <c r="R28" s="83">
        <v>0.22216526116660323</v>
      </c>
      <c r="S28" s="84">
        <f t="shared" si="5"/>
        <v>0.673807689217785</v>
      </c>
      <c r="T28" s="85">
        <f>分析係数表!F31</f>
        <v>0.2422680412371134</v>
      </c>
      <c r="U28" s="86">
        <f t="shared" si="6"/>
        <v>0.16324206903729843</v>
      </c>
      <c r="V28" s="87">
        <f>分析係数表!D31</f>
        <v>2.0934146854618137E-2</v>
      </c>
      <c r="W28" s="88">
        <f t="shared" si="7"/>
        <v>0</v>
      </c>
      <c r="X28" s="76">
        <f>分析係数表!E31</f>
        <v>1.7988638754470862E-2</v>
      </c>
      <c r="Y28" s="89">
        <f t="shared" si="8"/>
        <v>0</v>
      </c>
    </row>
    <row r="29" spans="1:25" x14ac:dyDescent="0.2">
      <c r="A29" s="6" t="s">
        <v>17</v>
      </c>
      <c r="B29" s="5" t="s">
        <v>273</v>
      </c>
      <c r="C29" s="90"/>
      <c r="D29" s="76">
        <f>投入係数表!AI29</f>
        <v>9.5321205611868156E-3</v>
      </c>
      <c r="E29" s="77">
        <f t="shared" si="9"/>
        <v>0.95321205611868154</v>
      </c>
      <c r="F29" s="76">
        <f>分析係数表!C32</f>
        <v>0.29590488771466317</v>
      </c>
      <c r="G29" s="77">
        <f t="shared" si="0"/>
        <v>0.28206010643406165</v>
      </c>
      <c r="H29" s="77">
        <v>0.29372792773669398</v>
      </c>
      <c r="I29" s="77">
        <f t="shared" si="1"/>
        <v>0.29372792773669398</v>
      </c>
      <c r="J29" s="76">
        <f>分析係数表!G32</f>
        <v>0.13968957871396895</v>
      </c>
      <c r="K29" s="78">
        <f t="shared" si="2"/>
        <v>4.1030730482065896E-2</v>
      </c>
      <c r="L29" s="79"/>
      <c r="M29" s="80"/>
      <c r="N29" s="81">
        <f>分析係数表!H32</f>
        <v>6.5682878792288815E-3</v>
      </c>
      <c r="O29" s="82">
        <f t="shared" si="3"/>
        <v>0.2166268142381336</v>
      </c>
      <c r="P29" s="76">
        <f>分析係数表!C32</f>
        <v>0.29590488771466317</v>
      </c>
      <c r="Q29" s="82">
        <f t="shared" si="4"/>
        <v>6.4100933143120112E-2</v>
      </c>
      <c r="R29" s="83">
        <v>7.9040201215115957E-2</v>
      </c>
      <c r="S29" s="84">
        <f t="shared" si="5"/>
        <v>0.37276812895180994</v>
      </c>
      <c r="T29" s="85">
        <f>分析係数表!F32</f>
        <v>0.48337028824833705</v>
      </c>
      <c r="U29" s="86">
        <f t="shared" si="6"/>
        <v>0.18018503794122964</v>
      </c>
      <c r="V29" s="87">
        <f>分析係数表!D32</f>
        <v>2.4390243902439025E-2</v>
      </c>
      <c r="W29" s="88">
        <f t="shared" si="7"/>
        <v>0</v>
      </c>
      <c r="X29" s="76">
        <f>分析係数表!E32</f>
        <v>3.7694013303769404E-2</v>
      </c>
      <c r="Y29" s="89">
        <f t="shared" si="8"/>
        <v>0</v>
      </c>
    </row>
    <row r="30" spans="1:25" x14ac:dyDescent="0.2">
      <c r="A30" s="6" t="s">
        <v>18</v>
      </c>
      <c r="B30" s="5" t="s">
        <v>274</v>
      </c>
      <c r="C30" s="90"/>
      <c r="D30" s="76">
        <f>投入係数表!AI30</f>
        <v>4.7660602805934078E-3</v>
      </c>
      <c r="E30" s="77">
        <f t="shared" si="9"/>
        <v>0.47660602805934077</v>
      </c>
      <c r="F30" s="76">
        <f>分析係数表!C33</f>
        <v>0.50593824228028506</v>
      </c>
      <c r="G30" s="77">
        <f t="shared" si="0"/>
        <v>0.2411332160965311</v>
      </c>
      <c r="H30" s="77">
        <v>0.25011513214009023</v>
      </c>
      <c r="I30" s="77">
        <f t="shared" si="1"/>
        <v>0.25011513214009023</v>
      </c>
      <c r="J30" s="76">
        <f>分析係数表!G33</f>
        <v>0.50351288056206089</v>
      </c>
      <c r="K30" s="78">
        <f t="shared" si="2"/>
        <v>0.12593619065601733</v>
      </c>
      <c r="L30" s="79"/>
      <c r="M30" s="80"/>
      <c r="N30" s="81">
        <f>分析係数表!H33</f>
        <v>9.7990705436058648E-4</v>
      </c>
      <c r="O30" s="82">
        <f t="shared" si="3"/>
        <v>3.2318032847934261E-2</v>
      </c>
      <c r="P30" s="76">
        <f>分析係数表!C33</f>
        <v>0.50593824228028506</v>
      </c>
      <c r="Q30" s="82">
        <f t="shared" si="4"/>
        <v>1.6350928733040376E-2</v>
      </c>
      <c r="R30" s="83">
        <v>5.501824299034478E-2</v>
      </c>
      <c r="S30" s="84">
        <f t="shared" si="5"/>
        <v>0.30513337513043504</v>
      </c>
      <c r="T30" s="85">
        <f>分析係数表!F33</f>
        <v>0.6428571428571429</v>
      </c>
      <c r="U30" s="86">
        <f t="shared" si="6"/>
        <v>0.19615716972670824</v>
      </c>
      <c r="V30" s="87">
        <f>分析係数表!D33</f>
        <v>0.16744730679156908</v>
      </c>
      <c r="W30" s="88">
        <f t="shared" si="7"/>
        <v>0</v>
      </c>
      <c r="X30" s="76">
        <f>分析係数表!E33</f>
        <v>0.16510538641686182</v>
      </c>
      <c r="Y30" s="89">
        <f t="shared" si="8"/>
        <v>0</v>
      </c>
    </row>
    <row r="31" spans="1:25" x14ac:dyDescent="0.2">
      <c r="A31" s="6" t="s">
        <v>19</v>
      </c>
      <c r="B31" s="5" t="s">
        <v>275</v>
      </c>
      <c r="C31" s="90"/>
      <c r="D31" s="76">
        <f>投入係数表!AI31</f>
        <v>2.2219238772907296E-2</v>
      </c>
      <c r="E31" s="77">
        <f t="shared" si="9"/>
        <v>2.2219238772907297</v>
      </c>
      <c r="F31" s="76">
        <f>分析係数表!C34</f>
        <v>0.26077975054258296</v>
      </c>
      <c r="G31" s="77">
        <f t="shared" si="0"/>
        <v>0.57943275444448517</v>
      </c>
      <c r="H31" s="77">
        <v>0.66033009825700195</v>
      </c>
      <c r="I31" s="77">
        <f t="shared" si="1"/>
        <v>0.66033009825700195</v>
      </c>
      <c r="J31" s="76">
        <f>分析係数表!G34</f>
        <v>0.42483061710309467</v>
      </c>
      <c r="K31" s="78">
        <f t="shared" si="2"/>
        <v>0.28052844313426928</v>
      </c>
      <c r="L31" s="79"/>
      <c r="M31" s="80"/>
      <c r="N31" s="81">
        <f>分析係数表!H34</f>
        <v>0.16366388217830427</v>
      </c>
      <c r="O31" s="82">
        <f t="shared" si="3"/>
        <v>5.3977514466515144</v>
      </c>
      <c r="P31" s="76">
        <f>分析係数表!C34</f>
        <v>0.26077975054258296</v>
      </c>
      <c r="Q31" s="82">
        <f t="shared" si="4"/>
        <v>1.4076242757486481</v>
      </c>
      <c r="R31" s="83">
        <v>1.5203932870526495</v>
      </c>
      <c r="S31" s="84">
        <f t="shared" si="5"/>
        <v>2.1807233853096513</v>
      </c>
      <c r="T31" s="85">
        <f>分析係数表!F34</f>
        <v>0.70072636269303545</v>
      </c>
      <c r="U31" s="86">
        <f t="shared" si="6"/>
        <v>1.5280903658276748</v>
      </c>
      <c r="V31" s="87">
        <f>分析係数表!D34</f>
        <v>0.25868278093145336</v>
      </c>
      <c r="W31" s="88">
        <f t="shared" si="7"/>
        <v>1</v>
      </c>
      <c r="X31" s="76">
        <f>分析係数表!E34</f>
        <v>0.16968809131416712</v>
      </c>
      <c r="Y31" s="89">
        <f t="shared" si="8"/>
        <v>0</v>
      </c>
    </row>
    <row r="32" spans="1:25" x14ac:dyDescent="0.2">
      <c r="A32" s="6" t="s">
        <v>20</v>
      </c>
      <c r="B32" s="5" t="s">
        <v>37</v>
      </c>
      <c r="C32" s="90"/>
      <c r="D32" s="76">
        <f>投入係数表!AI32</f>
        <v>6.5785057394106197E-3</v>
      </c>
      <c r="E32" s="77">
        <f t="shared" si="9"/>
        <v>0.65785057394106194</v>
      </c>
      <c r="F32" s="76">
        <f>分析係数表!C35</f>
        <v>0.71993786549707606</v>
      </c>
      <c r="G32" s="77">
        <f t="shared" si="0"/>
        <v>0.47361153801915457</v>
      </c>
      <c r="H32" s="77">
        <v>0.58714429159523307</v>
      </c>
      <c r="I32" s="77">
        <f t="shared" si="1"/>
        <v>0.58714429159523307</v>
      </c>
      <c r="J32" s="76">
        <f>分析係数表!G35</f>
        <v>0.31397977394408089</v>
      </c>
      <c r="K32" s="78">
        <f t="shared" si="2"/>
        <v>0.18435143194762879</v>
      </c>
      <c r="L32" s="79"/>
      <c r="M32" s="80"/>
      <c r="N32" s="81">
        <f>分析係数表!H35</f>
        <v>6.1132617322040145E-2</v>
      </c>
      <c r="O32" s="82">
        <f t="shared" si="3"/>
        <v>2.0161972769785517</v>
      </c>
      <c r="P32" s="76">
        <f>分析係数表!C35</f>
        <v>0.71993786549707606</v>
      </c>
      <c r="Q32" s="82">
        <f t="shared" si="4"/>
        <v>1.4515367640089556</v>
      </c>
      <c r="R32" s="83">
        <v>1.8207444467982594</v>
      </c>
      <c r="S32" s="84">
        <f t="shared" si="5"/>
        <v>2.4078887383934924</v>
      </c>
      <c r="T32" s="85">
        <f>分析係数表!F35</f>
        <v>0.64640095181439616</v>
      </c>
      <c r="U32" s="86">
        <f t="shared" si="6"/>
        <v>1.5564615723607191</v>
      </c>
      <c r="V32" s="87">
        <f>分析係数表!D35</f>
        <v>8.7804878048780483E-2</v>
      </c>
      <c r="W32" s="88">
        <f t="shared" si="7"/>
        <v>0</v>
      </c>
      <c r="X32" s="76">
        <f>分析係数表!E35</f>
        <v>7.8643664485425341E-2</v>
      </c>
      <c r="Y32" s="89">
        <f t="shared" si="8"/>
        <v>0</v>
      </c>
    </row>
    <row r="33" spans="1:25" x14ac:dyDescent="0.2">
      <c r="A33" s="6" t="s">
        <v>21</v>
      </c>
      <c r="B33" s="5" t="s">
        <v>38</v>
      </c>
      <c r="C33" s="90"/>
      <c r="D33" s="76">
        <f>投入係数表!AI33</f>
        <v>7.6525474927837817E-3</v>
      </c>
      <c r="E33" s="77">
        <f t="shared" si="9"/>
        <v>0.76525474927837811</v>
      </c>
      <c r="F33" s="76">
        <f>分析係数表!C36</f>
        <v>0.73814422888496956</v>
      </c>
      <c r="G33" s="77">
        <f t="shared" si="0"/>
        <v>0.56486837680664914</v>
      </c>
      <c r="H33" s="77">
        <v>0.62922214569443458</v>
      </c>
      <c r="I33" s="77">
        <f t="shared" si="1"/>
        <v>0.62922214569443458</v>
      </c>
      <c r="J33" s="76">
        <f>分析係数表!G36</f>
        <v>1.8281777836656288E-2</v>
      </c>
      <c r="K33" s="78">
        <f t="shared" si="2"/>
        <v>1.1503299477489829E-2</v>
      </c>
      <c r="L33" s="79"/>
      <c r="M33" s="80"/>
      <c r="N33" s="81">
        <f>分析係数表!H36</f>
        <v>0.17079488896003725</v>
      </c>
      <c r="O33" s="82">
        <f t="shared" si="3"/>
        <v>5.6329371312379664</v>
      </c>
      <c r="P33" s="76">
        <f>分析係数表!C36</f>
        <v>0.73814422888496956</v>
      </c>
      <c r="Q33" s="82">
        <f t="shared" si="4"/>
        <v>4.1579200350951613</v>
      </c>
      <c r="R33" s="83">
        <v>4.3166367280198275</v>
      </c>
      <c r="S33" s="84">
        <f t="shared" si="5"/>
        <v>4.9458588737142621</v>
      </c>
      <c r="T33" s="85">
        <f>分析係数表!F36</f>
        <v>0.88368550043054916</v>
      </c>
      <c r="U33" s="86">
        <f t="shared" si="6"/>
        <v>4.3705837738770601</v>
      </c>
      <c r="V33" s="87">
        <f>分析係数表!D36</f>
        <v>1.6625819699278004E-2</v>
      </c>
      <c r="W33" s="88">
        <f t="shared" si="7"/>
        <v>0</v>
      </c>
      <c r="X33" s="76">
        <f>分析係数表!E36</f>
        <v>4.8353977611445987E-3</v>
      </c>
      <c r="Y33" s="89">
        <f t="shared" si="8"/>
        <v>0</v>
      </c>
    </row>
    <row r="34" spans="1:25" x14ac:dyDescent="0.2">
      <c r="A34" s="6" t="s">
        <v>22</v>
      </c>
      <c r="B34" s="5" t="s">
        <v>377</v>
      </c>
      <c r="C34" s="90"/>
      <c r="D34" s="76">
        <f>投入係数表!AI34</f>
        <v>2.0138282875746795E-2</v>
      </c>
      <c r="E34" s="77">
        <f t="shared" si="9"/>
        <v>2.0138282875746794</v>
      </c>
      <c r="F34" s="76">
        <f>分析係数表!C37</f>
        <v>0.25348602222970695</v>
      </c>
      <c r="G34" s="77">
        <f t="shared" si="0"/>
        <v>0.51047732207096785</v>
      </c>
      <c r="H34" s="77">
        <v>0.58216542740276567</v>
      </c>
      <c r="I34" s="77">
        <f t="shared" si="1"/>
        <v>0.58216542740276567</v>
      </c>
      <c r="J34" s="76">
        <f>分析係数表!G37</f>
        <v>0.47075358051131039</v>
      </c>
      <c r="K34" s="78">
        <f t="shared" si="2"/>
        <v>0.27405645939974926</v>
      </c>
      <c r="L34" s="79"/>
      <c r="M34" s="80"/>
      <c r="N34" s="81">
        <f>分析係数表!H37</f>
        <v>4.9005054768072494E-2</v>
      </c>
      <c r="O34" s="82">
        <f t="shared" si="3"/>
        <v>1.6162216229199597</v>
      </c>
      <c r="P34" s="76">
        <f>分析係数表!C37</f>
        <v>0.25348602222970695</v>
      </c>
      <c r="Q34" s="82">
        <f t="shared" si="4"/>
        <v>0.40968959023562196</v>
      </c>
      <c r="R34" s="83">
        <v>0.49526809961344564</v>
      </c>
      <c r="S34" s="84">
        <f t="shared" si="5"/>
        <v>1.0774335270162112</v>
      </c>
      <c r="T34" s="85">
        <f>分析係数表!F37</f>
        <v>0.68036407442109492</v>
      </c>
      <c r="U34" s="86">
        <f t="shared" si="6"/>
        <v>0.73304706435864031</v>
      </c>
      <c r="V34" s="87">
        <f>分析係数表!D37</f>
        <v>9.1554008834158748E-2</v>
      </c>
      <c r="W34" s="88">
        <f t="shared" si="7"/>
        <v>0</v>
      </c>
      <c r="X34" s="76">
        <f>分析係数表!E37</f>
        <v>8.4593762548520954E-2</v>
      </c>
      <c r="Y34" s="89">
        <f t="shared" si="8"/>
        <v>0</v>
      </c>
    </row>
    <row r="35" spans="1:25" x14ac:dyDescent="0.2">
      <c r="A35" s="6" t="s">
        <v>23</v>
      </c>
      <c r="B35" s="5" t="s">
        <v>194</v>
      </c>
      <c r="C35" s="90"/>
      <c r="D35" s="76">
        <f>投入係数表!AI35</f>
        <v>3.3899442840840441E-2</v>
      </c>
      <c r="E35" s="77">
        <f t="shared" si="9"/>
        <v>3.3899442840840441</v>
      </c>
      <c r="F35" s="76">
        <f>分析係数表!C38</f>
        <v>0.13763637750820168</v>
      </c>
      <c r="G35" s="77">
        <f t="shared" si="0"/>
        <v>0.46657965121596195</v>
      </c>
      <c r="H35" s="77">
        <v>0.512311910661292</v>
      </c>
      <c r="I35" s="77">
        <f t="shared" si="1"/>
        <v>0.512311910661292</v>
      </c>
      <c r="J35" s="76">
        <f>分析係数表!G38</f>
        <v>0.19868482855800845</v>
      </c>
      <c r="K35" s="78">
        <f t="shared" si="2"/>
        <v>0.10178860413796455</v>
      </c>
      <c r="L35" s="79"/>
      <c r="M35" s="80"/>
      <c r="N35" s="81">
        <f>分析係数表!H38</f>
        <v>4.3455482143376897E-2</v>
      </c>
      <c r="O35" s="82">
        <f t="shared" si="3"/>
        <v>1.4331927636227479</v>
      </c>
      <c r="P35" s="76">
        <f>分析係数表!C38</f>
        <v>0.13763637750820168</v>
      </c>
      <c r="Q35" s="82">
        <f t="shared" si="4"/>
        <v>0.19725946025600338</v>
      </c>
      <c r="R35" s="83">
        <v>0.25162094973703442</v>
      </c>
      <c r="S35" s="84">
        <f t="shared" si="5"/>
        <v>0.76393286039832642</v>
      </c>
      <c r="T35" s="85">
        <f>分析係数表!F38</f>
        <v>0.41427900422733677</v>
      </c>
      <c r="U35" s="86">
        <f t="shared" si="6"/>
        <v>0.31648134470235972</v>
      </c>
      <c r="V35" s="87">
        <f>分析係数表!D38</f>
        <v>5.9182714889619542E-2</v>
      </c>
      <c r="W35" s="88">
        <f t="shared" si="7"/>
        <v>0</v>
      </c>
      <c r="X35" s="76">
        <f>分析係数表!E38</f>
        <v>5.7303898543917334E-2</v>
      </c>
      <c r="Y35" s="89">
        <f t="shared" si="8"/>
        <v>0</v>
      </c>
    </row>
    <row r="36" spans="1:25" x14ac:dyDescent="0.2">
      <c r="A36" s="6" t="s">
        <v>24</v>
      </c>
      <c r="B36" s="5" t="s">
        <v>39</v>
      </c>
      <c r="C36" s="90"/>
      <c r="D36" s="76">
        <f>投入係数表!AI36</f>
        <v>0</v>
      </c>
      <c r="E36" s="77">
        <f t="shared" si="9"/>
        <v>0</v>
      </c>
      <c r="F36" s="76">
        <f>分析係数表!C39</f>
        <v>1</v>
      </c>
      <c r="G36" s="77">
        <f t="shared" si="0"/>
        <v>0</v>
      </c>
      <c r="H36" s="77">
        <v>4.043245977192067E-2</v>
      </c>
      <c r="I36" s="77">
        <f t="shared" si="1"/>
        <v>4.043245977192067E-2</v>
      </c>
      <c r="J36" s="76">
        <f>分析係数表!G39</f>
        <v>0.35440246949875054</v>
      </c>
      <c r="K36" s="78">
        <f t="shared" si="2"/>
        <v>1.4329363591077574E-2</v>
      </c>
      <c r="L36" s="79"/>
      <c r="M36" s="80"/>
      <c r="N36" s="81">
        <f>分析係数表!H39</f>
        <v>3.9099261673991711E-3</v>
      </c>
      <c r="O36" s="82">
        <f t="shared" si="3"/>
        <v>0.12895215086849013</v>
      </c>
      <c r="P36" s="76">
        <f>分析係数表!C39</f>
        <v>1</v>
      </c>
      <c r="Q36" s="82">
        <f t="shared" si="4"/>
        <v>0.12895215086849013</v>
      </c>
      <c r="R36" s="83">
        <v>0.15142510355057162</v>
      </c>
      <c r="S36" s="84">
        <f t="shared" si="5"/>
        <v>0.19185756332249229</v>
      </c>
      <c r="T36" s="85">
        <f>分析係数表!F39</f>
        <v>0.70505659267970011</v>
      </c>
      <c r="U36" s="86">
        <f t="shared" si="6"/>
        <v>0.13527043987598622</v>
      </c>
      <c r="V36" s="87">
        <f>分析係数表!D39</f>
        <v>6.644127590768778E-2</v>
      </c>
      <c r="W36" s="88">
        <f t="shared" si="7"/>
        <v>0</v>
      </c>
      <c r="X36" s="76">
        <f>分析係数表!E39</f>
        <v>8.4080552697339411E-2</v>
      </c>
      <c r="Y36" s="89">
        <f t="shared" si="8"/>
        <v>0</v>
      </c>
    </row>
    <row r="37" spans="1:25" x14ac:dyDescent="0.2">
      <c r="A37" s="6" t="s">
        <v>25</v>
      </c>
      <c r="B37" s="5" t="s">
        <v>40</v>
      </c>
      <c r="C37" s="75">
        <f>最終需要_まとめ!C38</f>
        <v>100</v>
      </c>
      <c r="D37" s="76">
        <f>投入係数表!AI37</f>
        <v>0</v>
      </c>
      <c r="E37" s="77">
        <f t="shared" si="9"/>
        <v>0</v>
      </c>
      <c r="F37" s="76">
        <f>分析係数表!C40</f>
        <v>0.97865804365400166</v>
      </c>
      <c r="G37" s="77">
        <f t="shared" si="0"/>
        <v>0</v>
      </c>
      <c r="H37" s="77">
        <v>2.4766584364861073E-3</v>
      </c>
      <c r="I37" s="77">
        <f t="shared" si="1"/>
        <v>100.00247665843649</v>
      </c>
      <c r="J37" s="76">
        <f>分析係数表!G40</f>
        <v>0.50171175404443846</v>
      </c>
      <c r="K37" s="78">
        <f t="shared" si="2"/>
        <v>50.172417973092188</v>
      </c>
      <c r="L37" s="79"/>
      <c r="M37" s="80"/>
      <c r="N37" s="81">
        <f>分析係数表!H40</f>
        <v>2.8630749677406836E-2</v>
      </c>
      <c r="O37" s="82">
        <f t="shared" si="3"/>
        <v>0.94426252410152467</v>
      </c>
      <c r="P37" s="76">
        <f>分析係数表!C40</f>
        <v>0.97865804365400166</v>
      </c>
      <c r="Q37" s="82">
        <f t="shared" si="4"/>
        <v>0.92411011453298775</v>
      </c>
      <c r="R37" s="83">
        <v>0.92627927237556185</v>
      </c>
      <c r="S37" s="84">
        <f t="shared" si="5"/>
        <v>100.92875593081206</v>
      </c>
      <c r="T37" s="85">
        <f>分析係数表!F40</f>
        <v>0.70027522319930191</v>
      </c>
      <c r="U37" s="86">
        <f t="shared" si="6"/>
        <v>70.67790708667728</v>
      </c>
      <c r="V37" s="87">
        <f>分析係数表!D40</f>
        <v>7.5250050345707184E-2</v>
      </c>
      <c r="W37" s="88">
        <f t="shared" si="7"/>
        <v>8</v>
      </c>
      <c r="X37" s="76">
        <f>分析係数表!E40</f>
        <v>4.584815734711687E-2</v>
      </c>
      <c r="Y37" s="89">
        <f t="shared" si="8"/>
        <v>5</v>
      </c>
    </row>
    <row r="38" spans="1:25" x14ac:dyDescent="0.2">
      <c r="A38" s="6" t="s">
        <v>26</v>
      </c>
      <c r="B38" s="5" t="s">
        <v>277</v>
      </c>
      <c r="C38" s="90"/>
      <c r="D38" s="76">
        <f>投入係数表!AI38</f>
        <v>0</v>
      </c>
      <c r="E38" s="77">
        <f t="shared" si="9"/>
        <v>0</v>
      </c>
      <c r="F38" s="76">
        <f>分析係数表!C41</f>
        <v>0.80396305278910163</v>
      </c>
      <c r="G38" s="77">
        <f t="shared" si="0"/>
        <v>0</v>
      </c>
      <c r="H38" s="77">
        <v>5.107225729952074E-4</v>
      </c>
      <c r="I38" s="77">
        <f t="shared" si="1"/>
        <v>5.107225729952074E-4</v>
      </c>
      <c r="J38" s="76">
        <f>分析係数表!G41</f>
        <v>0.44128144119646501</v>
      </c>
      <c r="K38" s="78">
        <f t="shared" si="2"/>
        <v>2.2537239306289191E-4</v>
      </c>
      <c r="L38" s="79"/>
      <c r="M38" s="80"/>
      <c r="N38" s="81">
        <f>分析係数表!H41</f>
        <v>5.1799245180506638E-2</v>
      </c>
      <c r="O38" s="82">
        <f t="shared" si="3"/>
        <v>1.7083760136150592</v>
      </c>
      <c r="P38" s="76">
        <f>分析係数表!C41</f>
        <v>0.80396305278910163</v>
      </c>
      <c r="Q38" s="82">
        <f t="shared" si="4"/>
        <v>1.3734711952176388</v>
      </c>
      <c r="R38" s="83">
        <v>1.3976542974866095</v>
      </c>
      <c r="S38" s="84">
        <f t="shared" si="5"/>
        <v>1.3981650200596047</v>
      </c>
      <c r="T38" s="85">
        <f>分析係数表!F41</f>
        <v>0.54716179469748472</v>
      </c>
      <c r="U38" s="86">
        <f t="shared" si="6"/>
        <v>0.76502248165905806</v>
      </c>
      <c r="V38" s="87">
        <f>分析係数表!D41</f>
        <v>0.14475696804894631</v>
      </c>
      <c r="W38" s="88">
        <f t="shared" si="7"/>
        <v>0</v>
      </c>
      <c r="X38" s="76">
        <f>分析係数表!E41</f>
        <v>0.13642929979605711</v>
      </c>
      <c r="Y38" s="89">
        <f t="shared" si="8"/>
        <v>0</v>
      </c>
    </row>
    <row r="39" spans="1:25" x14ac:dyDescent="0.2">
      <c r="A39" s="6" t="s">
        <v>51</v>
      </c>
      <c r="B39" s="5" t="s">
        <v>367</v>
      </c>
      <c r="C39" s="90"/>
      <c r="D39" s="76">
        <f>投入係数表!AI39</f>
        <v>2.3494663355037929E-3</v>
      </c>
      <c r="E39" s="77">
        <f t="shared" si="9"/>
        <v>0.23494663355037929</v>
      </c>
      <c r="F39" s="76">
        <f>分析係数表!C42</f>
        <v>0.7641968631692807</v>
      </c>
      <c r="G39" s="77">
        <f>E39*F39</f>
        <v>0.17954548037138232</v>
      </c>
      <c r="H39" s="77">
        <v>0.19012193165441821</v>
      </c>
      <c r="I39" s="77">
        <f>C39+H39</f>
        <v>0.19012193165441821</v>
      </c>
      <c r="J39" s="76">
        <f>分析係数表!G42</f>
        <v>0.4859550561797753</v>
      </c>
      <c r="K39" s="78">
        <f>I39*J39</f>
        <v>9.2390713978130201E-2</v>
      </c>
      <c r="L39" s="79"/>
      <c r="M39" s="80"/>
      <c r="N39" s="81">
        <f>分析係数表!H42</f>
        <v>1.4232907413336437E-2</v>
      </c>
      <c r="O39" s="82">
        <f t="shared" si="3"/>
        <v>0.4694114276031639</v>
      </c>
      <c r="P39" s="76">
        <f>分析係数表!C42</f>
        <v>0.7641968631692807</v>
      </c>
      <c r="Q39" s="82">
        <f>O39*P39</f>
        <v>0.35872274051015174</v>
      </c>
      <c r="R39" s="83">
        <v>0.3714796405154176</v>
      </c>
      <c r="S39" s="84">
        <f>I39+R39</f>
        <v>0.56160157216983575</v>
      </c>
      <c r="T39" s="85">
        <f>分析係数表!F42</f>
        <v>0.5610955056179775</v>
      </c>
      <c r="U39" s="86">
        <f>S39*T39</f>
        <v>0.31511211809248507</v>
      </c>
      <c r="V39" s="87">
        <f>分析係数表!D42</f>
        <v>0.23876404494382023</v>
      </c>
      <c r="W39" s="88">
        <f>ROUND(S39*V39,0)</f>
        <v>0</v>
      </c>
      <c r="X39" s="76">
        <f>分析係数表!E42</f>
        <v>0.20084269662921347</v>
      </c>
      <c r="Y39" s="89">
        <f>ROUND(S39*X39,0)</f>
        <v>0</v>
      </c>
    </row>
    <row r="40" spans="1:25" x14ac:dyDescent="0.2">
      <c r="A40" s="6" t="s">
        <v>195</v>
      </c>
      <c r="B40" s="5" t="s">
        <v>41</v>
      </c>
      <c r="C40" s="90"/>
      <c r="D40" s="76">
        <f>投入係数表!AI40</f>
        <v>7.7398133852453518E-2</v>
      </c>
      <c r="E40" s="77">
        <f t="shared" si="9"/>
        <v>7.7398133852453519</v>
      </c>
      <c r="F40" s="76">
        <f>分析係数表!C43</f>
        <v>0.28983015307192284</v>
      </c>
      <c r="G40" s="77">
        <f>E40*F40</f>
        <v>2.2432312981937774</v>
      </c>
      <c r="H40" s="77">
        <v>2.4576405868268445</v>
      </c>
      <c r="I40" s="77">
        <f>C40+H40</f>
        <v>2.4576405868268445</v>
      </c>
      <c r="J40" s="76">
        <f>分析係数表!G43</f>
        <v>0.33656441717791413</v>
      </c>
      <c r="K40" s="78">
        <f>I40*J40</f>
        <v>0.82715437173816375</v>
      </c>
      <c r="L40" s="79"/>
      <c r="M40" s="80"/>
      <c r="N40" s="81">
        <f>分析係数表!H43</f>
        <v>3.8148460769760653E-2</v>
      </c>
      <c r="O40" s="82">
        <f t="shared" si="3"/>
        <v>1.258163417406708</v>
      </c>
      <c r="P40" s="76">
        <f>分析係数表!C43</f>
        <v>0.28983015307192284</v>
      </c>
      <c r="Q40" s="82">
        <f>O40*P40</f>
        <v>0.36465369585647972</v>
      </c>
      <c r="R40" s="83">
        <v>0.60191741835210033</v>
      </c>
      <c r="S40" s="84">
        <f>I40+R40</f>
        <v>3.0595580051789448</v>
      </c>
      <c r="T40" s="85">
        <f>分析係数表!F43</f>
        <v>0.56944785276073617</v>
      </c>
      <c r="U40" s="86">
        <f>S40*T40</f>
        <v>1.7422587364460715</v>
      </c>
      <c r="V40" s="87">
        <f>分析係数表!D43</f>
        <v>0.1860122699386503</v>
      </c>
      <c r="W40" s="88">
        <f>ROUND(S40*V40,0)</f>
        <v>1</v>
      </c>
      <c r="X40" s="76">
        <f>分析係数表!E43</f>
        <v>0.14098159509202454</v>
      </c>
      <c r="Y40" s="89">
        <f>ROUND(S40*X40,0)</f>
        <v>0</v>
      </c>
    </row>
    <row r="41" spans="1:25" x14ac:dyDescent="0.2">
      <c r="A41" s="6" t="s">
        <v>341</v>
      </c>
      <c r="B41" s="5" t="s">
        <v>42</v>
      </c>
      <c r="C41" s="90"/>
      <c r="D41" s="76">
        <f>投入係数表!AI41</f>
        <v>3.1549976505336644E-3</v>
      </c>
      <c r="E41" s="77">
        <f t="shared" si="9"/>
        <v>0.31549976505336641</v>
      </c>
      <c r="F41" s="76">
        <f>分析係数表!C44</f>
        <v>0.42300160227879646</v>
      </c>
      <c r="G41" s="77">
        <f>E41*F41</f>
        <v>0.13345690613615782</v>
      </c>
      <c r="H41" s="77">
        <v>0.14089962005620618</v>
      </c>
      <c r="I41" s="77">
        <f>C41+H41</f>
        <v>0.14089962005620618</v>
      </c>
      <c r="J41" s="76">
        <f>分析係数表!G44</f>
        <v>0.26136898597118913</v>
      </c>
      <c r="K41" s="78">
        <f>I41*J41</f>
        <v>3.6826790817816431E-2</v>
      </c>
      <c r="L41" s="79"/>
      <c r="M41" s="80"/>
      <c r="N41" s="81">
        <f>分析係数表!H44</f>
        <v>0.11478495406079305</v>
      </c>
      <c r="O41" s="82">
        <f t="shared" si="3"/>
        <v>3.7856895705337643</v>
      </c>
      <c r="P41" s="76">
        <f>分析係数表!C44</f>
        <v>0.42300160227879646</v>
      </c>
      <c r="Q41" s="82">
        <f>O41*P41</f>
        <v>1.6013527540659112</v>
      </c>
      <c r="R41" s="83">
        <v>1.6291064475918287</v>
      </c>
      <c r="S41" s="84">
        <f>I41+R41</f>
        <v>1.7700060676480349</v>
      </c>
      <c r="T41" s="85">
        <f>分析係数表!F44</f>
        <v>0.45226438188494494</v>
      </c>
      <c r="U41" s="86">
        <f>S41*T41</f>
        <v>0.80051070011744052</v>
      </c>
      <c r="V41" s="87">
        <f>分析係数表!D44</f>
        <v>0.17696073816024857</v>
      </c>
      <c r="W41" s="88">
        <f>ROUND(S41*V41,0)</f>
        <v>0</v>
      </c>
      <c r="X41" s="76">
        <f>分析係数表!E44</f>
        <v>0.12357593446944733</v>
      </c>
      <c r="Y41" s="89">
        <f>ROUND(S41*X41,0)</f>
        <v>0</v>
      </c>
    </row>
    <row r="42" spans="1:25" x14ac:dyDescent="0.2">
      <c r="A42" s="6" t="s">
        <v>342</v>
      </c>
      <c r="B42" s="5" t="s">
        <v>279</v>
      </c>
      <c r="C42" s="90"/>
      <c r="D42" s="76">
        <f>投入係数表!AI42</f>
        <v>2.2823387259179699E-3</v>
      </c>
      <c r="E42" s="77">
        <f t="shared" si="9"/>
        <v>0.228233872591797</v>
      </c>
      <c r="F42" s="76">
        <f>分析係数表!C45</f>
        <v>1</v>
      </c>
      <c r="G42" s="77">
        <f>E42*F42</f>
        <v>0.228233872591797</v>
      </c>
      <c r="H42" s="77">
        <v>0.23390810297208828</v>
      </c>
      <c r="I42" s="77">
        <f>C42+H42</f>
        <v>0.23390810297208828</v>
      </c>
      <c r="J42" s="76">
        <f>分析係数表!G45</f>
        <v>0</v>
      </c>
      <c r="K42" s="78">
        <f>I42*J42</f>
        <v>0</v>
      </c>
      <c r="L42" s="79"/>
      <c r="M42" s="80"/>
      <c r="N42" s="81">
        <f>分析係数表!H45</f>
        <v>0</v>
      </c>
      <c r="O42" s="82">
        <f t="shared" si="3"/>
        <v>0</v>
      </c>
      <c r="P42" s="76">
        <f>分析係数表!C45</f>
        <v>1</v>
      </c>
      <c r="Q42" s="82">
        <f>O42*P42</f>
        <v>0</v>
      </c>
      <c r="R42" s="83">
        <v>1.265567836527846E-2</v>
      </c>
      <c r="S42" s="84">
        <f>I42+R42</f>
        <v>0.24656378133736673</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投入係数表!AI43</f>
        <v>1.443243606095187E-2</v>
      </c>
      <c r="E43" s="77">
        <f t="shared" si="9"/>
        <v>1.443243606095187</v>
      </c>
      <c r="F43" s="76">
        <f>分析係数表!C46</f>
        <v>0.14201585503963765</v>
      </c>
      <c r="G43" s="77">
        <f>E43*F43</f>
        <v>0.20496347475009799</v>
      </c>
      <c r="H43" s="77">
        <v>0.21337466165349733</v>
      </c>
      <c r="I43" s="77">
        <f>C43+H43</f>
        <v>0.21337466165349733</v>
      </c>
      <c r="J43" s="76">
        <f>分析係数表!G46</f>
        <v>9.5541401273885346E-3</v>
      </c>
      <c r="K43" s="78">
        <f>I43*J43</f>
        <v>2.0386114170716303E-3</v>
      </c>
      <c r="L43" s="79"/>
      <c r="M43" s="80"/>
      <c r="N43" s="81">
        <f>分析係数表!H46</f>
        <v>2.2838625801631884E-2</v>
      </c>
      <c r="O43" s="82">
        <f t="shared" si="3"/>
        <v>0.7532341517231409</v>
      </c>
      <c r="P43" s="76">
        <f>分析係数表!C46</f>
        <v>0.14201585503963765</v>
      </c>
      <c r="Q43" s="82">
        <f>O43*P43</f>
        <v>0.10697119210201801</v>
      </c>
      <c r="R43" s="83">
        <v>0.11859675869199315</v>
      </c>
      <c r="S43" s="84">
        <f>I43+R43</f>
        <v>0.33197142034549049</v>
      </c>
      <c r="T43" s="85">
        <f>分析係数表!F46</f>
        <v>0.31369426751592355</v>
      </c>
      <c r="U43" s="86">
        <f>S43*T43</f>
        <v>0.10413753154149941</v>
      </c>
      <c r="V43" s="87">
        <f>分析係数表!D46</f>
        <v>3.1847133757961785E-3</v>
      </c>
      <c r="W43" s="88">
        <f>ROUND(S43*V43,0)</f>
        <v>0</v>
      </c>
      <c r="X43" s="76">
        <f>分析係数表!E46</f>
        <v>1.1146496815286623E-2</v>
      </c>
      <c r="Y43" s="89">
        <f>ROUND(S43*X43,0)</f>
        <v>0</v>
      </c>
    </row>
    <row r="44" spans="1:25" x14ac:dyDescent="0.2">
      <c r="A44" s="192">
        <v>40</v>
      </c>
      <c r="B44" s="14" t="s">
        <v>151</v>
      </c>
      <c r="C44" s="197">
        <f>SUM(C5:C43)</f>
        <v>100</v>
      </c>
      <c r="D44" s="92">
        <f>投入係数表!AI44</f>
        <v>0.28938712492448143</v>
      </c>
      <c r="E44" s="91">
        <f>SUM(E5:E43)</f>
        <v>28.938712492448143</v>
      </c>
      <c r="F44" s="92">
        <f>分析係数表!C47</f>
        <v>0.37838028773130272</v>
      </c>
      <c r="G44" s="91">
        <f>SUM(G5:G43)</f>
        <v>7.7889347047191366</v>
      </c>
      <c r="H44" s="91">
        <f>SUM(H5:H43)</f>
        <v>8.7128951742737897</v>
      </c>
      <c r="I44" s="91">
        <f>SUM(I5:I43)</f>
        <v>108.7128951742738</v>
      </c>
      <c r="J44" s="92">
        <f>分析係数表!G47</f>
        <v>0.24341071531224251</v>
      </c>
      <c r="K44" s="93">
        <f>SUM(K5:K43)</f>
        <v>52.572867978074164</v>
      </c>
      <c r="L44" s="94">
        <f>最終需要_まとめ!$L$33</f>
        <v>0.62733333333333341</v>
      </c>
      <c r="M44" s="91">
        <f>K44*L44</f>
        <v>32.980712511578531</v>
      </c>
      <c r="N44" s="95">
        <f>分析係数表!H47</f>
        <v>1</v>
      </c>
      <c r="O44" s="109">
        <f>SUM(O5:O43)</f>
        <v>32.980712511578531</v>
      </c>
      <c r="P44" s="92">
        <f>分析係数表!C47</f>
        <v>0.37838028773130272</v>
      </c>
      <c r="Q44" s="96">
        <f>SUM(Q5:Q43)</f>
        <v>13.801364928456879</v>
      </c>
      <c r="R44" s="91">
        <f>SUM(R5:R43)</f>
        <v>15.37597381083318</v>
      </c>
      <c r="S44" s="97">
        <f>SUM(S5:S43)</f>
        <v>124.088868985107</v>
      </c>
      <c r="T44" s="98">
        <f>分析係数表!F47</f>
        <v>0.4410006323413877</v>
      </c>
      <c r="U44" s="99">
        <f>SUM(U5:U43)</f>
        <v>84.751842695926797</v>
      </c>
      <c r="V44" s="100">
        <f>分析係数表!D47</f>
        <v>6.076465403261349E-2</v>
      </c>
      <c r="W44" s="101">
        <f>SUM(W5:W43)</f>
        <v>10</v>
      </c>
      <c r="X44" s="92">
        <f>分析係数表!E47</f>
        <v>4.5269894801387316E-2</v>
      </c>
      <c r="Y44" s="102">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277</v>
      </c>
      <c r="S2" s="3" t="s">
        <v>153</v>
      </c>
      <c r="U2" s="64" t="s">
        <v>210</v>
      </c>
      <c r="W2" s="3" t="s">
        <v>130</v>
      </c>
      <c r="Y2" s="3" t="s">
        <v>154</v>
      </c>
    </row>
    <row r="3" spans="1:25" ht="44" x14ac:dyDescent="0.2">
      <c r="B3" s="65"/>
      <c r="C3" s="66" t="s">
        <v>228</v>
      </c>
      <c r="D3" s="66" t="s">
        <v>318</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投入係数表!AJ5</f>
        <v>1.6145479265805575E-3</v>
      </c>
      <c r="E5" s="110">
        <f>$C$38*D5</f>
        <v>0.16145479265805576</v>
      </c>
      <c r="F5" s="85">
        <f>分析係数表!C8</f>
        <v>1</v>
      </c>
      <c r="G5" s="110">
        <f t="shared" ref="G5:G38" si="0">E5*F5</f>
        <v>0.16145479265805576</v>
      </c>
      <c r="H5" s="110">
        <f t="array" ref="H5:H43">MMULT(逆行列係数!C5:AO43,'34'!G5:G43)</f>
        <v>0.20887299899510112</v>
      </c>
      <c r="I5" s="110">
        <f t="shared" ref="I5:I38" si="1">C5+H5</f>
        <v>0.20887299899510112</v>
      </c>
      <c r="J5" s="85">
        <f>分析係数表!G8</f>
        <v>0.11966752230778634</v>
      </c>
      <c r="K5" s="111">
        <f t="shared" ref="K5:K38" si="2">I5*J5</f>
        <v>2.4995314266740495E-2</v>
      </c>
      <c r="L5" s="79" t="s">
        <v>188</v>
      </c>
      <c r="M5" s="80" t="s">
        <v>188</v>
      </c>
      <c r="N5" s="81">
        <f>分析係数表!H8</f>
        <v>1.1982031803320041E-2</v>
      </c>
      <c r="O5" s="82">
        <f t="shared" ref="O5:O43" si="3">$M$44*N5</f>
        <v>0.35485716474955031</v>
      </c>
      <c r="P5" s="76">
        <f>分析係数表!C8</f>
        <v>1</v>
      </c>
      <c r="Q5" s="82">
        <f t="shared" ref="Q5:Q38" si="4">O5*P5</f>
        <v>0.35485716474955031</v>
      </c>
      <c r="R5" s="83">
        <f t="array" ref="R5:R43">MMULT(逆行列係数!C5:AO43,'34'!Q5:Q43)</f>
        <v>0.46879378973037222</v>
      </c>
      <c r="S5" s="84">
        <f t="shared" ref="S5:S38" si="5">I5+R5</f>
        <v>0.67766678872547337</v>
      </c>
      <c r="T5" s="85">
        <f>分析係数表!F8</f>
        <v>0.45202298007578534</v>
      </c>
      <c r="U5" s="86">
        <f t="shared" ref="U5:U43" si="6">S5*T5</f>
        <v>0.30632096133807607</v>
      </c>
      <c r="V5" s="87">
        <f>分析係数表!D8</f>
        <v>0.29959662632929962</v>
      </c>
      <c r="W5" s="167">
        <f t="shared" ref="W5:W43" si="7">ROUND(S5*V5,0)</f>
        <v>0</v>
      </c>
      <c r="X5" s="76">
        <f>分析係数表!E8</f>
        <v>0.10695513995844029</v>
      </c>
      <c r="Y5" s="166">
        <f t="shared" ref="Y5:Y43" si="8">ROUND(S5*X5,0)</f>
        <v>0</v>
      </c>
    </row>
    <row r="6" spans="1:25" x14ac:dyDescent="0.2">
      <c r="A6" s="6" t="s">
        <v>220</v>
      </c>
      <c r="B6" s="5" t="s">
        <v>266</v>
      </c>
      <c r="C6" s="90"/>
      <c r="D6" s="107">
        <f>投入係数表!AJ6</f>
        <v>0</v>
      </c>
      <c r="E6" s="110">
        <f t="shared" ref="E6:E43" si="9">$C$38*D6</f>
        <v>0</v>
      </c>
      <c r="F6" s="85">
        <f>分析係数表!C9</f>
        <v>0.44525547445255476</v>
      </c>
      <c r="G6" s="110">
        <f t="shared" si="0"/>
        <v>0</v>
      </c>
      <c r="H6" s="110">
        <v>4.4920358826396533E-4</v>
      </c>
      <c r="I6" s="110">
        <f t="shared" si="1"/>
        <v>4.4920358826396533E-4</v>
      </c>
      <c r="J6" s="85">
        <f>分析係数表!G9</f>
        <v>0.25757575757575757</v>
      </c>
      <c r="K6" s="111">
        <f t="shared" si="2"/>
        <v>1.1570395455283955E-4</v>
      </c>
      <c r="L6" s="79"/>
      <c r="M6" s="80"/>
      <c r="N6" s="81">
        <f>分析係数表!H9</f>
        <v>6.2093120276314386E-4</v>
      </c>
      <c r="O6" s="82">
        <f t="shared" si="3"/>
        <v>1.8389359144915966E-2</v>
      </c>
      <c r="P6" s="76">
        <f>分析係数表!C9</f>
        <v>0.44525547445255476</v>
      </c>
      <c r="Q6" s="82">
        <f t="shared" si="4"/>
        <v>8.187962830947984E-3</v>
      </c>
      <c r="R6" s="83">
        <v>9.7572178733327086E-3</v>
      </c>
      <c r="S6" s="84">
        <f t="shared" si="5"/>
        <v>1.0206421461596674E-2</v>
      </c>
      <c r="T6" s="85">
        <f>分析係数表!F9</f>
        <v>0.71212121212121215</v>
      </c>
      <c r="U6" s="86">
        <f t="shared" si="6"/>
        <v>7.2682092226521774E-3</v>
      </c>
      <c r="V6" s="87">
        <f>分析係数表!D9</f>
        <v>0.22727272727272727</v>
      </c>
      <c r="W6" s="167">
        <f t="shared" si="7"/>
        <v>0</v>
      </c>
      <c r="X6" s="76">
        <f>分析係数表!E9</f>
        <v>0</v>
      </c>
      <c r="Y6" s="166">
        <f t="shared" si="8"/>
        <v>0</v>
      </c>
    </row>
    <row r="7" spans="1:25" x14ac:dyDescent="0.2">
      <c r="A7" s="6" t="s">
        <v>221</v>
      </c>
      <c r="B7" s="5" t="s">
        <v>267</v>
      </c>
      <c r="C7" s="90"/>
      <c r="D7" s="107">
        <f>投入係数表!AJ7</f>
        <v>3.3990482664853839E-4</v>
      </c>
      <c r="E7" s="110">
        <f t="shared" si="9"/>
        <v>3.3990482664853841E-2</v>
      </c>
      <c r="F7" s="85">
        <f>分析係数表!C10</f>
        <v>1</v>
      </c>
      <c r="G7" s="110">
        <f t="shared" si="0"/>
        <v>3.3990482664853841E-2</v>
      </c>
      <c r="H7" s="110">
        <v>4.0170603013043468E-2</v>
      </c>
      <c r="I7" s="110">
        <f t="shared" si="1"/>
        <v>4.0170603013043468E-2</v>
      </c>
      <c r="J7" s="85">
        <f>分析係数表!G10</f>
        <v>0.17925311203319502</v>
      </c>
      <c r="K7" s="111">
        <f t="shared" si="2"/>
        <v>7.2007056023380821E-3</v>
      </c>
      <c r="L7" s="79"/>
      <c r="M7" s="80"/>
      <c r="N7" s="81">
        <f>分析係数表!H10</f>
        <v>1.2030542053535912E-3</v>
      </c>
      <c r="O7" s="82">
        <f t="shared" si="3"/>
        <v>3.5629383343274687E-2</v>
      </c>
      <c r="P7" s="76">
        <f>分析係数表!C10</f>
        <v>1</v>
      </c>
      <c r="Q7" s="82">
        <f t="shared" si="4"/>
        <v>3.5629383343274687E-2</v>
      </c>
      <c r="R7" s="83">
        <v>4.8508715507658173E-2</v>
      </c>
      <c r="S7" s="84">
        <f t="shared" si="5"/>
        <v>8.8679318520701642E-2</v>
      </c>
      <c r="T7" s="85">
        <f>分析係数表!F10</f>
        <v>0.51950207468879672</v>
      </c>
      <c r="U7" s="86">
        <f t="shared" si="6"/>
        <v>4.6069089953493139E-2</v>
      </c>
      <c r="V7" s="87">
        <f>分析係数表!D10</f>
        <v>0.10539419087136929</v>
      </c>
      <c r="W7" s="167">
        <f t="shared" si="7"/>
        <v>0</v>
      </c>
      <c r="X7" s="76">
        <f>分析係数表!E10</f>
        <v>0</v>
      </c>
      <c r="Y7" s="166">
        <f t="shared" si="8"/>
        <v>0</v>
      </c>
    </row>
    <row r="8" spans="1:25" x14ac:dyDescent="0.2">
      <c r="A8" s="6" t="s">
        <v>222</v>
      </c>
      <c r="B8" s="5" t="s">
        <v>27</v>
      </c>
      <c r="C8" s="90"/>
      <c r="D8" s="107">
        <f>投入係数表!AJ8</f>
        <v>0</v>
      </c>
      <c r="E8" s="110">
        <f t="shared" si="9"/>
        <v>0</v>
      </c>
      <c r="F8" s="85">
        <f>分析係数表!C11</f>
        <v>1.8423746161719823E-3</v>
      </c>
      <c r="G8" s="110">
        <f t="shared" si="0"/>
        <v>0</v>
      </c>
      <c r="H8" s="110">
        <v>2.4492418839660814E-4</v>
      </c>
      <c r="I8" s="110">
        <f t="shared" si="1"/>
        <v>2.4492418839660814E-4</v>
      </c>
      <c r="J8" s="85">
        <f>分析係数表!G11</f>
        <v>0.46666666666666667</v>
      </c>
      <c r="K8" s="111">
        <f t="shared" si="2"/>
        <v>1.142979545850838E-4</v>
      </c>
      <c r="L8" s="79"/>
      <c r="M8" s="80"/>
      <c r="N8" s="81">
        <f>分析係数表!H11</f>
        <v>-1.9404100086348246E-5</v>
      </c>
      <c r="O8" s="82">
        <f t="shared" si="3"/>
        <v>-5.7466747327862392E-4</v>
      </c>
      <c r="P8" s="76">
        <f>分析係数表!C11</f>
        <v>1.8423746161719823E-3</v>
      </c>
      <c r="Q8" s="82">
        <f t="shared" si="4"/>
        <v>-1.0587527655082276E-6</v>
      </c>
      <c r="R8" s="83">
        <v>1.781056010141364E-4</v>
      </c>
      <c r="S8" s="84">
        <f t="shared" si="5"/>
        <v>4.2302978941074457E-4</v>
      </c>
      <c r="T8" s="85">
        <f>分析係数表!F11</f>
        <v>0.8</v>
      </c>
      <c r="U8" s="86">
        <f t="shared" si="6"/>
        <v>3.3842383152859568E-4</v>
      </c>
      <c r="V8" s="87">
        <f>分析係数表!D11</f>
        <v>0.8666666666666667</v>
      </c>
      <c r="W8" s="167">
        <f t="shared" si="7"/>
        <v>0</v>
      </c>
      <c r="X8" s="76">
        <f>分析係数表!E11</f>
        <v>0.13333333333333333</v>
      </c>
      <c r="Y8" s="166">
        <f t="shared" si="8"/>
        <v>0</v>
      </c>
    </row>
    <row r="9" spans="1:25" x14ac:dyDescent="0.2">
      <c r="A9" s="6" t="s">
        <v>223</v>
      </c>
      <c r="B9" s="5" t="s">
        <v>191</v>
      </c>
      <c r="C9" s="90"/>
      <c r="D9" s="107">
        <f>投入係数表!AJ9</f>
        <v>5.8208701563562202E-3</v>
      </c>
      <c r="E9" s="110">
        <f t="shared" si="9"/>
        <v>0.58208701563562204</v>
      </c>
      <c r="F9" s="85">
        <f>分析係数表!C12</f>
        <v>2.0316759704011478E-2</v>
      </c>
      <c r="G9" s="110">
        <f t="shared" si="0"/>
        <v>1.1826122023494106E-2</v>
      </c>
      <c r="H9" s="110">
        <v>1.4462084545459705E-2</v>
      </c>
      <c r="I9" s="110">
        <f t="shared" si="1"/>
        <v>1.4462084545459705E-2</v>
      </c>
      <c r="J9" s="85">
        <f>分析係数表!G12</f>
        <v>0.1442736737729301</v>
      </c>
      <c r="K9" s="111">
        <f t="shared" si="2"/>
        <v>2.0864980677881874E-3</v>
      </c>
      <c r="L9" s="79"/>
      <c r="M9" s="80"/>
      <c r="N9" s="81">
        <f>分析係数表!H12</f>
        <v>9.3974056718184554E-2</v>
      </c>
      <c r="O9" s="82">
        <f t="shared" si="3"/>
        <v>2.7831145730883757</v>
      </c>
      <c r="P9" s="76">
        <f>分析係数表!C12</f>
        <v>2.0316759704011478E-2</v>
      </c>
      <c r="Q9" s="82">
        <f t="shared" si="4"/>
        <v>5.6543870010169021E-2</v>
      </c>
      <c r="R9" s="83">
        <v>6.2940944577193528E-2</v>
      </c>
      <c r="S9" s="84">
        <f t="shared" si="5"/>
        <v>7.7403029122653233E-2</v>
      </c>
      <c r="T9" s="85">
        <f>分析係数表!F12</f>
        <v>0.28705999008428357</v>
      </c>
      <c r="U9" s="86">
        <f t="shared" si="6"/>
        <v>2.2219312772442348E-2</v>
      </c>
      <c r="V9" s="87">
        <f>分析係数表!D12</f>
        <v>9.4695091720376795E-2</v>
      </c>
      <c r="W9" s="167">
        <f t="shared" si="7"/>
        <v>0</v>
      </c>
      <c r="X9" s="76">
        <f>分析係数表!E12</f>
        <v>6.8914229053049086E-2</v>
      </c>
      <c r="Y9" s="166">
        <f t="shared" si="8"/>
        <v>0</v>
      </c>
    </row>
    <row r="10" spans="1:25" x14ac:dyDescent="0.2">
      <c r="A10" s="6" t="s">
        <v>224</v>
      </c>
      <c r="B10" s="5" t="s">
        <v>28</v>
      </c>
      <c r="C10" s="90"/>
      <c r="D10" s="107">
        <f>投入係数表!AJ10</f>
        <v>2.6342624065261726E-3</v>
      </c>
      <c r="E10" s="110">
        <f t="shared" si="9"/>
        <v>0.26342624065261727</v>
      </c>
      <c r="F10" s="85">
        <f>分析係数表!C13</f>
        <v>0</v>
      </c>
      <c r="G10" s="110">
        <f t="shared" si="0"/>
        <v>0</v>
      </c>
      <c r="H10" s="110">
        <v>0</v>
      </c>
      <c r="I10" s="110">
        <f t="shared" si="1"/>
        <v>0</v>
      </c>
      <c r="J10" s="85">
        <f>分析係数表!G13</f>
        <v>0.24483775811209441</v>
      </c>
      <c r="K10" s="111">
        <f t="shared" si="2"/>
        <v>0</v>
      </c>
      <c r="L10" s="79"/>
      <c r="M10" s="80"/>
      <c r="N10" s="81">
        <f>分析係数表!H13</f>
        <v>1.4242609463379612E-2</v>
      </c>
      <c r="O10" s="82">
        <f t="shared" si="3"/>
        <v>0.42180592538651002</v>
      </c>
      <c r="P10" s="76">
        <f>分析係数表!C13</f>
        <v>0</v>
      </c>
      <c r="Q10" s="82">
        <f t="shared" si="4"/>
        <v>0</v>
      </c>
      <c r="R10" s="83">
        <v>0</v>
      </c>
      <c r="S10" s="84">
        <f t="shared" si="5"/>
        <v>0</v>
      </c>
      <c r="T10" s="85">
        <f>分析係数表!F13</f>
        <v>0.38446411012782694</v>
      </c>
      <c r="U10" s="86">
        <f t="shared" si="6"/>
        <v>0</v>
      </c>
      <c r="V10" s="87">
        <f>分析係数表!D13</f>
        <v>0.19469026548672566</v>
      </c>
      <c r="W10" s="167">
        <f t="shared" si="7"/>
        <v>0</v>
      </c>
      <c r="X10" s="76">
        <f>分析係数表!E13</f>
        <v>0.18584070796460178</v>
      </c>
      <c r="Y10" s="166">
        <f t="shared" si="8"/>
        <v>0</v>
      </c>
    </row>
    <row r="11" spans="1:25" x14ac:dyDescent="0.2">
      <c r="A11" s="6" t="s">
        <v>225</v>
      </c>
      <c r="B11" s="5" t="s">
        <v>268</v>
      </c>
      <c r="C11" s="90"/>
      <c r="D11" s="107">
        <f>投入係数表!AJ11</f>
        <v>3.5690006798096531E-3</v>
      </c>
      <c r="E11" s="110">
        <f t="shared" si="9"/>
        <v>0.3569000679809653</v>
      </c>
      <c r="F11" s="85">
        <f>分析係数表!C14</f>
        <v>5.3118908382066232E-2</v>
      </c>
      <c r="G11" s="110">
        <f t="shared" si="0"/>
        <v>1.8958142012634106E-2</v>
      </c>
      <c r="H11" s="110">
        <v>2.5181461528862022E-2</v>
      </c>
      <c r="I11" s="110">
        <f t="shared" si="1"/>
        <v>2.5181461528862022E-2</v>
      </c>
      <c r="J11" s="85">
        <f>分析係数表!G14</f>
        <v>0.16545012165450121</v>
      </c>
      <c r="K11" s="111">
        <f t="shared" si="2"/>
        <v>4.1662758733883639E-3</v>
      </c>
      <c r="L11" s="79"/>
      <c r="M11" s="80"/>
      <c r="N11" s="81">
        <f>分析係数表!H14</f>
        <v>1.1739480552240688E-3</v>
      </c>
      <c r="O11" s="82">
        <f t="shared" si="3"/>
        <v>3.4767382133356749E-2</v>
      </c>
      <c r="P11" s="76">
        <f>分析係数表!C14</f>
        <v>5.3118908382066232E-2</v>
      </c>
      <c r="Q11" s="82">
        <f t="shared" si="4"/>
        <v>1.8468053862260635E-3</v>
      </c>
      <c r="R11" s="83">
        <v>6.8731091567929307E-3</v>
      </c>
      <c r="S11" s="84">
        <f t="shared" si="5"/>
        <v>3.2054570685654954E-2</v>
      </c>
      <c r="T11" s="85">
        <f>分析係数表!F14</f>
        <v>0.30008110300081103</v>
      </c>
      <c r="U11" s="86">
        <f t="shared" si="6"/>
        <v>9.6189709275688023E-3</v>
      </c>
      <c r="V11" s="87">
        <f>分析係数表!D14</f>
        <v>6.4882400648824001E-2</v>
      </c>
      <c r="W11" s="167">
        <f t="shared" si="7"/>
        <v>0</v>
      </c>
      <c r="X11" s="76">
        <f>分析係数表!E14</f>
        <v>5.0283860502838604E-2</v>
      </c>
      <c r="Y11" s="166">
        <f t="shared" si="8"/>
        <v>0</v>
      </c>
    </row>
    <row r="12" spans="1:25" x14ac:dyDescent="0.2">
      <c r="A12" s="6" t="s">
        <v>226</v>
      </c>
      <c r="B12" s="5" t="s">
        <v>29</v>
      </c>
      <c r="C12" s="90"/>
      <c r="D12" s="107">
        <f>投入係数表!AJ12</f>
        <v>0.18554554724677091</v>
      </c>
      <c r="E12" s="110">
        <f t="shared" si="9"/>
        <v>18.554554724677093</v>
      </c>
      <c r="F12" s="85">
        <f>分析係数表!C15</f>
        <v>0</v>
      </c>
      <c r="G12" s="110">
        <f t="shared" si="0"/>
        <v>0</v>
      </c>
      <c r="H12" s="110">
        <v>0</v>
      </c>
      <c r="I12" s="110">
        <f t="shared" si="1"/>
        <v>0</v>
      </c>
      <c r="J12" s="85">
        <f>分析係数表!G15</f>
        <v>9.5965103598691384E-2</v>
      </c>
      <c r="K12" s="111">
        <f t="shared" si="2"/>
        <v>0</v>
      </c>
      <c r="L12" s="79"/>
      <c r="M12" s="80"/>
      <c r="N12" s="81">
        <f>分析係数表!H15</f>
        <v>8.6736327385976662E-3</v>
      </c>
      <c r="O12" s="82">
        <f t="shared" si="3"/>
        <v>0.25687636055554491</v>
      </c>
      <c r="P12" s="76">
        <f>分析係数表!C15</f>
        <v>0</v>
      </c>
      <c r="Q12" s="82">
        <f t="shared" si="4"/>
        <v>0</v>
      </c>
      <c r="R12" s="83">
        <v>0</v>
      </c>
      <c r="S12" s="84">
        <f t="shared" si="5"/>
        <v>0</v>
      </c>
      <c r="T12" s="85">
        <f>分析係数表!F15</f>
        <v>0.30534351145038169</v>
      </c>
      <c r="U12" s="86">
        <f t="shared" si="6"/>
        <v>0</v>
      </c>
      <c r="V12" s="87">
        <f>分析係数表!D15</f>
        <v>7.4154852780806982E-2</v>
      </c>
      <c r="W12" s="167">
        <f t="shared" si="7"/>
        <v>0</v>
      </c>
      <c r="X12" s="76">
        <f>分析係数表!E15</f>
        <v>5.9978189749182113E-2</v>
      </c>
      <c r="Y12" s="166">
        <f t="shared" si="8"/>
        <v>0</v>
      </c>
    </row>
    <row r="13" spans="1:25" x14ac:dyDescent="0.2">
      <c r="A13" s="6" t="s">
        <v>227</v>
      </c>
      <c r="B13" s="5" t="s">
        <v>30</v>
      </c>
      <c r="C13" s="90"/>
      <c r="D13" s="107">
        <f>投入係数表!AJ13</f>
        <v>2.2943575798776341E-3</v>
      </c>
      <c r="E13" s="110">
        <f t="shared" si="9"/>
        <v>0.22943575798776342</v>
      </c>
      <c r="F13" s="85">
        <f>分析係数表!C16</f>
        <v>2.7114967462038564E-3</v>
      </c>
      <c r="G13" s="110">
        <f t="shared" si="0"/>
        <v>6.22114311246636E-4</v>
      </c>
      <c r="H13" s="110">
        <v>7.6987265885462787E-4</v>
      </c>
      <c r="I13" s="110">
        <f t="shared" si="1"/>
        <v>7.6987265885462787E-4</v>
      </c>
      <c r="J13" s="85">
        <f>分析係数表!G16</f>
        <v>4.3478260869565216E-2</v>
      </c>
      <c r="K13" s="111">
        <f t="shared" si="2"/>
        <v>3.3472724298027297E-5</v>
      </c>
      <c r="L13" s="79"/>
      <c r="M13" s="80"/>
      <c r="N13" s="81">
        <f>分析係数表!H16</f>
        <v>1.6842758874950278E-2</v>
      </c>
      <c r="O13" s="82">
        <f t="shared" si="3"/>
        <v>0.49881136680584565</v>
      </c>
      <c r="P13" s="76">
        <f>分析係数表!C16</f>
        <v>2.7114967462038564E-3</v>
      </c>
      <c r="Q13" s="82">
        <f t="shared" si="4"/>
        <v>1.3525253980635487E-3</v>
      </c>
      <c r="R13" s="83">
        <v>1.5119476132703842E-3</v>
      </c>
      <c r="S13" s="84">
        <f t="shared" si="5"/>
        <v>2.2818202721250121E-3</v>
      </c>
      <c r="T13" s="85">
        <f>分析係数表!F16</f>
        <v>0.30434782608695654</v>
      </c>
      <c r="U13" s="86">
        <f t="shared" si="6"/>
        <v>6.9446703934239505E-4</v>
      </c>
      <c r="V13" s="87">
        <f>分析係数表!D16</f>
        <v>0.13043478260869565</v>
      </c>
      <c r="W13" s="167">
        <f t="shared" si="7"/>
        <v>0</v>
      </c>
      <c r="X13" s="76">
        <f>分析係数表!E16</f>
        <v>8.6956521739130432E-2</v>
      </c>
      <c r="Y13" s="166">
        <f t="shared" si="8"/>
        <v>0</v>
      </c>
    </row>
    <row r="14" spans="1:25" x14ac:dyDescent="0.2">
      <c r="A14" s="6" t="s">
        <v>2</v>
      </c>
      <c r="B14" s="5" t="s">
        <v>364</v>
      </c>
      <c r="C14" s="90"/>
      <c r="D14" s="107">
        <f>投入係数表!AJ14</f>
        <v>2.4218218898708361E-3</v>
      </c>
      <c r="E14" s="110">
        <f t="shared" si="9"/>
        <v>0.2421821889870836</v>
      </c>
      <c r="F14" s="85">
        <f>分析係数表!C17</f>
        <v>8.0363051905076865E-3</v>
      </c>
      <c r="G14" s="110">
        <f t="shared" si="0"/>
        <v>1.9462499824054135E-3</v>
      </c>
      <c r="H14" s="110">
        <v>2.7276629736868504E-3</v>
      </c>
      <c r="I14" s="110">
        <f t="shared" si="1"/>
        <v>2.7276629736868504E-3</v>
      </c>
      <c r="J14" s="85">
        <f>分析係数表!G17</f>
        <v>0.21314741035856574</v>
      </c>
      <c r="K14" s="111">
        <f t="shared" si="2"/>
        <v>5.813942991722968E-4</v>
      </c>
      <c r="L14" s="79"/>
      <c r="M14" s="80"/>
      <c r="N14" s="81">
        <f>分析係数表!H17</f>
        <v>2.8815088628227144E-3</v>
      </c>
      <c r="O14" s="82">
        <f t="shared" si="3"/>
        <v>8.5338119781875652E-2</v>
      </c>
      <c r="P14" s="76">
        <f>分析係数表!C17</f>
        <v>8.0363051905076865E-3</v>
      </c>
      <c r="Q14" s="82">
        <f t="shared" si="4"/>
        <v>6.8580317495125402E-4</v>
      </c>
      <c r="R14" s="83">
        <v>1.313585757983028E-3</v>
      </c>
      <c r="S14" s="84">
        <f t="shared" si="5"/>
        <v>4.0412487316698782E-3</v>
      </c>
      <c r="T14" s="85">
        <f>分析係数表!F17</f>
        <v>0.32270916334661354</v>
      </c>
      <c r="U14" s="86">
        <f t="shared" si="6"/>
        <v>1.3041479970727495E-3</v>
      </c>
      <c r="V14" s="87">
        <f>分析係数表!D17</f>
        <v>4.9800796812749001E-2</v>
      </c>
      <c r="W14" s="167">
        <f t="shared" si="7"/>
        <v>0</v>
      </c>
      <c r="X14" s="76">
        <f>分析係数表!E17</f>
        <v>4.7808764940239043E-2</v>
      </c>
      <c r="Y14" s="166">
        <f t="shared" si="8"/>
        <v>0</v>
      </c>
    </row>
    <row r="15" spans="1:25" x14ac:dyDescent="0.2">
      <c r="A15" s="6" t="s">
        <v>3</v>
      </c>
      <c r="B15" s="5" t="s">
        <v>31</v>
      </c>
      <c r="C15" s="90"/>
      <c r="D15" s="107">
        <f>投入係数表!AJ15</f>
        <v>7.2229775662814414E-4</v>
      </c>
      <c r="E15" s="110">
        <f t="shared" si="9"/>
        <v>7.2229775662814411E-2</v>
      </c>
      <c r="F15" s="85">
        <f>分析係数表!C18</f>
        <v>6.0036945812807829E-2</v>
      </c>
      <c r="G15" s="110">
        <f t="shared" si="0"/>
        <v>4.3364551275396545E-3</v>
      </c>
      <c r="H15" s="110">
        <v>6.4067278035926213E-3</v>
      </c>
      <c r="I15" s="110">
        <f t="shared" si="1"/>
        <v>6.4067278035926213E-3</v>
      </c>
      <c r="J15" s="85">
        <f>分析係数表!G18</f>
        <v>0.21452702702702703</v>
      </c>
      <c r="K15" s="111">
        <f t="shared" si="2"/>
        <v>1.3744162686761198E-3</v>
      </c>
      <c r="L15" s="79"/>
      <c r="M15" s="80"/>
      <c r="N15" s="81">
        <f>分析係数表!H18</f>
        <v>4.5599635202918376E-4</v>
      </c>
      <c r="O15" s="82">
        <f t="shared" si="3"/>
        <v>1.3504685622047662E-2</v>
      </c>
      <c r="P15" s="76">
        <f>分析係数表!C18</f>
        <v>6.0036945812807829E-2</v>
      </c>
      <c r="Q15" s="82">
        <f t="shared" si="4"/>
        <v>8.1078007890988046E-4</v>
      </c>
      <c r="R15" s="83">
        <v>1.9013621098508151E-3</v>
      </c>
      <c r="S15" s="84">
        <f t="shared" si="5"/>
        <v>8.3080899134434366E-3</v>
      </c>
      <c r="T15" s="85">
        <f>分析係数表!F18</f>
        <v>0.45777027027027029</v>
      </c>
      <c r="U15" s="86">
        <f t="shared" si="6"/>
        <v>3.8031965651067084E-3</v>
      </c>
      <c r="V15" s="87">
        <f>分析係数表!D18</f>
        <v>1.4358108108108109E-2</v>
      </c>
      <c r="W15" s="167">
        <f t="shared" si="7"/>
        <v>0</v>
      </c>
      <c r="X15" s="76">
        <f>分析係数表!E18</f>
        <v>5.0675675675675678E-3</v>
      </c>
      <c r="Y15" s="166">
        <f t="shared" si="8"/>
        <v>0</v>
      </c>
    </row>
    <row r="16" spans="1:25" x14ac:dyDescent="0.2">
      <c r="A16" s="6" t="s">
        <v>4</v>
      </c>
      <c r="B16" s="5" t="s">
        <v>32</v>
      </c>
      <c r="C16" s="90"/>
      <c r="D16" s="107">
        <f>投入係数表!AJ16</f>
        <v>0</v>
      </c>
      <c r="E16" s="110">
        <f t="shared" si="9"/>
        <v>0</v>
      </c>
      <c r="F16" s="85">
        <f>分析係数表!C19</f>
        <v>2.1817907292767669E-2</v>
      </c>
      <c r="G16" s="110">
        <f t="shared" si="0"/>
        <v>0</v>
      </c>
      <c r="H16" s="110">
        <v>5.3793434960033176E-4</v>
      </c>
      <c r="I16" s="110">
        <f t="shared" si="1"/>
        <v>5.3793434960033176E-4</v>
      </c>
      <c r="J16" s="85">
        <f>分析係数表!G19</f>
        <v>5.7812500000000003E-2</v>
      </c>
      <c r="K16" s="111">
        <f t="shared" si="2"/>
        <v>3.109932958626918E-5</v>
      </c>
      <c r="L16" s="79"/>
      <c r="M16" s="80"/>
      <c r="N16" s="81">
        <f>分析係数表!H19</f>
        <v>-1.1642460051808947E-4</v>
      </c>
      <c r="O16" s="82">
        <f t="shared" si="3"/>
        <v>-3.4480048396717438E-3</v>
      </c>
      <c r="P16" s="76">
        <f>分析係数表!C19</f>
        <v>2.1817907292767669E-2</v>
      </c>
      <c r="Q16" s="82">
        <f t="shared" si="4"/>
        <v>-7.5228249936972356E-5</v>
      </c>
      <c r="R16" s="83">
        <v>4.7401189088200211E-4</v>
      </c>
      <c r="S16" s="84">
        <f t="shared" si="5"/>
        <v>1.0119462404823338E-3</v>
      </c>
      <c r="T16" s="85">
        <f>分析係数表!F19</f>
        <v>0.24062500000000001</v>
      </c>
      <c r="U16" s="86">
        <f t="shared" si="6"/>
        <v>2.4349956411606158E-4</v>
      </c>
      <c r="V16" s="87">
        <f>分析係数表!D19</f>
        <v>1.171875E-2</v>
      </c>
      <c r="W16" s="167">
        <f t="shared" si="7"/>
        <v>0</v>
      </c>
      <c r="X16" s="76">
        <f>分析係数表!E19</f>
        <v>1.015625E-2</v>
      </c>
      <c r="Y16" s="166">
        <f t="shared" si="8"/>
        <v>0</v>
      </c>
    </row>
    <row r="17" spans="1:25" x14ac:dyDescent="0.2">
      <c r="A17" s="6" t="s">
        <v>5</v>
      </c>
      <c r="B17" s="5" t="s">
        <v>33</v>
      </c>
      <c r="C17" s="90"/>
      <c r="D17" s="107">
        <f>投入係数表!AJ17</f>
        <v>1.6995241332426921E-3</v>
      </c>
      <c r="E17" s="110">
        <f t="shared" si="9"/>
        <v>0.16995241332426919</v>
      </c>
      <c r="F17" s="85">
        <f>分析係数表!C20</f>
        <v>5.6386047731444844E-3</v>
      </c>
      <c r="G17" s="110">
        <f t="shared" si="0"/>
        <v>9.5829448897764857E-4</v>
      </c>
      <c r="H17" s="110">
        <v>1.1469618308096651E-3</v>
      </c>
      <c r="I17" s="110">
        <f t="shared" si="1"/>
        <v>1.1469618308096651E-3</v>
      </c>
      <c r="J17" s="85">
        <f>分析係数表!G20</f>
        <v>9.9078341013824886E-2</v>
      </c>
      <c r="K17" s="111">
        <f t="shared" si="2"/>
        <v>1.1363907540280092E-4</v>
      </c>
      <c r="L17" s="79"/>
      <c r="M17" s="80"/>
      <c r="N17" s="81">
        <f>分析係数表!H20</f>
        <v>5.6271890250409915E-4</v>
      </c>
      <c r="O17" s="82">
        <f t="shared" si="3"/>
        <v>1.6665356725080096E-2</v>
      </c>
      <c r="P17" s="76">
        <f>分析係数表!C20</f>
        <v>5.6386047731444844E-3</v>
      </c>
      <c r="Q17" s="82">
        <f t="shared" si="4"/>
        <v>9.3969359976192159E-5</v>
      </c>
      <c r="R17" s="83">
        <v>2.9974727405587365E-4</v>
      </c>
      <c r="S17" s="84">
        <f t="shared" si="5"/>
        <v>1.4467091048655388E-3</v>
      </c>
      <c r="T17" s="85">
        <f>分析係数表!F20</f>
        <v>0.22119815668202766</v>
      </c>
      <c r="U17" s="86">
        <f t="shared" si="6"/>
        <v>3.2000938725136341E-4</v>
      </c>
      <c r="V17" s="87">
        <f>分析係数表!D20</f>
        <v>9.2165898617511521E-3</v>
      </c>
      <c r="W17" s="167">
        <f t="shared" si="7"/>
        <v>0</v>
      </c>
      <c r="X17" s="76">
        <f>分析係数表!E20</f>
        <v>6.9124423963133645E-3</v>
      </c>
      <c r="Y17" s="166">
        <f t="shared" si="8"/>
        <v>0</v>
      </c>
    </row>
    <row r="18" spans="1:25" x14ac:dyDescent="0.2">
      <c r="A18" s="6" t="s">
        <v>6</v>
      </c>
      <c r="B18" s="5" t="s">
        <v>34</v>
      </c>
      <c r="C18" s="90"/>
      <c r="D18" s="107">
        <f>投入係数表!AJ18</f>
        <v>2.9741672331747113E-4</v>
      </c>
      <c r="E18" s="110">
        <f t="shared" si="9"/>
        <v>2.9741672331747113E-2</v>
      </c>
      <c r="F18" s="85">
        <f>分析係数表!C21</f>
        <v>3.6921656859351559E-2</v>
      </c>
      <c r="G18" s="110">
        <f t="shared" si="0"/>
        <v>1.0981118202560373E-3</v>
      </c>
      <c r="H18" s="110">
        <v>3.5096683640899909E-3</v>
      </c>
      <c r="I18" s="110">
        <f t="shared" si="1"/>
        <v>3.5096683640899909E-3</v>
      </c>
      <c r="J18" s="85">
        <f>分析係数表!G21</f>
        <v>0.2849280270956816</v>
      </c>
      <c r="K18" s="111">
        <f t="shared" si="2"/>
        <v>1.0000028827402893E-3</v>
      </c>
      <c r="L18" s="79"/>
      <c r="M18" s="80"/>
      <c r="N18" s="81">
        <f>分析係数表!H21</f>
        <v>9.3139680414471579E-4</v>
      </c>
      <c r="O18" s="82">
        <f t="shared" si="3"/>
        <v>2.758403871737395E-2</v>
      </c>
      <c r="P18" s="76">
        <f>分析係数表!C21</f>
        <v>3.6921656859351559E-2</v>
      </c>
      <c r="Q18" s="82">
        <f t="shared" si="4"/>
        <v>1.0184484123179488E-3</v>
      </c>
      <c r="R18" s="83">
        <v>2.3714493898491845E-3</v>
      </c>
      <c r="S18" s="84">
        <f t="shared" si="5"/>
        <v>5.8811177539391749E-3</v>
      </c>
      <c r="T18" s="85">
        <f>分析係数表!F21</f>
        <v>0.42591024555461471</v>
      </c>
      <c r="U18" s="86">
        <f t="shared" si="6"/>
        <v>2.5048283067158382E-3</v>
      </c>
      <c r="V18" s="87">
        <f>分析係数表!D21</f>
        <v>7.1549534292972061E-2</v>
      </c>
      <c r="W18" s="167">
        <f t="shared" si="7"/>
        <v>0</v>
      </c>
      <c r="X18" s="76">
        <f>分析係数表!E21</f>
        <v>6.2235393734123623E-2</v>
      </c>
      <c r="Y18" s="166">
        <f t="shared" si="8"/>
        <v>0</v>
      </c>
    </row>
    <row r="19" spans="1:25" x14ac:dyDescent="0.2">
      <c r="A19" s="6" t="s">
        <v>7</v>
      </c>
      <c r="B19" s="5" t="s">
        <v>269</v>
      </c>
      <c r="C19" s="90"/>
      <c r="D19" s="107">
        <f>投入係数表!AJ19</f>
        <v>0</v>
      </c>
      <c r="E19" s="110">
        <f t="shared" si="9"/>
        <v>0</v>
      </c>
      <c r="F19" s="85">
        <f>分析係数表!C22</f>
        <v>3.1736872475476074E-2</v>
      </c>
      <c r="G19" s="110">
        <f t="shared" si="0"/>
        <v>0</v>
      </c>
      <c r="H19" s="110">
        <v>1.2192247467092264E-3</v>
      </c>
      <c r="I19" s="110">
        <f t="shared" si="1"/>
        <v>1.2192247467092264E-3</v>
      </c>
      <c r="J19" s="85">
        <f>分析係数表!G22</f>
        <v>0.19464835425053278</v>
      </c>
      <c r="K19" s="111">
        <f t="shared" si="2"/>
        <v>2.3732009040847361E-4</v>
      </c>
      <c r="L19" s="79"/>
      <c r="M19" s="80"/>
      <c r="N19" s="81">
        <f>分析係数表!H22</f>
        <v>4.8510250215870614E-5</v>
      </c>
      <c r="O19" s="82">
        <f t="shared" si="3"/>
        <v>1.43666868319656E-3</v>
      </c>
      <c r="P19" s="76">
        <f>分析係数表!C22</f>
        <v>3.1736872475476074E-2</v>
      </c>
      <c r="Q19" s="82">
        <f t="shared" si="4"/>
        <v>4.5595370788119358E-5</v>
      </c>
      <c r="R19" s="83">
        <v>5.7321391593723333E-4</v>
      </c>
      <c r="S19" s="84">
        <f t="shared" si="5"/>
        <v>1.7924386626464598E-3</v>
      </c>
      <c r="T19" s="85">
        <f>分析係数表!F22</f>
        <v>0.41345015391901491</v>
      </c>
      <c r="U19" s="86">
        <f t="shared" si="6"/>
        <v>7.4108404096157206E-4</v>
      </c>
      <c r="V19" s="87">
        <f>分析係数表!D22</f>
        <v>4.1913331754676771E-2</v>
      </c>
      <c r="W19" s="167">
        <f t="shared" si="7"/>
        <v>0</v>
      </c>
      <c r="X19" s="76">
        <f>分析係数表!E22</f>
        <v>4.0966137816717971E-2</v>
      </c>
      <c r="Y19" s="166">
        <f t="shared" si="8"/>
        <v>0</v>
      </c>
    </row>
    <row r="20" spans="1:25" x14ac:dyDescent="0.2">
      <c r="A20" s="6" t="s">
        <v>8</v>
      </c>
      <c r="B20" s="5" t="s">
        <v>270</v>
      </c>
      <c r="C20" s="90"/>
      <c r="D20" s="107">
        <f>投入係数表!AJ20</f>
        <v>0</v>
      </c>
      <c r="E20" s="110">
        <f t="shared" si="9"/>
        <v>0</v>
      </c>
      <c r="F20" s="85">
        <f>分析係数表!C23</f>
        <v>0</v>
      </c>
      <c r="G20" s="110">
        <f t="shared" si="0"/>
        <v>0</v>
      </c>
      <c r="H20" s="110">
        <v>0</v>
      </c>
      <c r="I20" s="110">
        <f t="shared" si="1"/>
        <v>0</v>
      </c>
      <c r="J20" s="85">
        <f>分析係数表!G23</f>
        <v>0.21584120254384273</v>
      </c>
      <c r="K20" s="111">
        <f t="shared" si="2"/>
        <v>0</v>
      </c>
      <c r="L20" s="79"/>
      <c r="M20" s="80"/>
      <c r="N20" s="81">
        <f>分析係数表!H23</f>
        <v>2.9106150129522369E-5</v>
      </c>
      <c r="O20" s="82">
        <f t="shared" si="3"/>
        <v>8.6200120991793594E-4</v>
      </c>
      <c r="P20" s="76">
        <f>分析係数表!C23</f>
        <v>0</v>
      </c>
      <c r="Q20" s="82">
        <f t="shared" si="4"/>
        <v>0</v>
      </c>
      <c r="R20" s="83">
        <v>0</v>
      </c>
      <c r="S20" s="84">
        <f t="shared" si="5"/>
        <v>0</v>
      </c>
      <c r="T20" s="85">
        <f>分析係数表!F23</f>
        <v>0.44144664996466887</v>
      </c>
      <c r="U20" s="86">
        <f t="shared" si="6"/>
        <v>0</v>
      </c>
      <c r="V20" s="87">
        <f>分析係数表!D23</f>
        <v>3.8478833429691016E-2</v>
      </c>
      <c r="W20" s="167">
        <f t="shared" si="7"/>
        <v>0</v>
      </c>
      <c r="X20" s="76">
        <f>分析係数表!E23</f>
        <v>4.0213271664418321E-2</v>
      </c>
      <c r="Y20" s="166">
        <f t="shared" si="8"/>
        <v>0</v>
      </c>
    </row>
    <row r="21" spans="1:25" x14ac:dyDescent="0.2">
      <c r="A21" s="6" t="s">
        <v>9</v>
      </c>
      <c r="B21" s="5" t="s">
        <v>271</v>
      </c>
      <c r="C21" s="90"/>
      <c r="D21" s="107">
        <f>投入係数表!AJ21</f>
        <v>1.4191026512576478E-2</v>
      </c>
      <c r="E21" s="110">
        <f t="shared" si="9"/>
        <v>1.4191026512576479</v>
      </c>
      <c r="F21" s="85">
        <f>分析係数表!C24</f>
        <v>0.35760598503740648</v>
      </c>
      <c r="G21" s="110">
        <f t="shared" si="0"/>
        <v>0.50747960147218629</v>
      </c>
      <c r="H21" s="110">
        <v>0.53965613736724782</v>
      </c>
      <c r="I21" s="110">
        <f t="shared" si="1"/>
        <v>0.53965613736724782</v>
      </c>
      <c r="J21" s="85">
        <f>分析係数表!G24</f>
        <v>0.20759493670886076</v>
      </c>
      <c r="K21" s="111">
        <f t="shared" si="2"/>
        <v>0.11202988168130208</v>
      </c>
      <c r="L21" s="79"/>
      <c r="M21" s="80"/>
      <c r="N21" s="81">
        <f>分析係数表!H24</f>
        <v>3.6867790164061664E-4</v>
      </c>
      <c r="O21" s="82">
        <f t="shared" si="3"/>
        <v>1.0918681992293854E-2</v>
      </c>
      <c r="P21" s="76">
        <f>分析係数表!C24</f>
        <v>0.35760598503740648</v>
      </c>
      <c r="Q21" s="82">
        <f t="shared" si="4"/>
        <v>3.9045860291644354E-3</v>
      </c>
      <c r="R21" s="83">
        <v>1.3647932839583538E-2</v>
      </c>
      <c r="S21" s="84">
        <f t="shared" si="5"/>
        <v>0.55330407020683137</v>
      </c>
      <c r="T21" s="85">
        <f>分析係数表!F24</f>
        <v>0.39156118143459917</v>
      </c>
      <c r="U21" s="86">
        <f t="shared" si="6"/>
        <v>0.2166523954227593</v>
      </c>
      <c r="V21" s="87">
        <f>分析係数表!D24</f>
        <v>0</v>
      </c>
      <c r="W21" s="167">
        <f t="shared" si="7"/>
        <v>0</v>
      </c>
      <c r="X21" s="76">
        <f>分析係数表!E24</f>
        <v>0</v>
      </c>
      <c r="Y21" s="166">
        <f t="shared" si="8"/>
        <v>0</v>
      </c>
    </row>
    <row r="22" spans="1:25" x14ac:dyDescent="0.2">
      <c r="A22" s="6" t="s">
        <v>10</v>
      </c>
      <c r="B22" s="5" t="s">
        <v>272</v>
      </c>
      <c r="C22" s="90"/>
      <c r="D22" s="107">
        <f>投入係数表!AJ22</f>
        <v>0</v>
      </c>
      <c r="E22" s="110">
        <f t="shared" si="9"/>
        <v>0</v>
      </c>
      <c r="F22" s="85">
        <f>分析係数表!C25</f>
        <v>9.5215065139195865E-3</v>
      </c>
      <c r="G22" s="110">
        <f t="shared" si="0"/>
        <v>0</v>
      </c>
      <c r="H22" s="110">
        <v>1.2813803777787652E-3</v>
      </c>
      <c r="I22" s="110">
        <f t="shared" si="1"/>
        <v>1.2813803777787652E-3</v>
      </c>
      <c r="J22" s="85">
        <f>分析係数表!G25</f>
        <v>0.19654913728432108</v>
      </c>
      <c r="K22" s="111">
        <f t="shared" si="2"/>
        <v>2.5185420778547375E-4</v>
      </c>
      <c r="L22" s="79"/>
      <c r="M22" s="80"/>
      <c r="N22" s="81">
        <f>分析係数表!H25</f>
        <v>5.2391070233140261E-4</v>
      </c>
      <c r="O22" s="82">
        <f t="shared" si="3"/>
        <v>1.5516021778522847E-2</v>
      </c>
      <c r="P22" s="76">
        <f>分析係数表!C25</f>
        <v>9.5215065139195865E-3</v>
      </c>
      <c r="Q22" s="82">
        <f t="shared" si="4"/>
        <v>1.4773590243432344E-4</v>
      </c>
      <c r="R22" s="83">
        <v>1.1024448065278119E-3</v>
      </c>
      <c r="S22" s="84">
        <f t="shared" si="5"/>
        <v>2.383825184306577E-3</v>
      </c>
      <c r="T22" s="85">
        <f>分析係数表!F25</f>
        <v>0.35083770942735681</v>
      </c>
      <c r="U22" s="86">
        <f t="shared" si="6"/>
        <v>8.3633576733736618E-4</v>
      </c>
      <c r="V22" s="87">
        <f>分析係数表!D25</f>
        <v>3.500875218804701E-3</v>
      </c>
      <c r="W22" s="167">
        <f t="shared" si="7"/>
        <v>0</v>
      </c>
      <c r="X22" s="76">
        <f>分析係数表!E25</f>
        <v>3.0007501875468868E-3</v>
      </c>
      <c r="Y22" s="166">
        <f t="shared" si="8"/>
        <v>0</v>
      </c>
    </row>
    <row r="23" spans="1:25" x14ac:dyDescent="0.2">
      <c r="A23" s="6" t="s">
        <v>11</v>
      </c>
      <c r="B23" s="5" t="s">
        <v>35</v>
      </c>
      <c r="C23" s="90"/>
      <c r="D23" s="107">
        <f>投入係数表!AJ23</f>
        <v>8.4976206662134597E-5</v>
      </c>
      <c r="E23" s="110">
        <f t="shared" si="9"/>
        <v>8.4976206662134603E-3</v>
      </c>
      <c r="F23" s="85">
        <f>分析係数表!C26</f>
        <v>1</v>
      </c>
      <c r="G23" s="110">
        <f t="shared" si="0"/>
        <v>8.4976206662134603E-3</v>
      </c>
      <c r="H23" s="110">
        <v>5.1315545052858437E-2</v>
      </c>
      <c r="I23" s="110">
        <f t="shared" si="1"/>
        <v>5.1315545052858437E-2</v>
      </c>
      <c r="J23" s="85">
        <f>分析係数表!G26</f>
        <v>0.19643428283435263</v>
      </c>
      <c r="K23" s="111">
        <f t="shared" si="2"/>
        <v>1.008013229071216E-2</v>
      </c>
      <c r="L23" s="79"/>
      <c r="M23" s="80"/>
      <c r="N23" s="81">
        <f>分析係数表!H26</f>
        <v>1.1070039099261674E-2</v>
      </c>
      <c r="O23" s="82">
        <f t="shared" si="3"/>
        <v>0.32784779350545495</v>
      </c>
      <c r="P23" s="76">
        <f>分析係数表!C26</f>
        <v>1</v>
      </c>
      <c r="Q23" s="82">
        <f t="shared" si="4"/>
        <v>0.32784779350545495</v>
      </c>
      <c r="R23" s="83">
        <v>0.38728952221296442</v>
      </c>
      <c r="S23" s="84">
        <f t="shared" si="5"/>
        <v>0.43860506726582288</v>
      </c>
      <c r="T23" s="85">
        <f>分析係数表!F26</f>
        <v>0.33543328454985122</v>
      </c>
      <c r="U23" s="86">
        <f t="shared" si="6"/>
        <v>0.1471227383331834</v>
      </c>
      <c r="V23" s="87">
        <f>分析係数表!D26</f>
        <v>6.5760780018802641E-3</v>
      </c>
      <c r="W23" s="167">
        <f t="shared" si="7"/>
        <v>0</v>
      </c>
      <c r="X23" s="76">
        <f>分析係数表!E26</f>
        <v>6.992837551004584E-3</v>
      </c>
      <c r="Y23" s="166">
        <f t="shared" si="8"/>
        <v>0</v>
      </c>
    </row>
    <row r="24" spans="1:25" x14ac:dyDescent="0.2">
      <c r="A24" s="6" t="s">
        <v>12</v>
      </c>
      <c r="B24" s="5" t="s">
        <v>365</v>
      </c>
      <c r="C24" s="90"/>
      <c r="D24" s="107">
        <f>投入係数表!AJ24</f>
        <v>0</v>
      </c>
      <c r="E24" s="110">
        <f t="shared" si="9"/>
        <v>0</v>
      </c>
      <c r="F24" s="85">
        <f>分析係数表!C27</f>
        <v>0.19201995012468831</v>
      </c>
      <c r="G24" s="110">
        <f t="shared" si="0"/>
        <v>0</v>
      </c>
      <c r="H24" s="110">
        <v>7.4250604432518044E-4</v>
      </c>
      <c r="I24" s="110">
        <f t="shared" si="1"/>
        <v>7.4250604432518044E-4</v>
      </c>
      <c r="J24" s="85">
        <f>分析係数表!G27</f>
        <v>0.16888519134775373</v>
      </c>
      <c r="K24" s="111">
        <f t="shared" si="2"/>
        <v>1.2539827537272181E-4</v>
      </c>
      <c r="L24" s="79"/>
      <c r="M24" s="80"/>
      <c r="N24" s="81">
        <f>分析係数表!H27</f>
        <v>1.1060337049218499E-2</v>
      </c>
      <c r="O24" s="82">
        <f t="shared" si="3"/>
        <v>0.32756045976881565</v>
      </c>
      <c r="P24" s="76">
        <f>分析係数表!C27</f>
        <v>0.19201995012468831</v>
      </c>
      <c r="Q24" s="82">
        <f t="shared" si="4"/>
        <v>6.2898143147627955E-2</v>
      </c>
      <c r="R24" s="83">
        <v>6.3699993713164677E-2</v>
      </c>
      <c r="S24" s="84">
        <f t="shared" si="5"/>
        <v>6.4442499757489863E-2</v>
      </c>
      <c r="T24" s="85">
        <f>分析係数表!F27</f>
        <v>0.32029950083194675</v>
      </c>
      <c r="U24" s="86">
        <f t="shared" si="6"/>
        <v>2.0640900504686852E-2</v>
      </c>
      <c r="V24" s="87">
        <f>分析係数表!D27</f>
        <v>0</v>
      </c>
      <c r="W24" s="167">
        <f t="shared" si="7"/>
        <v>0</v>
      </c>
      <c r="X24" s="76">
        <f>分析係数表!E27</f>
        <v>0</v>
      </c>
      <c r="Y24" s="166">
        <f t="shared" si="8"/>
        <v>0</v>
      </c>
    </row>
    <row r="25" spans="1:25" x14ac:dyDescent="0.2">
      <c r="A25" s="6" t="s">
        <v>13</v>
      </c>
      <c r="B25" s="5" t="s">
        <v>192</v>
      </c>
      <c r="C25" s="90"/>
      <c r="D25" s="107">
        <f>投入係数表!AJ25</f>
        <v>0</v>
      </c>
      <c r="E25" s="110">
        <f t="shared" si="9"/>
        <v>0</v>
      </c>
      <c r="F25" s="85">
        <f>分析係数表!C28</f>
        <v>7.8754250939681358E-2</v>
      </c>
      <c r="G25" s="110">
        <f t="shared" si="0"/>
        <v>0</v>
      </c>
      <c r="H25" s="110">
        <v>7.9122409478176257E-3</v>
      </c>
      <c r="I25" s="110">
        <f t="shared" si="1"/>
        <v>7.9122409478176257E-3</v>
      </c>
      <c r="J25" s="85">
        <f>分析係数表!G28</f>
        <v>0.12491909385113269</v>
      </c>
      <c r="K25" s="111">
        <f t="shared" si="2"/>
        <v>9.8838996953320513E-4</v>
      </c>
      <c r="L25" s="79"/>
      <c r="M25" s="80"/>
      <c r="N25" s="81">
        <f>分析係数表!H28</f>
        <v>1.995711693880917E-2</v>
      </c>
      <c r="O25" s="82">
        <f t="shared" si="3"/>
        <v>0.59104549626706471</v>
      </c>
      <c r="P25" s="76">
        <f>分析係数表!C28</f>
        <v>7.8754250939681358E-2</v>
      </c>
      <c r="Q25" s="82">
        <f t="shared" si="4"/>
        <v>4.6547345329784919E-2</v>
      </c>
      <c r="R25" s="83">
        <v>5.1366432704453707E-2</v>
      </c>
      <c r="S25" s="84">
        <f t="shared" si="5"/>
        <v>5.9278673652271331E-2</v>
      </c>
      <c r="T25" s="85">
        <f>分析係数表!F28</f>
        <v>0.21391585760517801</v>
      </c>
      <c r="U25" s="86">
        <f t="shared" si="6"/>
        <v>1.2680648312023091E-2</v>
      </c>
      <c r="V25" s="87">
        <f>分析係数表!D28</f>
        <v>3.3980582524271843E-2</v>
      </c>
      <c r="W25" s="167">
        <f t="shared" si="7"/>
        <v>0</v>
      </c>
      <c r="X25" s="76">
        <f>分析係数表!E28</f>
        <v>2.9773462783171521E-2</v>
      </c>
      <c r="Y25" s="166">
        <f t="shared" si="8"/>
        <v>0</v>
      </c>
    </row>
    <row r="26" spans="1:25" x14ac:dyDescent="0.2">
      <c r="A26" s="6" t="s">
        <v>14</v>
      </c>
      <c r="B26" s="5" t="s">
        <v>50</v>
      </c>
      <c r="C26" s="90"/>
      <c r="D26" s="107">
        <f>投入係数表!AJ26</f>
        <v>3.1866077498300476E-3</v>
      </c>
      <c r="E26" s="110">
        <f t="shared" si="9"/>
        <v>0.31866077498300477</v>
      </c>
      <c r="F26" s="85">
        <f>分析係数表!C29</f>
        <v>0.17273701124799146</v>
      </c>
      <c r="G26" s="110">
        <f t="shared" si="0"/>
        <v>5.5044509872532968E-2</v>
      </c>
      <c r="H26" s="110">
        <v>6.6801720503381651E-2</v>
      </c>
      <c r="I26" s="110">
        <f t="shared" si="1"/>
        <v>6.6801720503381651E-2</v>
      </c>
      <c r="J26" s="85">
        <f>分析係数表!G29</f>
        <v>0.26179367547952309</v>
      </c>
      <c r="K26" s="111">
        <f t="shared" si="2"/>
        <v>1.7488267938936101E-2</v>
      </c>
      <c r="L26" s="79"/>
      <c r="M26" s="80"/>
      <c r="N26" s="81">
        <f>分析係数表!H29</f>
        <v>9.8960910440376044E-3</v>
      </c>
      <c r="O26" s="82">
        <f t="shared" si="3"/>
        <v>0.29308041137209817</v>
      </c>
      <c r="P26" s="76">
        <f>分析係数表!C29</f>
        <v>0.17273701124799146</v>
      </c>
      <c r="Q26" s="82">
        <f t="shared" si="4"/>
        <v>5.0625834315748082E-2</v>
      </c>
      <c r="R26" s="83">
        <v>6.8337926995498316E-2</v>
      </c>
      <c r="S26" s="84">
        <f t="shared" si="5"/>
        <v>0.13513964749887997</v>
      </c>
      <c r="T26" s="85">
        <f>分析係数表!F29</f>
        <v>0.41420425090720581</v>
      </c>
      <c r="U26" s="86">
        <f t="shared" si="6"/>
        <v>5.5975416460137428E-2</v>
      </c>
      <c r="V26" s="87">
        <f>分析係数表!D29</f>
        <v>0.15033696215655781</v>
      </c>
      <c r="W26" s="167">
        <f t="shared" si="7"/>
        <v>0</v>
      </c>
      <c r="X26" s="76">
        <f>分析係数表!E29</f>
        <v>7.8797304302747534E-2</v>
      </c>
      <c r="Y26" s="166">
        <f t="shared" si="8"/>
        <v>0</v>
      </c>
    </row>
    <row r="27" spans="1:25" x14ac:dyDescent="0.2">
      <c r="A27" s="6" t="s">
        <v>15</v>
      </c>
      <c r="B27" s="5" t="s">
        <v>36</v>
      </c>
      <c r="C27" s="90"/>
      <c r="D27" s="107">
        <f>投入係数表!AJ27</f>
        <v>2.2093813732154996E-3</v>
      </c>
      <c r="E27" s="110">
        <f t="shared" si="9"/>
        <v>0.22093813732154996</v>
      </c>
      <c r="F27" s="85">
        <f>分析係数表!C30</f>
        <v>1</v>
      </c>
      <c r="G27" s="110">
        <f t="shared" si="0"/>
        <v>0.22093813732154996</v>
      </c>
      <c r="H27" s="110">
        <v>0.26685857532960749</v>
      </c>
      <c r="I27" s="110">
        <f t="shared" si="1"/>
        <v>0.26685857532960749</v>
      </c>
      <c r="J27" s="85">
        <f>分析係数表!G30</f>
        <v>0.34449467473756801</v>
      </c>
      <c r="K27" s="111">
        <f t="shared" si="2"/>
        <v>9.1931358109103925E-2</v>
      </c>
      <c r="L27" s="79"/>
      <c r="M27" s="80"/>
      <c r="N27" s="81">
        <f>分析係数表!H30</f>
        <v>0</v>
      </c>
      <c r="O27" s="82">
        <f t="shared" si="3"/>
        <v>0</v>
      </c>
      <c r="P27" s="76">
        <f>分析係数表!C30</f>
        <v>1</v>
      </c>
      <c r="Q27" s="82">
        <f t="shared" si="4"/>
        <v>0</v>
      </c>
      <c r="R27" s="83">
        <v>7.1582832969134008E-2</v>
      </c>
      <c r="S27" s="84">
        <f t="shared" si="5"/>
        <v>0.33844140829874148</v>
      </c>
      <c r="T27" s="85">
        <f>分析係数表!F30</f>
        <v>0.44103900084284731</v>
      </c>
      <c r="U27" s="86">
        <f t="shared" si="6"/>
        <v>0.14926586055992308</v>
      </c>
      <c r="V27" s="87">
        <f>分析係数表!D30</f>
        <v>0.13470232166117538</v>
      </c>
      <c r="W27" s="167">
        <f t="shared" si="7"/>
        <v>0</v>
      </c>
      <c r="X27" s="76">
        <f>分析係数表!E30</f>
        <v>9.0644395065512223E-2</v>
      </c>
      <c r="Y27" s="166">
        <f t="shared" si="8"/>
        <v>0</v>
      </c>
    </row>
    <row r="28" spans="1:25" x14ac:dyDescent="0.2">
      <c r="A28" s="6" t="s">
        <v>16</v>
      </c>
      <c r="B28" s="5" t="s">
        <v>193</v>
      </c>
      <c r="C28" s="90"/>
      <c r="D28" s="107">
        <f>投入係数表!AJ28</f>
        <v>1.0494561522773624E-2</v>
      </c>
      <c r="E28" s="110">
        <f t="shared" si="9"/>
        <v>1.0494561522773624</v>
      </c>
      <c r="F28" s="85">
        <f>分析係数表!C31</f>
        <v>0.22703792364873376</v>
      </c>
      <c r="G28" s="110">
        <f t="shared" si="0"/>
        <v>0.23826634577344172</v>
      </c>
      <c r="H28" s="110">
        <v>0.27137627965298888</v>
      </c>
      <c r="I28" s="110">
        <f t="shared" si="1"/>
        <v>0.27137627965298888</v>
      </c>
      <c r="J28" s="85">
        <f>分析係数表!G31</f>
        <v>7.0061014096360189E-2</v>
      </c>
      <c r="K28" s="111">
        <f t="shared" si="2"/>
        <v>1.9012897354185838E-2</v>
      </c>
      <c r="L28" s="79"/>
      <c r="M28" s="80"/>
      <c r="N28" s="81">
        <f>分析係数表!H31</f>
        <v>2.3692406205431206E-2</v>
      </c>
      <c r="O28" s="82">
        <f t="shared" si="3"/>
        <v>0.70166898487319984</v>
      </c>
      <c r="P28" s="76">
        <f>分析係数表!C31</f>
        <v>0.22703792364873376</v>
      </c>
      <c r="Q28" s="82">
        <f t="shared" si="4"/>
        <v>0.15930546941432608</v>
      </c>
      <c r="R28" s="83">
        <v>0.19949831319326214</v>
      </c>
      <c r="S28" s="84">
        <f t="shared" si="5"/>
        <v>0.47087459284625099</v>
      </c>
      <c r="T28" s="85">
        <f>分析係数表!F31</f>
        <v>0.2422680412371134</v>
      </c>
      <c r="U28" s="86">
        <f t="shared" si="6"/>
        <v>0.11407786527718453</v>
      </c>
      <c r="V28" s="87">
        <f>分析係数表!D31</f>
        <v>2.0934146854618137E-2</v>
      </c>
      <c r="W28" s="167">
        <f t="shared" si="7"/>
        <v>0</v>
      </c>
      <c r="X28" s="76">
        <f>分析係数表!E31</f>
        <v>1.7988638754470862E-2</v>
      </c>
      <c r="Y28" s="166">
        <f t="shared" si="8"/>
        <v>0</v>
      </c>
    </row>
    <row r="29" spans="1:25" x14ac:dyDescent="0.2">
      <c r="A29" s="6" t="s">
        <v>17</v>
      </c>
      <c r="B29" s="5" t="s">
        <v>273</v>
      </c>
      <c r="C29" s="90"/>
      <c r="D29" s="107">
        <f>投入係数表!AJ29</f>
        <v>4.5037389530931341E-3</v>
      </c>
      <c r="E29" s="110">
        <f t="shared" si="9"/>
        <v>0.45037389530931343</v>
      </c>
      <c r="F29" s="85">
        <f>分析係数表!C32</f>
        <v>0.29590488771466317</v>
      </c>
      <c r="G29" s="110">
        <f t="shared" si="0"/>
        <v>0.13326783692111785</v>
      </c>
      <c r="H29" s="110">
        <v>0.14443745265064625</v>
      </c>
      <c r="I29" s="110">
        <f t="shared" si="1"/>
        <v>0.14443745265064625</v>
      </c>
      <c r="J29" s="85">
        <f>分析係数表!G32</f>
        <v>0.13968957871396895</v>
      </c>
      <c r="K29" s="111">
        <f t="shared" si="2"/>
        <v>2.0176406911287612E-2</v>
      </c>
      <c r="L29" s="79"/>
      <c r="M29" s="80"/>
      <c r="N29" s="81">
        <f>分析係数表!H32</f>
        <v>6.5682878792288815E-3</v>
      </c>
      <c r="O29" s="82">
        <f t="shared" si="3"/>
        <v>0.19452493970481421</v>
      </c>
      <c r="P29" s="76">
        <f>分析係数表!C32</f>
        <v>0.29590488771466317</v>
      </c>
      <c r="Q29" s="82">
        <f t="shared" si="4"/>
        <v>5.7560880441054674E-2</v>
      </c>
      <c r="R29" s="83">
        <v>7.0975933564369625E-2</v>
      </c>
      <c r="S29" s="84">
        <f t="shared" si="5"/>
        <v>0.21541338621501588</v>
      </c>
      <c r="T29" s="85">
        <f>分析係数表!F32</f>
        <v>0.48337028824833705</v>
      </c>
      <c r="U29" s="86">
        <f t="shared" si="6"/>
        <v>0.10412443058730259</v>
      </c>
      <c r="V29" s="87">
        <f>分析係数表!D32</f>
        <v>2.4390243902439025E-2</v>
      </c>
      <c r="W29" s="167">
        <f t="shared" si="7"/>
        <v>0</v>
      </c>
      <c r="X29" s="76">
        <f>分析係数表!E32</f>
        <v>3.7694013303769404E-2</v>
      </c>
      <c r="Y29" s="166">
        <f t="shared" si="8"/>
        <v>0</v>
      </c>
    </row>
    <row r="30" spans="1:25" x14ac:dyDescent="0.2">
      <c r="A30" s="6" t="s">
        <v>18</v>
      </c>
      <c r="B30" s="5" t="s">
        <v>274</v>
      </c>
      <c r="C30" s="90"/>
      <c r="D30" s="107">
        <f>投入係数表!AJ30</f>
        <v>3.6964649898028551E-3</v>
      </c>
      <c r="E30" s="110">
        <f t="shared" si="9"/>
        <v>0.36964649898028551</v>
      </c>
      <c r="F30" s="85">
        <f>分析係数表!C33</f>
        <v>0.50593824228028506</v>
      </c>
      <c r="G30" s="110">
        <f t="shared" si="0"/>
        <v>0.18701829995914684</v>
      </c>
      <c r="H30" s="110">
        <v>0.20384909779168586</v>
      </c>
      <c r="I30" s="110">
        <f t="shared" si="1"/>
        <v>0.20384909779168586</v>
      </c>
      <c r="J30" s="85">
        <f>分析係数表!G33</f>
        <v>0.50351288056206089</v>
      </c>
      <c r="K30" s="111">
        <f t="shared" si="2"/>
        <v>0.10264064642906899</v>
      </c>
      <c r="L30" s="79"/>
      <c r="M30" s="80"/>
      <c r="N30" s="81">
        <f>分析係数表!H33</f>
        <v>9.7990705436058648E-4</v>
      </c>
      <c r="O30" s="82">
        <f t="shared" si="3"/>
        <v>2.9020707400570514E-2</v>
      </c>
      <c r="P30" s="76">
        <f>分析係数表!C33</f>
        <v>0.50593824228028506</v>
      </c>
      <c r="Q30" s="82">
        <f t="shared" si="4"/>
        <v>1.4682685691975107E-2</v>
      </c>
      <c r="R30" s="83">
        <v>4.9404873713356084E-2</v>
      </c>
      <c r="S30" s="84">
        <f t="shared" si="5"/>
        <v>0.25325397150504192</v>
      </c>
      <c r="T30" s="85">
        <f>分析係数表!F33</f>
        <v>0.6428571428571429</v>
      </c>
      <c r="U30" s="86">
        <f t="shared" si="6"/>
        <v>0.16280612453895554</v>
      </c>
      <c r="V30" s="87">
        <f>分析係数表!D33</f>
        <v>0.16744730679156908</v>
      </c>
      <c r="W30" s="167">
        <f t="shared" si="7"/>
        <v>0</v>
      </c>
      <c r="X30" s="76">
        <f>分析係数表!E33</f>
        <v>0.16510538641686182</v>
      </c>
      <c r="Y30" s="166">
        <f t="shared" si="8"/>
        <v>0</v>
      </c>
    </row>
    <row r="31" spans="1:25" x14ac:dyDescent="0.2">
      <c r="A31" s="6" t="s">
        <v>19</v>
      </c>
      <c r="B31" s="5" t="s">
        <v>275</v>
      </c>
      <c r="C31" s="90"/>
      <c r="D31" s="107">
        <f>投入係数表!AJ31</f>
        <v>6.3477226376614543E-2</v>
      </c>
      <c r="E31" s="110">
        <f t="shared" si="9"/>
        <v>6.3477226376614544</v>
      </c>
      <c r="F31" s="85">
        <f>分析係数表!C34</f>
        <v>0.26077975054258296</v>
      </c>
      <c r="G31" s="110">
        <f t="shared" si="0"/>
        <v>1.6553575259628608</v>
      </c>
      <c r="H31" s="110">
        <v>1.7475688281567476</v>
      </c>
      <c r="I31" s="110">
        <f t="shared" si="1"/>
        <v>1.7475688281567476</v>
      </c>
      <c r="J31" s="85">
        <f>分析係数表!G34</f>
        <v>0.42483061710309467</v>
      </c>
      <c r="K31" s="111">
        <f t="shared" si="2"/>
        <v>0.74242074369596311</v>
      </c>
      <c r="L31" s="79"/>
      <c r="M31" s="80"/>
      <c r="N31" s="81">
        <f>分析係数表!H34</f>
        <v>0.16366388217830427</v>
      </c>
      <c r="O31" s="82">
        <f t="shared" si="3"/>
        <v>4.8470328033685535</v>
      </c>
      <c r="P31" s="76">
        <f>分析係数表!C34</f>
        <v>0.26077975054258296</v>
      </c>
      <c r="Q31" s="82">
        <f t="shared" si="4"/>
        <v>1.264008005334168</v>
      </c>
      <c r="R31" s="83">
        <v>1.365271485580746</v>
      </c>
      <c r="S31" s="84">
        <f t="shared" si="5"/>
        <v>3.1128403137374936</v>
      </c>
      <c r="T31" s="85">
        <f>分析係数表!F34</f>
        <v>0.70072636269303545</v>
      </c>
      <c r="U31" s="86">
        <f t="shared" si="6"/>
        <v>2.1812492706895212</v>
      </c>
      <c r="V31" s="87">
        <f>分析係数表!D34</f>
        <v>0.25868278093145336</v>
      </c>
      <c r="W31" s="167">
        <f t="shared" si="7"/>
        <v>1</v>
      </c>
      <c r="X31" s="76">
        <f>分析係数表!E34</f>
        <v>0.16968809131416712</v>
      </c>
      <c r="Y31" s="166">
        <f t="shared" si="8"/>
        <v>1</v>
      </c>
    </row>
    <row r="32" spans="1:25" x14ac:dyDescent="0.2">
      <c r="A32" s="6" t="s">
        <v>20</v>
      </c>
      <c r="B32" s="5" t="s">
        <v>37</v>
      </c>
      <c r="C32" s="90"/>
      <c r="D32" s="107">
        <f>投入係数表!AJ32</f>
        <v>6.7980965329707682E-3</v>
      </c>
      <c r="E32" s="110">
        <f t="shared" si="9"/>
        <v>0.67980965329707677</v>
      </c>
      <c r="F32" s="85">
        <f>分析係数表!C35</f>
        <v>0.71993786549707606</v>
      </c>
      <c r="G32" s="110">
        <f t="shared" si="0"/>
        <v>0.48942071073900478</v>
      </c>
      <c r="H32" s="110">
        <v>0.66421983408694429</v>
      </c>
      <c r="I32" s="110">
        <f t="shared" si="1"/>
        <v>0.66421983408694429</v>
      </c>
      <c r="J32" s="85">
        <f>分析係数表!G35</f>
        <v>0.31397977394408089</v>
      </c>
      <c r="K32" s="111">
        <f t="shared" si="2"/>
        <v>0.20855159335579368</v>
      </c>
      <c r="L32" s="79"/>
      <c r="M32" s="80"/>
      <c r="N32" s="81">
        <f>分析係数表!H35</f>
        <v>6.1132617322040145E-2</v>
      </c>
      <c r="O32" s="82">
        <f t="shared" si="3"/>
        <v>1.8104898745643048</v>
      </c>
      <c r="P32" s="76">
        <f>分析係数表!C35</f>
        <v>0.71993786549707606</v>
      </c>
      <c r="Q32" s="82">
        <f t="shared" si="4"/>
        <v>1.3034402157978946</v>
      </c>
      <c r="R32" s="83">
        <v>1.6349785919944495</v>
      </c>
      <c r="S32" s="84">
        <f t="shared" si="5"/>
        <v>2.2991984260813938</v>
      </c>
      <c r="T32" s="85">
        <f>分析係数表!F35</f>
        <v>0.64640095181439616</v>
      </c>
      <c r="U32" s="86">
        <f t="shared" si="6"/>
        <v>1.4862040510291745</v>
      </c>
      <c r="V32" s="87">
        <f>分析係数表!D35</f>
        <v>8.7804878048780483E-2</v>
      </c>
      <c r="W32" s="167">
        <f t="shared" si="7"/>
        <v>0</v>
      </c>
      <c r="X32" s="76">
        <f>分析係数表!E35</f>
        <v>7.8643664485425341E-2</v>
      </c>
      <c r="Y32" s="166">
        <f t="shared" si="8"/>
        <v>0</v>
      </c>
    </row>
    <row r="33" spans="1:25" x14ac:dyDescent="0.2">
      <c r="A33" s="6" t="s">
        <v>21</v>
      </c>
      <c r="B33" s="5" t="s">
        <v>38</v>
      </c>
      <c r="C33" s="90"/>
      <c r="D33" s="107">
        <f>投入係数表!AJ33</f>
        <v>1.9799456152277361E-2</v>
      </c>
      <c r="E33" s="110">
        <f t="shared" si="9"/>
        <v>1.9799456152277362</v>
      </c>
      <c r="F33" s="85">
        <f>分析係数表!C36</f>
        <v>0.73814422888496956</v>
      </c>
      <c r="G33" s="110">
        <f t="shared" si="0"/>
        <v>1.4614854293864539</v>
      </c>
      <c r="H33" s="110">
        <v>1.5699167668971048</v>
      </c>
      <c r="I33" s="110">
        <f t="shared" si="1"/>
        <v>1.5699167668971048</v>
      </c>
      <c r="J33" s="85">
        <f>分析係数表!G36</f>
        <v>1.8281777836656288E-2</v>
      </c>
      <c r="K33" s="111">
        <f t="shared" si="2"/>
        <v>2.8700869554454587E-2</v>
      </c>
      <c r="L33" s="79"/>
      <c r="M33" s="80"/>
      <c r="N33" s="81">
        <f>分析係数表!H36</f>
        <v>0.17079488896003725</v>
      </c>
      <c r="O33" s="82">
        <f t="shared" si="3"/>
        <v>5.0582230997984476</v>
      </c>
      <c r="P33" s="76">
        <f>分析係数表!C36</f>
        <v>0.73814422888496956</v>
      </c>
      <c r="Q33" s="82">
        <f t="shared" si="4"/>
        <v>3.7336981895288655</v>
      </c>
      <c r="R33" s="83">
        <v>3.8762214280757732</v>
      </c>
      <c r="S33" s="84">
        <f t="shared" si="5"/>
        <v>5.4461381949728782</v>
      </c>
      <c r="T33" s="85">
        <f>分析係数表!F36</f>
        <v>0.88368550043054916</v>
      </c>
      <c r="U33" s="86">
        <f t="shared" si="6"/>
        <v>4.8126733562385358</v>
      </c>
      <c r="V33" s="87">
        <f>分析係数表!D36</f>
        <v>1.6625819699278004E-2</v>
      </c>
      <c r="W33" s="167">
        <f t="shared" si="7"/>
        <v>0</v>
      </c>
      <c r="X33" s="76">
        <f>分析係数表!E36</f>
        <v>4.8353977611445987E-3</v>
      </c>
      <c r="Y33" s="166">
        <f t="shared" si="8"/>
        <v>0</v>
      </c>
    </row>
    <row r="34" spans="1:25" x14ac:dyDescent="0.2">
      <c r="A34" s="6" t="s">
        <v>22</v>
      </c>
      <c r="B34" s="5" t="s">
        <v>377</v>
      </c>
      <c r="C34" s="90"/>
      <c r="D34" s="107">
        <f>投入係数表!AJ34</f>
        <v>1.2321549966009517E-2</v>
      </c>
      <c r="E34" s="110">
        <f t="shared" si="9"/>
        <v>1.2321549966009517</v>
      </c>
      <c r="F34" s="85">
        <f>分析係数表!C37</f>
        <v>0.25348602222970695</v>
      </c>
      <c r="G34" s="110">
        <f t="shared" si="0"/>
        <v>0.31233406885883336</v>
      </c>
      <c r="H34" s="110">
        <v>0.3719741986214839</v>
      </c>
      <c r="I34" s="110">
        <f t="shared" si="1"/>
        <v>0.3719741986214839</v>
      </c>
      <c r="J34" s="85">
        <f>分析係数表!G37</f>
        <v>0.47075358051131039</v>
      </c>
      <c r="K34" s="111">
        <f t="shared" si="2"/>
        <v>0.17510818585888888</v>
      </c>
      <c r="L34" s="79"/>
      <c r="M34" s="80"/>
      <c r="N34" s="81">
        <f>分析係数表!H37</f>
        <v>4.9005054768072494E-2</v>
      </c>
      <c r="O34" s="82">
        <f t="shared" si="3"/>
        <v>1.4513227037651648</v>
      </c>
      <c r="P34" s="76">
        <f>分析係数表!C37</f>
        <v>0.25348602222970695</v>
      </c>
      <c r="Q34" s="82">
        <f t="shared" si="4"/>
        <v>0.36789001914909497</v>
      </c>
      <c r="R34" s="83">
        <v>0.44473717417603054</v>
      </c>
      <c r="S34" s="84">
        <f t="shared" si="5"/>
        <v>0.81671137279751438</v>
      </c>
      <c r="T34" s="85">
        <f>分析係数表!F37</f>
        <v>0.68036407442109492</v>
      </c>
      <c r="U34" s="86">
        <f t="shared" si="6"/>
        <v>0.55566107722256264</v>
      </c>
      <c r="V34" s="87">
        <f>分析係数表!D37</f>
        <v>9.1554008834158748E-2</v>
      </c>
      <c r="W34" s="167">
        <f t="shared" si="7"/>
        <v>0</v>
      </c>
      <c r="X34" s="76">
        <f>分析係数表!E37</f>
        <v>8.4593762548520954E-2</v>
      </c>
      <c r="Y34" s="166">
        <f t="shared" si="8"/>
        <v>0</v>
      </c>
    </row>
    <row r="35" spans="1:25" x14ac:dyDescent="0.2">
      <c r="A35" s="6" t="s">
        <v>23</v>
      </c>
      <c r="B35" s="5" t="s">
        <v>194</v>
      </c>
      <c r="C35" s="90"/>
      <c r="D35" s="107">
        <f>投入係数表!AJ35</f>
        <v>1.11743711760707E-2</v>
      </c>
      <c r="E35" s="110">
        <f t="shared" si="9"/>
        <v>1.1174371176070701</v>
      </c>
      <c r="F35" s="85">
        <f>分析係数表!C38</f>
        <v>0.13763637750820168</v>
      </c>
      <c r="G35" s="110">
        <f t="shared" si="0"/>
        <v>0.15379999696064345</v>
      </c>
      <c r="H35" s="110">
        <v>0.19040642855884712</v>
      </c>
      <c r="I35" s="110">
        <f t="shared" si="1"/>
        <v>0.19040642855884712</v>
      </c>
      <c r="J35" s="85">
        <f>分析係数表!G38</f>
        <v>0.19868482855800845</v>
      </c>
      <c r="K35" s="111">
        <f t="shared" si="2"/>
        <v>3.7830868614557228E-2</v>
      </c>
      <c r="L35" s="79"/>
      <c r="M35" s="80"/>
      <c r="N35" s="81">
        <f>分析係数表!H38</f>
        <v>4.3455482143376897E-2</v>
      </c>
      <c r="O35" s="82">
        <f t="shared" si="3"/>
        <v>1.2869678064074783</v>
      </c>
      <c r="P35" s="76">
        <f>分析係数表!C38</f>
        <v>0.13763637750820168</v>
      </c>
      <c r="Q35" s="82">
        <f t="shared" si="4"/>
        <v>0.17713358684360189</v>
      </c>
      <c r="R35" s="83">
        <v>0.22594871391248328</v>
      </c>
      <c r="S35" s="84">
        <f t="shared" si="5"/>
        <v>0.41635514247133043</v>
      </c>
      <c r="T35" s="85">
        <f>分析係数表!F38</f>
        <v>0.41427900422733677</v>
      </c>
      <c r="U35" s="86">
        <f t="shared" si="6"/>
        <v>0.17248719382795369</v>
      </c>
      <c r="V35" s="87">
        <f>分析係数表!D38</f>
        <v>5.9182714889619542E-2</v>
      </c>
      <c r="W35" s="167">
        <f t="shared" si="7"/>
        <v>0</v>
      </c>
      <c r="X35" s="76">
        <f>分析係数表!E38</f>
        <v>5.7303898543917334E-2</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1.2972216215307086E-2</v>
      </c>
      <c r="I36" s="110">
        <f t="shared" si="1"/>
        <v>1.2972216215307086E-2</v>
      </c>
      <c r="J36" s="85">
        <f>分析係数表!G39</f>
        <v>0.35440246949875054</v>
      </c>
      <c r="K36" s="111">
        <f t="shared" si="2"/>
        <v>4.5973854615765667E-3</v>
      </c>
      <c r="L36" s="79"/>
      <c r="M36" s="80"/>
      <c r="N36" s="81">
        <f>分析係数表!H39</f>
        <v>3.9099261673991711E-3</v>
      </c>
      <c r="O36" s="82">
        <f t="shared" si="3"/>
        <v>0.11579549586564272</v>
      </c>
      <c r="P36" s="76">
        <f>分析係数表!C39</f>
        <v>1</v>
      </c>
      <c r="Q36" s="82">
        <f t="shared" si="4"/>
        <v>0.11579549586564272</v>
      </c>
      <c r="R36" s="83">
        <v>0.13597559121000527</v>
      </c>
      <c r="S36" s="84">
        <f t="shared" si="5"/>
        <v>0.14894780742531236</v>
      </c>
      <c r="T36" s="85">
        <f>分析係数表!F39</f>
        <v>0.70505659267970011</v>
      </c>
      <c r="U36" s="86">
        <f t="shared" si="6"/>
        <v>0.10501663359040286</v>
      </c>
      <c r="V36" s="87">
        <f>分析係数表!D39</f>
        <v>6.644127590768778E-2</v>
      </c>
      <c r="W36" s="167">
        <f t="shared" si="7"/>
        <v>0</v>
      </c>
      <c r="X36" s="76">
        <f>分析係数表!E39</f>
        <v>8.4080552697339411E-2</v>
      </c>
      <c r="Y36" s="166">
        <f t="shared" si="8"/>
        <v>0</v>
      </c>
    </row>
    <row r="37" spans="1:25" x14ac:dyDescent="0.2">
      <c r="A37" s="6" t="s">
        <v>25</v>
      </c>
      <c r="B37" s="5" t="s">
        <v>40</v>
      </c>
      <c r="C37" s="90"/>
      <c r="D37" s="107">
        <f>投入係数表!AJ37</f>
        <v>8.4976206662134597E-5</v>
      </c>
      <c r="E37" s="110">
        <f t="shared" si="9"/>
        <v>8.4976206662134603E-3</v>
      </c>
      <c r="F37" s="85">
        <f>分析係数表!C40</f>
        <v>0.97865804365400166</v>
      </c>
      <c r="G37" s="110">
        <f t="shared" si="0"/>
        <v>8.3162648169102793E-3</v>
      </c>
      <c r="H37" s="110">
        <v>9.7349863162541853E-3</v>
      </c>
      <c r="I37" s="110">
        <f t="shared" si="1"/>
        <v>9.7349863162541853E-3</v>
      </c>
      <c r="J37" s="85">
        <f>分析係数表!G40</f>
        <v>0.50171175404443846</v>
      </c>
      <c r="K37" s="111">
        <f t="shared" si="2"/>
        <v>4.8841570603264939E-3</v>
      </c>
      <c r="L37" s="79"/>
      <c r="M37" s="80"/>
      <c r="N37" s="81">
        <f>分析係数表!H40</f>
        <v>2.8630749677406836E-2</v>
      </c>
      <c r="O37" s="82">
        <f t="shared" si="3"/>
        <v>0.84792185682260968</v>
      </c>
      <c r="P37" s="76">
        <f>分析係数表!C40</f>
        <v>0.97865804365400166</v>
      </c>
      <c r="Q37" s="82">
        <f t="shared" si="4"/>
        <v>0.82982554556948374</v>
      </c>
      <c r="R37" s="83">
        <v>0.83177338983807503</v>
      </c>
      <c r="S37" s="84">
        <f t="shared" si="5"/>
        <v>0.84150837615432916</v>
      </c>
      <c r="T37" s="85">
        <f>分析係数表!F40</f>
        <v>0.70027522319930191</v>
      </c>
      <c r="U37" s="86">
        <f t="shared" si="6"/>
        <v>0.58928746593555492</v>
      </c>
      <c r="V37" s="87">
        <f>分析係数表!D40</f>
        <v>7.5250050345707184E-2</v>
      </c>
      <c r="W37" s="167">
        <f t="shared" si="7"/>
        <v>0</v>
      </c>
      <c r="X37" s="76">
        <f>分析係数表!E40</f>
        <v>4.584815734711687E-2</v>
      </c>
      <c r="Y37" s="166">
        <f t="shared" si="8"/>
        <v>0</v>
      </c>
    </row>
    <row r="38" spans="1:25" x14ac:dyDescent="0.2">
      <c r="A38" s="6" t="s">
        <v>26</v>
      </c>
      <c r="B38" s="5" t="s">
        <v>277</v>
      </c>
      <c r="C38" s="75">
        <f>最終需要_まとめ!C39</f>
        <v>100</v>
      </c>
      <c r="D38" s="107">
        <f>投入係数表!AJ38</f>
        <v>2.0946634942216179E-2</v>
      </c>
      <c r="E38" s="110">
        <f t="shared" si="9"/>
        <v>2.094663494221618</v>
      </c>
      <c r="F38" s="85">
        <f>分析係数表!C41</f>
        <v>0.80396305278910163</v>
      </c>
      <c r="G38" s="110">
        <f t="shared" si="0"/>
        <v>1.6840320573802987</v>
      </c>
      <c r="H38" s="110">
        <v>1.7131768879894993</v>
      </c>
      <c r="I38" s="110">
        <f t="shared" si="1"/>
        <v>101.7131768879895</v>
      </c>
      <c r="J38" s="85">
        <f>分析係数表!G41</f>
        <v>0.44128144119646501</v>
      </c>
      <c r="K38" s="111">
        <f t="shared" si="2"/>
        <v>44.884137285802986</v>
      </c>
      <c r="L38" s="79"/>
      <c r="M38" s="80"/>
      <c r="N38" s="81">
        <f>分析係数表!H41</f>
        <v>5.1799245180506638E-2</v>
      </c>
      <c r="O38" s="82">
        <f t="shared" si="3"/>
        <v>1.5340748199172867</v>
      </c>
      <c r="P38" s="76">
        <f>分析係数表!C41</f>
        <v>0.80396305278910163</v>
      </c>
      <c r="Q38" s="82">
        <f t="shared" si="4"/>
        <v>1.233339475427593</v>
      </c>
      <c r="R38" s="83">
        <v>1.2550552382120452</v>
      </c>
      <c r="S38" s="84">
        <f t="shared" si="5"/>
        <v>102.96823212620156</v>
      </c>
      <c r="T38" s="85">
        <f>分析係数表!F41</f>
        <v>0.54716179469748472</v>
      </c>
      <c r="U38" s="86">
        <f t="shared" si="6"/>
        <v>56.340282686999643</v>
      </c>
      <c r="V38" s="87">
        <f>分析係数表!D41</f>
        <v>0.14475696804894631</v>
      </c>
      <c r="W38" s="167">
        <f t="shared" si="7"/>
        <v>15</v>
      </c>
      <c r="X38" s="76">
        <f>分析係数表!E41</f>
        <v>0.13642929979605711</v>
      </c>
      <c r="Y38" s="166">
        <f t="shared" si="8"/>
        <v>14</v>
      </c>
    </row>
    <row r="39" spans="1:25" x14ac:dyDescent="0.2">
      <c r="A39" s="6" t="s">
        <v>51</v>
      </c>
      <c r="B39" s="5" t="s">
        <v>367</v>
      </c>
      <c r="C39" s="90"/>
      <c r="D39" s="107">
        <f>投入係数表!AJ39</f>
        <v>1.0622025832766825E-3</v>
      </c>
      <c r="E39" s="110">
        <f t="shared" si="9"/>
        <v>0.10622025832766825</v>
      </c>
      <c r="F39" s="85">
        <f>分析係数表!C42</f>
        <v>0.7641968631692807</v>
      </c>
      <c r="G39" s="110">
        <f>E39*F39</f>
        <v>8.1173188219034742E-2</v>
      </c>
      <c r="H39" s="110">
        <v>9.1076945618806401E-2</v>
      </c>
      <c r="I39" s="110">
        <f>C39+H39</f>
        <v>9.1076945618806401E-2</v>
      </c>
      <c r="J39" s="85">
        <f>分析係数表!G42</f>
        <v>0.4859550561797753</v>
      </c>
      <c r="K39" s="111">
        <f>I39*J39</f>
        <v>4.4259302224869408E-2</v>
      </c>
      <c r="L39" s="79"/>
      <c r="M39" s="80"/>
      <c r="N39" s="81">
        <f>分析係数表!H42</f>
        <v>1.4232907413336437E-2</v>
      </c>
      <c r="O39" s="82">
        <f t="shared" si="3"/>
        <v>0.42151859164987066</v>
      </c>
      <c r="P39" s="76">
        <f>分析係数表!C42</f>
        <v>0.7641968631692807</v>
      </c>
      <c r="Q39" s="82">
        <f>O39*P39</f>
        <v>0.3221231855063641</v>
      </c>
      <c r="R39" s="83">
        <v>0.33357853194199411</v>
      </c>
      <c r="S39" s="84">
        <f>I39+R39</f>
        <v>0.42465547756080052</v>
      </c>
      <c r="T39" s="85">
        <f>分析係数表!F42</f>
        <v>0.5610955056179775</v>
      </c>
      <c r="U39" s="86">
        <f t="shared" si="6"/>
        <v>0.23827227989542107</v>
      </c>
      <c r="V39" s="87">
        <f>分析係数表!D42</f>
        <v>0.23876404494382023</v>
      </c>
      <c r="W39" s="167">
        <f t="shared" si="7"/>
        <v>0</v>
      </c>
      <c r="X39" s="76">
        <f>分析係数表!E42</f>
        <v>0.20084269662921347</v>
      </c>
      <c r="Y39" s="166">
        <f t="shared" si="8"/>
        <v>0</v>
      </c>
    </row>
    <row r="40" spans="1:25" x14ac:dyDescent="0.2">
      <c r="A40" s="6" t="s">
        <v>195</v>
      </c>
      <c r="B40" s="5" t="s">
        <v>41</v>
      </c>
      <c r="C40" s="90"/>
      <c r="D40" s="107">
        <f>投入係数表!AJ40</f>
        <v>4.6014615907545887E-2</v>
      </c>
      <c r="E40" s="110">
        <f t="shared" si="9"/>
        <v>4.6014615907545888</v>
      </c>
      <c r="F40" s="85">
        <f>分析係数表!C43</f>
        <v>0.28983015307192284</v>
      </c>
      <c r="G40" s="110">
        <f>E40*F40</f>
        <v>1.3336423172029761</v>
      </c>
      <c r="H40" s="110">
        <v>1.5317806828214187</v>
      </c>
      <c r="I40" s="110">
        <f>C40+H40</f>
        <v>1.5317806828214187</v>
      </c>
      <c r="J40" s="85">
        <f>分析係数表!G43</f>
        <v>0.33656441717791413</v>
      </c>
      <c r="K40" s="111">
        <f>I40*J40</f>
        <v>0.51554287275817812</v>
      </c>
      <c r="L40" s="79"/>
      <c r="M40" s="80"/>
      <c r="N40" s="81">
        <f>分析係数表!H43</f>
        <v>3.8148460769760653E-2</v>
      </c>
      <c r="O40" s="82">
        <f t="shared" si="3"/>
        <v>1.1297962524657748</v>
      </c>
      <c r="P40" s="76">
        <f>分析係数表!C43</f>
        <v>0.28983015307192284</v>
      </c>
      <c r="Q40" s="82">
        <f>O40*P40</f>
        <v>0.32744902079224025</v>
      </c>
      <c r="R40" s="83">
        <v>0.54050533828885694</v>
      </c>
      <c r="S40" s="84">
        <f>I40+R40</f>
        <v>2.0722860211102754</v>
      </c>
      <c r="T40" s="85">
        <f>分析係数表!F43</f>
        <v>0.56944785276073617</v>
      </c>
      <c r="U40" s="86">
        <f t="shared" si="6"/>
        <v>1.1800588250273358</v>
      </c>
      <c r="V40" s="87">
        <f>分析係数表!D43</f>
        <v>0.1860122699386503</v>
      </c>
      <c r="W40" s="167">
        <f t="shared" si="7"/>
        <v>0</v>
      </c>
      <c r="X40" s="76">
        <f>分析係数表!E43</f>
        <v>0.14098159509202454</v>
      </c>
      <c r="Y40" s="166">
        <f t="shared" si="8"/>
        <v>0</v>
      </c>
    </row>
    <row r="41" spans="1:25" x14ac:dyDescent="0.2">
      <c r="A41" s="6" t="s">
        <v>341</v>
      </c>
      <c r="B41" s="5" t="s">
        <v>42</v>
      </c>
      <c r="C41" s="90"/>
      <c r="D41" s="107">
        <f>投入係数表!AJ41</f>
        <v>1.274643099932019E-2</v>
      </c>
      <c r="E41" s="110">
        <f t="shared" si="9"/>
        <v>1.2746430999320191</v>
      </c>
      <c r="F41" s="85">
        <f>分析係数表!C44</f>
        <v>0.42300160227879646</v>
      </c>
      <c r="G41" s="110">
        <f>E41*F41</f>
        <v>0.5391760736048562</v>
      </c>
      <c r="H41" s="110">
        <v>0.55680401368773336</v>
      </c>
      <c r="I41" s="110">
        <f>C41+H41</f>
        <v>0.55680401368773336</v>
      </c>
      <c r="J41" s="85">
        <f>分析係数表!G44</f>
        <v>0.26136898597118913</v>
      </c>
      <c r="K41" s="111">
        <f>I41*J41</f>
        <v>0.14553130044225099</v>
      </c>
      <c r="L41" s="79"/>
      <c r="M41" s="80"/>
      <c r="N41" s="81">
        <f>分析係数表!H44</f>
        <v>0.11478495406079305</v>
      </c>
      <c r="O41" s="82">
        <f t="shared" si="3"/>
        <v>3.3994454381797001</v>
      </c>
      <c r="P41" s="76">
        <f>分析係数表!C44</f>
        <v>0.42300160227879646</v>
      </c>
      <c r="Q41" s="82">
        <f>O41*P41</f>
        <v>1.4379708672093585</v>
      </c>
      <c r="R41" s="83">
        <v>1.4628929230439616</v>
      </c>
      <c r="S41" s="84">
        <f>I41+R41</f>
        <v>2.019696936731695</v>
      </c>
      <c r="T41" s="85">
        <f>分析係数表!F44</f>
        <v>0.45226438188494494</v>
      </c>
      <c r="U41" s="86">
        <f t="shared" si="6"/>
        <v>0.91343698668587681</v>
      </c>
      <c r="V41" s="87">
        <f>分析係数表!D44</f>
        <v>0.17696073816024857</v>
      </c>
      <c r="W41" s="167">
        <f t="shared" si="7"/>
        <v>0</v>
      </c>
      <c r="X41" s="76">
        <f>分析係数表!E44</f>
        <v>0.12357593446944733</v>
      </c>
      <c r="Y41" s="166">
        <f t="shared" si="8"/>
        <v>0</v>
      </c>
    </row>
    <row r="42" spans="1:25" x14ac:dyDescent="0.2">
      <c r="A42" s="6" t="s">
        <v>342</v>
      </c>
      <c r="B42" s="5" t="s">
        <v>279</v>
      </c>
      <c r="C42" s="90"/>
      <c r="D42" s="107">
        <f>投入係数表!AJ42</f>
        <v>8.4976206662134603E-4</v>
      </c>
      <c r="E42" s="110">
        <f t="shared" si="9"/>
        <v>8.4976206662134596E-2</v>
      </c>
      <c r="F42" s="85">
        <f>分析係数表!C45</f>
        <v>1</v>
      </c>
      <c r="G42" s="110">
        <f>E42*F42</f>
        <v>8.4976206662134596E-2</v>
      </c>
      <c r="H42" s="110">
        <v>9.2862083356694838E-2</v>
      </c>
      <c r="I42" s="110">
        <f>C42+H42</f>
        <v>9.2862083356694838E-2</v>
      </c>
      <c r="J42" s="85">
        <f>分析係数表!G45</f>
        <v>0</v>
      </c>
      <c r="K42" s="111">
        <f>I42*J42</f>
        <v>0</v>
      </c>
      <c r="L42" s="79"/>
      <c r="M42" s="80"/>
      <c r="N42" s="81">
        <f>分析係数表!H45</f>
        <v>0</v>
      </c>
      <c r="O42" s="82">
        <f t="shared" si="3"/>
        <v>0</v>
      </c>
      <c r="P42" s="76">
        <f>分析係数表!C45</f>
        <v>1</v>
      </c>
      <c r="Q42" s="82">
        <f>O42*P42</f>
        <v>0</v>
      </c>
      <c r="R42" s="83">
        <v>1.136445217821953E-2</v>
      </c>
      <c r="S42" s="84">
        <f>I42+R42</f>
        <v>0.10422653553491437</v>
      </c>
      <c r="T42" s="85">
        <f>分析係数表!F45</f>
        <v>0</v>
      </c>
      <c r="U42" s="86">
        <f t="shared" si="6"/>
        <v>0</v>
      </c>
      <c r="V42" s="87">
        <f>分析係数表!D45</f>
        <v>0</v>
      </c>
      <c r="W42" s="167">
        <f t="shared" si="7"/>
        <v>0</v>
      </c>
      <c r="X42" s="76">
        <f>分析係数表!E45</f>
        <v>0</v>
      </c>
      <c r="Y42" s="166">
        <f t="shared" si="8"/>
        <v>0</v>
      </c>
    </row>
    <row r="43" spans="1:25" x14ac:dyDescent="0.2">
      <c r="A43" s="6" t="s">
        <v>343</v>
      </c>
      <c r="B43" s="5" t="s">
        <v>280</v>
      </c>
      <c r="C43" s="90"/>
      <c r="D43" s="107">
        <f>投入係数表!AJ43</f>
        <v>4.2063222297756631E-3</v>
      </c>
      <c r="E43" s="110">
        <f t="shared" si="9"/>
        <v>0.42063222297756631</v>
      </c>
      <c r="F43" s="85">
        <f>分析係数表!C46</f>
        <v>0.14201585503963765</v>
      </c>
      <c r="G43" s="110">
        <f>E43*F43</f>
        <v>5.9736444803382596E-2</v>
      </c>
      <c r="H43" s="110">
        <v>6.8458418346326474E-2</v>
      </c>
      <c r="I43" s="110">
        <f>C43+H43</f>
        <v>6.8458418346326474E-2</v>
      </c>
      <c r="J43" s="85">
        <f>分析係数表!G46</f>
        <v>9.5541401273885346E-3</v>
      </c>
      <c r="K43" s="111">
        <f>I43*J43</f>
        <v>6.5406132178018924E-4</v>
      </c>
      <c r="L43" s="79"/>
      <c r="M43" s="80"/>
      <c r="N43" s="81">
        <f>分析係数表!H46</f>
        <v>2.2838625801631884E-2</v>
      </c>
      <c r="O43" s="82">
        <f t="shared" si="3"/>
        <v>0.67638361604894037</v>
      </c>
      <c r="P43" s="76">
        <f>分析係数表!C46</f>
        <v>0.14201585503963765</v>
      </c>
      <c r="Q43" s="82">
        <f>O43*P43</f>
        <v>9.6057197567992247E-2</v>
      </c>
      <c r="R43" s="83">
        <v>0.10649663761562751</v>
      </c>
      <c r="S43" s="84">
        <f>I43+R43</f>
        <v>0.17495505596195399</v>
      </c>
      <c r="T43" s="85">
        <f>分析係数表!F46</f>
        <v>0.31369426751592355</v>
      </c>
      <c r="U43" s="86">
        <f t="shared" si="6"/>
        <v>5.4882398128192567E-2</v>
      </c>
      <c r="V43" s="87">
        <f>分析係数表!D46</f>
        <v>3.1847133757961785E-3</v>
      </c>
      <c r="W43" s="167">
        <f t="shared" si="7"/>
        <v>0</v>
      </c>
      <c r="X43" s="76">
        <f>分析係数表!E46</f>
        <v>1.1146496815286623E-2</v>
      </c>
      <c r="Y43" s="166">
        <f t="shared" si="8"/>
        <v>0</v>
      </c>
    </row>
    <row r="44" spans="1:25" x14ac:dyDescent="0.2">
      <c r="A44" s="192">
        <v>40</v>
      </c>
      <c r="B44" s="14" t="s">
        <v>151</v>
      </c>
      <c r="C44" s="197">
        <f>SUM(C5:C43)</f>
        <v>100</v>
      </c>
      <c r="D44" s="108">
        <f>投入係数表!AJ44</f>
        <v>0.44480795377294358</v>
      </c>
      <c r="E44" s="96">
        <f>SUM(E5:E43)</f>
        <v>44.480795377294356</v>
      </c>
      <c r="F44" s="98">
        <f>分析係数表!C47</f>
        <v>0.37838028773130272</v>
      </c>
      <c r="G44" s="96">
        <f>SUM(G5:G43)</f>
        <v>9.4491534016730423</v>
      </c>
      <c r="H44" s="96">
        <f>SUM(H5:H43)</f>
        <v>10.480882554977974</v>
      </c>
      <c r="I44" s="96">
        <f>SUM(I5:I43)</f>
        <v>110.48088255497798</v>
      </c>
      <c r="J44" s="98">
        <f>分析係数表!G47</f>
        <v>0.24341071531224251</v>
      </c>
      <c r="K44" s="112">
        <f>SUM(K5:K43)</f>
        <v>47.208993999708589</v>
      </c>
      <c r="L44" s="94">
        <f>最終需要_まとめ!$L$33</f>
        <v>0.62733333333333341</v>
      </c>
      <c r="M44" s="91">
        <f>K44*L44</f>
        <v>29.615775569150525</v>
      </c>
      <c r="N44" s="95">
        <f>分析係数表!H47</f>
        <v>1</v>
      </c>
      <c r="O44" s="96">
        <f>SUM(O5:O43)</f>
        <v>29.615775569150525</v>
      </c>
      <c r="P44" s="92">
        <f>分析係数表!C47</f>
        <v>0.37838028773130272</v>
      </c>
      <c r="Q44" s="96">
        <f>SUM(Q5:Q43)</f>
        <v>12.393247299482342</v>
      </c>
      <c r="R44" s="91">
        <f>SUM(R5:R43)</f>
        <v>13.807202903178773</v>
      </c>
      <c r="S44" s="97">
        <f>SUM(S5:S43)</f>
        <v>124.28808545815677</v>
      </c>
      <c r="T44" s="98">
        <f>分析係数表!F47</f>
        <v>0.4410006323413877</v>
      </c>
      <c r="U44" s="99">
        <f>SUM(U5:U43)</f>
        <v>70.015141141979996</v>
      </c>
      <c r="V44" s="100">
        <f>分析係数表!D47</f>
        <v>6.076465403261349E-2</v>
      </c>
      <c r="W44" s="164">
        <f>SUM(W5:W43)</f>
        <v>16</v>
      </c>
      <c r="X44" s="92">
        <f>分析係数表!E47</f>
        <v>4.5269894801387316E-2</v>
      </c>
      <c r="Y44" s="165">
        <f>SUM(Y5:Y43)</f>
        <v>15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367</v>
      </c>
      <c r="S2" s="3" t="s">
        <v>153</v>
      </c>
      <c r="U2" s="64" t="s">
        <v>210</v>
      </c>
      <c r="W2" s="3" t="s">
        <v>130</v>
      </c>
      <c r="Y2" s="3" t="s">
        <v>154</v>
      </c>
    </row>
    <row r="3" spans="1:25" ht="44" x14ac:dyDescent="0.2">
      <c r="B3" s="65"/>
      <c r="C3" s="66" t="s">
        <v>228</v>
      </c>
      <c r="D3" s="66" t="s">
        <v>382</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投入係数表!AK5</f>
        <v>2.1067415730337078E-3</v>
      </c>
      <c r="E5" s="110">
        <f>$C$39*D5</f>
        <v>0.21067415730337077</v>
      </c>
      <c r="F5" s="85">
        <f>分析係数表!C8</f>
        <v>1</v>
      </c>
      <c r="G5" s="110">
        <f t="shared" ref="G5:G38" si="0">E5*F5</f>
        <v>0.21067415730337077</v>
      </c>
      <c r="H5" s="110">
        <f t="array" ref="H5:H43">MMULT(逆行列係数!C5:AO43,'35'!G5:G43)</f>
        <v>0.25146287275818785</v>
      </c>
      <c r="I5" s="110">
        <f t="shared" ref="I5:I38" si="1">C5+H5</f>
        <v>0.25146287275818785</v>
      </c>
      <c r="J5" s="85">
        <f>分析係数表!G8</f>
        <v>0.11966752230778634</v>
      </c>
      <c r="K5" s="111">
        <f t="shared" ref="K5:K38" si="2">I5*J5</f>
        <v>3.0091938935370481E-2</v>
      </c>
      <c r="L5" s="79" t="s">
        <v>178</v>
      </c>
      <c r="M5" s="80" t="s">
        <v>178</v>
      </c>
      <c r="N5" s="81">
        <f>分析係数表!H8</f>
        <v>1.1982031803320041E-2</v>
      </c>
      <c r="O5" s="82">
        <f t="shared" ref="O5:O43" si="3">$M$44*N5</f>
        <v>0.38867338832897835</v>
      </c>
      <c r="P5" s="76">
        <f>分析係数表!C8</f>
        <v>1</v>
      </c>
      <c r="Q5" s="82">
        <f t="shared" ref="Q5:Q38" si="4">O5*P5</f>
        <v>0.38867338832897835</v>
      </c>
      <c r="R5" s="83">
        <f t="array" ref="R5:R43">MMULT(逆行列係数!C5:AO43,'35'!Q5:Q43)</f>
        <v>0.51346763932661232</v>
      </c>
      <c r="S5" s="84">
        <f t="shared" ref="S5:S38" si="5">I5+R5</f>
        <v>0.76493051208480023</v>
      </c>
      <c r="T5" s="85">
        <f>分析係数表!F8</f>
        <v>0.45202298007578534</v>
      </c>
      <c r="U5" s="86">
        <f t="shared" ref="U5:U38" si="6">S5*T5</f>
        <v>0.34576616962346796</v>
      </c>
      <c r="V5" s="87">
        <f>分析係数表!D8</f>
        <v>0.29959662632929962</v>
      </c>
      <c r="W5" s="167">
        <f t="shared" ref="W5:W38" si="7">ROUND(S5*V5,0)</f>
        <v>0</v>
      </c>
      <c r="X5" s="76">
        <f>分析係数表!E8</f>
        <v>0.10695513995844029</v>
      </c>
      <c r="Y5" s="166">
        <f t="shared" ref="Y5:Y38" si="8">ROUND(S5*X5,0)</f>
        <v>0</v>
      </c>
    </row>
    <row r="6" spans="1:25" x14ac:dyDescent="0.2">
      <c r="A6" s="6" t="s">
        <v>220</v>
      </c>
      <c r="B6" s="5" t="s">
        <v>266</v>
      </c>
      <c r="C6" s="90"/>
      <c r="D6" s="107">
        <f>投入係数表!AK6</f>
        <v>0</v>
      </c>
      <c r="E6" s="110">
        <f t="shared" ref="E6:E43" si="9">$C$39*D6</f>
        <v>0</v>
      </c>
      <c r="F6" s="85">
        <f>分析係数表!C9</f>
        <v>0.44525547445255476</v>
      </c>
      <c r="G6" s="110">
        <f t="shared" si="0"/>
        <v>0</v>
      </c>
      <c r="H6" s="110">
        <v>3.6484793767387714E-4</v>
      </c>
      <c r="I6" s="110">
        <f t="shared" si="1"/>
        <v>3.6484793767387714E-4</v>
      </c>
      <c r="J6" s="85">
        <f>分析係数表!G9</f>
        <v>0.25757575757575757</v>
      </c>
      <c r="K6" s="111">
        <f t="shared" si="2"/>
        <v>9.3975983946301681E-5</v>
      </c>
      <c r="L6" s="79"/>
      <c r="M6" s="80"/>
      <c r="N6" s="81">
        <f>分析係数表!H9</f>
        <v>6.2093120276314386E-4</v>
      </c>
      <c r="O6" s="82">
        <f t="shared" si="3"/>
        <v>2.0141778828384305E-2</v>
      </c>
      <c r="P6" s="76">
        <f>分析係数表!C9</f>
        <v>0.44525547445255476</v>
      </c>
      <c r="Q6" s="82">
        <f t="shared" si="4"/>
        <v>8.9682372885506768E-3</v>
      </c>
      <c r="R6" s="83">
        <v>1.0687034976928978E-2</v>
      </c>
      <c r="S6" s="84">
        <f t="shared" si="5"/>
        <v>1.1051882914602856E-2</v>
      </c>
      <c r="T6" s="85">
        <f>分析係数表!F9</f>
        <v>0.71212121212121215</v>
      </c>
      <c r="U6" s="86">
        <f t="shared" si="6"/>
        <v>7.8702802573687013E-3</v>
      </c>
      <c r="V6" s="87">
        <f>分析係数表!D9</f>
        <v>0.22727272727272727</v>
      </c>
      <c r="W6" s="167">
        <f t="shared" si="7"/>
        <v>0</v>
      </c>
      <c r="X6" s="76">
        <f>分析係数表!E9</f>
        <v>0</v>
      </c>
      <c r="Y6" s="166">
        <f t="shared" si="8"/>
        <v>0</v>
      </c>
    </row>
    <row r="7" spans="1:25" x14ac:dyDescent="0.2">
      <c r="A7" s="6" t="s">
        <v>221</v>
      </c>
      <c r="B7" s="5" t="s">
        <v>267</v>
      </c>
      <c r="C7" s="90"/>
      <c r="D7" s="107">
        <f>投入係数表!AK7</f>
        <v>0</v>
      </c>
      <c r="E7" s="110">
        <f t="shared" si="9"/>
        <v>0</v>
      </c>
      <c r="F7" s="85">
        <f>分析係数表!C10</f>
        <v>1</v>
      </c>
      <c r="G7" s="110">
        <f t="shared" si="0"/>
        <v>0</v>
      </c>
      <c r="H7" s="110">
        <v>8.0837671178730953E-3</v>
      </c>
      <c r="I7" s="110">
        <f t="shared" si="1"/>
        <v>8.0837671178730953E-3</v>
      </c>
      <c r="J7" s="85">
        <f>分析係数表!G10</f>
        <v>0.17925311203319502</v>
      </c>
      <c r="K7" s="111">
        <f t="shared" si="2"/>
        <v>1.449040412830364E-3</v>
      </c>
      <c r="L7" s="79"/>
      <c r="M7" s="80"/>
      <c r="N7" s="81">
        <f>分析係数表!H10</f>
        <v>1.2030542053535912E-3</v>
      </c>
      <c r="O7" s="82">
        <f t="shared" si="3"/>
        <v>3.902469647999459E-2</v>
      </c>
      <c r="P7" s="76">
        <f>分析係数表!C10</f>
        <v>1</v>
      </c>
      <c r="Q7" s="82">
        <f t="shared" si="4"/>
        <v>3.902469647999459E-2</v>
      </c>
      <c r="R7" s="83">
        <v>5.3131368597713668E-2</v>
      </c>
      <c r="S7" s="84">
        <f t="shared" si="5"/>
        <v>6.121513571558676E-2</v>
      </c>
      <c r="T7" s="85">
        <f>分析係数表!F10</f>
        <v>0.51950207468879672</v>
      </c>
      <c r="U7" s="86">
        <f t="shared" si="6"/>
        <v>3.1801390006603578E-2</v>
      </c>
      <c r="V7" s="87">
        <f>分析係数表!D10</f>
        <v>0.10539419087136929</v>
      </c>
      <c r="W7" s="167">
        <f t="shared" si="7"/>
        <v>0</v>
      </c>
      <c r="X7" s="76">
        <f>分析係数表!E10</f>
        <v>0</v>
      </c>
      <c r="Y7" s="166">
        <f t="shared" si="8"/>
        <v>0</v>
      </c>
    </row>
    <row r="8" spans="1:25" x14ac:dyDescent="0.2">
      <c r="A8" s="6" t="s">
        <v>222</v>
      </c>
      <c r="B8" s="5" t="s">
        <v>27</v>
      </c>
      <c r="C8" s="90"/>
      <c r="D8" s="107">
        <f>投入係数表!AK8</f>
        <v>0</v>
      </c>
      <c r="E8" s="110">
        <f t="shared" si="9"/>
        <v>0</v>
      </c>
      <c r="F8" s="85">
        <f>分析係数表!C11</f>
        <v>1.8423746161719823E-3</v>
      </c>
      <c r="G8" s="110">
        <f t="shared" si="0"/>
        <v>0</v>
      </c>
      <c r="H8" s="110">
        <v>1.1211420403999545E-4</v>
      </c>
      <c r="I8" s="110">
        <f t="shared" si="1"/>
        <v>1.1211420403999545E-4</v>
      </c>
      <c r="J8" s="85">
        <f>分析係数表!G11</f>
        <v>0.46666666666666667</v>
      </c>
      <c r="K8" s="111">
        <f t="shared" si="2"/>
        <v>5.231996188533121E-5</v>
      </c>
      <c r="L8" s="79"/>
      <c r="M8" s="80"/>
      <c r="N8" s="81">
        <f>分析係数表!H11</f>
        <v>-1.9404100086348246E-5</v>
      </c>
      <c r="O8" s="82">
        <f t="shared" si="3"/>
        <v>-6.2943058838700952E-4</v>
      </c>
      <c r="P8" s="76">
        <f>分析係数表!C11</f>
        <v>1.8423746161719823E-3</v>
      </c>
      <c r="Q8" s="82">
        <f t="shared" si="4"/>
        <v>-1.1596469386864216E-6</v>
      </c>
      <c r="R8" s="83">
        <v>1.9507822950507649E-4</v>
      </c>
      <c r="S8" s="84">
        <f t="shared" si="5"/>
        <v>3.0719243354507194E-4</v>
      </c>
      <c r="T8" s="85">
        <f>分析係数表!F11</f>
        <v>0.8</v>
      </c>
      <c r="U8" s="86">
        <f t="shared" si="6"/>
        <v>2.4575394683605756E-4</v>
      </c>
      <c r="V8" s="87">
        <f>分析係数表!D11</f>
        <v>0.8666666666666667</v>
      </c>
      <c r="W8" s="167">
        <f t="shared" si="7"/>
        <v>0</v>
      </c>
      <c r="X8" s="76">
        <f>分析係数表!E11</f>
        <v>0.13333333333333333</v>
      </c>
      <c r="Y8" s="166">
        <f t="shared" si="8"/>
        <v>0</v>
      </c>
    </row>
    <row r="9" spans="1:25" x14ac:dyDescent="0.2">
      <c r="A9" s="6" t="s">
        <v>223</v>
      </c>
      <c r="B9" s="5" t="s">
        <v>191</v>
      </c>
      <c r="C9" s="90"/>
      <c r="D9" s="107">
        <f>投入係数表!AK9</f>
        <v>1.4044943820224719E-3</v>
      </c>
      <c r="E9" s="110">
        <f t="shared" si="9"/>
        <v>0.1404494382022472</v>
      </c>
      <c r="F9" s="85">
        <f>分析係数表!C12</f>
        <v>2.0316759704011478E-2</v>
      </c>
      <c r="G9" s="110">
        <f t="shared" si="0"/>
        <v>2.8534774865184662E-3</v>
      </c>
      <c r="H9" s="110">
        <v>3.9203286235193644E-3</v>
      </c>
      <c r="I9" s="110">
        <f t="shared" si="1"/>
        <v>3.9203286235193644E-3</v>
      </c>
      <c r="J9" s="85">
        <f>分析係数表!G12</f>
        <v>0.1442736737729301</v>
      </c>
      <c r="K9" s="111">
        <f t="shared" si="2"/>
        <v>5.6560021291231287E-4</v>
      </c>
      <c r="L9" s="79"/>
      <c r="M9" s="80"/>
      <c r="N9" s="81">
        <f>分析係数表!H12</f>
        <v>9.3974056718184554E-2</v>
      </c>
      <c r="O9" s="82">
        <f t="shared" si="3"/>
        <v>3.0483323395582871</v>
      </c>
      <c r="P9" s="76">
        <f>分析係数表!C12</f>
        <v>2.0316759704011478E-2</v>
      </c>
      <c r="Q9" s="82">
        <f t="shared" si="4"/>
        <v>6.193223564077284E-2</v>
      </c>
      <c r="R9" s="83">
        <v>6.893892141281685E-2</v>
      </c>
      <c r="S9" s="84">
        <f t="shared" si="5"/>
        <v>7.2859250036336212E-2</v>
      </c>
      <c r="T9" s="85">
        <f>分析係数表!F12</f>
        <v>0.28705999008428357</v>
      </c>
      <c r="U9" s="86">
        <f t="shared" si="6"/>
        <v>2.0914975592979008E-2</v>
      </c>
      <c r="V9" s="87">
        <f>分析係数表!D12</f>
        <v>9.4695091720376795E-2</v>
      </c>
      <c r="W9" s="167">
        <f t="shared" si="7"/>
        <v>0</v>
      </c>
      <c r="X9" s="76">
        <f>分析係数表!E12</f>
        <v>6.8914229053049086E-2</v>
      </c>
      <c r="Y9" s="166">
        <f t="shared" si="8"/>
        <v>0</v>
      </c>
    </row>
    <row r="10" spans="1:25" x14ac:dyDescent="0.2">
      <c r="A10" s="6" t="s">
        <v>224</v>
      </c>
      <c r="B10" s="5" t="s">
        <v>28</v>
      </c>
      <c r="C10" s="90"/>
      <c r="D10" s="107">
        <f>投入係数表!AK10</f>
        <v>2.6685393258426966E-2</v>
      </c>
      <c r="E10" s="110">
        <f t="shared" si="9"/>
        <v>2.6685393258426964</v>
      </c>
      <c r="F10" s="85">
        <f>分析係数表!C13</f>
        <v>0</v>
      </c>
      <c r="G10" s="110">
        <f t="shared" si="0"/>
        <v>0</v>
      </c>
      <c r="H10" s="110">
        <v>0</v>
      </c>
      <c r="I10" s="110">
        <f t="shared" si="1"/>
        <v>0</v>
      </c>
      <c r="J10" s="85">
        <f>分析係数表!G13</f>
        <v>0.24483775811209441</v>
      </c>
      <c r="K10" s="111">
        <f t="shared" si="2"/>
        <v>0</v>
      </c>
      <c r="L10" s="79"/>
      <c r="M10" s="80"/>
      <c r="N10" s="81">
        <f>分析係数表!H13</f>
        <v>1.4242609463379612E-2</v>
      </c>
      <c r="O10" s="82">
        <f t="shared" si="3"/>
        <v>0.46200205187606497</v>
      </c>
      <c r="P10" s="76">
        <f>分析係数表!C13</f>
        <v>0</v>
      </c>
      <c r="Q10" s="82">
        <f t="shared" si="4"/>
        <v>0</v>
      </c>
      <c r="R10" s="83">
        <v>0</v>
      </c>
      <c r="S10" s="84">
        <f t="shared" si="5"/>
        <v>0</v>
      </c>
      <c r="T10" s="85">
        <f>分析係数表!F13</f>
        <v>0.38446411012782694</v>
      </c>
      <c r="U10" s="86">
        <f t="shared" si="6"/>
        <v>0</v>
      </c>
      <c r="V10" s="87">
        <f>分析係数表!D13</f>
        <v>0.19469026548672566</v>
      </c>
      <c r="W10" s="167">
        <f t="shared" si="7"/>
        <v>0</v>
      </c>
      <c r="X10" s="76">
        <f>分析係数表!E13</f>
        <v>0.18584070796460178</v>
      </c>
      <c r="Y10" s="166">
        <f t="shared" si="8"/>
        <v>0</v>
      </c>
    </row>
    <row r="11" spans="1:25" x14ac:dyDescent="0.2">
      <c r="A11" s="6" t="s">
        <v>225</v>
      </c>
      <c r="B11" s="5" t="s">
        <v>268</v>
      </c>
      <c r="C11" s="90"/>
      <c r="D11" s="107">
        <f>投入係数表!AK11</f>
        <v>1.9662921348314606E-2</v>
      </c>
      <c r="E11" s="110">
        <f t="shared" si="9"/>
        <v>1.9662921348314606</v>
      </c>
      <c r="F11" s="85">
        <f>分析係数表!C14</f>
        <v>5.3118908382066232E-2</v>
      </c>
      <c r="G11" s="110">
        <f t="shared" si="0"/>
        <v>0.10444729176248978</v>
      </c>
      <c r="H11" s="110">
        <v>0.1185633610844993</v>
      </c>
      <c r="I11" s="110">
        <f t="shared" si="1"/>
        <v>0.1185633610844993</v>
      </c>
      <c r="J11" s="85">
        <f>分析係数表!G14</f>
        <v>0.16545012165450121</v>
      </c>
      <c r="K11" s="111">
        <f t="shared" si="2"/>
        <v>1.9616322515196963E-2</v>
      </c>
      <c r="L11" s="79"/>
      <c r="M11" s="80"/>
      <c r="N11" s="81">
        <f>分析係数表!H14</f>
        <v>1.1739480552240688E-3</v>
      </c>
      <c r="O11" s="82">
        <f t="shared" si="3"/>
        <v>3.8080550597414074E-2</v>
      </c>
      <c r="P11" s="76">
        <f>分析係数表!C14</f>
        <v>5.3118908382066232E-2</v>
      </c>
      <c r="Q11" s="82">
        <f t="shared" si="4"/>
        <v>2.0227972783226759E-3</v>
      </c>
      <c r="R11" s="83">
        <v>7.5280842256941396E-3</v>
      </c>
      <c r="S11" s="84">
        <f t="shared" si="5"/>
        <v>0.12609144531019345</v>
      </c>
      <c r="T11" s="85">
        <f>分析係数表!F14</f>
        <v>0.30008110300081103</v>
      </c>
      <c r="U11" s="86">
        <f t="shared" si="6"/>
        <v>3.7837659987649291E-2</v>
      </c>
      <c r="V11" s="87">
        <f>分析係数表!D14</f>
        <v>6.4882400648824001E-2</v>
      </c>
      <c r="W11" s="167">
        <f t="shared" si="7"/>
        <v>0</v>
      </c>
      <c r="X11" s="76">
        <f>分析係数表!E14</f>
        <v>5.0283860502838604E-2</v>
      </c>
      <c r="Y11" s="166">
        <f t="shared" si="8"/>
        <v>0</v>
      </c>
    </row>
    <row r="12" spans="1:25" x14ac:dyDescent="0.2">
      <c r="A12" s="6" t="s">
        <v>226</v>
      </c>
      <c r="B12" s="5" t="s">
        <v>29</v>
      </c>
      <c r="C12" s="90"/>
      <c r="D12" s="107">
        <f>投入係数表!AK12</f>
        <v>2.1067415730337078E-3</v>
      </c>
      <c r="E12" s="110">
        <f t="shared" si="9"/>
        <v>0.21067415730337077</v>
      </c>
      <c r="F12" s="85">
        <f>分析係数表!C15</f>
        <v>0</v>
      </c>
      <c r="G12" s="110">
        <f t="shared" si="0"/>
        <v>0</v>
      </c>
      <c r="H12" s="110">
        <v>0</v>
      </c>
      <c r="I12" s="110">
        <f t="shared" si="1"/>
        <v>0</v>
      </c>
      <c r="J12" s="85">
        <f>分析係数表!G15</f>
        <v>9.5965103598691384E-2</v>
      </c>
      <c r="K12" s="111">
        <f t="shared" si="2"/>
        <v>0</v>
      </c>
      <c r="L12" s="79"/>
      <c r="M12" s="80"/>
      <c r="N12" s="81">
        <f>分析係数表!H15</f>
        <v>8.6736327385976662E-3</v>
      </c>
      <c r="O12" s="82">
        <f t="shared" si="3"/>
        <v>0.28135547300899327</v>
      </c>
      <c r="P12" s="76">
        <f>分析係数表!C15</f>
        <v>0</v>
      </c>
      <c r="Q12" s="82">
        <f t="shared" si="4"/>
        <v>0</v>
      </c>
      <c r="R12" s="83">
        <v>0</v>
      </c>
      <c r="S12" s="84">
        <f t="shared" si="5"/>
        <v>0</v>
      </c>
      <c r="T12" s="85">
        <f>分析係数表!F15</f>
        <v>0.30534351145038169</v>
      </c>
      <c r="U12" s="86">
        <f t="shared" si="6"/>
        <v>0</v>
      </c>
      <c r="V12" s="87">
        <f>分析係数表!D15</f>
        <v>7.4154852780806982E-2</v>
      </c>
      <c r="W12" s="167">
        <f t="shared" si="7"/>
        <v>0</v>
      </c>
      <c r="X12" s="76">
        <f>分析係数表!E15</f>
        <v>5.9978189749182113E-2</v>
      </c>
      <c r="Y12" s="166">
        <f t="shared" si="8"/>
        <v>0</v>
      </c>
    </row>
    <row r="13" spans="1:25" x14ac:dyDescent="0.2">
      <c r="A13" s="6" t="s">
        <v>227</v>
      </c>
      <c r="B13" s="5" t="s">
        <v>30</v>
      </c>
      <c r="C13" s="90"/>
      <c r="D13" s="107">
        <f>投入係数表!AK13</f>
        <v>3.5112359550561797E-3</v>
      </c>
      <c r="E13" s="110">
        <f t="shared" si="9"/>
        <v>0.35112359550561795</v>
      </c>
      <c r="F13" s="85">
        <f>分析係数表!C16</f>
        <v>2.7114967462038564E-3</v>
      </c>
      <c r="G13" s="110">
        <f t="shared" si="0"/>
        <v>9.5207048672888209E-4</v>
      </c>
      <c r="H13" s="110">
        <v>1.1293054076693216E-3</v>
      </c>
      <c r="I13" s="110">
        <f t="shared" si="1"/>
        <v>1.1293054076693216E-3</v>
      </c>
      <c r="J13" s="85">
        <f>分析係数表!G16</f>
        <v>4.3478260869565216E-2</v>
      </c>
      <c r="K13" s="111">
        <f t="shared" si="2"/>
        <v>4.9100235116057463E-5</v>
      </c>
      <c r="L13" s="79"/>
      <c r="M13" s="80"/>
      <c r="N13" s="81">
        <f>分析係数表!H16</f>
        <v>1.6842758874950278E-2</v>
      </c>
      <c r="O13" s="82">
        <f t="shared" si="3"/>
        <v>0.54634575071992431</v>
      </c>
      <c r="P13" s="76">
        <f>分析係数表!C16</f>
        <v>2.7114967462038564E-3</v>
      </c>
      <c r="Q13" s="82">
        <f t="shared" si="4"/>
        <v>1.481414725379378E-3</v>
      </c>
      <c r="R13" s="83">
        <v>1.6560291300316962E-3</v>
      </c>
      <c r="S13" s="84">
        <f t="shared" si="5"/>
        <v>2.7853345377010178E-3</v>
      </c>
      <c r="T13" s="85">
        <f>分析係数表!F16</f>
        <v>0.30434782608695654</v>
      </c>
      <c r="U13" s="86">
        <f t="shared" si="6"/>
        <v>8.4771051147422289E-4</v>
      </c>
      <c r="V13" s="87">
        <f>分析係数表!D16</f>
        <v>0.13043478260869565</v>
      </c>
      <c r="W13" s="167">
        <f t="shared" si="7"/>
        <v>0</v>
      </c>
      <c r="X13" s="76">
        <f>分析係数表!E16</f>
        <v>8.6956521739130432E-2</v>
      </c>
      <c r="Y13" s="166">
        <f t="shared" si="8"/>
        <v>0</v>
      </c>
    </row>
    <row r="14" spans="1:25" x14ac:dyDescent="0.2">
      <c r="A14" s="6" t="s">
        <v>2</v>
      </c>
      <c r="B14" s="5" t="s">
        <v>364</v>
      </c>
      <c r="C14" s="90"/>
      <c r="D14" s="107">
        <f>投入係数表!AK14</f>
        <v>7.7247191011235953E-3</v>
      </c>
      <c r="E14" s="110">
        <f t="shared" si="9"/>
        <v>0.77247191011235949</v>
      </c>
      <c r="F14" s="85">
        <f>分析係数表!C17</f>
        <v>8.0363051905076865E-3</v>
      </c>
      <c r="G14" s="110">
        <f t="shared" si="0"/>
        <v>6.2078200207573413E-3</v>
      </c>
      <c r="H14" s="110">
        <v>7.3934197829500009E-3</v>
      </c>
      <c r="I14" s="110">
        <f t="shared" si="1"/>
        <v>7.3934197829500009E-3</v>
      </c>
      <c r="J14" s="85">
        <f>分析係数表!G17</f>
        <v>0.21314741035856574</v>
      </c>
      <c r="K14" s="111">
        <f t="shared" si="2"/>
        <v>1.5758882804295818E-3</v>
      </c>
      <c r="L14" s="79"/>
      <c r="M14" s="80"/>
      <c r="N14" s="81">
        <f>分析係数表!H17</f>
        <v>2.8815088628227144E-3</v>
      </c>
      <c r="O14" s="82">
        <f t="shared" si="3"/>
        <v>9.3470442375470905E-2</v>
      </c>
      <c r="P14" s="76">
        <f>分析係数表!C17</f>
        <v>8.0363051905076865E-3</v>
      </c>
      <c r="Q14" s="82">
        <f t="shared" si="4"/>
        <v>7.511570012210465E-4</v>
      </c>
      <c r="R14" s="83">
        <v>1.4387643202196326E-3</v>
      </c>
      <c r="S14" s="84">
        <f t="shared" si="5"/>
        <v>8.8321841031696342E-3</v>
      </c>
      <c r="T14" s="85">
        <f>分析係数表!F17</f>
        <v>0.32270916334661354</v>
      </c>
      <c r="U14" s="86">
        <f t="shared" si="6"/>
        <v>2.8502267424571326E-3</v>
      </c>
      <c r="V14" s="87">
        <f>分析係数表!D17</f>
        <v>4.9800796812749001E-2</v>
      </c>
      <c r="W14" s="167">
        <f t="shared" si="7"/>
        <v>0</v>
      </c>
      <c r="X14" s="76">
        <f>分析係数表!E17</f>
        <v>4.7808764940239043E-2</v>
      </c>
      <c r="Y14" s="166">
        <f t="shared" si="8"/>
        <v>0</v>
      </c>
    </row>
    <row r="15" spans="1:25" x14ac:dyDescent="0.2">
      <c r="A15" s="6" t="s">
        <v>3</v>
      </c>
      <c r="B15" s="5" t="s">
        <v>31</v>
      </c>
      <c r="C15" s="90"/>
      <c r="D15" s="107">
        <f>投入係数表!AK15</f>
        <v>7.0224719101123594E-4</v>
      </c>
      <c r="E15" s="110">
        <f t="shared" si="9"/>
        <v>7.02247191011236E-2</v>
      </c>
      <c r="F15" s="85">
        <f>分析係数表!C18</f>
        <v>6.0036945812807829E-2</v>
      </c>
      <c r="G15" s="110">
        <f t="shared" si="0"/>
        <v>4.2160776553938082E-3</v>
      </c>
      <c r="H15" s="110">
        <v>6.0057505044267987E-3</v>
      </c>
      <c r="I15" s="110">
        <f t="shared" si="1"/>
        <v>6.0057505044267987E-3</v>
      </c>
      <c r="J15" s="85">
        <f>分析係数表!G18</f>
        <v>0.21452702702702703</v>
      </c>
      <c r="K15" s="111">
        <f t="shared" si="2"/>
        <v>1.2883958007807491E-3</v>
      </c>
      <c r="L15" s="79"/>
      <c r="M15" s="80"/>
      <c r="N15" s="81">
        <f>分析係数表!H18</f>
        <v>4.5599635202918376E-4</v>
      </c>
      <c r="O15" s="82">
        <f t="shared" si="3"/>
        <v>1.4791618827094724E-2</v>
      </c>
      <c r="P15" s="76">
        <f>分析係数表!C18</f>
        <v>6.0036945812807829E-2</v>
      </c>
      <c r="Q15" s="82">
        <f t="shared" si="4"/>
        <v>8.8804361800599407E-4</v>
      </c>
      <c r="R15" s="83">
        <v>2.0825530018468872E-3</v>
      </c>
      <c r="S15" s="84">
        <f t="shared" si="5"/>
        <v>8.088303506273686E-3</v>
      </c>
      <c r="T15" s="85">
        <f>分析係数表!F18</f>
        <v>0.45777027027027029</v>
      </c>
      <c r="U15" s="86">
        <f t="shared" si="6"/>
        <v>3.7025848820948799E-3</v>
      </c>
      <c r="V15" s="87">
        <f>分析係数表!D18</f>
        <v>1.4358108108108109E-2</v>
      </c>
      <c r="W15" s="167">
        <f t="shared" si="7"/>
        <v>0</v>
      </c>
      <c r="X15" s="76">
        <f>分析係数表!E18</f>
        <v>5.0675675675675678E-3</v>
      </c>
      <c r="Y15" s="166">
        <f t="shared" si="8"/>
        <v>0</v>
      </c>
    </row>
    <row r="16" spans="1:25" x14ac:dyDescent="0.2">
      <c r="A16" s="6" t="s">
        <v>4</v>
      </c>
      <c r="B16" s="5" t="s">
        <v>32</v>
      </c>
      <c r="C16" s="90"/>
      <c r="D16" s="107">
        <f>投入係数表!AK16</f>
        <v>0</v>
      </c>
      <c r="E16" s="110">
        <f t="shared" si="9"/>
        <v>0</v>
      </c>
      <c r="F16" s="85">
        <f>分析係数表!C19</f>
        <v>2.1817907292767669E-2</v>
      </c>
      <c r="G16" s="110">
        <f t="shared" si="0"/>
        <v>0</v>
      </c>
      <c r="H16" s="110">
        <v>4.1344845803836198E-4</v>
      </c>
      <c r="I16" s="110">
        <f t="shared" si="1"/>
        <v>4.1344845803836198E-4</v>
      </c>
      <c r="J16" s="85">
        <f>分析係数表!G19</f>
        <v>5.7812500000000003E-2</v>
      </c>
      <c r="K16" s="111">
        <f t="shared" si="2"/>
        <v>2.3902488980342802E-5</v>
      </c>
      <c r="L16" s="79"/>
      <c r="M16" s="80"/>
      <c r="N16" s="81">
        <f>分析係数表!H19</f>
        <v>-1.1642460051808947E-4</v>
      </c>
      <c r="O16" s="82">
        <f t="shared" si="3"/>
        <v>-3.7765835303220571E-3</v>
      </c>
      <c r="P16" s="76">
        <f>分析係数表!C19</f>
        <v>2.1817907292767669E-2</v>
      </c>
      <c r="Q16" s="82">
        <f t="shared" si="4"/>
        <v>-8.2397149347959879E-5</v>
      </c>
      <c r="R16" s="83">
        <v>5.1918300104596441E-4</v>
      </c>
      <c r="S16" s="84">
        <f t="shared" si="5"/>
        <v>9.3263145908432639E-4</v>
      </c>
      <c r="T16" s="85">
        <f>分析係数表!F19</f>
        <v>0.24062500000000001</v>
      </c>
      <c r="U16" s="86">
        <f t="shared" si="6"/>
        <v>2.2441444484216604E-4</v>
      </c>
      <c r="V16" s="87">
        <f>分析係数表!D19</f>
        <v>1.171875E-2</v>
      </c>
      <c r="W16" s="167">
        <f t="shared" si="7"/>
        <v>0</v>
      </c>
      <c r="X16" s="76">
        <f>分析係数表!E19</f>
        <v>1.015625E-2</v>
      </c>
      <c r="Y16" s="166">
        <f t="shared" si="8"/>
        <v>0</v>
      </c>
    </row>
    <row r="17" spans="1:25" x14ac:dyDescent="0.2">
      <c r="A17" s="6" t="s">
        <v>5</v>
      </c>
      <c r="B17" s="5" t="s">
        <v>33</v>
      </c>
      <c r="C17" s="90"/>
      <c r="D17" s="107">
        <f>投入係数表!AK17</f>
        <v>0</v>
      </c>
      <c r="E17" s="110">
        <f t="shared" si="9"/>
        <v>0</v>
      </c>
      <c r="F17" s="85">
        <f>分析係数表!C20</f>
        <v>5.6386047731444844E-3</v>
      </c>
      <c r="G17" s="110">
        <f t="shared" si="0"/>
        <v>0</v>
      </c>
      <c r="H17" s="110">
        <v>1.5459299192249127E-4</v>
      </c>
      <c r="I17" s="110">
        <f t="shared" si="1"/>
        <v>1.5459299192249127E-4</v>
      </c>
      <c r="J17" s="85">
        <f>分析係数表!G20</f>
        <v>9.9078341013824886E-2</v>
      </c>
      <c r="K17" s="111">
        <f t="shared" si="2"/>
        <v>1.5316817172044066E-5</v>
      </c>
      <c r="L17" s="79"/>
      <c r="M17" s="80"/>
      <c r="N17" s="81">
        <f>分析係数表!H20</f>
        <v>5.6271890250409915E-4</v>
      </c>
      <c r="O17" s="82">
        <f t="shared" si="3"/>
        <v>1.8253487063223276E-2</v>
      </c>
      <c r="P17" s="76">
        <f>分析係数表!C20</f>
        <v>5.6386047731444844E-3</v>
      </c>
      <c r="Q17" s="82">
        <f t="shared" si="4"/>
        <v>1.0292419928122186E-4</v>
      </c>
      <c r="R17" s="83">
        <v>3.2831178350843464E-4</v>
      </c>
      <c r="S17" s="84">
        <f t="shared" si="5"/>
        <v>4.8290477543092589E-4</v>
      </c>
      <c r="T17" s="85">
        <f>分析係数表!F20</f>
        <v>0.22119815668202766</v>
      </c>
      <c r="U17" s="86">
        <f t="shared" si="6"/>
        <v>1.0681764617826933E-4</v>
      </c>
      <c r="V17" s="87">
        <f>分析係数表!D20</f>
        <v>9.2165898617511521E-3</v>
      </c>
      <c r="W17" s="167">
        <f t="shared" si="7"/>
        <v>0</v>
      </c>
      <c r="X17" s="76">
        <f>分析係数表!E20</f>
        <v>6.9124423963133645E-3</v>
      </c>
      <c r="Y17" s="166">
        <f t="shared" si="8"/>
        <v>0</v>
      </c>
    </row>
    <row r="18" spans="1:25" x14ac:dyDescent="0.2">
      <c r="A18" s="6" t="s">
        <v>6</v>
      </c>
      <c r="B18" s="5" t="s">
        <v>34</v>
      </c>
      <c r="C18" s="90"/>
      <c r="D18" s="107">
        <f>投入係数表!AK18</f>
        <v>2.1067415730337078E-3</v>
      </c>
      <c r="E18" s="110">
        <f t="shared" si="9"/>
        <v>0.21067415730337077</v>
      </c>
      <c r="F18" s="85">
        <f>分析係数表!C21</f>
        <v>3.6921656859351559E-2</v>
      </c>
      <c r="G18" s="110">
        <f t="shared" si="0"/>
        <v>7.7784389450881088E-3</v>
      </c>
      <c r="H18" s="110">
        <v>9.9136798481159558E-3</v>
      </c>
      <c r="I18" s="110">
        <f t="shared" si="1"/>
        <v>9.9136798481159558E-3</v>
      </c>
      <c r="J18" s="85">
        <f>分析係数表!G21</f>
        <v>0.2849280270956816</v>
      </c>
      <c r="K18" s="111">
        <f t="shared" si="2"/>
        <v>2.8246852403818958E-3</v>
      </c>
      <c r="L18" s="79"/>
      <c r="M18" s="80"/>
      <c r="N18" s="81">
        <f>分析係数表!H21</f>
        <v>9.3139680414471579E-4</v>
      </c>
      <c r="O18" s="82">
        <f t="shared" si="3"/>
        <v>3.0212668242576457E-2</v>
      </c>
      <c r="P18" s="76">
        <f>分析係数表!C21</f>
        <v>3.6921656859351559E-2</v>
      </c>
      <c r="Q18" s="82">
        <f t="shared" si="4"/>
        <v>1.115501769657836E-3</v>
      </c>
      <c r="R18" s="83">
        <v>2.5974373949977825E-3</v>
      </c>
      <c r="S18" s="84">
        <f t="shared" si="5"/>
        <v>1.2511117243113738E-2</v>
      </c>
      <c r="T18" s="85">
        <f>分析係数表!F21</f>
        <v>0.42591024555461471</v>
      </c>
      <c r="U18" s="86">
        <f t="shared" si="6"/>
        <v>5.3286130171771463E-3</v>
      </c>
      <c r="V18" s="87">
        <f>分析係数表!D21</f>
        <v>7.1549534292972061E-2</v>
      </c>
      <c r="W18" s="167">
        <f t="shared" si="7"/>
        <v>0</v>
      </c>
      <c r="X18" s="76">
        <f>分析係数表!E21</f>
        <v>6.2235393734123623E-2</v>
      </c>
      <c r="Y18" s="166">
        <f t="shared" si="8"/>
        <v>0</v>
      </c>
    </row>
    <row r="19" spans="1:25" x14ac:dyDescent="0.2">
      <c r="A19" s="6" t="s">
        <v>7</v>
      </c>
      <c r="B19" s="5" t="s">
        <v>269</v>
      </c>
      <c r="C19" s="90"/>
      <c r="D19" s="107">
        <f>投入係数表!AK19</f>
        <v>0</v>
      </c>
      <c r="E19" s="110">
        <f t="shared" si="9"/>
        <v>0</v>
      </c>
      <c r="F19" s="85">
        <f>分析係数表!C22</f>
        <v>3.1736872475476074E-2</v>
      </c>
      <c r="G19" s="110">
        <f t="shared" si="0"/>
        <v>0</v>
      </c>
      <c r="H19" s="110">
        <v>1.5170454858741387E-3</v>
      </c>
      <c r="I19" s="110">
        <f t="shared" si="1"/>
        <v>1.5170454858741387E-3</v>
      </c>
      <c r="J19" s="85">
        <f>分析係数表!G22</f>
        <v>0.19464835425053278</v>
      </c>
      <c r="K19" s="111">
        <f t="shared" si="2"/>
        <v>2.9529040714860099E-4</v>
      </c>
      <c r="L19" s="79"/>
      <c r="M19" s="80"/>
      <c r="N19" s="81">
        <f>分析係数表!H22</f>
        <v>4.8510250215870614E-5</v>
      </c>
      <c r="O19" s="82">
        <f t="shared" si="3"/>
        <v>1.5735764709675238E-3</v>
      </c>
      <c r="P19" s="76">
        <f>分析係数表!C22</f>
        <v>3.1736872475476074E-2</v>
      </c>
      <c r="Q19" s="82">
        <f t="shared" si="4"/>
        <v>4.994039578950598E-5</v>
      </c>
      <c r="R19" s="83">
        <v>6.2783851384792691E-4</v>
      </c>
      <c r="S19" s="84">
        <f t="shared" si="5"/>
        <v>2.1448839997220658E-3</v>
      </c>
      <c r="T19" s="85">
        <f>分析係数表!F22</f>
        <v>0.41345015391901491</v>
      </c>
      <c r="U19" s="86">
        <f t="shared" si="6"/>
        <v>8.8680261982352043E-4</v>
      </c>
      <c r="V19" s="87">
        <f>分析係数表!D22</f>
        <v>4.1913331754676771E-2</v>
      </c>
      <c r="W19" s="167">
        <f t="shared" si="7"/>
        <v>0</v>
      </c>
      <c r="X19" s="76">
        <f>分析係数表!E22</f>
        <v>4.0966137816717971E-2</v>
      </c>
      <c r="Y19" s="166">
        <f t="shared" si="8"/>
        <v>0</v>
      </c>
    </row>
    <row r="20" spans="1:25" x14ac:dyDescent="0.2">
      <c r="A20" s="6" t="s">
        <v>8</v>
      </c>
      <c r="B20" s="5" t="s">
        <v>270</v>
      </c>
      <c r="C20" s="90"/>
      <c r="D20" s="107">
        <f>投入係数表!AK20</f>
        <v>0</v>
      </c>
      <c r="E20" s="110">
        <f t="shared" si="9"/>
        <v>0</v>
      </c>
      <c r="F20" s="85">
        <f>分析係数表!C23</f>
        <v>0</v>
      </c>
      <c r="G20" s="110">
        <f t="shared" si="0"/>
        <v>0</v>
      </c>
      <c r="H20" s="110">
        <v>0</v>
      </c>
      <c r="I20" s="110">
        <f t="shared" si="1"/>
        <v>0</v>
      </c>
      <c r="J20" s="85">
        <f>分析係数表!G23</f>
        <v>0.21584120254384273</v>
      </c>
      <c r="K20" s="111">
        <f t="shared" si="2"/>
        <v>0</v>
      </c>
      <c r="L20" s="79"/>
      <c r="M20" s="80"/>
      <c r="N20" s="81">
        <f>分析係数表!H23</f>
        <v>2.9106150129522369E-5</v>
      </c>
      <c r="O20" s="82">
        <f t="shared" si="3"/>
        <v>9.4414588258051428E-4</v>
      </c>
      <c r="P20" s="76">
        <f>分析係数表!C23</f>
        <v>0</v>
      </c>
      <c r="Q20" s="82">
        <f t="shared" si="4"/>
        <v>0</v>
      </c>
      <c r="R20" s="83">
        <v>0</v>
      </c>
      <c r="S20" s="84">
        <f t="shared" si="5"/>
        <v>0</v>
      </c>
      <c r="T20" s="85">
        <f>分析係数表!F23</f>
        <v>0.44144664996466887</v>
      </c>
      <c r="U20" s="86">
        <f t="shared" si="6"/>
        <v>0</v>
      </c>
      <c r="V20" s="87">
        <f>分析係数表!D23</f>
        <v>3.8478833429691016E-2</v>
      </c>
      <c r="W20" s="167">
        <f t="shared" si="7"/>
        <v>0</v>
      </c>
      <c r="X20" s="76">
        <f>分析係数表!E23</f>
        <v>4.0213271664418321E-2</v>
      </c>
      <c r="Y20" s="166">
        <f t="shared" si="8"/>
        <v>0</v>
      </c>
    </row>
    <row r="21" spans="1:25" x14ac:dyDescent="0.2">
      <c r="A21" s="6" t="s">
        <v>9</v>
      </c>
      <c r="B21" s="5" t="s">
        <v>271</v>
      </c>
      <c r="C21" s="90"/>
      <c r="D21" s="107">
        <f>投入係数表!AK21</f>
        <v>0</v>
      </c>
      <c r="E21" s="110">
        <f t="shared" si="9"/>
        <v>0</v>
      </c>
      <c r="F21" s="85">
        <f>分析係数表!C24</f>
        <v>0.35760598503740648</v>
      </c>
      <c r="G21" s="110">
        <f t="shared" si="0"/>
        <v>0</v>
      </c>
      <c r="H21" s="110">
        <v>1.0954547932432267E-2</v>
      </c>
      <c r="I21" s="110">
        <f t="shared" si="1"/>
        <v>1.0954547932432267E-2</v>
      </c>
      <c r="J21" s="85">
        <f>分析係数表!G24</f>
        <v>0.20759493670886076</v>
      </c>
      <c r="K21" s="111">
        <f t="shared" si="2"/>
        <v>2.2741086847074578E-3</v>
      </c>
      <c r="L21" s="79"/>
      <c r="M21" s="80"/>
      <c r="N21" s="81">
        <f>分析係数表!H24</f>
        <v>3.6867790164061664E-4</v>
      </c>
      <c r="O21" s="82">
        <f t="shared" si="3"/>
        <v>1.1959181179353179E-2</v>
      </c>
      <c r="P21" s="76">
        <f>分析係数表!C24</f>
        <v>0.35760598503740648</v>
      </c>
      <c r="Q21" s="82">
        <f t="shared" si="4"/>
        <v>4.2766747658834064E-3</v>
      </c>
      <c r="R21" s="83">
        <v>1.4948516832656092E-2</v>
      </c>
      <c r="S21" s="84">
        <f t="shared" si="5"/>
        <v>2.5903064765088357E-2</v>
      </c>
      <c r="T21" s="85">
        <f>分析係数表!F24</f>
        <v>0.39156118143459917</v>
      </c>
      <c r="U21" s="86">
        <f t="shared" si="6"/>
        <v>1.0142634642194935E-2</v>
      </c>
      <c r="V21" s="87">
        <f>分析係数表!D24</f>
        <v>0</v>
      </c>
      <c r="W21" s="167">
        <f t="shared" si="7"/>
        <v>0</v>
      </c>
      <c r="X21" s="76">
        <f>分析係数表!E24</f>
        <v>0</v>
      </c>
      <c r="Y21" s="166">
        <f t="shared" si="8"/>
        <v>0</v>
      </c>
    </row>
    <row r="22" spans="1:25" x14ac:dyDescent="0.2">
      <c r="A22" s="6" t="s">
        <v>10</v>
      </c>
      <c r="B22" s="5" t="s">
        <v>272</v>
      </c>
      <c r="C22" s="90"/>
      <c r="D22" s="107">
        <f>投入係数表!AK22</f>
        <v>0</v>
      </c>
      <c r="E22" s="110">
        <f t="shared" si="9"/>
        <v>0</v>
      </c>
      <c r="F22" s="85">
        <f>分析係数表!C25</f>
        <v>9.5215065139195865E-3</v>
      </c>
      <c r="G22" s="110">
        <f t="shared" si="0"/>
        <v>0</v>
      </c>
      <c r="H22" s="110">
        <v>1.0728520267861193E-3</v>
      </c>
      <c r="I22" s="110">
        <f t="shared" si="1"/>
        <v>1.0728520267861193E-3</v>
      </c>
      <c r="J22" s="85">
        <f>分析係数表!G25</f>
        <v>0.19654913728432108</v>
      </c>
      <c r="K22" s="111">
        <f t="shared" si="2"/>
        <v>2.1086814029854707E-4</v>
      </c>
      <c r="L22" s="79"/>
      <c r="M22" s="80"/>
      <c r="N22" s="81">
        <f>分析係数表!H25</f>
        <v>5.2391070233140261E-4</v>
      </c>
      <c r="O22" s="82">
        <f t="shared" si="3"/>
        <v>1.6994625886449257E-2</v>
      </c>
      <c r="P22" s="76">
        <f>分析係数表!C25</f>
        <v>9.5215065139195865E-3</v>
      </c>
      <c r="Q22" s="82">
        <f t="shared" si="4"/>
        <v>1.6181444107945302E-4</v>
      </c>
      <c r="R22" s="83">
        <v>1.2075026263067517E-3</v>
      </c>
      <c r="S22" s="84">
        <f t="shared" si="5"/>
        <v>2.2803546530928711E-3</v>
      </c>
      <c r="T22" s="85">
        <f>分析係数表!F25</f>
        <v>0.35083770942735681</v>
      </c>
      <c r="U22" s="86">
        <f t="shared" si="6"/>
        <v>8.0003440317311775E-4</v>
      </c>
      <c r="V22" s="87">
        <f>分析係数表!D25</f>
        <v>3.500875218804701E-3</v>
      </c>
      <c r="W22" s="167">
        <f t="shared" si="7"/>
        <v>0</v>
      </c>
      <c r="X22" s="76">
        <f>分析係数表!E25</f>
        <v>3.0007501875468868E-3</v>
      </c>
      <c r="Y22" s="166">
        <f t="shared" si="8"/>
        <v>0</v>
      </c>
    </row>
    <row r="23" spans="1:25" x14ac:dyDescent="0.2">
      <c r="A23" s="6" t="s">
        <v>11</v>
      </c>
      <c r="B23" s="5" t="s">
        <v>35</v>
      </c>
      <c r="C23" s="90"/>
      <c r="D23" s="107">
        <f>投入係数表!AK23</f>
        <v>0</v>
      </c>
      <c r="E23" s="110">
        <f t="shared" si="9"/>
        <v>0</v>
      </c>
      <c r="F23" s="85">
        <f>分析係数表!C26</f>
        <v>1</v>
      </c>
      <c r="G23" s="110">
        <f t="shared" si="0"/>
        <v>0</v>
      </c>
      <c r="H23" s="110">
        <v>4.9263322639611869E-2</v>
      </c>
      <c r="I23" s="110">
        <f t="shared" si="1"/>
        <v>4.9263322639611869E-2</v>
      </c>
      <c r="J23" s="85">
        <f>分析係数表!G26</f>
        <v>0.19643428283435263</v>
      </c>
      <c r="K23" s="111">
        <f t="shared" si="2"/>
        <v>9.6770054527494844E-3</v>
      </c>
      <c r="L23" s="79"/>
      <c r="M23" s="80"/>
      <c r="N23" s="81">
        <f>分析係数表!H26</f>
        <v>1.1070039099261674E-2</v>
      </c>
      <c r="O23" s="82">
        <f t="shared" si="3"/>
        <v>0.35909015067478889</v>
      </c>
      <c r="P23" s="76">
        <f>分析係数表!C26</f>
        <v>1</v>
      </c>
      <c r="Q23" s="82">
        <f t="shared" si="4"/>
        <v>0.35909015067478889</v>
      </c>
      <c r="R23" s="83">
        <v>0.42419639735628234</v>
      </c>
      <c r="S23" s="84">
        <f t="shared" si="5"/>
        <v>0.4734597199958942</v>
      </c>
      <c r="T23" s="85">
        <f>分析係数表!F26</f>
        <v>0.33543328454985122</v>
      </c>
      <c r="U23" s="86">
        <f t="shared" si="6"/>
        <v>0.15881414898027565</v>
      </c>
      <c r="V23" s="87">
        <f>分析係数表!D26</f>
        <v>6.5760780018802641E-3</v>
      </c>
      <c r="W23" s="167">
        <f t="shared" si="7"/>
        <v>0</v>
      </c>
      <c r="X23" s="76">
        <f>分析係数表!E26</f>
        <v>6.992837551004584E-3</v>
      </c>
      <c r="Y23" s="166">
        <f t="shared" si="8"/>
        <v>0</v>
      </c>
    </row>
    <row r="24" spans="1:25" x14ac:dyDescent="0.2">
      <c r="A24" s="6" t="s">
        <v>12</v>
      </c>
      <c r="B24" s="5" t="s">
        <v>365</v>
      </c>
      <c r="C24" s="90"/>
      <c r="D24" s="107">
        <f>投入係数表!AK24</f>
        <v>0</v>
      </c>
      <c r="E24" s="110">
        <f t="shared" si="9"/>
        <v>0</v>
      </c>
      <c r="F24" s="85">
        <f>分析係数表!C27</f>
        <v>0.19201995012468831</v>
      </c>
      <c r="G24" s="110">
        <f t="shared" si="0"/>
        <v>0</v>
      </c>
      <c r="H24" s="110">
        <v>1.1060227541235157E-3</v>
      </c>
      <c r="I24" s="110">
        <f t="shared" si="1"/>
        <v>1.1060227541235157E-3</v>
      </c>
      <c r="J24" s="85">
        <f>分析係数表!G27</f>
        <v>0.16888519134775373</v>
      </c>
      <c r="K24" s="111">
        <f t="shared" si="2"/>
        <v>1.8679086446511954E-4</v>
      </c>
      <c r="L24" s="79"/>
      <c r="M24" s="80"/>
      <c r="N24" s="81">
        <f>分析係数表!H27</f>
        <v>1.1060337049218499E-2</v>
      </c>
      <c r="O24" s="82">
        <f t="shared" si="3"/>
        <v>0.35877543538059536</v>
      </c>
      <c r="P24" s="76">
        <f>分析係数表!C27</f>
        <v>0.19201995012468831</v>
      </c>
      <c r="Q24" s="82">
        <f t="shared" si="4"/>
        <v>6.8892041207745253E-2</v>
      </c>
      <c r="R24" s="83">
        <v>6.977030437163155E-2</v>
      </c>
      <c r="S24" s="84">
        <f t="shared" si="5"/>
        <v>7.0876327125755062E-2</v>
      </c>
      <c r="T24" s="85">
        <f>分析係数表!F27</f>
        <v>0.32029950083194675</v>
      </c>
      <c r="U24" s="86">
        <f t="shared" si="6"/>
        <v>2.2701652199181112E-2</v>
      </c>
      <c r="V24" s="87">
        <f>分析係数表!D27</f>
        <v>0</v>
      </c>
      <c r="W24" s="167">
        <f t="shared" si="7"/>
        <v>0</v>
      </c>
      <c r="X24" s="76">
        <f>分析係数表!E27</f>
        <v>0</v>
      </c>
      <c r="Y24" s="166">
        <f t="shared" si="8"/>
        <v>0</v>
      </c>
    </row>
    <row r="25" spans="1:25" x14ac:dyDescent="0.2">
      <c r="A25" s="6" t="s">
        <v>13</v>
      </c>
      <c r="B25" s="5" t="s">
        <v>192</v>
      </c>
      <c r="C25" s="90"/>
      <c r="D25" s="107">
        <f>投入係数表!AK25</f>
        <v>0</v>
      </c>
      <c r="E25" s="110">
        <f t="shared" si="9"/>
        <v>0</v>
      </c>
      <c r="F25" s="85">
        <f>分析係数表!C28</f>
        <v>7.8754250939681358E-2</v>
      </c>
      <c r="G25" s="110">
        <f t="shared" si="0"/>
        <v>0</v>
      </c>
      <c r="H25" s="110">
        <v>1.3157793089862511E-2</v>
      </c>
      <c r="I25" s="110">
        <f t="shared" si="1"/>
        <v>1.3157793089862511E-2</v>
      </c>
      <c r="J25" s="85">
        <f>分析係数表!G28</f>
        <v>0.12491909385113269</v>
      </c>
      <c r="K25" s="111">
        <f t="shared" si="2"/>
        <v>1.6436595898663201E-3</v>
      </c>
      <c r="L25" s="79"/>
      <c r="M25" s="80"/>
      <c r="N25" s="81">
        <f>分析係数表!H28</f>
        <v>1.995711693880917E-2</v>
      </c>
      <c r="O25" s="82">
        <f t="shared" si="3"/>
        <v>0.6473693601560393</v>
      </c>
      <c r="P25" s="76">
        <f>分析係数表!C28</f>
        <v>7.8754250939681358E-2</v>
      </c>
      <c r="Q25" s="82">
        <f t="shared" si="4"/>
        <v>5.098308904038968E-2</v>
      </c>
      <c r="R25" s="83">
        <v>5.6261412841144484E-2</v>
      </c>
      <c r="S25" s="84">
        <f t="shared" si="5"/>
        <v>6.9419205931006991E-2</v>
      </c>
      <c r="T25" s="85">
        <f>分析係数表!F28</f>
        <v>0.21391585760517801</v>
      </c>
      <c r="U25" s="86">
        <f t="shared" si="6"/>
        <v>1.4849868971001819E-2</v>
      </c>
      <c r="V25" s="87">
        <f>分析係数表!D28</f>
        <v>3.3980582524271843E-2</v>
      </c>
      <c r="W25" s="167">
        <f t="shared" si="7"/>
        <v>0</v>
      </c>
      <c r="X25" s="76">
        <f>分析係数表!E28</f>
        <v>2.9773462783171521E-2</v>
      </c>
      <c r="Y25" s="166">
        <f t="shared" si="8"/>
        <v>0</v>
      </c>
    </row>
    <row r="26" spans="1:25" x14ac:dyDescent="0.2">
      <c r="A26" s="6" t="s">
        <v>14</v>
      </c>
      <c r="B26" s="5" t="s">
        <v>50</v>
      </c>
      <c r="C26" s="90"/>
      <c r="D26" s="107">
        <f>投入係数表!AK26</f>
        <v>5.1264044943820225E-2</v>
      </c>
      <c r="E26" s="110">
        <f t="shared" si="9"/>
        <v>5.1264044943820224</v>
      </c>
      <c r="F26" s="85">
        <f>分析係数表!C29</f>
        <v>0.17273701124799146</v>
      </c>
      <c r="G26" s="110">
        <f t="shared" si="0"/>
        <v>0.88551979080782139</v>
      </c>
      <c r="H26" s="110">
        <v>0.90977802117638173</v>
      </c>
      <c r="I26" s="110">
        <f t="shared" si="1"/>
        <v>0.90977802117638173</v>
      </c>
      <c r="J26" s="85">
        <f>分析係数表!G29</f>
        <v>0.26179367547952309</v>
      </c>
      <c r="K26" s="111">
        <f t="shared" si="2"/>
        <v>0.23817413203425236</v>
      </c>
      <c r="L26" s="79"/>
      <c r="M26" s="80"/>
      <c r="N26" s="81">
        <f>分析係数表!H29</f>
        <v>9.8960910440376044E-3</v>
      </c>
      <c r="O26" s="82">
        <f t="shared" si="3"/>
        <v>0.32100960007737483</v>
      </c>
      <c r="P26" s="76">
        <f>分析係数表!C29</f>
        <v>0.17273701124799146</v>
      </c>
      <c r="Q26" s="82">
        <f t="shared" si="4"/>
        <v>5.5450238899278734E-2</v>
      </c>
      <c r="R26" s="83">
        <v>7.4850210944634343E-2</v>
      </c>
      <c r="S26" s="84">
        <f t="shared" si="5"/>
        <v>0.98462823212101602</v>
      </c>
      <c r="T26" s="85">
        <f>分析係数表!F29</f>
        <v>0.41420425090720581</v>
      </c>
      <c r="U26" s="86">
        <f t="shared" si="6"/>
        <v>0.40783719930777179</v>
      </c>
      <c r="V26" s="87">
        <f>分析係数表!D29</f>
        <v>0.15033696215655781</v>
      </c>
      <c r="W26" s="167">
        <f t="shared" si="7"/>
        <v>0</v>
      </c>
      <c r="X26" s="76">
        <f>分析係数表!E29</f>
        <v>7.8797304302747534E-2</v>
      </c>
      <c r="Y26" s="166">
        <f t="shared" si="8"/>
        <v>0</v>
      </c>
    </row>
    <row r="27" spans="1:25" x14ac:dyDescent="0.2">
      <c r="A27" s="6" t="s">
        <v>15</v>
      </c>
      <c r="B27" s="5" t="s">
        <v>36</v>
      </c>
      <c r="C27" s="90"/>
      <c r="D27" s="107">
        <f>投入係数表!AK27</f>
        <v>2.1067415730337078E-3</v>
      </c>
      <c r="E27" s="110">
        <f t="shared" si="9"/>
        <v>0.21067415730337077</v>
      </c>
      <c r="F27" s="85">
        <f>分析係数表!C30</f>
        <v>1</v>
      </c>
      <c r="G27" s="110">
        <f t="shared" si="0"/>
        <v>0.21067415730337077</v>
      </c>
      <c r="H27" s="110">
        <v>0.25228564209834198</v>
      </c>
      <c r="I27" s="110">
        <f t="shared" si="1"/>
        <v>0.25228564209834198</v>
      </c>
      <c r="J27" s="85">
        <f>分析係数表!G30</f>
        <v>0.34449467473756801</v>
      </c>
      <c r="K27" s="111">
        <f t="shared" si="2"/>
        <v>8.691106021562682E-2</v>
      </c>
      <c r="L27" s="79"/>
      <c r="M27" s="80"/>
      <c r="N27" s="81">
        <f>分析係数表!H30</f>
        <v>0</v>
      </c>
      <c r="O27" s="82">
        <f t="shared" si="3"/>
        <v>0</v>
      </c>
      <c r="P27" s="76">
        <f>分析係数表!C30</f>
        <v>1</v>
      </c>
      <c r="Q27" s="82">
        <f t="shared" si="4"/>
        <v>0</v>
      </c>
      <c r="R27" s="83">
        <v>7.8404341239487044E-2</v>
      </c>
      <c r="S27" s="84">
        <f t="shared" si="5"/>
        <v>0.33068998333782901</v>
      </c>
      <c r="T27" s="85">
        <f>分析係数表!F30</f>
        <v>0.44103900084284731</v>
      </c>
      <c r="U27" s="86">
        <f t="shared" si="6"/>
        <v>0.14584717984005394</v>
      </c>
      <c r="V27" s="87">
        <f>分析係数表!D30</f>
        <v>0.13470232166117538</v>
      </c>
      <c r="W27" s="167">
        <f t="shared" si="7"/>
        <v>0</v>
      </c>
      <c r="X27" s="76">
        <f>分析係数表!E30</f>
        <v>9.0644395065512223E-2</v>
      </c>
      <c r="Y27" s="166">
        <f t="shared" si="8"/>
        <v>0</v>
      </c>
    </row>
    <row r="28" spans="1:25" x14ac:dyDescent="0.2">
      <c r="A28" s="6" t="s">
        <v>16</v>
      </c>
      <c r="B28" s="5" t="s">
        <v>193</v>
      </c>
      <c r="C28" s="90"/>
      <c r="D28" s="107">
        <f>投入係数表!AK28</f>
        <v>4.2134831460674156E-3</v>
      </c>
      <c r="E28" s="110">
        <f t="shared" si="9"/>
        <v>0.42134831460674155</v>
      </c>
      <c r="F28" s="85">
        <f>分析係数表!C31</f>
        <v>0.22703792364873376</v>
      </c>
      <c r="G28" s="110">
        <f t="shared" si="0"/>
        <v>9.5662046481208046E-2</v>
      </c>
      <c r="H28" s="110">
        <v>0.11869006474539059</v>
      </c>
      <c r="I28" s="110">
        <f t="shared" si="1"/>
        <v>0.11869006474539059</v>
      </c>
      <c r="J28" s="85">
        <f>分析係数表!G31</f>
        <v>7.0061014096360189E-2</v>
      </c>
      <c r="K28" s="111">
        <f t="shared" si="2"/>
        <v>8.3155462992247145E-3</v>
      </c>
      <c r="L28" s="79"/>
      <c r="M28" s="80"/>
      <c r="N28" s="81">
        <f>分析係数表!H31</f>
        <v>2.3692406205431206E-2</v>
      </c>
      <c r="O28" s="82">
        <f t="shared" si="3"/>
        <v>0.76853474842053859</v>
      </c>
      <c r="P28" s="76">
        <f>分析係数表!C31</f>
        <v>0.22703792364873376</v>
      </c>
      <c r="Q28" s="82">
        <f t="shared" si="4"/>
        <v>0.17448653353330104</v>
      </c>
      <c r="R28" s="83">
        <v>0.21850956682660347</v>
      </c>
      <c r="S28" s="84">
        <f t="shared" si="5"/>
        <v>0.33719963157199406</v>
      </c>
      <c r="T28" s="85">
        <f>分析係数表!F31</f>
        <v>0.2422680412371134</v>
      </c>
      <c r="U28" s="86">
        <f t="shared" si="6"/>
        <v>8.1692694246823308E-2</v>
      </c>
      <c r="V28" s="87">
        <f>分析係数表!D31</f>
        <v>2.0934146854618137E-2</v>
      </c>
      <c r="W28" s="167">
        <f t="shared" si="7"/>
        <v>0</v>
      </c>
      <c r="X28" s="76">
        <f>分析係数表!E31</f>
        <v>1.7988638754470862E-2</v>
      </c>
      <c r="Y28" s="166">
        <f t="shared" si="8"/>
        <v>0</v>
      </c>
    </row>
    <row r="29" spans="1:25" x14ac:dyDescent="0.2">
      <c r="A29" s="6" t="s">
        <v>17</v>
      </c>
      <c r="B29" s="5" t="s">
        <v>273</v>
      </c>
      <c r="C29" s="90"/>
      <c r="D29" s="107">
        <f>投入係数表!AK29</f>
        <v>2.1067415730337078E-3</v>
      </c>
      <c r="E29" s="110">
        <f t="shared" si="9"/>
        <v>0.21067415730337077</v>
      </c>
      <c r="F29" s="85">
        <f>分析係数表!C32</f>
        <v>0.29590488771466317</v>
      </c>
      <c r="G29" s="110">
        <f t="shared" si="0"/>
        <v>6.2339512861235215E-2</v>
      </c>
      <c r="H29" s="110">
        <v>6.7669155465605549E-2</v>
      </c>
      <c r="I29" s="110">
        <f t="shared" si="1"/>
        <v>6.7669155465605549E-2</v>
      </c>
      <c r="J29" s="85">
        <f>分析係数表!G32</f>
        <v>0.13968957871396895</v>
      </c>
      <c r="K29" s="111">
        <f t="shared" si="2"/>
        <v>9.4526758189205085E-3</v>
      </c>
      <c r="L29" s="79"/>
      <c r="M29" s="80"/>
      <c r="N29" s="81">
        <f>分析係数表!H32</f>
        <v>6.5682878792288815E-3</v>
      </c>
      <c r="O29" s="82">
        <f t="shared" si="3"/>
        <v>0.21306225416900273</v>
      </c>
      <c r="P29" s="76">
        <f>分析係数表!C32</f>
        <v>0.29590488771466317</v>
      </c>
      <c r="Q29" s="82">
        <f t="shared" si="4"/>
        <v>6.3046162396111785E-2</v>
      </c>
      <c r="R29" s="83">
        <v>7.7739607167706115E-2</v>
      </c>
      <c r="S29" s="84">
        <f t="shared" si="5"/>
        <v>0.14540876263331165</v>
      </c>
      <c r="T29" s="85">
        <f>分析係数表!F32</f>
        <v>0.48337028824833705</v>
      </c>
      <c r="U29" s="86">
        <f t="shared" si="6"/>
        <v>7.0286275507897872E-2</v>
      </c>
      <c r="V29" s="87">
        <f>分析係数表!D32</f>
        <v>2.4390243902439025E-2</v>
      </c>
      <c r="W29" s="167">
        <f t="shared" si="7"/>
        <v>0</v>
      </c>
      <c r="X29" s="76">
        <f>分析係数表!E32</f>
        <v>3.7694013303769404E-2</v>
      </c>
      <c r="Y29" s="166">
        <f t="shared" si="8"/>
        <v>0</v>
      </c>
    </row>
    <row r="30" spans="1:25" x14ac:dyDescent="0.2">
      <c r="A30" s="6" t="s">
        <v>18</v>
      </c>
      <c r="B30" s="5" t="s">
        <v>274</v>
      </c>
      <c r="C30" s="90"/>
      <c r="D30" s="107">
        <f>投入係数表!AK30</f>
        <v>0</v>
      </c>
      <c r="E30" s="110">
        <f t="shared" si="9"/>
        <v>0</v>
      </c>
      <c r="F30" s="85">
        <f>分析係数表!C33</f>
        <v>0.50593824228028506</v>
      </c>
      <c r="G30" s="110">
        <f t="shared" si="0"/>
        <v>0</v>
      </c>
      <c r="H30" s="110">
        <v>1.1172523939249786E-2</v>
      </c>
      <c r="I30" s="110">
        <f t="shared" si="1"/>
        <v>1.1172523939249786E-2</v>
      </c>
      <c r="J30" s="85">
        <f>分析係数表!G33</f>
        <v>0.50351288056206089</v>
      </c>
      <c r="K30" s="111">
        <f t="shared" si="2"/>
        <v>5.6255097118002436E-3</v>
      </c>
      <c r="L30" s="79"/>
      <c r="M30" s="80"/>
      <c r="N30" s="81">
        <f>分析係数表!H33</f>
        <v>9.7990705436058648E-4</v>
      </c>
      <c r="O30" s="82">
        <f t="shared" si="3"/>
        <v>3.1786244713543979E-2</v>
      </c>
      <c r="P30" s="76">
        <f>分析係数表!C33</f>
        <v>0.50593824228028506</v>
      </c>
      <c r="Q30" s="82">
        <f t="shared" si="4"/>
        <v>1.6081876779061442E-2</v>
      </c>
      <c r="R30" s="83">
        <v>5.4112926477581334E-2</v>
      </c>
      <c r="S30" s="84">
        <f t="shared" si="5"/>
        <v>6.528545041683112E-2</v>
      </c>
      <c r="T30" s="85">
        <f>分析係数表!F33</f>
        <v>0.6428571428571429</v>
      </c>
      <c r="U30" s="86">
        <f t="shared" si="6"/>
        <v>4.196921812510572E-2</v>
      </c>
      <c r="V30" s="87">
        <f>分析係数表!D33</f>
        <v>0.16744730679156908</v>
      </c>
      <c r="W30" s="167">
        <f t="shared" si="7"/>
        <v>0</v>
      </c>
      <c r="X30" s="76">
        <f>分析係数表!E33</f>
        <v>0.16510538641686182</v>
      </c>
      <c r="Y30" s="166">
        <f t="shared" si="8"/>
        <v>0</v>
      </c>
    </row>
    <row r="31" spans="1:25" x14ac:dyDescent="0.2">
      <c r="A31" s="6" t="s">
        <v>19</v>
      </c>
      <c r="B31" s="5" t="s">
        <v>275</v>
      </c>
      <c r="C31" s="90"/>
      <c r="D31" s="107">
        <f>投入係数表!AK31</f>
        <v>4.1432584269662918E-2</v>
      </c>
      <c r="E31" s="110">
        <f t="shared" si="9"/>
        <v>4.143258426966292</v>
      </c>
      <c r="F31" s="85">
        <f>分析係数表!C34</f>
        <v>0.26077975054258296</v>
      </c>
      <c r="G31" s="110">
        <f t="shared" si="0"/>
        <v>1.0804778990177242</v>
      </c>
      <c r="H31" s="110">
        <v>1.1646012456041854</v>
      </c>
      <c r="I31" s="110">
        <f t="shared" si="1"/>
        <v>1.1646012456041854</v>
      </c>
      <c r="J31" s="85">
        <f>分析係数表!G34</f>
        <v>0.42483061710309467</v>
      </c>
      <c r="K31" s="111">
        <f t="shared" si="2"/>
        <v>0.4947582658490588</v>
      </c>
      <c r="L31" s="79"/>
      <c r="M31" s="80"/>
      <c r="N31" s="81">
        <f>分析係数表!H34</f>
        <v>0.16366388217830427</v>
      </c>
      <c r="O31" s="82">
        <f t="shared" si="3"/>
        <v>5.3089322977502311</v>
      </c>
      <c r="P31" s="76">
        <f>分析係数表!C34</f>
        <v>0.26077975054258296</v>
      </c>
      <c r="Q31" s="82">
        <f t="shared" si="4"/>
        <v>1.3844620402547669</v>
      </c>
      <c r="R31" s="83">
        <v>1.495375455259929</v>
      </c>
      <c r="S31" s="84">
        <f t="shared" si="5"/>
        <v>2.6599767008641146</v>
      </c>
      <c r="T31" s="85">
        <f>分析係数表!F34</f>
        <v>0.70072636269303545</v>
      </c>
      <c r="U31" s="86">
        <f t="shared" si="6"/>
        <v>1.8639157984447314</v>
      </c>
      <c r="V31" s="87">
        <f>分析係数表!D34</f>
        <v>0.25868278093145336</v>
      </c>
      <c r="W31" s="167">
        <f t="shared" si="7"/>
        <v>1</v>
      </c>
      <c r="X31" s="76">
        <f>分析係数表!E34</f>
        <v>0.16968809131416712</v>
      </c>
      <c r="Y31" s="166">
        <f t="shared" si="8"/>
        <v>0</v>
      </c>
    </row>
    <row r="32" spans="1:25" x14ac:dyDescent="0.2">
      <c r="A32" s="6" t="s">
        <v>20</v>
      </c>
      <c r="B32" s="5" t="s">
        <v>37</v>
      </c>
      <c r="C32" s="90"/>
      <c r="D32" s="107">
        <f>投入係数表!AK32</f>
        <v>2.6685393258426966E-2</v>
      </c>
      <c r="E32" s="110">
        <f t="shared" si="9"/>
        <v>2.6685393258426964</v>
      </c>
      <c r="F32" s="85">
        <f>分析係数表!C35</f>
        <v>0.71993786549707606</v>
      </c>
      <c r="G32" s="110">
        <f t="shared" si="0"/>
        <v>1.9211825062421972</v>
      </c>
      <c r="H32" s="110">
        <v>2.1220160467878402</v>
      </c>
      <c r="I32" s="110">
        <f t="shared" si="1"/>
        <v>2.1220160467878402</v>
      </c>
      <c r="J32" s="85">
        <f>分析係数表!G35</f>
        <v>0.31397977394408089</v>
      </c>
      <c r="K32" s="111">
        <f t="shared" si="2"/>
        <v>0.66627011867615826</v>
      </c>
      <c r="L32" s="79"/>
      <c r="M32" s="80"/>
      <c r="N32" s="81">
        <f>分析係数表!H35</f>
        <v>6.1132617322040145E-2</v>
      </c>
      <c r="O32" s="82">
        <f t="shared" si="3"/>
        <v>1.9830210687132734</v>
      </c>
      <c r="P32" s="76">
        <f>分析係数表!C35</f>
        <v>0.71993786549707606</v>
      </c>
      <c r="Q32" s="82">
        <f t="shared" si="4"/>
        <v>1.4276519554451648</v>
      </c>
      <c r="R32" s="83">
        <v>1.7907843840332953</v>
      </c>
      <c r="S32" s="84">
        <f t="shared" si="5"/>
        <v>3.9128004308211355</v>
      </c>
      <c r="T32" s="85">
        <f>分析係数表!F35</f>
        <v>0.64640095181439616</v>
      </c>
      <c r="U32" s="86">
        <f t="shared" si="6"/>
        <v>2.5292379227425612</v>
      </c>
      <c r="V32" s="87">
        <f>分析係数表!D35</f>
        <v>8.7804878048780483E-2</v>
      </c>
      <c r="W32" s="167">
        <f t="shared" si="7"/>
        <v>0</v>
      </c>
      <c r="X32" s="76">
        <f>分析係数表!E35</f>
        <v>7.8643664485425341E-2</v>
      </c>
      <c r="Y32" s="166">
        <f t="shared" si="8"/>
        <v>0</v>
      </c>
    </row>
    <row r="33" spans="1:25" x14ac:dyDescent="0.2">
      <c r="A33" s="6" t="s">
        <v>21</v>
      </c>
      <c r="B33" s="5" t="s">
        <v>38</v>
      </c>
      <c r="C33" s="90"/>
      <c r="D33" s="107">
        <f>投入係数表!AK33</f>
        <v>1.5449438202247191E-2</v>
      </c>
      <c r="E33" s="110">
        <f t="shared" si="9"/>
        <v>1.544943820224719</v>
      </c>
      <c r="F33" s="85">
        <f>分析係数表!C36</f>
        <v>0.73814422888496956</v>
      </c>
      <c r="G33" s="110">
        <f t="shared" si="0"/>
        <v>1.1403913648503743</v>
      </c>
      <c r="H33" s="110">
        <v>1.2462390754734001</v>
      </c>
      <c r="I33" s="110">
        <f t="shared" si="1"/>
        <v>1.2462390754734001</v>
      </c>
      <c r="J33" s="85">
        <f>分析係数表!G36</f>
        <v>1.8281777836656288E-2</v>
      </c>
      <c r="K33" s="111">
        <f t="shared" si="2"/>
        <v>2.2783465909164628E-2</v>
      </c>
      <c r="L33" s="79"/>
      <c r="M33" s="80"/>
      <c r="N33" s="81">
        <f>分析係数表!H36</f>
        <v>0.17079488896003725</v>
      </c>
      <c r="O33" s="82">
        <f t="shared" si="3"/>
        <v>5.5402480389824573</v>
      </c>
      <c r="P33" s="76">
        <f>分析係数表!C36</f>
        <v>0.73814422888496956</v>
      </c>
      <c r="Q33" s="82">
        <f t="shared" si="4"/>
        <v>4.0895021165661705</v>
      </c>
      <c r="R33" s="83">
        <v>4.2456071513362659</v>
      </c>
      <c r="S33" s="84">
        <f t="shared" si="5"/>
        <v>5.4918462268096659</v>
      </c>
      <c r="T33" s="85">
        <f>分析係数表!F36</f>
        <v>0.88368550043054916</v>
      </c>
      <c r="U33" s="86">
        <f t="shared" si="6"/>
        <v>4.8530648812259232</v>
      </c>
      <c r="V33" s="87">
        <f>分析係数表!D36</f>
        <v>1.6625819699278004E-2</v>
      </c>
      <c r="W33" s="167">
        <f t="shared" si="7"/>
        <v>0</v>
      </c>
      <c r="X33" s="76">
        <f>分析係数表!E36</f>
        <v>4.8353977611445987E-3</v>
      </c>
      <c r="Y33" s="166">
        <f t="shared" si="8"/>
        <v>0</v>
      </c>
    </row>
    <row r="34" spans="1:25" x14ac:dyDescent="0.2">
      <c r="A34" s="6" t="s">
        <v>22</v>
      </c>
      <c r="B34" s="5" t="s">
        <v>377</v>
      </c>
      <c r="C34" s="90"/>
      <c r="D34" s="107">
        <f>投入係数表!AK34</f>
        <v>2.8089887640449437E-2</v>
      </c>
      <c r="E34" s="110">
        <f t="shared" si="9"/>
        <v>2.8089887640449436</v>
      </c>
      <c r="F34" s="85">
        <f>分析係数表!C37</f>
        <v>0.25348602222970695</v>
      </c>
      <c r="G34" s="110">
        <f t="shared" si="0"/>
        <v>0.71203938828569358</v>
      </c>
      <c r="H34" s="110">
        <v>0.80575347891491733</v>
      </c>
      <c r="I34" s="110">
        <f t="shared" si="1"/>
        <v>0.80575347891491733</v>
      </c>
      <c r="J34" s="85">
        <f>分析係数表!G37</f>
        <v>0.47075358051131039</v>
      </c>
      <c r="K34" s="111">
        <f t="shared" si="2"/>
        <v>0.37931133520864196</v>
      </c>
      <c r="L34" s="79"/>
      <c r="M34" s="80"/>
      <c r="N34" s="81">
        <f>分析係数表!H37</f>
        <v>4.9005054768072494E-2</v>
      </c>
      <c r="O34" s="82">
        <f t="shared" si="3"/>
        <v>1.5896269509713925</v>
      </c>
      <c r="P34" s="76">
        <f>分析係数表!C37</f>
        <v>0.25348602222970695</v>
      </c>
      <c r="Q34" s="82">
        <f t="shared" si="4"/>
        <v>0.40294821263087571</v>
      </c>
      <c r="R34" s="83">
        <v>0.48711854113147618</v>
      </c>
      <c r="S34" s="84">
        <f t="shared" si="5"/>
        <v>1.2928720200463935</v>
      </c>
      <c r="T34" s="85">
        <f>分析係数表!F37</f>
        <v>0.68036407442109492</v>
      </c>
      <c r="U34" s="86">
        <f t="shared" si="6"/>
        <v>0.87962367526379581</v>
      </c>
      <c r="V34" s="87">
        <f>分析係数表!D37</f>
        <v>9.1554008834158748E-2</v>
      </c>
      <c r="W34" s="167">
        <f t="shared" si="7"/>
        <v>0</v>
      </c>
      <c r="X34" s="76">
        <f>分析係数表!E37</f>
        <v>8.4593762548520954E-2</v>
      </c>
      <c r="Y34" s="166">
        <f t="shared" si="8"/>
        <v>0</v>
      </c>
    </row>
    <row r="35" spans="1:25" x14ac:dyDescent="0.2">
      <c r="A35" s="6" t="s">
        <v>23</v>
      </c>
      <c r="B35" s="5" t="s">
        <v>194</v>
      </c>
      <c r="C35" s="90"/>
      <c r="D35" s="107">
        <f>投入係数表!AK35</f>
        <v>7.1629213483146062E-2</v>
      </c>
      <c r="E35" s="110">
        <f t="shared" si="9"/>
        <v>7.1629213483146064</v>
      </c>
      <c r="F35" s="85">
        <f>分析係数表!C38</f>
        <v>0.13763637750820168</v>
      </c>
      <c r="G35" s="110">
        <f t="shared" si="0"/>
        <v>0.98587854675818609</v>
      </c>
      <c r="H35" s="110">
        <v>1.0638875222973423</v>
      </c>
      <c r="I35" s="110">
        <f t="shared" si="1"/>
        <v>1.0638875222973423</v>
      </c>
      <c r="J35" s="85">
        <f>分析係数表!G38</f>
        <v>0.19868482855800845</v>
      </c>
      <c r="K35" s="111">
        <f t="shared" si="2"/>
        <v>0.21137830997265186</v>
      </c>
      <c r="L35" s="79"/>
      <c r="M35" s="80"/>
      <c r="N35" s="81">
        <f>分析係数表!H38</f>
        <v>4.3455482143376897E-2</v>
      </c>
      <c r="O35" s="82">
        <f t="shared" si="3"/>
        <v>1.4096098026927077</v>
      </c>
      <c r="P35" s="76">
        <f>分析係数表!C38</f>
        <v>0.13763637750820168</v>
      </c>
      <c r="Q35" s="82">
        <f t="shared" si="4"/>
        <v>0.1940135869426752</v>
      </c>
      <c r="R35" s="83">
        <v>0.24748056668637725</v>
      </c>
      <c r="S35" s="84">
        <f t="shared" si="5"/>
        <v>1.3113680889837196</v>
      </c>
      <c r="T35" s="85">
        <f>分析係数表!F38</f>
        <v>0.41427900422733677</v>
      </c>
      <c r="U35" s="86">
        <f t="shared" si="6"/>
        <v>0.54327226607968093</v>
      </c>
      <c r="V35" s="87">
        <f>分析係数表!D38</f>
        <v>5.9182714889619542E-2</v>
      </c>
      <c r="W35" s="167">
        <f t="shared" si="7"/>
        <v>0</v>
      </c>
      <c r="X35" s="76">
        <f>分析係数表!E38</f>
        <v>5.7303898543917334E-2</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2.8331166520984361E-2</v>
      </c>
      <c r="I36" s="110">
        <f t="shared" si="1"/>
        <v>2.8331166520984361E-2</v>
      </c>
      <c r="J36" s="85">
        <f>分析係数表!G39</f>
        <v>0.35440246949875054</v>
      </c>
      <c r="K36" s="111">
        <f t="shared" si="2"/>
        <v>1.0040635378817182E-2</v>
      </c>
      <c r="L36" s="79"/>
      <c r="M36" s="80"/>
      <c r="N36" s="81">
        <f>分析係数表!H39</f>
        <v>3.9099261673991711E-3</v>
      </c>
      <c r="O36" s="82">
        <f t="shared" si="3"/>
        <v>0.12683026355998239</v>
      </c>
      <c r="P36" s="76">
        <f>分析係数表!C39</f>
        <v>1</v>
      </c>
      <c r="Q36" s="82">
        <f t="shared" si="4"/>
        <v>0.12683026355998239</v>
      </c>
      <c r="R36" s="83">
        <v>0.14893342734936499</v>
      </c>
      <c r="S36" s="84">
        <f t="shared" si="5"/>
        <v>0.17726459387034935</v>
      </c>
      <c r="T36" s="85">
        <f>分析係数表!F39</f>
        <v>0.70505659267970011</v>
      </c>
      <c r="U36" s="86">
        <f t="shared" si="6"/>
        <v>0.12498157055697937</v>
      </c>
      <c r="V36" s="87">
        <f>分析係数表!D39</f>
        <v>6.644127590768778E-2</v>
      </c>
      <c r="W36" s="167">
        <f t="shared" si="7"/>
        <v>0</v>
      </c>
      <c r="X36" s="76">
        <f>分析係数表!E39</f>
        <v>8.4080552697339411E-2</v>
      </c>
      <c r="Y36" s="166">
        <f t="shared" si="8"/>
        <v>0</v>
      </c>
    </row>
    <row r="37" spans="1:25" x14ac:dyDescent="0.2">
      <c r="A37" s="6" t="s">
        <v>25</v>
      </c>
      <c r="B37" s="5" t="s">
        <v>40</v>
      </c>
      <c r="C37" s="90"/>
      <c r="D37" s="107">
        <f>投入係数表!AK37</f>
        <v>0</v>
      </c>
      <c r="E37" s="110">
        <f t="shared" si="9"/>
        <v>0</v>
      </c>
      <c r="F37" s="85">
        <f>分析係数表!C40</f>
        <v>0.97865804365400166</v>
      </c>
      <c r="G37" s="110">
        <f t="shared" si="0"/>
        <v>0</v>
      </c>
      <c r="H37" s="110">
        <v>4.2969086963773797E-3</v>
      </c>
      <c r="I37" s="110">
        <f t="shared" si="1"/>
        <v>4.2969086963773797E-3</v>
      </c>
      <c r="J37" s="85">
        <f>分析係数表!G40</f>
        <v>0.50171175404443846</v>
      </c>
      <c r="K37" s="111">
        <f t="shared" si="2"/>
        <v>2.1558095990282964E-3</v>
      </c>
      <c r="L37" s="79"/>
      <c r="M37" s="80"/>
      <c r="N37" s="81">
        <f>分析係数表!H40</f>
        <v>2.8630749677406836E-2</v>
      </c>
      <c r="O37" s="82">
        <f t="shared" si="3"/>
        <v>0.92872483316503252</v>
      </c>
      <c r="P37" s="76">
        <f>分析係数表!C40</f>
        <v>0.97865804365400166</v>
      </c>
      <c r="Q37" s="82">
        <f t="shared" si="4"/>
        <v>0.90890402831817985</v>
      </c>
      <c r="R37" s="83">
        <v>0.9110374930105013</v>
      </c>
      <c r="S37" s="84">
        <f t="shared" si="5"/>
        <v>0.91533440170687863</v>
      </c>
      <c r="T37" s="85">
        <f>分析係数表!F40</f>
        <v>0.70027522319930191</v>
      </c>
      <c r="U37" s="86">
        <f t="shared" si="6"/>
        <v>0.64098600245728388</v>
      </c>
      <c r="V37" s="87">
        <f>分析係数表!D40</f>
        <v>7.5250050345707184E-2</v>
      </c>
      <c r="W37" s="167">
        <f t="shared" si="7"/>
        <v>0</v>
      </c>
      <c r="X37" s="76">
        <f>分析係数表!E40</f>
        <v>4.584815734711687E-2</v>
      </c>
      <c r="Y37" s="166">
        <f t="shared" si="8"/>
        <v>0</v>
      </c>
    </row>
    <row r="38" spans="1:25" x14ac:dyDescent="0.2">
      <c r="A38" s="6" t="s">
        <v>26</v>
      </c>
      <c r="B38" s="5" t="s">
        <v>277</v>
      </c>
      <c r="C38" s="90"/>
      <c r="D38" s="107">
        <f>投入係数表!AK38</f>
        <v>0</v>
      </c>
      <c r="E38" s="110">
        <f t="shared" si="9"/>
        <v>0</v>
      </c>
      <c r="F38" s="85">
        <f>分析係数表!C41</f>
        <v>0.80396305278910163</v>
      </c>
      <c r="G38" s="110">
        <f t="shared" si="0"/>
        <v>0</v>
      </c>
      <c r="H38" s="110">
        <v>5.9376711635729254E-4</v>
      </c>
      <c r="I38" s="110">
        <f t="shared" si="1"/>
        <v>5.9376711635729254E-4</v>
      </c>
      <c r="J38" s="85">
        <f>分析係数表!G41</f>
        <v>0.44128144119646501</v>
      </c>
      <c r="K38" s="111">
        <f t="shared" si="2"/>
        <v>2.6201840884121521E-4</v>
      </c>
      <c r="L38" s="79"/>
      <c r="M38" s="80"/>
      <c r="N38" s="81">
        <f>分析係数表!H41</f>
        <v>5.1799245180506638E-2</v>
      </c>
      <c r="O38" s="82">
        <f t="shared" si="3"/>
        <v>1.6802649556991218</v>
      </c>
      <c r="P38" s="76">
        <f>分析係数表!C41</f>
        <v>0.80396305278910163</v>
      </c>
      <c r="Q38" s="82">
        <f t="shared" si="4"/>
        <v>1.3508709432784105</v>
      </c>
      <c r="R38" s="83">
        <v>1.3746561164128981</v>
      </c>
      <c r="S38" s="84">
        <f t="shared" si="5"/>
        <v>1.3752498835292555</v>
      </c>
      <c r="T38" s="85">
        <f>分析係数表!F41</f>
        <v>0.54716179469748472</v>
      </c>
      <c r="U38" s="86">
        <f t="shared" si="6"/>
        <v>0.75248419442937431</v>
      </c>
      <c r="V38" s="87">
        <f>分析係数表!D41</f>
        <v>0.14475696804894631</v>
      </c>
      <c r="W38" s="167">
        <f t="shared" si="7"/>
        <v>0</v>
      </c>
      <c r="X38" s="76">
        <f>分析係数表!E41</f>
        <v>0.13642929979605711</v>
      </c>
      <c r="Y38" s="166">
        <f t="shared" si="8"/>
        <v>0</v>
      </c>
    </row>
    <row r="39" spans="1:25" x14ac:dyDescent="0.2">
      <c r="A39" s="6" t="s">
        <v>51</v>
      </c>
      <c r="B39" s="5" t="s">
        <v>367</v>
      </c>
      <c r="C39" s="75">
        <f>最終需要_まとめ!C40</f>
        <v>100</v>
      </c>
      <c r="D39" s="107">
        <f>投入係数表!AK39</f>
        <v>0</v>
      </c>
      <c r="E39" s="110">
        <f t="shared" si="9"/>
        <v>0</v>
      </c>
      <c r="F39" s="85">
        <f>分析係数表!C42</f>
        <v>0.7641968631692807</v>
      </c>
      <c r="G39" s="110">
        <f>E39*F39</f>
        <v>0</v>
      </c>
      <c r="H39" s="110">
        <v>1.1462819209217507E-2</v>
      </c>
      <c r="I39" s="110">
        <f>C39+H39</f>
        <v>100.01146281920921</v>
      </c>
      <c r="J39" s="85">
        <f>分析係数表!G42</f>
        <v>0.4859550561797753</v>
      </c>
      <c r="K39" s="111">
        <f>I39*J39</f>
        <v>48.601076032930322</v>
      </c>
      <c r="L39" s="79"/>
      <c r="M39" s="80"/>
      <c r="N39" s="81">
        <f>分析係数表!H42</f>
        <v>1.4232907413336437E-2</v>
      </c>
      <c r="O39" s="82">
        <f t="shared" si="3"/>
        <v>0.46168733658187144</v>
      </c>
      <c r="P39" s="76">
        <f>分析係数表!C42</f>
        <v>0.7641968631692807</v>
      </c>
      <c r="Q39" s="82">
        <f>O39*P39</f>
        <v>0.35282001438084604</v>
      </c>
      <c r="R39" s="83">
        <v>0.36536700160811808</v>
      </c>
      <c r="S39" s="84">
        <f>I39+R39</f>
        <v>100.37682982081733</v>
      </c>
      <c r="T39" s="85">
        <f>分析係数表!F42</f>
        <v>0.5610955056179775</v>
      </c>
      <c r="U39" s="86">
        <f>S39*T39</f>
        <v>56.320988080641186</v>
      </c>
      <c r="V39" s="87">
        <f>分析係数表!D42</f>
        <v>0.23876404494382023</v>
      </c>
      <c r="W39" s="167">
        <f>ROUND(S39*V39,0)</f>
        <v>24</v>
      </c>
      <c r="X39" s="76">
        <f>分析係数表!E42</f>
        <v>0.20084269662921347</v>
      </c>
      <c r="Y39" s="166">
        <f>ROUND(S39*X39,0)</f>
        <v>20</v>
      </c>
    </row>
    <row r="40" spans="1:25" x14ac:dyDescent="0.2">
      <c r="A40" s="6" t="s">
        <v>195</v>
      </c>
      <c r="B40" s="5" t="s">
        <v>41</v>
      </c>
      <c r="C40" s="90"/>
      <c r="D40" s="107">
        <f>投入係数表!AK40</f>
        <v>7.9353932584269662E-2</v>
      </c>
      <c r="E40" s="110">
        <f t="shared" si="9"/>
        <v>7.9353932584269664</v>
      </c>
      <c r="F40" s="85">
        <f>分析係数表!C43</f>
        <v>0.28983015307192284</v>
      </c>
      <c r="G40" s="110">
        <f>E40*F40</f>
        <v>2.299916242775792</v>
      </c>
      <c r="H40" s="110">
        <v>2.5892786517384661</v>
      </c>
      <c r="I40" s="110">
        <f>C40+H40</f>
        <v>2.5892786517384661</v>
      </c>
      <c r="J40" s="85">
        <f>分析係数表!G43</f>
        <v>0.33656441717791413</v>
      </c>
      <c r="K40" s="111">
        <f>I40*J40</f>
        <v>0.87145906033357212</v>
      </c>
      <c r="L40" s="79"/>
      <c r="M40" s="80"/>
      <c r="N40" s="81">
        <f>分析係数表!H43</f>
        <v>3.8148460769760653E-2</v>
      </c>
      <c r="O40" s="82">
        <f t="shared" si="3"/>
        <v>1.2374605367688607</v>
      </c>
      <c r="P40" s="76">
        <f>分析係数表!C43</f>
        <v>0.28983015307192284</v>
      </c>
      <c r="Q40" s="82">
        <f>O40*P40</f>
        <v>0.35865337679218268</v>
      </c>
      <c r="R40" s="83">
        <v>0.59201296214746069</v>
      </c>
      <c r="S40" s="84">
        <f>I40+R40</f>
        <v>3.1812916138859269</v>
      </c>
      <c r="T40" s="85">
        <f>分析係数表!F43</f>
        <v>0.56944785276073617</v>
      </c>
      <c r="U40" s="86">
        <f>S40*T40</f>
        <v>1.811579678533078</v>
      </c>
      <c r="V40" s="87">
        <f>分析係数表!D43</f>
        <v>0.1860122699386503</v>
      </c>
      <c r="W40" s="167">
        <f>ROUND(S40*V40,0)</f>
        <v>1</v>
      </c>
      <c r="X40" s="76">
        <f>分析係数表!E43</f>
        <v>0.14098159509202454</v>
      </c>
      <c r="Y40" s="166">
        <f>ROUND(S40*X40,0)</f>
        <v>0</v>
      </c>
    </row>
    <row r="41" spans="1:25" x14ac:dyDescent="0.2">
      <c r="A41" s="6" t="s">
        <v>341</v>
      </c>
      <c r="B41" s="5" t="s">
        <v>42</v>
      </c>
      <c r="C41" s="90"/>
      <c r="D41" s="107">
        <f>投入係数表!AK41</f>
        <v>2.1067415730337078E-3</v>
      </c>
      <c r="E41" s="110">
        <f t="shared" si="9"/>
        <v>0.21067415730337077</v>
      </c>
      <c r="F41" s="85">
        <f>分析係数表!C44</f>
        <v>0.42300160227879646</v>
      </c>
      <c r="G41" s="110">
        <f>E41*F41</f>
        <v>8.9115506098061043E-2</v>
      </c>
      <c r="H41" s="110">
        <v>0.10120970125237512</v>
      </c>
      <c r="I41" s="110">
        <f>C41+H41</f>
        <v>0.10120970125237512</v>
      </c>
      <c r="J41" s="85">
        <f>分析係数表!G44</f>
        <v>0.26136898597118913</v>
      </c>
      <c r="K41" s="111">
        <f>I41*J41</f>
        <v>2.6453076986780275E-2</v>
      </c>
      <c r="L41" s="79"/>
      <c r="M41" s="80"/>
      <c r="N41" s="81">
        <f>分析係数表!H44</f>
        <v>0.11478495406079305</v>
      </c>
      <c r="O41" s="82">
        <f t="shared" si="3"/>
        <v>3.7233966456033549</v>
      </c>
      <c r="P41" s="76">
        <f>分析係数表!C44</f>
        <v>0.42300160227879646</v>
      </c>
      <c r="Q41" s="82">
        <f>O41*P41</f>
        <v>1.5750027470097152</v>
      </c>
      <c r="R41" s="83">
        <v>1.6022997578850506</v>
      </c>
      <c r="S41" s="84">
        <f>I41+R41</f>
        <v>1.7035094591374258</v>
      </c>
      <c r="T41" s="85">
        <f>分析係数表!F44</f>
        <v>0.45226438188494494</v>
      </c>
      <c r="U41" s="86">
        <f>S41*T41</f>
        <v>0.77043665257194471</v>
      </c>
      <c r="V41" s="87">
        <f>分析係数表!D44</f>
        <v>0.17696073816024857</v>
      </c>
      <c r="W41" s="167">
        <f>ROUND(S41*V41,0)</f>
        <v>0</v>
      </c>
      <c r="X41" s="76">
        <f>分析係数表!E44</f>
        <v>0.12357593446944733</v>
      </c>
      <c r="Y41" s="166">
        <f>ROUND(S41*X41,0)</f>
        <v>0</v>
      </c>
    </row>
    <row r="42" spans="1:25" x14ac:dyDescent="0.2">
      <c r="A42" s="6" t="s">
        <v>342</v>
      </c>
      <c r="B42" s="5" t="s">
        <v>279</v>
      </c>
      <c r="C42" s="90"/>
      <c r="D42" s="107">
        <f>投入係数表!AK42</f>
        <v>2.1067415730337078E-3</v>
      </c>
      <c r="E42" s="110">
        <f t="shared" si="9"/>
        <v>0.21067415730337077</v>
      </c>
      <c r="F42" s="85">
        <f>分析係数表!C45</f>
        <v>1</v>
      </c>
      <c r="G42" s="110">
        <f>E42*F42</f>
        <v>0.21067415730337077</v>
      </c>
      <c r="H42" s="110">
        <v>0.21955655628205994</v>
      </c>
      <c r="I42" s="110">
        <f>C42+H42</f>
        <v>0.21955655628205994</v>
      </c>
      <c r="J42" s="85">
        <f>分析係数表!G45</f>
        <v>0</v>
      </c>
      <c r="K42" s="111">
        <f>I42*J42</f>
        <v>0</v>
      </c>
      <c r="L42" s="79"/>
      <c r="M42" s="80"/>
      <c r="N42" s="81">
        <f>分析係数表!H45</f>
        <v>0</v>
      </c>
      <c r="O42" s="82">
        <f t="shared" si="3"/>
        <v>0</v>
      </c>
      <c r="P42" s="76">
        <f>分析係数表!C45</f>
        <v>1</v>
      </c>
      <c r="Q42" s="82">
        <f>O42*P42</f>
        <v>0</v>
      </c>
      <c r="R42" s="83">
        <v>1.2447431173409388E-2</v>
      </c>
      <c r="S42" s="84">
        <f>I42+R42</f>
        <v>0.23200398745546932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投入係数表!AK43</f>
        <v>9.8314606741573031E-3</v>
      </c>
      <c r="E43" s="110">
        <f t="shared" si="9"/>
        <v>0.9831460674157303</v>
      </c>
      <c r="F43" s="85">
        <f>分析係数表!C46</f>
        <v>0.14201585503963765</v>
      </c>
      <c r="G43" s="110">
        <f>E43*F43</f>
        <v>0.13962232939290217</v>
      </c>
      <c r="H43" s="110">
        <v>0.14951237458132924</v>
      </c>
      <c r="I43" s="110">
        <f>C43+H43</f>
        <v>0.14951237458132924</v>
      </c>
      <c r="J43" s="85">
        <f>分析係数表!G46</f>
        <v>9.5541401273885346E-3</v>
      </c>
      <c r="K43" s="111">
        <f>I43*J43</f>
        <v>1.4284621775286232E-3</v>
      </c>
      <c r="L43" s="79"/>
      <c r="M43" s="80"/>
      <c r="N43" s="81">
        <f>分析係数表!H46</f>
        <v>2.2838625801631884E-2</v>
      </c>
      <c r="O43" s="82">
        <f t="shared" si="3"/>
        <v>0.74083980253151016</v>
      </c>
      <c r="P43" s="76">
        <f>分析係数表!C46</f>
        <v>0.14201585503963765</v>
      </c>
      <c r="Q43" s="82">
        <f>O43*P43</f>
        <v>0.10521099800390873</v>
      </c>
      <c r="R43" s="83">
        <v>0.11664526772884254</v>
      </c>
      <c r="S43" s="84">
        <f>I43+R43</f>
        <v>0.2661576423101718</v>
      </c>
      <c r="T43" s="85">
        <f>分析係数表!F46</f>
        <v>0.31369426751592355</v>
      </c>
      <c r="U43" s="86">
        <f>S43*T43</f>
        <v>8.3492126648254533E-2</v>
      </c>
      <c r="V43" s="87">
        <f>分析係数表!D46</f>
        <v>3.1847133757961785E-3</v>
      </c>
      <c r="W43" s="167">
        <f>ROUND(S43*V43,0)</f>
        <v>0</v>
      </c>
      <c r="X43" s="76">
        <f>分析係数表!E46</f>
        <v>1.1146496815286623E-2</v>
      </c>
      <c r="Y43" s="166">
        <f>ROUND(S43*X43,0)</f>
        <v>0</v>
      </c>
    </row>
    <row r="44" spans="1:25" x14ac:dyDescent="0.2">
      <c r="A44" s="192">
        <v>40</v>
      </c>
      <c r="B44" s="14" t="s">
        <v>151</v>
      </c>
      <c r="C44" s="197">
        <f>SUM(C5:C43)</f>
        <v>100</v>
      </c>
      <c r="D44" s="108">
        <f>投入係数表!AK44</f>
        <v>0.4023876404494382</v>
      </c>
      <c r="E44" s="96">
        <f>SUM(E5:E43)</f>
        <v>40.238764044943821</v>
      </c>
      <c r="F44" s="98">
        <f>分析係数表!C47</f>
        <v>0.37838028773130272</v>
      </c>
      <c r="G44" s="96">
        <f>SUM(G5:G43)</f>
        <v>10.170622781838283</v>
      </c>
      <c r="H44" s="96">
        <f>SUM(H5:H43)</f>
        <v>11.350923794547427</v>
      </c>
      <c r="I44" s="96">
        <f>SUM(I5:I43)</f>
        <v>111.35092379454743</v>
      </c>
      <c r="J44" s="98">
        <f>分析係数表!G47</f>
        <v>0.24341071531224251</v>
      </c>
      <c r="K44" s="112">
        <f>SUM(K5:K43)</f>
        <v>51.707789725534631</v>
      </c>
      <c r="L44" s="94">
        <f>最終需要_まとめ!$L$33</f>
        <v>0.62733333333333341</v>
      </c>
      <c r="M44" s="91">
        <f>K44*L44</f>
        <v>32.438020087818728</v>
      </c>
      <c r="N44" s="95">
        <f>分析係数表!H47</f>
        <v>1</v>
      </c>
      <c r="O44" s="96">
        <f>SUM(O5:O43)</f>
        <v>32.438020087818728</v>
      </c>
      <c r="P44" s="92">
        <f>分析係数表!C47</f>
        <v>0.37838028773130272</v>
      </c>
      <c r="Q44" s="96">
        <f>SUM(Q5:Q43)</f>
        <v>13.574265644850186</v>
      </c>
      <c r="R44" s="91">
        <f>SUM(R5:R43)</f>
        <v>15.122964586361794</v>
      </c>
      <c r="S44" s="97">
        <f>SUM(S5:S43)</f>
        <v>126.47388838090923</v>
      </c>
      <c r="T44" s="98">
        <f>分析係数表!F47</f>
        <v>0.4410006323413877</v>
      </c>
      <c r="U44" s="99">
        <f>SUM(U5:U43)</f>
        <v>72.587387155097218</v>
      </c>
      <c r="V44" s="100">
        <f>分析係数表!D47</f>
        <v>6.076465403261349E-2</v>
      </c>
      <c r="W44" s="164">
        <f>SUM(W5:W43)</f>
        <v>26</v>
      </c>
      <c r="X44" s="92">
        <f>分析係数表!E47</f>
        <v>4.5269894801387316E-2</v>
      </c>
      <c r="Y44" s="165">
        <f>SUM(Y5:Y43)</f>
        <v>20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287</v>
      </c>
      <c r="S2" s="3" t="s">
        <v>153</v>
      </c>
      <c r="U2" s="64" t="s">
        <v>210</v>
      </c>
      <c r="W2" s="3" t="s">
        <v>130</v>
      </c>
      <c r="Y2" s="3" t="s">
        <v>154</v>
      </c>
    </row>
    <row r="3" spans="1:25" ht="44" x14ac:dyDescent="0.2">
      <c r="B3" s="65"/>
      <c r="C3" s="66" t="s">
        <v>228</v>
      </c>
      <c r="D3" s="66" t="s">
        <v>229</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投入係数表!AL5</f>
        <v>0</v>
      </c>
      <c r="E5" s="110">
        <f>$C$40*D5</f>
        <v>0</v>
      </c>
      <c r="F5" s="85">
        <f>分析係数表!C8</f>
        <v>1</v>
      </c>
      <c r="G5" s="110">
        <f t="shared" ref="G5:G38" si="0">E5*F5</f>
        <v>0</v>
      </c>
      <c r="H5" s="110">
        <f t="array" ref="H5:H43">MMULT(逆行列係数!C5:AO43,'36'!G5:G43)</f>
        <v>2.0526124200220819E-3</v>
      </c>
      <c r="I5" s="110">
        <f t="shared" ref="I5:I38" si="1">C5+H5</f>
        <v>2.0526124200220819E-3</v>
      </c>
      <c r="J5" s="85">
        <f>分析係数表!G8</f>
        <v>0.11966752230778634</v>
      </c>
      <c r="K5" s="111">
        <f t="shared" ref="K5:K38" si="2">I5*J5</f>
        <v>2.4563104256223179E-4</v>
      </c>
      <c r="L5" s="79" t="s">
        <v>178</v>
      </c>
      <c r="M5" s="80" t="s">
        <v>178</v>
      </c>
      <c r="N5" s="81">
        <f>分析係数表!H8</f>
        <v>1.1982031803320041E-2</v>
      </c>
      <c r="O5" s="82">
        <f t="shared" ref="O5:O43" si="3">$M$44*N5</f>
        <v>0.2742869010598199</v>
      </c>
      <c r="P5" s="76">
        <f>分析係数表!C8</f>
        <v>1</v>
      </c>
      <c r="Q5" s="82">
        <f t="shared" ref="Q5:Q38" si="4">O5*P5</f>
        <v>0.2742869010598199</v>
      </c>
      <c r="R5" s="83">
        <f t="array" ref="R5:R43">MMULT(逆行列係数!C5:AO43,'36'!Q5:Q43)</f>
        <v>0.36235423317994458</v>
      </c>
      <c r="S5" s="84">
        <f t="shared" ref="S5:S38" si="5">I5+R5</f>
        <v>0.36440684559996667</v>
      </c>
      <c r="T5" s="85">
        <f>分析係数表!F8</f>
        <v>0.45202298007578534</v>
      </c>
      <c r="U5" s="86">
        <f t="shared" ref="U5:U38" si="6">S5*T5</f>
        <v>0.16472026830811351</v>
      </c>
      <c r="V5" s="87">
        <f>分析係数表!D8</f>
        <v>0.29959662632929962</v>
      </c>
      <c r="W5" s="167">
        <f t="shared" ref="W5:W38" si="7">ROUND(S5*V5,0)</f>
        <v>0</v>
      </c>
      <c r="X5" s="76">
        <f>分析係数表!E8</f>
        <v>0.10695513995844029</v>
      </c>
      <c r="Y5" s="166">
        <f t="shared" ref="Y5:Y38" si="8">ROUND(S5*X5,0)</f>
        <v>0</v>
      </c>
    </row>
    <row r="6" spans="1:25" x14ac:dyDescent="0.2">
      <c r="A6" s="6" t="s">
        <v>220</v>
      </c>
      <c r="B6" s="5" t="s">
        <v>266</v>
      </c>
      <c r="C6" s="90"/>
      <c r="D6" s="107">
        <f>投入係数表!AL6</f>
        <v>0</v>
      </c>
      <c r="E6" s="110">
        <f t="shared" ref="E6:E43" si="9">$C$40*D6</f>
        <v>0</v>
      </c>
      <c r="F6" s="85">
        <f>分析係数表!C9</f>
        <v>0.44525547445255476</v>
      </c>
      <c r="G6" s="110">
        <f t="shared" si="0"/>
        <v>0</v>
      </c>
      <c r="H6" s="110">
        <v>8.182340931153877E-5</v>
      </c>
      <c r="I6" s="110">
        <f t="shared" si="1"/>
        <v>8.182340931153877E-5</v>
      </c>
      <c r="J6" s="85">
        <f>分析係数表!G9</f>
        <v>0.25757575757575757</v>
      </c>
      <c r="K6" s="111">
        <f t="shared" si="2"/>
        <v>2.1075726640850894E-5</v>
      </c>
      <c r="L6" s="79"/>
      <c r="M6" s="80"/>
      <c r="N6" s="81">
        <f>分析係数表!H9</f>
        <v>6.2093120276314386E-4</v>
      </c>
      <c r="O6" s="82">
        <f t="shared" si="3"/>
        <v>1.4214058030630342E-2</v>
      </c>
      <c r="P6" s="76">
        <f>分析係数表!C9</f>
        <v>0.44525547445255476</v>
      </c>
      <c r="Q6" s="82">
        <f t="shared" si="4"/>
        <v>6.3288871523244587E-3</v>
      </c>
      <c r="R6" s="83">
        <v>7.5418430830634861E-3</v>
      </c>
      <c r="S6" s="84">
        <f t="shared" si="5"/>
        <v>7.6236664923750247E-3</v>
      </c>
      <c r="T6" s="85">
        <f>分析係数表!F9</f>
        <v>0.71212121212121215</v>
      </c>
      <c r="U6" s="86">
        <f t="shared" si="6"/>
        <v>5.4289746233579725E-3</v>
      </c>
      <c r="V6" s="87">
        <f>分析係数表!D9</f>
        <v>0.22727272727272727</v>
      </c>
      <c r="W6" s="167">
        <f t="shared" si="7"/>
        <v>0</v>
      </c>
      <c r="X6" s="76">
        <f>分析係数表!E9</f>
        <v>0</v>
      </c>
      <c r="Y6" s="166">
        <f t="shared" si="8"/>
        <v>0</v>
      </c>
    </row>
    <row r="7" spans="1:25" x14ac:dyDescent="0.2">
      <c r="A7" s="6" t="s">
        <v>221</v>
      </c>
      <c r="B7" s="5" t="s">
        <v>267</v>
      </c>
      <c r="C7" s="90"/>
      <c r="D7" s="107">
        <f>投入係数表!AL7</f>
        <v>0</v>
      </c>
      <c r="E7" s="110">
        <f t="shared" si="9"/>
        <v>0</v>
      </c>
      <c r="F7" s="85">
        <f>分析係数表!C10</f>
        <v>1</v>
      </c>
      <c r="G7" s="110">
        <f t="shared" si="0"/>
        <v>0</v>
      </c>
      <c r="H7" s="110">
        <v>1.1121348228239165E-3</v>
      </c>
      <c r="I7" s="110">
        <f t="shared" si="1"/>
        <v>1.1121348228239165E-3</v>
      </c>
      <c r="J7" s="85">
        <f>分析係数表!G10</f>
        <v>0.17925311203319502</v>
      </c>
      <c r="K7" s="111">
        <f t="shared" si="2"/>
        <v>1.99353627991673E-4</v>
      </c>
      <c r="L7" s="79"/>
      <c r="M7" s="80"/>
      <c r="N7" s="81">
        <f>分析係数表!H10</f>
        <v>1.2030542053535912E-3</v>
      </c>
      <c r="O7" s="82">
        <f t="shared" si="3"/>
        <v>2.7539737434346286E-2</v>
      </c>
      <c r="P7" s="76">
        <f>分析係数表!C10</f>
        <v>1</v>
      </c>
      <c r="Q7" s="82">
        <f t="shared" si="4"/>
        <v>2.7539737434346286E-2</v>
      </c>
      <c r="R7" s="83">
        <v>3.7494819247565578E-2</v>
      </c>
      <c r="S7" s="84">
        <f t="shared" si="5"/>
        <v>3.8606954070389492E-2</v>
      </c>
      <c r="T7" s="85">
        <f>分析係数表!F10</f>
        <v>0.51950207468879672</v>
      </c>
      <c r="U7" s="86">
        <f t="shared" si="6"/>
        <v>2.0056392736982426E-2</v>
      </c>
      <c r="V7" s="87">
        <f>分析係数表!D10</f>
        <v>0.10539419087136929</v>
      </c>
      <c r="W7" s="167">
        <f t="shared" si="7"/>
        <v>0</v>
      </c>
      <c r="X7" s="76">
        <f>分析係数表!E10</f>
        <v>0</v>
      </c>
      <c r="Y7" s="166">
        <f t="shared" si="8"/>
        <v>0</v>
      </c>
    </row>
    <row r="8" spans="1:25" x14ac:dyDescent="0.2">
      <c r="A8" s="6" t="s">
        <v>222</v>
      </c>
      <c r="B8" s="5" t="s">
        <v>27</v>
      </c>
      <c r="C8" s="90"/>
      <c r="D8" s="107">
        <f>投入係数表!AL8</f>
        <v>0</v>
      </c>
      <c r="E8" s="110">
        <f t="shared" si="9"/>
        <v>0</v>
      </c>
      <c r="F8" s="85">
        <f>分析係数表!C11</f>
        <v>1.8423746161719823E-3</v>
      </c>
      <c r="G8" s="110">
        <f t="shared" si="0"/>
        <v>0</v>
      </c>
      <c r="H8" s="110">
        <v>1.3461459568597195E-4</v>
      </c>
      <c r="I8" s="110">
        <f t="shared" si="1"/>
        <v>1.3461459568597195E-4</v>
      </c>
      <c r="J8" s="85">
        <f>分析係数表!G11</f>
        <v>0.46666666666666667</v>
      </c>
      <c r="K8" s="111">
        <f t="shared" si="2"/>
        <v>6.2820144653453575E-5</v>
      </c>
      <c r="L8" s="79"/>
      <c r="M8" s="80"/>
      <c r="N8" s="81">
        <f>分析係数表!H11</f>
        <v>-1.9404100086348246E-5</v>
      </c>
      <c r="O8" s="82">
        <f t="shared" si="3"/>
        <v>-4.4418931345719818E-4</v>
      </c>
      <c r="P8" s="76">
        <f>分析係数表!C11</f>
        <v>1.8423746161719823E-3</v>
      </c>
      <c r="Q8" s="82">
        <f t="shared" si="4"/>
        <v>-8.1836311588840183E-7</v>
      </c>
      <c r="R8" s="83">
        <v>1.3766675219321773E-4</v>
      </c>
      <c r="S8" s="84">
        <f t="shared" si="5"/>
        <v>2.7228134787918968E-4</v>
      </c>
      <c r="T8" s="85">
        <f>分析係数表!F11</f>
        <v>0.8</v>
      </c>
      <c r="U8" s="86">
        <f t="shared" si="6"/>
        <v>2.1782507830335175E-4</v>
      </c>
      <c r="V8" s="87">
        <f>分析係数表!D11</f>
        <v>0.8666666666666667</v>
      </c>
      <c r="W8" s="167">
        <f t="shared" si="7"/>
        <v>0</v>
      </c>
      <c r="X8" s="76">
        <f>分析係数表!E11</f>
        <v>0.13333333333333333</v>
      </c>
      <c r="Y8" s="166">
        <f t="shared" si="8"/>
        <v>0</v>
      </c>
    </row>
    <row r="9" spans="1:25" x14ac:dyDescent="0.2">
      <c r="A9" s="6" t="s">
        <v>223</v>
      </c>
      <c r="B9" s="5" t="s">
        <v>191</v>
      </c>
      <c r="C9" s="90"/>
      <c r="D9" s="107">
        <f>投入係数表!AL9</f>
        <v>0</v>
      </c>
      <c r="E9" s="110">
        <f t="shared" si="9"/>
        <v>0</v>
      </c>
      <c r="F9" s="85">
        <f>分析係数表!C12</f>
        <v>2.0316759704011478E-2</v>
      </c>
      <c r="G9" s="110">
        <f t="shared" si="0"/>
        <v>0</v>
      </c>
      <c r="H9" s="110">
        <v>1.559349285940323E-4</v>
      </c>
      <c r="I9" s="110">
        <f t="shared" si="1"/>
        <v>1.559349285940323E-4</v>
      </c>
      <c r="J9" s="85">
        <f>分析係数表!G12</f>
        <v>0.1442736737729301</v>
      </c>
      <c r="K9" s="111">
        <f t="shared" si="2"/>
        <v>2.2497305017780566E-5</v>
      </c>
      <c r="L9" s="79"/>
      <c r="M9" s="80"/>
      <c r="N9" s="81">
        <f>分析係数表!H12</f>
        <v>9.3974056718184554E-2</v>
      </c>
      <c r="O9" s="82">
        <f t="shared" si="3"/>
        <v>2.151208845073211</v>
      </c>
      <c r="P9" s="76">
        <f>分析係数表!C12</f>
        <v>2.0316759704011478E-2</v>
      </c>
      <c r="Q9" s="82">
        <f t="shared" si="4"/>
        <v>4.3705593178496482E-2</v>
      </c>
      <c r="R9" s="83">
        <v>4.8650212966788266E-2</v>
      </c>
      <c r="S9" s="84">
        <f t="shared" si="5"/>
        <v>4.8806147895382297E-2</v>
      </c>
      <c r="T9" s="85">
        <f>分析係数表!F12</f>
        <v>0.28705999008428357</v>
      </c>
      <c r="U9" s="86">
        <f t="shared" si="6"/>
        <v>1.4010292330900519E-2</v>
      </c>
      <c r="V9" s="87">
        <f>分析係数表!D12</f>
        <v>9.4695091720376795E-2</v>
      </c>
      <c r="W9" s="167">
        <f t="shared" si="7"/>
        <v>0</v>
      </c>
      <c r="X9" s="76">
        <f>分析係数表!E12</f>
        <v>6.8914229053049086E-2</v>
      </c>
      <c r="Y9" s="166">
        <f t="shared" si="8"/>
        <v>0</v>
      </c>
    </row>
    <row r="10" spans="1:25" x14ac:dyDescent="0.2">
      <c r="A10" s="6" t="s">
        <v>224</v>
      </c>
      <c r="B10" s="5" t="s">
        <v>28</v>
      </c>
      <c r="C10" s="90"/>
      <c r="D10" s="107">
        <f>投入係数表!AL10</f>
        <v>1.9631901840490799E-3</v>
      </c>
      <c r="E10" s="110">
        <f t="shared" si="9"/>
        <v>0.19631901840490798</v>
      </c>
      <c r="F10" s="85">
        <f>分析係数表!C13</f>
        <v>0</v>
      </c>
      <c r="G10" s="110">
        <f t="shared" si="0"/>
        <v>0</v>
      </c>
      <c r="H10" s="110">
        <v>0</v>
      </c>
      <c r="I10" s="110">
        <f t="shared" si="1"/>
        <v>0</v>
      </c>
      <c r="J10" s="85">
        <f>分析係数表!G13</f>
        <v>0.24483775811209441</v>
      </c>
      <c r="K10" s="111">
        <f t="shared" si="2"/>
        <v>0</v>
      </c>
      <c r="L10" s="79"/>
      <c r="M10" s="80"/>
      <c r="N10" s="81">
        <f>分析係数表!H13</f>
        <v>1.4242609463379612E-2</v>
      </c>
      <c r="O10" s="82">
        <f t="shared" si="3"/>
        <v>0.32603495607758348</v>
      </c>
      <c r="P10" s="76">
        <f>分析係数表!C13</f>
        <v>0</v>
      </c>
      <c r="Q10" s="82">
        <f t="shared" si="4"/>
        <v>0</v>
      </c>
      <c r="R10" s="83">
        <v>0</v>
      </c>
      <c r="S10" s="84">
        <f t="shared" si="5"/>
        <v>0</v>
      </c>
      <c r="T10" s="85">
        <f>分析係数表!F13</f>
        <v>0.38446411012782694</v>
      </c>
      <c r="U10" s="86">
        <f t="shared" si="6"/>
        <v>0</v>
      </c>
      <c r="V10" s="87">
        <f>分析係数表!D13</f>
        <v>0.19469026548672566</v>
      </c>
      <c r="W10" s="167">
        <f t="shared" si="7"/>
        <v>0</v>
      </c>
      <c r="X10" s="76">
        <f>分析係数表!E13</f>
        <v>0.18584070796460178</v>
      </c>
      <c r="Y10" s="166">
        <f t="shared" si="8"/>
        <v>0</v>
      </c>
    </row>
    <row r="11" spans="1:25" x14ac:dyDescent="0.2">
      <c r="A11" s="6" t="s">
        <v>225</v>
      </c>
      <c r="B11" s="5" t="s">
        <v>268</v>
      </c>
      <c r="C11" s="90"/>
      <c r="D11" s="107">
        <f>投入係数表!AL11</f>
        <v>2.9447852760736198E-3</v>
      </c>
      <c r="E11" s="110">
        <f t="shared" si="9"/>
        <v>0.29447852760736198</v>
      </c>
      <c r="F11" s="85">
        <f>分析係数表!C14</f>
        <v>5.3118908382066232E-2</v>
      </c>
      <c r="G11" s="110">
        <f t="shared" si="0"/>
        <v>1.5642377928461224E-2</v>
      </c>
      <c r="H11" s="110">
        <v>2.1036089499924873E-2</v>
      </c>
      <c r="I11" s="110">
        <f t="shared" si="1"/>
        <v>2.1036089499924873E-2</v>
      </c>
      <c r="J11" s="85">
        <f>分析係数表!G14</f>
        <v>0.16545012165450121</v>
      </c>
      <c r="K11" s="111">
        <f t="shared" si="2"/>
        <v>3.4804235668975457E-3</v>
      </c>
      <c r="L11" s="79"/>
      <c r="M11" s="80"/>
      <c r="N11" s="81">
        <f>分析係数表!H14</f>
        <v>1.1739480552240688E-3</v>
      </c>
      <c r="O11" s="82">
        <f t="shared" si="3"/>
        <v>2.687345346416049E-2</v>
      </c>
      <c r="P11" s="76">
        <f>分析係数表!C14</f>
        <v>5.3118908382066232E-2</v>
      </c>
      <c r="Q11" s="82">
        <f t="shared" si="4"/>
        <v>1.4274885124724614E-3</v>
      </c>
      <c r="R11" s="83">
        <v>5.3125707989949604E-3</v>
      </c>
      <c r="S11" s="84">
        <f t="shared" si="5"/>
        <v>2.6348660298919833E-2</v>
      </c>
      <c r="T11" s="85">
        <f>分析係数表!F14</f>
        <v>0.30008110300081103</v>
      </c>
      <c r="U11" s="86">
        <f t="shared" si="6"/>
        <v>7.9067350450935433E-3</v>
      </c>
      <c r="V11" s="87">
        <f>分析係数表!D14</f>
        <v>6.4882400648824001E-2</v>
      </c>
      <c r="W11" s="167">
        <f t="shared" si="7"/>
        <v>0</v>
      </c>
      <c r="X11" s="76">
        <f>分析係数表!E14</f>
        <v>5.0283860502838604E-2</v>
      </c>
      <c r="Y11" s="166">
        <f t="shared" si="8"/>
        <v>0</v>
      </c>
    </row>
    <row r="12" spans="1:25" x14ac:dyDescent="0.2">
      <c r="A12" s="6" t="s">
        <v>226</v>
      </c>
      <c r="B12" s="5" t="s">
        <v>29</v>
      </c>
      <c r="C12" s="90"/>
      <c r="D12" s="107">
        <f>投入係数表!AL12</f>
        <v>4.7852760736196319E-3</v>
      </c>
      <c r="E12" s="110">
        <f t="shared" si="9"/>
        <v>0.4785276073619632</v>
      </c>
      <c r="F12" s="85">
        <f>分析係数表!C15</f>
        <v>0</v>
      </c>
      <c r="G12" s="110">
        <f t="shared" si="0"/>
        <v>0</v>
      </c>
      <c r="H12" s="110">
        <v>0</v>
      </c>
      <c r="I12" s="110">
        <f t="shared" si="1"/>
        <v>0</v>
      </c>
      <c r="J12" s="85">
        <f>分析係数表!G15</f>
        <v>9.5965103598691384E-2</v>
      </c>
      <c r="K12" s="111">
        <f t="shared" si="2"/>
        <v>0</v>
      </c>
      <c r="L12" s="79"/>
      <c r="M12" s="80"/>
      <c r="N12" s="81">
        <f>分析係数表!H15</f>
        <v>8.6736327385976662E-3</v>
      </c>
      <c r="O12" s="82">
        <f t="shared" si="3"/>
        <v>0.19855262311536762</v>
      </c>
      <c r="P12" s="76">
        <f>分析係数表!C15</f>
        <v>0</v>
      </c>
      <c r="Q12" s="82">
        <f t="shared" si="4"/>
        <v>0</v>
      </c>
      <c r="R12" s="83">
        <v>0</v>
      </c>
      <c r="S12" s="84">
        <f t="shared" si="5"/>
        <v>0</v>
      </c>
      <c r="T12" s="85">
        <f>分析係数表!F15</f>
        <v>0.30534351145038169</v>
      </c>
      <c r="U12" s="86">
        <f t="shared" si="6"/>
        <v>0</v>
      </c>
      <c r="V12" s="87">
        <f>分析係数表!D15</f>
        <v>7.4154852780806982E-2</v>
      </c>
      <c r="W12" s="167">
        <f t="shared" si="7"/>
        <v>0</v>
      </c>
      <c r="X12" s="76">
        <f>分析係数表!E15</f>
        <v>5.9978189749182113E-2</v>
      </c>
      <c r="Y12" s="166">
        <f t="shared" si="8"/>
        <v>0</v>
      </c>
    </row>
    <row r="13" spans="1:25" x14ac:dyDescent="0.2">
      <c r="A13" s="6" t="s">
        <v>227</v>
      </c>
      <c r="B13" s="5" t="s">
        <v>30</v>
      </c>
      <c r="C13" s="90"/>
      <c r="D13" s="107">
        <f>投入係数表!AL13</f>
        <v>2.5766871165644172E-3</v>
      </c>
      <c r="E13" s="110">
        <f t="shared" si="9"/>
        <v>0.25766871165644173</v>
      </c>
      <c r="F13" s="85">
        <f>分析係数表!C16</f>
        <v>2.7114967462038564E-3</v>
      </c>
      <c r="G13" s="110">
        <f t="shared" si="0"/>
        <v>6.9866787325498139E-4</v>
      </c>
      <c r="H13" s="110">
        <v>8.0517258774579143E-4</v>
      </c>
      <c r="I13" s="110">
        <f t="shared" si="1"/>
        <v>8.0517258774579143E-4</v>
      </c>
      <c r="J13" s="85">
        <f>分析係数表!G16</f>
        <v>4.3478260869565216E-2</v>
      </c>
      <c r="K13" s="111">
        <f t="shared" si="2"/>
        <v>3.5007503815034409E-5</v>
      </c>
      <c r="L13" s="79"/>
      <c r="M13" s="80"/>
      <c r="N13" s="81">
        <f>分析係数表!H16</f>
        <v>1.6842758874950278E-2</v>
      </c>
      <c r="O13" s="82">
        <f t="shared" si="3"/>
        <v>0.38555632408084806</v>
      </c>
      <c r="P13" s="76">
        <f>分析係数表!C16</f>
        <v>2.7114967462038564E-3</v>
      </c>
      <c r="Q13" s="82">
        <f t="shared" si="4"/>
        <v>1.0454347182235391E-3</v>
      </c>
      <c r="R13" s="83">
        <v>1.1686601444313945E-3</v>
      </c>
      <c r="S13" s="84">
        <f t="shared" si="5"/>
        <v>1.9738327321771861E-3</v>
      </c>
      <c r="T13" s="85">
        <f>分析係数表!F16</f>
        <v>0.30434782608695654</v>
      </c>
      <c r="U13" s="86">
        <f t="shared" si="6"/>
        <v>6.0073170109740449E-4</v>
      </c>
      <c r="V13" s="87">
        <f>分析係数表!D16</f>
        <v>0.13043478260869565</v>
      </c>
      <c r="W13" s="167">
        <f t="shared" si="7"/>
        <v>0</v>
      </c>
      <c r="X13" s="76">
        <f>分析係数表!E16</f>
        <v>8.6956521739130432E-2</v>
      </c>
      <c r="Y13" s="166">
        <f t="shared" si="8"/>
        <v>0</v>
      </c>
    </row>
    <row r="14" spans="1:25" x14ac:dyDescent="0.2">
      <c r="A14" s="6" t="s">
        <v>2</v>
      </c>
      <c r="B14" s="5" t="s">
        <v>364</v>
      </c>
      <c r="C14" s="90"/>
      <c r="D14" s="107">
        <f>投入係数表!AL14</f>
        <v>1.9877300613496931E-2</v>
      </c>
      <c r="E14" s="110">
        <f t="shared" si="9"/>
        <v>1.9877300613496931</v>
      </c>
      <c r="F14" s="85">
        <f>分析係数表!C17</f>
        <v>8.0363051905076865E-3</v>
      </c>
      <c r="G14" s="110">
        <f t="shared" si="0"/>
        <v>1.59740054093527E-2</v>
      </c>
      <c r="H14" s="110">
        <v>1.7658358950490206E-2</v>
      </c>
      <c r="I14" s="110">
        <f t="shared" si="1"/>
        <v>1.7658358950490206E-2</v>
      </c>
      <c r="J14" s="85">
        <f>分析係数表!G17</f>
        <v>0.21314741035856574</v>
      </c>
      <c r="K14" s="111">
        <f t="shared" si="2"/>
        <v>3.7638334814789885E-3</v>
      </c>
      <c r="L14" s="79"/>
      <c r="M14" s="80"/>
      <c r="N14" s="81">
        <f>分析係数表!H17</f>
        <v>2.8815088628227144E-3</v>
      </c>
      <c r="O14" s="82">
        <f t="shared" si="3"/>
        <v>6.5962113048393931E-2</v>
      </c>
      <c r="P14" s="76">
        <f>分析係数表!C17</f>
        <v>8.0363051905076865E-3</v>
      </c>
      <c r="Q14" s="82">
        <f t="shared" si="4"/>
        <v>5.3009167146766294E-4</v>
      </c>
      <c r="R14" s="83">
        <v>1.0153363173257893E-3</v>
      </c>
      <c r="S14" s="84">
        <f t="shared" si="5"/>
        <v>1.8673695267815996E-2</v>
      </c>
      <c r="T14" s="85">
        <f>分析係数表!F17</f>
        <v>0.32270916334661354</v>
      </c>
      <c r="U14" s="86">
        <f t="shared" si="6"/>
        <v>6.0261725764665167E-3</v>
      </c>
      <c r="V14" s="87">
        <f>分析係数表!D17</f>
        <v>4.9800796812749001E-2</v>
      </c>
      <c r="W14" s="167">
        <f t="shared" si="7"/>
        <v>0</v>
      </c>
      <c r="X14" s="76">
        <f>分析係数表!E17</f>
        <v>4.7808764940239043E-2</v>
      </c>
      <c r="Y14" s="166">
        <f t="shared" si="8"/>
        <v>0</v>
      </c>
    </row>
    <row r="15" spans="1:25" x14ac:dyDescent="0.2">
      <c r="A15" s="6" t="s">
        <v>3</v>
      </c>
      <c r="B15" s="5" t="s">
        <v>31</v>
      </c>
      <c r="C15" s="90"/>
      <c r="D15" s="107">
        <f>投入係数表!AL15</f>
        <v>1.5950920245398773E-3</v>
      </c>
      <c r="E15" s="110">
        <f t="shared" si="9"/>
        <v>0.15950920245398773</v>
      </c>
      <c r="F15" s="85">
        <f>分析係数表!C18</f>
        <v>6.0036945812807829E-2</v>
      </c>
      <c r="G15" s="110">
        <f t="shared" si="0"/>
        <v>9.5764453443742542E-3</v>
      </c>
      <c r="H15" s="110">
        <v>1.2222654722975205E-2</v>
      </c>
      <c r="I15" s="110">
        <f t="shared" si="1"/>
        <v>1.2222654722975205E-2</v>
      </c>
      <c r="J15" s="85">
        <f>分析係数表!G18</f>
        <v>0.21452702702702703</v>
      </c>
      <c r="K15" s="111">
        <f t="shared" si="2"/>
        <v>2.6220897800977214E-3</v>
      </c>
      <c r="L15" s="79"/>
      <c r="M15" s="80"/>
      <c r="N15" s="81">
        <f>分析係数表!H18</f>
        <v>4.5599635202918376E-4</v>
      </c>
      <c r="O15" s="82">
        <f t="shared" si="3"/>
        <v>1.0438448866244157E-2</v>
      </c>
      <c r="P15" s="76">
        <f>分析係数表!C18</f>
        <v>6.0036945812807829E-2</v>
      </c>
      <c r="Q15" s="82">
        <f t="shared" si="4"/>
        <v>6.2669258895246577E-4</v>
      </c>
      <c r="R15" s="83">
        <v>1.4696581405411846E-3</v>
      </c>
      <c r="S15" s="84">
        <f t="shared" si="5"/>
        <v>1.369231286351639E-2</v>
      </c>
      <c r="T15" s="85">
        <f>分析係数表!F18</f>
        <v>0.45777027027027029</v>
      </c>
      <c r="U15" s="86">
        <f t="shared" si="6"/>
        <v>6.2679337601569962E-3</v>
      </c>
      <c r="V15" s="87">
        <f>分析係数表!D18</f>
        <v>1.4358108108108109E-2</v>
      </c>
      <c r="W15" s="167">
        <f t="shared" si="7"/>
        <v>0</v>
      </c>
      <c r="X15" s="76">
        <f>分析係数表!E18</f>
        <v>5.0675675675675678E-3</v>
      </c>
      <c r="Y15" s="166">
        <f t="shared" si="8"/>
        <v>0</v>
      </c>
    </row>
    <row r="16" spans="1:25" x14ac:dyDescent="0.2">
      <c r="A16" s="6" t="s">
        <v>4</v>
      </c>
      <c r="B16" s="5" t="s">
        <v>32</v>
      </c>
      <c r="C16" s="90"/>
      <c r="D16" s="107">
        <f>投入係数表!AL16</f>
        <v>2.4539877300613498E-4</v>
      </c>
      <c r="E16" s="110">
        <f t="shared" si="9"/>
        <v>2.4539877300613498E-2</v>
      </c>
      <c r="F16" s="85">
        <f>分析係数表!C19</f>
        <v>2.1817907292767669E-2</v>
      </c>
      <c r="G16" s="110">
        <f t="shared" si="0"/>
        <v>5.35408767920679E-4</v>
      </c>
      <c r="H16" s="110">
        <v>3.4525975001464073E-3</v>
      </c>
      <c r="I16" s="110">
        <f t="shared" si="1"/>
        <v>3.4525975001464073E-3</v>
      </c>
      <c r="J16" s="85">
        <f>分析係数表!G19</f>
        <v>5.7812500000000003E-2</v>
      </c>
      <c r="K16" s="111">
        <f t="shared" si="2"/>
        <v>1.9960329297721418E-4</v>
      </c>
      <c r="L16" s="79"/>
      <c r="M16" s="80"/>
      <c r="N16" s="81">
        <f>分析係数表!H19</f>
        <v>-1.1642460051808947E-4</v>
      </c>
      <c r="O16" s="82">
        <f t="shared" si="3"/>
        <v>-2.6651358807431892E-3</v>
      </c>
      <c r="P16" s="76">
        <f>分析係数表!C19</f>
        <v>2.1817907292767669E-2</v>
      </c>
      <c r="Q16" s="82">
        <f t="shared" si="4"/>
        <v>-5.8147687568683613E-5</v>
      </c>
      <c r="R16" s="83">
        <v>3.6638756528219337E-4</v>
      </c>
      <c r="S16" s="84">
        <f t="shared" si="5"/>
        <v>3.8189850654286005E-3</v>
      </c>
      <c r="T16" s="85">
        <f>分析係数表!F19</f>
        <v>0.24062500000000001</v>
      </c>
      <c r="U16" s="86">
        <f t="shared" si="6"/>
        <v>9.1894328136875704E-4</v>
      </c>
      <c r="V16" s="87">
        <f>分析係数表!D19</f>
        <v>1.171875E-2</v>
      </c>
      <c r="W16" s="167">
        <f t="shared" si="7"/>
        <v>0</v>
      </c>
      <c r="X16" s="76">
        <f>分析係数表!E19</f>
        <v>1.015625E-2</v>
      </c>
      <c r="Y16" s="166">
        <f t="shared" si="8"/>
        <v>0</v>
      </c>
    </row>
    <row r="17" spans="1:25" x14ac:dyDescent="0.2">
      <c r="A17" s="6" t="s">
        <v>5</v>
      </c>
      <c r="B17" s="5" t="s">
        <v>33</v>
      </c>
      <c r="C17" s="90"/>
      <c r="D17" s="107">
        <f>投入係数表!AL17</f>
        <v>7.3619631901840495E-4</v>
      </c>
      <c r="E17" s="110">
        <f t="shared" si="9"/>
        <v>7.3619631901840496E-2</v>
      </c>
      <c r="F17" s="85">
        <f>分析係数表!C20</f>
        <v>5.6386047731444844E-3</v>
      </c>
      <c r="G17" s="110">
        <f t="shared" si="0"/>
        <v>4.151120078388578E-4</v>
      </c>
      <c r="H17" s="110">
        <v>1.2855215389611159E-3</v>
      </c>
      <c r="I17" s="110">
        <f t="shared" si="1"/>
        <v>1.2855215389611159E-3</v>
      </c>
      <c r="J17" s="85">
        <f>分析係数表!G20</f>
        <v>9.9078341013824886E-2</v>
      </c>
      <c r="K17" s="111">
        <f t="shared" si="2"/>
        <v>1.2736734141780641E-4</v>
      </c>
      <c r="L17" s="79"/>
      <c r="M17" s="80"/>
      <c r="N17" s="81">
        <f>分析係数表!H20</f>
        <v>5.6271890250409915E-4</v>
      </c>
      <c r="O17" s="82">
        <f t="shared" si="3"/>
        <v>1.2881490090258749E-2</v>
      </c>
      <c r="P17" s="76">
        <f>分析係数表!C20</f>
        <v>5.6386047731444844E-3</v>
      </c>
      <c r="Q17" s="82">
        <f t="shared" si="4"/>
        <v>7.2633631508146361E-5</v>
      </c>
      <c r="R17" s="83">
        <v>2.3168970241855123E-4</v>
      </c>
      <c r="S17" s="84">
        <f t="shared" si="5"/>
        <v>1.5172112413796672E-3</v>
      </c>
      <c r="T17" s="85">
        <f>分析係数表!F20</f>
        <v>0.22119815668202766</v>
      </c>
      <c r="U17" s="86">
        <f t="shared" si="6"/>
        <v>3.3560432989043331E-4</v>
      </c>
      <c r="V17" s="87">
        <f>分析係数表!D20</f>
        <v>9.2165898617511521E-3</v>
      </c>
      <c r="W17" s="167">
        <f t="shared" si="7"/>
        <v>0</v>
      </c>
      <c r="X17" s="76">
        <f>分析係数表!E20</f>
        <v>6.9124423963133645E-3</v>
      </c>
      <c r="Y17" s="166">
        <f t="shared" si="8"/>
        <v>0</v>
      </c>
    </row>
    <row r="18" spans="1:25" x14ac:dyDescent="0.2">
      <c r="A18" s="6" t="s">
        <v>6</v>
      </c>
      <c r="B18" s="5" t="s">
        <v>34</v>
      </c>
      <c r="C18" s="90"/>
      <c r="D18" s="107">
        <f>投入係数表!AL18</f>
        <v>2.2085889570552146E-3</v>
      </c>
      <c r="E18" s="110">
        <f t="shared" si="9"/>
        <v>0.22085889570552147</v>
      </c>
      <c r="F18" s="85">
        <f>分析係数表!C21</f>
        <v>3.6921656859351559E-2</v>
      </c>
      <c r="G18" s="110">
        <f t="shared" si="0"/>
        <v>8.1544763615745783E-3</v>
      </c>
      <c r="H18" s="110">
        <v>1.1886514334921234E-2</v>
      </c>
      <c r="I18" s="110">
        <f t="shared" si="1"/>
        <v>1.1886514334921234E-2</v>
      </c>
      <c r="J18" s="85">
        <f>分析係数表!G21</f>
        <v>0.2849280270956816</v>
      </c>
      <c r="K18" s="111">
        <f t="shared" si="2"/>
        <v>3.3868010784936452E-3</v>
      </c>
      <c r="L18" s="79"/>
      <c r="M18" s="80"/>
      <c r="N18" s="81">
        <f>分析係数表!H21</f>
        <v>9.3139680414471579E-4</v>
      </c>
      <c r="O18" s="82">
        <f t="shared" si="3"/>
        <v>2.1321087045945514E-2</v>
      </c>
      <c r="P18" s="76">
        <f>分析係数表!C21</f>
        <v>3.6921656859351559E-2</v>
      </c>
      <c r="Q18" s="82">
        <f t="shared" si="4"/>
        <v>7.8720985977876585E-4</v>
      </c>
      <c r="R18" s="83">
        <v>1.8330121772263241E-3</v>
      </c>
      <c r="S18" s="84">
        <f t="shared" si="5"/>
        <v>1.3719526512147558E-2</v>
      </c>
      <c r="T18" s="85">
        <f>分析係数表!F21</f>
        <v>0.42591024555461471</v>
      </c>
      <c r="U18" s="86">
        <f t="shared" si="6"/>
        <v>5.843286905681813E-3</v>
      </c>
      <c r="V18" s="87">
        <f>分析係数表!D21</f>
        <v>7.1549534292972061E-2</v>
      </c>
      <c r="W18" s="167">
        <f t="shared" si="7"/>
        <v>0</v>
      </c>
      <c r="X18" s="76">
        <f>分析係数表!E21</f>
        <v>6.2235393734123623E-2</v>
      </c>
      <c r="Y18" s="166">
        <f t="shared" si="8"/>
        <v>0</v>
      </c>
    </row>
    <row r="19" spans="1:25" x14ac:dyDescent="0.2">
      <c r="A19" s="6" t="s">
        <v>7</v>
      </c>
      <c r="B19" s="5" t="s">
        <v>269</v>
      </c>
      <c r="C19" s="90"/>
      <c r="D19" s="107">
        <f>投入係数表!AL19</f>
        <v>1.6809815950920244E-2</v>
      </c>
      <c r="E19" s="110">
        <f t="shared" si="9"/>
        <v>1.6809815950920244</v>
      </c>
      <c r="F19" s="85">
        <f>分析係数表!C22</f>
        <v>3.1736872475476074E-2</v>
      </c>
      <c r="G19" s="110">
        <f t="shared" si="0"/>
        <v>5.3349098517057936E-2</v>
      </c>
      <c r="H19" s="110">
        <v>5.6775602039669762E-2</v>
      </c>
      <c r="I19" s="110">
        <f t="shared" si="1"/>
        <v>5.6775602039669762E-2</v>
      </c>
      <c r="J19" s="85">
        <f>分析係数表!G22</f>
        <v>0.19464835425053278</v>
      </c>
      <c r="K19" s="111">
        <f t="shared" si="2"/>
        <v>1.1051277498604911E-2</v>
      </c>
      <c r="L19" s="79"/>
      <c r="M19" s="80"/>
      <c r="N19" s="81">
        <f>分析係数表!H22</f>
        <v>4.8510250215870614E-5</v>
      </c>
      <c r="O19" s="82">
        <f t="shared" si="3"/>
        <v>1.1104732836429954E-3</v>
      </c>
      <c r="P19" s="76">
        <f>分析係数表!C22</f>
        <v>3.1736872475476074E-2</v>
      </c>
      <c r="Q19" s="82">
        <f t="shared" si="4"/>
        <v>3.5242948990400916E-5</v>
      </c>
      <c r="R19" s="83">
        <v>4.4306578608255953E-4</v>
      </c>
      <c r="S19" s="84">
        <f t="shared" si="5"/>
        <v>5.7218667825752322E-2</v>
      </c>
      <c r="T19" s="85">
        <f>分析係数表!F22</f>
        <v>0.41345015391901491</v>
      </c>
      <c r="U19" s="86">
        <f t="shared" si="6"/>
        <v>2.3657067019598282E-2</v>
      </c>
      <c r="V19" s="87">
        <f>分析係数表!D22</f>
        <v>4.1913331754676771E-2</v>
      </c>
      <c r="W19" s="167">
        <f t="shared" si="7"/>
        <v>0</v>
      </c>
      <c r="X19" s="76">
        <f>分析係数表!E22</f>
        <v>4.0966137816717971E-2</v>
      </c>
      <c r="Y19" s="166">
        <f t="shared" si="8"/>
        <v>0</v>
      </c>
    </row>
    <row r="20" spans="1:25" x14ac:dyDescent="0.2">
      <c r="A20" s="6" t="s">
        <v>8</v>
      </c>
      <c r="B20" s="5" t="s">
        <v>270</v>
      </c>
      <c r="C20" s="90"/>
      <c r="D20" s="107">
        <f>投入係数表!AL20</f>
        <v>2.4907975460122699E-2</v>
      </c>
      <c r="E20" s="110">
        <f t="shared" si="9"/>
        <v>2.4907975460122698</v>
      </c>
      <c r="F20" s="85">
        <f>分析係数表!C23</f>
        <v>0</v>
      </c>
      <c r="G20" s="110">
        <f t="shared" si="0"/>
        <v>0</v>
      </c>
      <c r="H20" s="110">
        <v>0</v>
      </c>
      <c r="I20" s="110">
        <f t="shared" si="1"/>
        <v>0</v>
      </c>
      <c r="J20" s="85">
        <f>分析係数表!G23</f>
        <v>0.21584120254384273</v>
      </c>
      <c r="K20" s="111">
        <f t="shared" si="2"/>
        <v>0</v>
      </c>
      <c r="L20" s="79"/>
      <c r="M20" s="80"/>
      <c r="N20" s="81">
        <f>分析係数表!H23</f>
        <v>2.9106150129522369E-5</v>
      </c>
      <c r="O20" s="82">
        <f t="shared" si="3"/>
        <v>6.662839701857973E-4</v>
      </c>
      <c r="P20" s="76">
        <f>分析係数表!C23</f>
        <v>0</v>
      </c>
      <c r="Q20" s="82">
        <f t="shared" si="4"/>
        <v>0</v>
      </c>
      <c r="R20" s="83">
        <v>0</v>
      </c>
      <c r="S20" s="84">
        <f t="shared" si="5"/>
        <v>0</v>
      </c>
      <c r="T20" s="85">
        <f>分析係数表!F23</f>
        <v>0.44144664996466887</v>
      </c>
      <c r="U20" s="86">
        <f t="shared" si="6"/>
        <v>0</v>
      </c>
      <c r="V20" s="87">
        <f>分析係数表!D23</f>
        <v>3.8478833429691016E-2</v>
      </c>
      <c r="W20" s="167">
        <f t="shared" si="7"/>
        <v>0</v>
      </c>
      <c r="X20" s="76">
        <f>分析係数表!E23</f>
        <v>4.0213271664418321E-2</v>
      </c>
      <c r="Y20" s="166">
        <f t="shared" si="8"/>
        <v>0</v>
      </c>
    </row>
    <row r="21" spans="1:25" x14ac:dyDescent="0.2">
      <c r="A21" s="6" t="s">
        <v>9</v>
      </c>
      <c r="B21" s="5" t="s">
        <v>271</v>
      </c>
      <c r="C21" s="90"/>
      <c r="D21" s="107">
        <f>投入係数表!AL21</f>
        <v>8.343558282208589E-3</v>
      </c>
      <c r="E21" s="110">
        <f t="shared" si="9"/>
        <v>0.83435582822085885</v>
      </c>
      <c r="F21" s="85">
        <f>分析係数表!C24</f>
        <v>0.35760598503740648</v>
      </c>
      <c r="G21" s="110">
        <f t="shared" si="0"/>
        <v>0.29837063782262135</v>
      </c>
      <c r="H21" s="110">
        <v>0.32189505354862469</v>
      </c>
      <c r="I21" s="110">
        <f t="shared" si="1"/>
        <v>0.32189505354862469</v>
      </c>
      <c r="J21" s="85">
        <f>分析係数表!G24</f>
        <v>0.20759493670886076</v>
      </c>
      <c r="K21" s="111">
        <f t="shared" si="2"/>
        <v>6.6823783268322084E-2</v>
      </c>
      <c r="L21" s="79"/>
      <c r="M21" s="80"/>
      <c r="N21" s="81">
        <f>分析係数表!H24</f>
        <v>3.6867790164061664E-4</v>
      </c>
      <c r="O21" s="82">
        <f t="shared" si="3"/>
        <v>8.4395969556867647E-3</v>
      </c>
      <c r="P21" s="76">
        <f>分析係数表!C24</f>
        <v>0.35760598503740648</v>
      </c>
      <c r="Q21" s="82">
        <f t="shared" si="4"/>
        <v>3.0180503826570623E-3</v>
      </c>
      <c r="R21" s="83">
        <v>1.0549171825469422E-2</v>
      </c>
      <c r="S21" s="84">
        <f t="shared" si="5"/>
        <v>0.33244422537409413</v>
      </c>
      <c r="T21" s="85">
        <f>分析係数表!F24</f>
        <v>0.39156118143459917</v>
      </c>
      <c r="U21" s="86">
        <f t="shared" si="6"/>
        <v>0.13017225364859045</v>
      </c>
      <c r="V21" s="87">
        <f>分析係数表!D24</f>
        <v>0</v>
      </c>
      <c r="W21" s="167">
        <f t="shared" si="7"/>
        <v>0</v>
      </c>
      <c r="X21" s="76">
        <f>分析係数表!E24</f>
        <v>0</v>
      </c>
      <c r="Y21" s="166">
        <f t="shared" si="8"/>
        <v>0</v>
      </c>
    </row>
    <row r="22" spans="1:25" x14ac:dyDescent="0.2">
      <c r="A22" s="6" t="s">
        <v>10</v>
      </c>
      <c r="B22" s="5" t="s">
        <v>272</v>
      </c>
      <c r="C22" s="90"/>
      <c r="D22" s="107">
        <f>投入係数表!AL22</f>
        <v>2.5276073619631901E-2</v>
      </c>
      <c r="E22" s="110">
        <f t="shared" si="9"/>
        <v>2.5276073619631902</v>
      </c>
      <c r="F22" s="85">
        <f>分析係数表!C25</f>
        <v>9.5215065139195865E-3</v>
      </c>
      <c r="G22" s="110">
        <f t="shared" si="0"/>
        <v>2.4066629961563619E-2</v>
      </c>
      <c r="H22" s="110">
        <v>2.8244052210741982E-2</v>
      </c>
      <c r="I22" s="110">
        <f t="shared" si="1"/>
        <v>2.8244052210741982E-2</v>
      </c>
      <c r="J22" s="85">
        <f>分析係数表!G25</f>
        <v>0.19654913728432108</v>
      </c>
      <c r="K22" s="111">
        <f t="shared" si="2"/>
        <v>5.5513440954346582E-3</v>
      </c>
      <c r="L22" s="79"/>
      <c r="M22" s="80"/>
      <c r="N22" s="81">
        <f>分析係数表!H25</f>
        <v>5.2391070233140261E-4</v>
      </c>
      <c r="O22" s="82">
        <f t="shared" si="3"/>
        <v>1.1993111463344351E-2</v>
      </c>
      <c r="P22" s="76">
        <f>分析係数表!C25</f>
        <v>9.5215065139195865E-3</v>
      </c>
      <c r="Q22" s="82">
        <f t="shared" si="4"/>
        <v>1.1419248892039691E-4</v>
      </c>
      <c r="R22" s="83">
        <v>8.5213488583617324E-4</v>
      </c>
      <c r="S22" s="84">
        <f t="shared" si="5"/>
        <v>2.9096187096578154E-2</v>
      </c>
      <c r="T22" s="85">
        <f>分析係数表!F25</f>
        <v>0.35083770942735681</v>
      </c>
      <c r="U22" s="86">
        <f t="shared" si="6"/>
        <v>1.0208039634033295E-2</v>
      </c>
      <c r="V22" s="87">
        <f>分析係数表!D25</f>
        <v>3.500875218804701E-3</v>
      </c>
      <c r="W22" s="167">
        <f t="shared" si="7"/>
        <v>0</v>
      </c>
      <c r="X22" s="76">
        <f>分析係数表!E25</f>
        <v>3.0007501875468868E-3</v>
      </c>
      <c r="Y22" s="166">
        <f t="shared" si="8"/>
        <v>0</v>
      </c>
    </row>
    <row r="23" spans="1:25" x14ac:dyDescent="0.2">
      <c r="A23" s="6" t="s">
        <v>11</v>
      </c>
      <c r="B23" s="5" t="s">
        <v>35</v>
      </c>
      <c r="C23" s="90"/>
      <c r="D23" s="107">
        <f>投入係数表!AL23</f>
        <v>1.4478527607361963E-2</v>
      </c>
      <c r="E23" s="110">
        <f t="shared" si="9"/>
        <v>1.4478527607361962</v>
      </c>
      <c r="F23" s="85">
        <f>分析係数表!C26</f>
        <v>1</v>
      </c>
      <c r="G23" s="110">
        <f t="shared" si="0"/>
        <v>1.4478527607361962</v>
      </c>
      <c r="H23" s="110">
        <v>1.738348916417962</v>
      </c>
      <c r="I23" s="110">
        <f t="shared" si="1"/>
        <v>1.738348916417962</v>
      </c>
      <c r="J23" s="85">
        <f>分析係数表!G26</f>
        <v>0.19643428283435263</v>
      </c>
      <c r="K23" s="111">
        <f t="shared" si="2"/>
        <v>0.34147132271243635</v>
      </c>
      <c r="L23" s="79"/>
      <c r="M23" s="80"/>
      <c r="N23" s="81">
        <f>分析係数表!H26</f>
        <v>1.1070039099261674E-2</v>
      </c>
      <c r="O23" s="82">
        <f t="shared" si="3"/>
        <v>0.25341000332733155</v>
      </c>
      <c r="P23" s="76">
        <f>分析係数表!C26</f>
        <v>1</v>
      </c>
      <c r="Q23" s="82">
        <f t="shared" si="4"/>
        <v>0.25341000332733155</v>
      </c>
      <c r="R23" s="83">
        <v>0.29935549683970936</v>
      </c>
      <c r="S23" s="84">
        <f t="shared" si="5"/>
        <v>2.0377044132576714</v>
      </c>
      <c r="T23" s="85">
        <f>分析係数表!F26</f>
        <v>0.33543328454985122</v>
      </c>
      <c r="U23" s="86">
        <f t="shared" si="6"/>
        <v>0.68351388428074811</v>
      </c>
      <c r="V23" s="87">
        <f>分析係数表!D26</f>
        <v>6.5760780018802641E-3</v>
      </c>
      <c r="W23" s="167">
        <f t="shared" si="7"/>
        <v>0</v>
      </c>
      <c r="X23" s="76">
        <f>分析係数表!E26</f>
        <v>6.992837551004584E-3</v>
      </c>
      <c r="Y23" s="166">
        <f t="shared" si="8"/>
        <v>0</v>
      </c>
    </row>
    <row r="24" spans="1:25" x14ac:dyDescent="0.2">
      <c r="A24" s="6" t="s">
        <v>12</v>
      </c>
      <c r="B24" s="5" t="s">
        <v>365</v>
      </c>
      <c r="C24" s="90"/>
      <c r="D24" s="107">
        <f>投入係数表!AL24</f>
        <v>1.7177914110429449E-3</v>
      </c>
      <c r="E24" s="110">
        <f t="shared" si="9"/>
        <v>0.17177914110429449</v>
      </c>
      <c r="F24" s="85">
        <f>分析係数表!C27</f>
        <v>0.19201995012468831</v>
      </c>
      <c r="G24" s="110">
        <f t="shared" si="0"/>
        <v>3.2985022107308422E-2</v>
      </c>
      <c r="H24" s="110">
        <v>3.5225690907047816E-2</v>
      </c>
      <c r="I24" s="110">
        <f t="shared" si="1"/>
        <v>3.5225690907047816E-2</v>
      </c>
      <c r="J24" s="85">
        <f>分析係数表!G27</f>
        <v>0.16888519134775373</v>
      </c>
      <c r="K24" s="111">
        <f t="shared" si="2"/>
        <v>5.949097549193599E-3</v>
      </c>
      <c r="L24" s="79"/>
      <c r="M24" s="80"/>
      <c r="N24" s="81">
        <f>分析係数表!H27</f>
        <v>1.1060337049218499E-2</v>
      </c>
      <c r="O24" s="82">
        <f t="shared" si="3"/>
        <v>0.25318790867060298</v>
      </c>
      <c r="P24" s="76">
        <f>分析係数表!C27</f>
        <v>0.19201995012468831</v>
      </c>
      <c r="Q24" s="82">
        <f t="shared" si="4"/>
        <v>4.8617129595103323E-2</v>
      </c>
      <c r="R24" s="83">
        <v>4.9236920115295742E-2</v>
      </c>
      <c r="S24" s="84">
        <f t="shared" si="5"/>
        <v>8.4462611022343564E-2</v>
      </c>
      <c r="T24" s="85">
        <f>分析係数表!F27</f>
        <v>0.32029950083194675</v>
      </c>
      <c r="U24" s="86">
        <f t="shared" si="6"/>
        <v>2.7053332149419528E-2</v>
      </c>
      <c r="V24" s="87">
        <f>分析係数表!D27</f>
        <v>0</v>
      </c>
      <c r="W24" s="167">
        <f t="shared" si="7"/>
        <v>0</v>
      </c>
      <c r="X24" s="76">
        <f>分析係数表!E27</f>
        <v>0</v>
      </c>
      <c r="Y24" s="166">
        <f t="shared" si="8"/>
        <v>0</v>
      </c>
    </row>
    <row r="25" spans="1:25" x14ac:dyDescent="0.2">
      <c r="A25" s="6" t="s">
        <v>13</v>
      </c>
      <c r="B25" s="5" t="s">
        <v>192</v>
      </c>
      <c r="C25" s="90"/>
      <c r="D25" s="107">
        <f>投入係数表!AL25</f>
        <v>6.1472392638036812E-2</v>
      </c>
      <c r="E25" s="110">
        <f t="shared" si="9"/>
        <v>6.147239263803681</v>
      </c>
      <c r="F25" s="85">
        <f>分析係数表!C28</f>
        <v>7.8754250939681358E-2</v>
      </c>
      <c r="G25" s="110">
        <f t="shared" si="0"/>
        <v>0.4841212235678572</v>
      </c>
      <c r="H25" s="110">
        <v>0.52195820707329066</v>
      </c>
      <c r="I25" s="110">
        <f t="shared" si="1"/>
        <v>0.52195820707329066</v>
      </c>
      <c r="J25" s="85">
        <f>分析係数表!G28</f>
        <v>0.12491909385113269</v>
      </c>
      <c r="K25" s="111">
        <f t="shared" si="2"/>
        <v>6.5202546255757346E-2</v>
      </c>
      <c r="L25" s="79"/>
      <c r="M25" s="80"/>
      <c r="N25" s="81">
        <f>分析係数表!H28</f>
        <v>1.995711693880917E-2</v>
      </c>
      <c r="O25" s="82">
        <f t="shared" si="3"/>
        <v>0.45684870889072832</v>
      </c>
      <c r="P25" s="76">
        <f>分析係数表!C28</f>
        <v>7.8754250939681358E-2</v>
      </c>
      <c r="Q25" s="82">
        <f t="shared" si="4"/>
        <v>3.5978777861449859E-2</v>
      </c>
      <c r="R25" s="83">
        <v>3.9703692202315184E-2</v>
      </c>
      <c r="S25" s="84">
        <f t="shared" si="5"/>
        <v>0.56166189927560584</v>
      </c>
      <c r="T25" s="85">
        <f>分析係数表!F28</f>
        <v>0.21391585760517801</v>
      </c>
      <c r="U25" s="86">
        <f t="shared" si="6"/>
        <v>0.12014838686769433</v>
      </c>
      <c r="V25" s="87">
        <f>分析係数表!D28</f>
        <v>3.3980582524271843E-2</v>
      </c>
      <c r="W25" s="167">
        <f t="shared" si="7"/>
        <v>0</v>
      </c>
      <c r="X25" s="76">
        <f>分析係数表!E28</f>
        <v>2.9773462783171521E-2</v>
      </c>
      <c r="Y25" s="166">
        <f t="shared" si="8"/>
        <v>0</v>
      </c>
    </row>
    <row r="26" spans="1:25" x14ac:dyDescent="0.2">
      <c r="A26" s="6" t="s">
        <v>14</v>
      </c>
      <c r="B26" s="5" t="s">
        <v>50</v>
      </c>
      <c r="C26" s="90"/>
      <c r="D26" s="107">
        <f>投入係数表!AL26</f>
        <v>5.521472392638037E-3</v>
      </c>
      <c r="E26" s="110">
        <f t="shared" si="9"/>
        <v>0.55214723926380371</v>
      </c>
      <c r="F26" s="85">
        <f>分析係数表!C29</f>
        <v>0.17273701124799146</v>
      </c>
      <c r="G26" s="110">
        <f t="shared" si="0"/>
        <v>9.5376263879259099E-2</v>
      </c>
      <c r="H26" s="110">
        <v>0.10882356964602058</v>
      </c>
      <c r="I26" s="110">
        <f t="shared" si="1"/>
        <v>0.10882356964602058</v>
      </c>
      <c r="J26" s="85">
        <f>分析係数表!G29</f>
        <v>0.26179367547952309</v>
      </c>
      <c r="K26" s="111">
        <f t="shared" si="2"/>
        <v>2.8489322276433592E-2</v>
      </c>
      <c r="L26" s="79"/>
      <c r="M26" s="80"/>
      <c r="N26" s="81">
        <f>分析係数表!H29</f>
        <v>9.8960910440376044E-3</v>
      </c>
      <c r="O26" s="82">
        <f t="shared" si="3"/>
        <v>0.22653654986317107</v>
      </c>
      <c r="P26" s="76">
        <f>分析係数表!C29</f>
        <v>0.17273701124799146</v>
      </c>
      <c r="Q26" s="82">
        <f t="shared" si="4"/>
        <v>3.9131246561795757E-2</v>
      </c>
      <c r="R26" s="83">
        <v>5.2821811372123918E-2</v>
      </c>
      <c r="S26" s="84">
        <f t="shared" si="5"/>
        <v>0.16164538101814449</v>
      </c>
      <c r="T26" s="85">
        <f>分析係数表!F29</f>
        <v>0.41420425090720581</v>
      </c>
      <c r="U26" s="86">
        <f t="shared" si="6"/>
        <v>6.695420395723041E-2</v>
      </c>
      <c r="V26" s="87">
        <f>分析係数表!D29</f>
        <v>0.15033696215655781</v>
      </c>
      <c r="W26" s="167">
        <f t="shared" si="7"/>
        <v>0</v>
      </c>
      <c r="X26" s="76">
        <f>分析係数表!E29</f>
        <v>7.8797304302747534E-2</v>
      </c>
      <c r="Y26" s="166">
        <f t="shared" si="8"/>
        <v>0</v>
      </c>
    </row>
    <row r="27" spans="1:25" x14ac:dyDescent="0.2">
      <c r="A27" s="6" t="s">
        <v>15</v>
      </c>
      <c r="B27" s="5" t="s">
        <v>36</v>
      </c>
      <c r="C27" s="90"/>
      <c r="D27" s="107">
        <f>投入係数表!AL27</f>
        <v>1.1042944785276073E-3</v>
      </c>
      <c r="E27" s="110">
        <f t="shared" si="9"/>
        <v>0.11042944785276074</v>
      </c>
      <c r="F27" s="85">
        <f>分析係数表!C30</f>
        <v>1</v>
      </c>
      <c r="G27" s="110">
        <f t="shared" si="0"/>
        <v>0.11042944785276074</v>
      </c>
      <c r="H27" s="110">
        <v>0.13694850749966572</v>
      </c>
      <c r="I27" s="110">
        <f t="shared" si="1"/>
        <v>0.13694850749966572</v>
      </c>
      <c r="J27" s="85">
        <f>分析係数表!G30</f>
        <v>0.34449467473756801</v>
      </c>
      <c r="K27" s="111">
        <f t="shared" si="2"/>
        <v>4.7178031546892735E-2</v>
      </c>
      <c r="L27" s="79"/>
      <c r="M27" s="80"/>
      <c r="N27" s="81">
        <f>分析係数表!H30</f>
        <v>0</v>
      </c>
      <c r="O27" s="82">
        <f t="shared" si="3"/>
        <v>0</v>
      </c>
      <c r="P27" s="76">
        <f>分析係数表!C30</f>
        <v>1</v>
      </c>
      <c r="Q27" s="82">
        <f t="shared" si="4"/>
        <v>0</v>
      </c>
      <c r="R27" s="83">
        <v>5.532996195256152E-2</v>
      </c>
      <c r="S27" s="84">
        <f t="shared" si="5"/>
        <v>0.19227846945222724</v>
      </c>
      <c r="T27" s="85">
        <f>分析係数表!F30</f>
        <v>0.44103900084284731</v>
      </c>
      <c r="U27" s="86">
        <f t="shared" si="6"/>
        <v>8.4802304050802232E-2</v>
      </c>
      <c r="V27" s="87">
        <f>分析係数表!D30</f>
        <v>0.13470232166117538</v>
      </c>
      <c r="W27" s="167">
        <f t="shared" si="7"/>
        <v>0</v>
      </c>
      <c r="X27" s="76">
        <f>分析係数表!E30</f>
        <v>9.0644395065512223E-2</v>
      </c>
      <c r="Y27" s="166">
        <f t="shared" si="8"/>
        <v>0</v>
      </c>
    </row>
    <row r="28" spans="1:25" x14ac:dyDescent="0.2">
      <c r="A28" s="6" t="s">
        <v>16</v>
      </c>
      <c r="B28" s="5" t="s">
        <v>193</v>
      </c>
      <c r="C28" s="90"/>
      <c r="D28" s="107">
        <f>投入係数表!AL28</f>
        <v>5.521472392638037E-3</v>
      </c>
      <c r="E28" s="110">
        <f t="shared" si="9"/>
        <v>0.55214723926380371</v>
      </c>
      <c r="F28" s="85">
        <f>分析係数表!C31</f>
        <v>0.22703792364873376</v>
      </c>
      <c r="G28" s="110">
        <f t="shared" si="0"/>
        <v>0.12535836275083459</v>
      </c>
      <c r="H28" s="110">
        <v>0.14664646591280986</v>
      </c>
      <c r="I28" s="110">
        <f t="shared" si="1"/>
        <v>0.14664646591280986</v>
      </c>
      <c r="J28" s="85">
        <f>分析係数表!G31</f>
        <v>7.0061014096360189E-2</v>
      </c>
      <c r="K28" s="111">
        <f t="shared" si="2"/>
        <v>1.0274200115498776E-2</v>
      </c>
      <c r="L28" s="79"/>
      <c r="M28" s="80"/>
      <c r="N28" s="81">
        <f>分析係数表!H31</f>
        <v>2.3692406205431206E-2</v>
      </c>
      <c r="O28" s="82">
        <f t="shared" si="3"/>
        <v>0.54235515173123894</v>
      </c>
      <c r="P28" s="76">
        <f>分析係数表!C31</f>
        <v>0.22703792364873376</v>
      </c>
      <c r="Q28" s="82">
        <f t="shared" si="4"/>
        <v>0.12313518752925444</v>
      </c>
      <c r="R28" s="83">
        <v>0.15420225242193192</v>
      </c>
      <c r="S28" s="84">
        <f t="shared" si="5"/>
        <v>0.3008487183347418</v>
      </c>
      <c r="T28" s="85">
        <f>分析係数表!F31</f>
        <v>0.2422680412371134</v>
      </c>
      <c r="U28" s="86">
        <f t="shared" si="6"/>
        <v>7.2886029699653937E-2</v>
      </c>
      <c r="V28" s="87">
        <f>分析係数表!D31</f>
        <v>2.0934146854618137E-2</v>
      </c>
      <c r="W28" s="167">
        <f t="shared" si="7"/>
        <v>0</v>
      </c>
      <c r="X28" s="76">
        <f>分析係数表!E31</f>
        <v>1.7988638754470862E-2</v>
      </c>
      <c r="Y28" s="166">
        <f t="shared" si="8"/>
        <v>0</v>
      </c>
    </row>
    <row r="29" spans="1:25" x14ac:dyDescent="0.2">
      <c r="A29" s="6" t="s">
        <v>17</v>
      </c>
      <c r="B29" s="5" t="s">
        <v>273</v>
      </c>
      <c r="C29" s="90"/>
      <c r="D29" s="107">
        <f>投入係数表!AL29</f>
        <v>7.3619631901840495E-4</v>
      </c>
      <c r="E29" s="110">
        <f t="shared" si="9"/>
        <v>7.3619631901840496E-2</v>
      </c>
      <c r="F29" s="85">
        <f>分析係数表!C32</f>
        <v>0.29590488771466317</v>
      </c>
      <c r="G29" s="110">
        <f t="shared" si="0"/>
        <v>2.1784408911508946E-2</v>
      </c>
      <c r="H29" s="110">
        <v>2.5400573622561914E-2</v>
      </c>
      <c r="I29" s="110">
        <f t="shared" si="1"/>
        <v>2.5400573622561914E-2</v>
      </c>
      <c r="J29" s="85">
        <f>分析係数表!G32</f>
        <v>0.13968957871396895</v>
      </c>
      <c r="K29" s="111">
        <f t="shared" si="2"/>
        <v>3.5481954284288259E-3</v>
      </c>
      <c r="L29" s="79"/>
      <c r="M29" s="80"/>
      <c r="N29" s="81">
        <f>分析係数表!H32</f>
        <v>6.5682878792288815E-3</v>
      </c>
      <c r="O29" s="82">
        <f t="shared" si="3"/>
        <v>0.15035808260526159</v>
      </c>
      <c r="P29" s="76">
        <f>分析係数表!C32</f>
        <v>0.29590488771466317</v>
      </c>
      <c r="Q29" s="82">
        <f t="shared" si="4"/>
        <v>4.4491691550301984E-2</v>
      </c>
      <c r="R29" s="83">
        <v>5.4860858962615236E-2</v>
      </c>
      <c r="S29" s="84">
        <f t="shared" si="5"/>
        <v>8.026143258517715E-2</v>
      </c>
      <c r="T29" s="85">
        <f>分析係数表!F32</f>
        <v>0.48337028824833705</v>
      </c>
      <c r="U29" s="86">
        <f t="shared" si="6"/>
        <v>3.8795991803921549E-2</v>
      </c>
      <c r="V29" s="87">
        <f>分析係数表!D32</f>
        <v>2.4390243902439025E-2</v>
      </c>
      <c r="W29" s="167">
        <f t="shared" si="7"/>
        <v>0</v>
      </c>
      <c r="X29" s="76">
        <f>分析係数表!E32</f>
        <v>3.7694013303769404E-2</v>
      </c>
      <c r="Y29" s="166">
        <f t="shared" si="8"/>
        <v>0</v>
      </c>
    </row>
    <row r="30" spans="1:25" x14ac:dyDescent="0.2">
      <c r="A30" s="6" t="s">
        <v>18</v>
      </c>
      <c r="B30" s="5" t="s">
        <v>274</v>
      </c>
      <c r="C30" s="90"/>
      <c r="D30" s="107">
        <f>投入係数表!AL30</f>
        <v>3.6809815950920248E-4</v>
      </c>
      <c r="E30" s="110">
        <f t="shared" si="9"/>
        <v>3.6809815950920248E-2</v>
      </c>
      <c r="F30" s="85">
        <f>分析係数表!C33</f>
        <v>0.50593824228028506</v>
      </c>
      <c r="G30" s="110">
        <f t="shared" si="0"/>
        <v>1.8623493580869389E-2</v>
      </c>
      <c r="H30" s="110">
        <v>2.4323783086869319E-2</v>
      </c>
      <c r="I30" s="110">
        <f t="shared" si="1"/>
        <v>2.4323783086869319E-2</v>
      </c>
      <c r="J30" s="85">
        <f>分析係数表!G33</f>
        <v>0.50351288056206089</v>
      </c>
      <c r="K30" s="111">
        <f t="shared" si="2"/>
        <v>1.2247338088236309E-2</v>
      </c>
      <c r="L30" s="79"/>
      <c r="M30" s="80"/>
      <c r="N30" s="81">
        <f>分析係数表!H33</f>
        <v>9.7990705436058648E-4</v>
      </c>
      <c r="O30" s="82">
        <f t="shared" si="3"/>
        <v>2.2431560329588512E-2</v>
      </c>
      <c r="P30" s="76">
        <f>分析係数表!C33</f>
        <v>0.50593824228028506</v>
      </c>
      <c r="Q30" s="82">
        <f t="shared" si="4"/>
        <v>1.1348984204756184E-2</v>
      </c>
      <c r="R30" s="83">
        <v>3.8187504872988109E-2</v>
      </c>
      <c r="S30" s="84">
        <f t="shared" si="5"/>
        <v>6.2511287959857428E-2</v>
      </c>
      <c r="T30" s="85">
        <f>分析係数表!F33</f>
        <v>0.6428571428571429</v>
      </c>
      <c r="U30" s="86">
        <f t="shared" si="6"/>
        <v>4.0185827974194066E-2</v>
      </c>
      <c r="V30" s="87">
        <f>分析係数表!D33</f>
        <v>0.16744730679156908</v>
      </c>
      <c r="W30" s="167">
        <f t="shared" si="7"/>
        <v>0</v>
      </c>
      <c r="X30" s="76">
        <f>分析係数表!E33</f>
        <v>0.16510538641686182</v>
      </c>
      <c r="Y30" s="166">
        <f t="shared" si="8"/>
        <v>0</v>
      </c>
    </row>
    <row r="31" spans="1:25" x14ac:dyDescent="0.2">
      <c r="A31" s="6" t="s">
        <v>19</v>
      </c>
      <c r="B31" s="5" t="s">
        <v>275</v>
      </c>
      <c r="C31" s="90"/>
      <c r="D31" s="107">
        <f>投入係数表!AL31</f>
        <v>3.2147239263803681E-2</v>
      </c>
      <c r="E31" s="110">
        <f t="shared" si="9"/>
        <v>3.2147239263803682</v>
      </c>
      <c r="F31" s="85">
        <f>分析係数表!C34</f>
        <v>0.26077975054258296</v>
      </c>
      <c r="G31" s="110">
        <f t="shared" si="0"/>
        <v>0.83833490358474527</v>
      </c>
      <c r="H31" s="110">
        <v>0.92539776243096861</v>
      </c>
      <c r="I31" s="110">
        <f t="shared" si="1"/>
        <v>0.92539776243096861</v>
      </c>
      <c r="J31" s="85">
        <f>分析係数表!G34</f>
        <v>0.42483061710309467</v>
      </c>
      <c r="K31" s="111">
        <f t="shared" si="2"/>
        <v>0.3931373024793714</v>
      </c>
      <c r="L31" s="79"/>
      <c r="M31" s="80"/>
      <c r="N31" s="81">
        <f>分析係数表!H34</f>
        <v>0.16366388217830427</v>
      </c>
      <c r="O31" s="82">
        <f t="shared" si="3"/>
        <v>3.7465147643547381</v>
      </c>
      <c r="P31" s="76">
        <f>分析係数表!C34</f>
        <v>0.26077975054258296</v>
      </c>
      <c r="Q31" s="82">
        <f t="shared" si="4"/>
        <v>0.97701518565253254</v>
      </c>
      <c r="R31" s="83">
        <v>1.0552868085658511</v>
      </c>
      <c r="S31" s="84">
        <f t="shared" si="5"/>
        <v>1.9806845709968197</v>
      </c>
      <c r="T31" s="85">
        <f>分析係数表!F34</f>
        <v>0.70072636269303545</v>
      </c>
      <c r="U31" s="86">
        <f t="shared" si="6"/>
        <v>1.3879178950768167</v>
      </c>
      <c r="V31" s="87">
        <f>分析係数表!D34</f>
        <v>0.25868278093145336</v>
      </c>
      <c r="W31" s="167">
        <f t="shared" si="7"/>
        <v>1</v>
      </c>
      <c r="X31" s="76">
        <f>分析係数表!E34</f>
        <v>0.16968809131416712</v>
      </c>
      <c r="Y31" s="166">
        <f t="shared" si="8"/>
        <v>0</v>
      </c>
    </row>
    <row r="32" spans="1:25" x14ac:dyDescent="0.2">
      <c r="A32" s="6" t="s">
        <v>20</v>
      </c>
      <c r="B32" s="5" t="s">
        <v>37</v>
      </c>
      <c r="C32" s="90"/>
      <c r="D32" s="107">
        <f>投入係数表!AL32</f>
        <v>8.2208588957055212E-3</v>
      </c>
      <c r="E32" s="110">
        <f t="shared" si="9"/>
        <v>0.82208588957055206</v>
      </c>
      <c r="F32" s="85">
        <f>分析係数表!C35</f>
        <v>0.71993786549707606</v>
      </c>
      <c r="G32" s="110">
        <f t="shared" si="0"/>
        <v>0.59185076059268826</v>
      </c>
      <c r="H32" s="110">
        <v>0.69571996400554426</v>
      </c>
      <c r="I32" s="110">
        <f t="shared" si="1"/>
        <v>0.69571996400554426</v>
      </c>
      <c r="J32" s="85">
        <f>分析係数表!G35</f>
        <v>0.31397977394408089</v>
      </c>
      <c r="K32" s="111">
        <f t="shared" si="2"/>
        <v>0.21844199702684489</v>
      </c>
      <c r="L32" s="79"/>
      <c r="M32" s="80"/>
      <c r="N32" s="81">
        <f>分析係数表!H35</f>
        <v>6.1132617322040145E-2</v>
      </c>
      <c r="O32" s="82">
        <f t="shared" si="3"/>
        <v>1.399418432046903</v>
      </c>
      <c r="P32" s="76">
        <f>分析係数表!C35</f>
        <v>0.71993786549707606</v>
      </c>
      <c r="Q32" s="82">
        <f t="shared" si="4"/>
        <v>1.0074943189051122</v>
      </c>
      <c r="R32" s="83">
        <v>1.2637569587014332</v>
      </c>
      <c r="S32" s="84">
        <f t="shared" si="5"/>
        <v>1.9594769227069775</v>
      </c>
      <c r="T32" s="85">
        <f>分析係数表!F35</f>
        <v>0.64640095181439616</v>
      </c>
      <c r="U32" s="86">
        <f t="shared" si="6"/>
        <v>1.2666077478961342</v>
      </c>
      <c r="V32" s="87">
        <f>分析係数表!D35</f>
        <v>8.7804878048780483E-2</v>
      </c>
      <c r="W32" s="167">
        <f t="shared" si="7"/>
        <v>0</v>
      </c>
      <c r="X32" s="76">
        <f>分析係数表!E35</f>
        <v>7.8643664485425341E-2</v>
      </c>
      <c r="Y32" s="166">
        <f t="shared" si="8"/>
        <v>0</v>
      </c>
    </row>
    <row r="33" spans="1:25" x14ac:dyDescent="0.2">
      <c r="A33" s="6" t="s">
        <v>21</v>
      </c>
      <c r="B33" s="5" t="s">
        <v>38</v>
      </c>
      <c r="C33" s="90"/>
      <c r="D33" s="107">
        <f>投入係数表!AL33</f>
        <v>4.662576687116564E-3</v>
      </c>
      <c r="E33" s="110">
        <f t="shared" si="9"/>
        <v>0.46625766871165641</v>
      </c>
      <c r="F33" s="85">
        <f>分析係数表!C36</f>
        <v>0.73814422888496956</v>
      </c>
      <c r="G33" s="110">
        <f t="shared" si="0"/>
        <v>0.34416540733286921</v>
      </c>
      <c r="H33" s="110">
        <v>0.4074251289584564</v>
      </c>
      <c r="I33" s="110">
        <f t="shared" si="1"/>
        <v>0.4074251289584564</v>
      </c>
      <c r="J33" s="85">
        <f>分析係数表!G36</f>
        <v>1.8281777836656288E-2</v>
      </c>
      <c r="K33" s="111">
        <f t="shared" si="2"/>
        <v>7.4484556926895382E-3</v>
      </c>
      <c r="L33" s="79"/>
      <c r="M33" s="80"/>
      <c r="N33" s="81">
        <f>分析係数表!H36</f>
        <v>0.17079488896003725</v>
      </c>
      <c r="O33" s="82">
        <f t="shared" si="3"/>
        <v>3.9097543370502583</v>
      </c>
      <c r="P33" s="76">
        <f>分析係数表!C36</f>
        <v>0.73814422888496956</v>
      </c>
      <c r="Q33" s="82">
        <f t="shared" si="4"/>
        <v>2.8859626002516281</v>
      </c>
      <c r="R33" s="83">
        <v>2.9961259598040022</v>
      </c>
      <c r="S33" s="84">
        <f t="shared" si="5"/>
        <v>3.4035510887624585</v>
      </c>
      <c r="T33" s="85">
        <f>分析係数表!F36</f>
        <v>0.88368550043054916</v>
      </c>
      <c r="U33" s="86">
        <f t="shared" si="6"/>
        <v>3.0076687471139936</v>
      </c>
      <c r="V33" s="87">
        <f>分析係数表!D36</f>
        <v>1.6625819699278004E-2</v>
      </c>
      <c r="W33" s="167">
        <f t="shared" si="7"/>
        <v>0</v>
      </c>
      <c r="X33" s="76">
        <f>分析係数表!E36</f>
        <v>4.8353977611445987E-3</v>
      </c>
      <c r="Y33" s="166">
        <f t="shared" si="8"/>
        <v>0</v>
      </c>
    </row>
    <row r="34" spans="1:25" x14ac:dyDescent="0.2">
      <c r="A34" s="6" t="s">
        <v>22</v>
      </c>
      <c r="B34" s="5" t="s">
        <v>377</v>
      </c>
      <c r="C34" s="90"/>
      <c r="D34" s="107">
        <f>投入係数表!AL34</f>
        <v>9.4478527607361959E-3</v>
      </c>
      <c r="E34" s="110">
        <f t="shared" si="9"/>
        <v>0.94478527607361962</v>
      </c>
      <c r="F34" s="85">
        <f>分析係数表!C37</f>
        <v>0.25348602222970695</v>
      </c>
      <c r="G34" s="110">
        <f t="shared" si="0"/>
        <v>0.23948986149309737</v>
      </c>
      <c r="H34" s="110">
        <v>0.29108419524148221</v>
      </c>
      <c r="I34" s="110">
        <f t="shared" si="1"/>
        <v>0.29108419524148221</v>
      </c>
      <c r="J34" s="85">
        <f>分析係数表!G37</f>
        <v>0.47075358051131039</v>
      </c>
      <c r="K34" s="111">
        <f t="shared" si="2"/>
        <v>0.13702892714018108</v>
      </c>
      <c r="L34" s="79"/>
      <c r="M34" s="80"/>
      <c r="N34" s="81">
        <f>分析係数表!H37</f>
        <v>4.9005054768072494E-2</v>
      </c>
      <c r="O34" s="82">
        <f t="shared" si="3"/>
        <v>1.121800111136154</v>
      </c>
      <c r="P34" s="76">
        <f>分析係数表!C37</f>
        <v>0.25348602222970695</v>
      </c>
      <c r="Q34" s="82">
        <f t="shared" si="4"/>
        <v>0.28436064790874688</v>
      </c>
      <c r="R34" s="83">
        <v>0.34375966842022004</v>
      </c>
      <c r="S34" s="84">
        <f t="shared" si="5"/>
        <v>0.6348438636617022</v>
      </c>
      <c r="T34" s="85">
        <f>分析係数表!F37</f>
        <v>0.68036407442109492</v>
      </c>
      <c r="U34" s="86">
        <f t="shared" si="6"/>
        <v>0.43192495770210582</v>
      </c>
      <c r="V34" s="87">
        <f>分析係数表!D37</f>
        <v>9.1554008834158748E-2</v>
      </c>
      <c r="W34" s="167">
        <f t="shared" si="7"/>
        <v>0</v>
      </c>
      <c r="X34" s="76">
        <f>分析係数表!E37</f>
        <v>8.4593762548520954E-2</v>
      </c>
      <c r="Y34" s="166">
        <f t="shared" si="8"/>
        <v>0</v>
      </c>
    </row>
    <row r="35" spans="1:25" x14ac:dyDescent="0.2">
      <c r="A35" s="6" t="s">
        <v>23</v>
      </c>
      <c r="B35" s="5" t="s">
        <v>194</v>
      </c>
      <c r="C35" s="90"/>
      <c r="D35" s="107">
        <f>投入係数表!AL35</f>
        <v>2.7484662576687118E-2</v>
      </c>
      <c r="E35" s="110">
        <f t="shared" si="9"/>
        <v>2.7484662576687118</v>
      </c>
      <c r="F35" s="85">
        <f>分析係数表!C38</f>
        <v>0.13763637750820168</v>
      </c>
      <c r="G35" s="110">
        <f t="shared" si="0"/>
        <v>0.37828893940904512</v>
      </c>
      <c r="H35" s="110">
        <v>0.42613951586810817</v>
      </c>
      <c r="I35" s="110">
        <f t="shared" si="1"/>
        <v>0.42613951586810817</v>
      </c>
      <c r="J35" s="85">
        <f>分析係数表!G38</f>
        <v>0.19868482855800845</v>
      </c>
      <c r="K35" s="111">
        <f t="shared" si="2"/>
        <v>8.4667456652047793E-2</v>
      </c>
      <c r="L35" s="79"/>
      <c r="M35" s="80"/>
      <c r="N35" s="81">
        <f>分析係数表!H38</f>
        <v>4.3455482143376897E-2</v>
      </c>
      <c r="O35" s="82">
        <f t="shared" si="3"/>
        <v>0.99476196748739543</v>
      </c>
      <c r="P35" s="76">
        <f>分析係数表!C38</f>
        <v>0.13763637750820168</v>
      </c>
      <c r="Q35" s="82">
        <f t="shared" si="4"/>
        <v>0.1369154336878966</v>
      </c>
      <c r="R35" s="83">
        <v>0.17464709379969032</v>
      </c>
      <c r="S35" s="84">
        <f t="shared" si="5"/>
        <v>0.60078660966779851</v>
      </c>
      <c r="T35" s="85">
        <f>分析係数表!F38</f>
        <v>0.41427900422733677</v>
      </c>
      <c r="U35" s="86">
        <f t="shared" si="6"/>
        <v>0.24889327840629322</v>
      </c>
      <c r="V35" s="87">
        <f>分析係数表!D38</f>
        <v>5.9182714889619542E-2</v>
      </c>
      <c r="W35" s="167">
        <f t="shared" si="7"/>
        <v>0</v>
      </c>
      <c r="X35" s="76">
        <f>分析係数表!E38</f>
        <v>5.7303898543917334E-2</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1.3304367704161246E-2</v>
      </c>
      <c r="I36" s="110">
        <f t="shared" si="1"/>
        <v>1.3304367704161246E-2</v>
      </c>
      <c r="J36" s="85">
        <f>分析係数表!G39</f>
        <v>0.35440246949875054</v>
      </c>
      <c r="K36" s="111">
        <f t="shared" si="2"/>
        <v>4.7151007694741674E-3</v>
      </c>
      <c r="L36" s="79"/>
      <c r="M36" s="80"/>
      <c r="N36" s="81">
        <f>分析係数表!H39</f>
        <v>3.9099261673991711E-3</v>
      </c>
      <c r="O36" s="82">
        <f t="shared" si="3"/>
        <v>8.9504146661625428E-2</v>
      </c>
      <c r="P36" s="76">
        <f>分析係数表!C39</f>
        <v>1</v>
      </c>
      <c r="Q36" s="82">
        <f t="shared" si="4"/>
        <v>8.9504146661625428E-2</v>
      </c>
      <c r="R36" s="83">
        <v>0.10510235451802723</v>
      </c>
      <c r="S36" s="84">
        <f t="shared" si="5"/>
        <v>0.11840672222218847</v>
      </c>
      <c r="T36" s="85">
        <f>分析係数表!F39</f>
        <v>0.70505659267970011</v>
      </c>
      <c r="U36" s="86">
        <f t="shared" si="6"/>
        <v>8.3483440120347932E-2</v>
      </c>
      <c r="V36" s="87">
        <f>分析係数表!D39</f>
        <v>6.644127590768778E-2</v>
      </c>
      <c r="W36" s="167">
        <f t="shared" si="7"/>
        <v>0</v>
      </c>
      <c r="X36" s="76">
        <f>分析係数表!E39</f>
        <v>8.4080552697339411E-2</v>
      </c>
      <c r="Y36" s="166">
        <f t="shared" si="8"/>
        <v>0</v>
      </c>
    </row>
    <row r="37" spans="1:25" x14ac:dyDescent="0.2">
      <c r="A37" s="6" t="s">
        <v>25</v>
      </c>
      <c r="B37" s="5" t="s">
        <v>40</v>
      </c>
      <c r="C37" s="90"/>
      <c r="D37" s="107">
        <f>投入係数表!AL37</f>
        <v>1.2269938650306749E-4</v>
      </c>
      <c r="E37" s="110">
        <f t="shared" si="9"/>
        <v>1.2269938650306749E-2</v>
      </c>
      <c r="F37" s="85">
        <f>分析係数表!C40</f>
        <v>0.97865804365400166</v>
      </c>
      <c r="G37" s="110">
        <f t="shared" si="0"/>
        <v>1.2008074155263825E-2</v>
      </c>
      <c r="H37" s="110">
        <v>1.561965796097905E-2</v>
      </c>
      <c r="I37" s="110">
        <f t="shared" si="1"/>
        <v>1.561965796097905E-2</v>
      </c>
      <c r="J37" s="85">
        <f>分析係数表!G40</f>
        <v>0.50171175404443846</v>
      </c>
      <c r="K37" s="111">
        <f t="shared" si="2"/>
        <v>7.8365659931769766E-3</v>
      </c>
      <c r="L37" s="79"/>
      <c r="M37" s="80"/>
      <c r="N37" s="81">
        <f>分析係数表!H40</f>
        <v>2.8630749677406836E-2</v>
      </c>
      <c r="O37" s="82">
        <f t="shared" si="3"/>
        <v>0.65540133200609596</v>
      </c>
      <c r="P37" s="76">
        <f>分析係数表!C40</f>
        <v>0.97865804365400166</v>
      </c>
      <c r="Q37" s="82">
        <f t="shared" si="4"/>
        <v>0.64141378538931271</v>
      </c>
      <c r="R37" s="83">
        <v>0.64291937192173099</v>
      </c>
      <c r="S37" s="84">
        <f t="shared" si="5"/>
        <v>0.65853902988271007</v>
      </c>
      <c r="T37" s="85">
        <f>分析係数表!F40</f>
        <v>0.70027522319930191</v>
      </c>
      <c r="U37" s="86">
        <f t="shared" si="6"/>
        <v>0.46115856613656653</v>
      </c>
      <c r="V37" s="87">
        <f>分析係数表!D40</f>
        <v>7.5250050345707184E-2</v>
      </c>
      <c r="W37" s="167">
        <f t="shared" si="7"/>
        <v>0</v>
      </c>
      <c r="X37" s="76">
        <f>分析係数表!E40</f>
        <v>4.584815734711687E-2</v>
      </c>
      <c r="Y37" s="166">
        <f t="shared" si="8"/>
        <v>0</v>
      </c>
    </row>
    <row r="38" spans="1:25" x14ac:dyDescent="0.2">
      <c r="A38" s="6" t="s">
        <v>26</v>
      </c>
      <c r="B38" s="5" t="s">
        <v>277</v>
      </c>
      <c r="C38" s="90"/>
      <c r="D38" s="107">
        <f>投入係数表!AL38</f>
        <v>0</v>
      </c>
      <c r="E38" s="110">
        <f t="shared" si="9"/>
        <v>0</v>
      </c>
      <c r="F38" s="85">
        <f>分析係数表!C41</f>
        <v>0.80396305278910163</v>
      </c>
      <c r="G38" s="110">
        <f t="shared" si="0"/>
        <v>0</v>
      </c>
      <c r="H38" s="110">
        <v>1.9342982771122433E-4</v>
      </c>
      <c r="I38" s="110">
        <f t="shared" si="1"/>
        <v>1.9342982771122433E-4</v>
      </c>
      <c r="J38" s="85">
        <f>分析係数表!G41</f>
        <v>0.44128144119646501</v>
      </c>
      <c r="K38" s="111">
        <f t="shared" si="2"/>
        <v>8.5356993142792994E-5</v>
      </c>
      <c r="L38" s="79"/>
      <c r="M38" s="80"/>
      <c r="N38" s="81">
        <f>分析係数表!H41</f>
        <v>5.1799245180506638E-2</v>
      </c>
      <c r="O38" s="82">
        <f t="shared" si="3"/>
        <v>1.1857633722739904</v>
      </c>
      <c r="P38" s="76">
        <f>分析係数表!C41</f>
        <v>0.80396305278910163</v>
      </c>
      <c r="Q38" s="82">
        <f t="shared" si="4"/>
        <v>0.95330994065889729</v>
      </c>
      <c r="R38" s="83">
        <v>0.97009514290358456</v>
      </c>
      <c r="S38" s="84">
        <f t="shared" si="5"/>
        <v>0.97028857273129576</v>
      </c>
      <c r="T38" s="85">
        <f>分析係数表!F41</f>
        <v>0.54716179469748472</v>
      </c>
      <c r="U38" s="86">
        <f t="shared" si="6"/>
        <v>0.53090483683011669</v>
      </c>
      <c r="V38" s="87">
        <f>分析係数表!D41</f>
        <v>0.14475696804894631</v>
      </c>
      <c r="W38" s="167">
        <f t="shared" si="7"/>
        <v>0</v>
      </c>
      <c r="X38" s="76">
        <f>分析係数表!E41</f>
        <v>0.13642929979605711</v>
      </c>
      <c r="Y38" s="166">
        <f t="shared" si="8"/>
        <v>0</v>
      </c>
    </row>
    <row r="39" spans="1:25" x14ac:dyDescent="0.2">
      <c r="A39" s="6" t="s">
        <v>51</v>
      </c>
      <c r="B39" s="5" t="s">
        <v>367</v>
      </c>
      <c r="C39" s="90"/>
      <c r="D39" s="107">
        <f>投入係数表!AL39</f>
        <v>1.7177914110429449E-3</v>
      </c>
      <c r="E39" s="110">
        <f t="shared" si="9"/>
        <v>0.17177914110429449</v>
      </c>
      <c r="F39" s="85">
        <f>分析係数表!C42</f>
        <v>0.7641968631692807</v>
      </c>
      <c r="G39" s="110">
        <f>E39*F39</f>
        <v>0.13127308078981509</v>
      </c>
      <c r="H39" s="110">
        <v>0.14079712391180282</v>
      </c>
      <c r="I39" s="110">
        <f>C39+H39</f>
        <v>0.14079712391180282</v>
      </c>
      <c r="J39" s="85">
        <f>分析係数表!G42</f>
        <v>0.4859550561797753</v>
      </c>
      <c r="K39" s="111">
        <f>I39*J39</f>
        <v>6.8421074260510931E-2</v>
      </c>
      <c r="L39" s="79"/>
      <c r="M39" s="80"/>
      <c r="N39" s="81">
        <f>分析係数表!H42</f>
        <v>1.4232907413336437E-2</v>
      </c>
      <c r="O39" s="82">
        <f t="shared" si="3"/>
        <v>0.32581286142085486</v>
      </c>
      <c r="P39" s="76">
        <f>分析係数表!C42</f>
        <v>0.7641968631692807</v>
      </c>
      <c r="Q39" s="82">
        <f>O39*P39</f>
        <v>0.24898516667802484</v>
      </c>
      <c r="R39" s="83">
        <v>0.2578395784992239</v>
      </c>
      <c r="S39" s="84">
        <f>I39+R39</f>
        <v>0.39863670241102672</v>
      </c>
      <c r="T39" s="85">
        <f>分析係数表!F42</f>
        <v>0.5610955056179775</v>
      </c>
      <c r="U39" s="86">
        <f>S39*T39</f>
        <v>0.22367326209719826</v>
      </c>
      <c r="V39" s="87">
        <f>分析係数表!D42</f>
        <v>0.23876404494382023</v>
      </c>
      <c r="W39" s="167">
        <f>ROUND(S39*V39,0)</f>
        <v>0</v>
      </c>
      <c r="X39" s="76">
        <f>分析係数表!E42</f>
        <v>0.20084269662921347</v>
      </c>
      <c r="Y39" s="166">
        <f>ROUND(S39*X39,0)</f>
        <v>0</v>
      </c>
    </row>
    <row r="40" spans="1:25" x14ac:dyDescent="0.2">
      <c r="A40" s="6" t="s">
        <v>195</v>
      </c>
      <c r="B40" s="5" t="s">
        <v>41</v>
      </c>
      <c r="C40" s="75">
        <f>最終需要_まとめ!C41</f>
        <v>100</v>
      </c>
      <c r="D40" s="107">
        <f>投入係数表!AL40</f>
        <v>0.12343558282208589</v>
      </c>
      <c r="E40" s="110">
        <f t="shared" si="9"/>
        <v>12.343558282208589</v>
      </c>
      <c r="F40" s="85">
        <f>分析係数表!C43</f>
        <v>0.28983015307192284</v>
      </c>
      <c r="G40" s="110">
        <f>E40*F40</f>
        <v>3.5775353863847164</v>
      </c>
      <c r="H40" s="110">
        <v>3.8276026305125064</v>
      </c>
      <c r="I40" s="110">
        <f>C40+H40</f>
        <v>103.8276026305125</v>
      </c>
      <c r="J40" s="85">
        <f>分析係数表!G43</f>
        <v>0.33656441717791413</v>
      </c>
      <c r="K40" s="111">
        <f>I40*J40</f>
        <v>34.944676566318506</v>
      </c>
      <c r="L40" s="79"/>
      <c r="M40" s="80"/>
      <c r="N40" s="81">
        <f>分析係数表!H43</f>
        <v>3.8148460769760653E-2</v>
      </c>
      <c r="O40" s="82">
        <f t="shared" si="3"/>
        <v>0.87327619025685177</v>
      </c>
      <c r="P40" s="76">
        <f>分析係数表!C43</f>
        <v>0.28983015307192284</v>
      </c>
      <c r="Q40" s="82">
        <f>O40*P40</f>
        <v>0.25310177189620897</v>
      </c>
      <c r="R40" s="83">
        <v>0.41778368586745041</v>
      </c>
      <c r="S40" s="84">
        <f>I40+R40</f>
        <v>104.24538631637995</v>
      </c>
      <c r="T40" s="85">
        <f>分析係数表!F43</f>
        <v>0.56944785276073617</v>
      </c>
      <c r="U40" s="86">
        <f>S40*T40</f>
        <v>59.362311398075988</v>
      </c>
      <c r="V40" s="87">
        <f>分析係数表!D43</f>
        <v>0.1860122699386503</v>
      </c>
      <c r="W40" s="167">
        <f>ROUND(S40*V40,0)</f>
        <v>19</v>
      </c>
      <c r="X40" s="76">
        <f>分析係数表!E43</f>
        <v>0.14098159509202454</v>
      </c>
      <c r="Y40" s="166">
        <f>ROUND(S40*X40,0)</f>
        <v>15</v>
      </c>
    </row>
    <row r="41" spans="1:25" x14ac:dyDescent="0.2">
      <c r="A41" s="6" t="s">
        <v>341</v>
      </c>
      <c r="B41" s="5" t="s">
        <v>42</v>
      </c>
      <c r="C41" s="90"/>
      <c r="D41" s="107">
        <f>投入係数表!AL41</f>
        <v>8.5889570552147244E-4</v>
      </c>
      <c r="E41" s="110">
        <f t="shared" si="9"/>
        <v>8.5889570552147243E-2</v>
      </c>
      <c r="F41" s="85">
        <f>分析係数表!C44</f>
        <v>0.42300160227879646</v>
      </c>
      <c r="G41" s="110">
        <f>E41*F41</f>
        <v>3.6331425962596017E-2</v>
      </c>
      <c r="H41" s="110">
        <v>4.2532704957007304E-2</v>
      </c>
      <c r="I41" s="110">
        <f>C41+H41</f>
        <v>4.2532704957007304E-2</v>
      </c>
      <c r="J41" s="85">
        <f>分析係数表!G44</f>
        <v>0.26136898597118913</v>
      </c>
      <c r="K41" s="111">
        <f>I41*J41</f>
        <v>1.1116729965224769E-2</v>
      </c>
      <c r="L41" s="79"/>
      <c r="M41" s="80"/>
      <c r="N41" s="81">
        <f>分析係数表!H44</f>
        <v>0.11478495406079305</v>
      </c>
      <c r="O41" s="82">
        <f t="shared" si="3"/>
        <v>2.6276018837560557</v>
      </c>
      <c r="P41" s="76">
        <f>分析係数表!C44</f>
        <v>0.42300160227879646</v>
      </c>
      <c r="Q41" s="82">
        <f>O41*P41</f>
        <v>1.1114798069795955</v>
      </c>
      <c r="R41" s="83">
        <v>1.1307433139394669</v>
      </c>
      <c r="S41" s="84">
        <f>I41+R41</f>
        <v>1.1732760188964741</v>
      </c>
      <c r="T41" s="85">
        <f>分析係数表!F44</f>
        <v>0.45226438188494494</v>
      </c>
      <c r="U41" s="86">
        <f>S41*T41</f>
        <v>0.53063095346664291</v>
      </c>
      <c r="V41" s="87">
        <f>分析係数表!D44</f>
        <v>0.17696073816024857</v>
      </c>
      <c r="W41" s="167">
        <f>ROUND(S41*V41,0)</f>
        <v>0</v>
      </c>
      <c r="X41" s="76">
        <f>分析係数表!E44</f>
        <v>0.12357593446944733</v>
      </c>
      <c r="Y41" s="166">
        <f>ROUND(S41*X41,0)</f>
        <v>0</v>
      </c>
    </row>
    <row r="42" spans="1:25" x14ac:dyDescent="0.2">
      <c r="A42" s="6" t="s">
        <v>342</v>
      </c>
      <c r="B42" s="5" t="s">
        <v>279</v>
      </c>
      <c r="C42" s="90"/>
      <c r="D42" s="107">
        <f>投入係数表!AL42</f>
        <v>6.1349693251533746E-4</v>
      </c>
      <c r="E42" s="110">
        <f t="shared" si="9"/>
        <v>6.1349693251533749E-2</v>
      </c>
      <c r="F42" s="85">
        <f>分析係数表!C45</f>
        <v>1</v>
      </c>
      <c r="G42" s="110">
        <f>E42*F42</f>
        <v>6.1349693251533749E-2</v>
      </c>
      <c r="H42" s="110">
        <v>6.8460588325809923E-2</v>
      </c>
      <c r="I42" s="110">
        <f>C42+H42</f>
        <v>6.8460588325809923E-2</v>
      </c>
      <c r="J42" s="85">
        <f>分析係数表!G45</f>
        <v>0</v>
      </c>
      <c r="K42" s="111">
        <f>I42*J42</f>
        <v>0</v>
      </c>
      <c r="L42" s="79"/>
      <c r="M42" s="80"/>
      <c r="N42" s="81">
        <f>分析係数表!H45</f>
        <v>0</v>
      </c>
      <c r="O42" s="82">
        <f t="shared" si="3"/>
        <v>0</v>
      </c>
      <c r="P42" s="76">
        <f>分析係数表!C45</f>
        <v>1</v>
      </c>
      <c r="Q42" s="82">
        <f>O42*P42</f>
        <v>0</v>
      </c>
      <c r="R42" s="83">
        <v>8.7841550907006294E-3</v>
      </c>
      <c r="S42" s="84">
        <f>I42+R42</f>
        <v>7.7244743416510553E-2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投入係数表!AL43</f>
        <v>4.4171779141104293E-3</v>
      </c>
      <c r="E43" s="110">
        <f t="shared" si="9"/>
        <v>0.44171779141104295</v>
      </c>
      <c r="F43" s="85">
        <f>分析係数表!C46</f>
        <v>0.14201585503963765</v>
      </c>
      <c r="G43" s="110">
        <f>E43*F43</f>
        <v>6.273092983345957E-2</v>
      </c>
      <c r="H43" s="110">
        <v>7.021128502700219E-2</v>
      </c>
      <c r="I43" s="110">
        <f>C43+H43</f>
        <v>7.021128502700219E-2</v>
      </c>
      <c r="J43" s="85">
        <f>分析係数表!G46</f>
        <v>9.5541401273885346E-3</v>
      </c>
      <c r="K43" s="111">
        <f>I43*J43</f>
        <v>6.7080845567199542E-4</v>
      </c>
      <c r="L43" s="79"/>
      <c r="M43" s="80"/>
      <c r="N43" s="81">
        <f>分析係数表!H46</f>
        <v>2.2838625801631884E-2</v>
      </c>
      <c r="O43" s="82">
        <f t="shared" si="3"/>
        <v>0.52281082193912221</v>
      </c>
      <c r="P43" s="76">
        <f>分析係数表!C46</f>
        <v>0.14201585503963765</v>
      </c>
      <c r="Q43" s="82">
        <f>O43*P43</f>
        <v>7.4247425901660197E-2</v>
      </c>
      <c r="R43" s="83">
        <v>8.231659272117918E-2</v>
      </c>
      <c r="S43" s="84">
        <f>I43+R43</f>
        <v>0.15252787774818138</v>
      </c>
      <c r="T43" s="85">
        <f>分析係数表!F46</f>
        <v>0.31369426751592355</v>
      </c>
      <c r="U43" s="86">
        <f>S43*T43</f>
        <v>4.7847120885974093E-2</v>
      </c>
      <c r="V43" s="87">
        <f>分析係数表!D46</f>
        <v>3.1847133757961785E-3</v>
      </c>
      <c r="W43" s="167">
        <f>ROUND(S43*V43,0)</f>
        <v>0</v>
      </c>
      <c r="X43" s="76">
        <f>分析係数表!E46</f>
        <v>1.1146496815286623E-2</v>
      </c>
      <c r="Y43" s="166">
        <f>ROUND(S43*X43,0)</f>
        <v>0</v>
      </c>
    </row>
    <row r="44" spans="1:25" x14ac:dyDescent="0.2">
      <c r="A44" s="192">
        <v>40</v>
      </c>
      <c r="B44" s="14" t="s">
        <v>151</v>
      </c>
      <c r="C44" s="197">
        <f>SUM(C5:C43)</f>
        <v>100</v>
      </c>
      <c r="D44" s="108">
        <f>投入係数表!AL44</f>
        <v>0.41631901840490798</v>
      </c>
      <c r="E44" s="96">
        <f>SUM(E5:E43)</f>
        <v>41.631901840490805</v>
      </c>
      <c r="F44" s="98">
        <f>分析係数表!C47</f>
        <v>0.37838028773130272</v>
      </c>
      <c r="G44" s="96">
        <f>SUM(G5:G43)</f>
        <v>9.0366723061704448</v>
      </c>
      <c r="H44" s="96">
        <f>SUM(H5:H43)</f>
        <v>10.140962806008405</v>
      </c>
      <c r="I44" s="96">
        <f>SUM(I5:I43)</f>
        <v>110.1409628060084</v>
      </c>
      <c r="J44" s="98">
        <f>分析係数表!G47</f>
        <v>0.24341071531224251</v>
      </c>
      <c r="K44" s="112">
        <f>SUM(K5:K43)</f>
        <v>36.490199304474125</v>
      </c>
      <c r="L44" s="94">
        <f>最終需要_まとめ!$L$33</f>
        <v>0.62733333333333341</v>
      </c>
      <c r="M44" s="91">
        <f>K44*L44</f>
        <v>22.891518363673438</v>
      </c>
      <c r="N44" s="95">
        <f>分析係数表!H47</f>
        <v>1</v>
      </c>
      <c r="O44" s="96">
        <f>SUM(O5:O43)</f>
        <v>22.891518363673438</v>
      </c>
      <c r="P44" s="92">
        <f>分析係数表!C47</f>
        <v>0.37838028773130272</v>
      </c>
      <c r="Q44" s="96">
        <f>SUM(Q5:Q43)</f>
        <v>9.5793624407785067</v>
      </c>
      <c r="R44" s="91">
        <f>SUM(R5:R43)</f>
        <v>10.672279646065265</v>
      </c>
      <c r="S44" s="97">
        <f>SUM(S5:S43)</f>
        <v>120.81324245207367</v>
      </c>
      <c r="T44" s="98">
        <f>分析係数表!F47</f>
        <v>0.4410006323413877</v>
      </c>
      <c r="U44" s="99">
        <f>SUM(U5:U43)</f>
        <v>69.113732685571478</v>
      </c>
      <c r="V44" s="100">
        <f>分析係数表!D47</f>
        <v>6.076465403261349E-2</v>
      </c>
      <c r="W44" s="164">
        <f>SUM(W5:W43)</f>
        <v>20</v>
      </c>
      <c r="X44" s="92">
        <f>分析係数表!E47</f>
        <v>4.5269894801387316E-2</v>
      </c>
      <c r="Y44" s="165">
        <f>SUM(Y5:Y43)</f>
        <v>15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345</v>
      </c>
      <c r="S2" s="3" t="s">
        <v>153</v>
      </c>
      <c r="U2" s="64" t="s">
        <v>210</v>
      </c>
      <c r="W2" s="3" t="s">
        <v>130</v>
      </c>
      <c r="Y2" s="3" t="s">
        <v>154</v>
      </c>
    </row>
    <row r="3" spans="1:25" ht="44" x14ac:dyDescent="0.2">
      <c r="B3" s="65"/>
      <c r="C3" s="66" t="s">
        <v>228</v>
      </c>
      <c r="D3" s="66" t="s">
        <v>347</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投入係数表!AM5</f>
        <v>2.0242914979757085E-2</v>
      </c>
      <c r="E5" s="110">
        <f>$C$41*D5</f>
        <v>2.0242914979757085</v>
      </c>
      <c r="F5" s="85">
        <f>分析係数表!C8</f>
        <v>1</v>
      </c>
      <c r="G5" s="110">
        <f t="shared" ref="G5:G38" si="0">E5*F5</f>
        <v>2.0242914979757085</v>
      </c>
      <c r="H5" s="110">
        <f t="array" ref="H5:H43">MMULT(逆行列係数!C5:AO43,'37'!G5:G43)</f>
        <v>2.4577396099775961</v>
      </c>
      <c r="I5" s="110">
        <f t="shared" ref="I5:I38" si="1">C5+H5</f>
        <v>2.4577396099775961</v>
      </c>
      <c r="J5" s="85">
        <f>分析係数表!G8</f>
        <v>0.11966752230778634</v>
      </c>
      <c r="K5" s="111">
        <f t="shared" ref="K5:K38" si="2">I5*J5</f>
        <v>0.29411160960372407</v>
      </c>
      <c r="L5" s="79" t="s">
        <v>178</v>
      </c>
      <c r="M5" s="80" t="s">
        <v>178</v>
      </c>
      <c r="N5" s="81">
        <f>分析係数表!H8</f>
        <v>1.1982031803320041E-2</v>
      </c>
      <c r="O5" s="82">
        <f t="shared" ref="O5:O43" si="3">$M$44*N5</f>
        <v>0.22818290888797543</v>
      </c>
      <c r="P5" s="76">
        <f>分析係数表!C8</f>
        <v>1</v>
      </c>
      <c r="Q5" s="82">
        <f t="shared" ref="Q5:Q38" si="4">O5*P5</f>
        <v>0.22818290888797543</v>
      </c>
      <c r="R5" s="83">
        <f t="array" ref="R5:R43">MMULT(逆行列係数!C5:AO43,'37'!Q5:Q43)</f>
        <v>0.30144728988293551</v>
      </c>
      <c r="S5" s="84">
        <f t="shared" ref="S5:S38" si="5">I5+R5</f>
        <v>2.7591868998605316</v>
      </c>
      <c r="T5" s="85">
        <f>分析係数表!F8</f>
        <v>0.45202298007578534</v>
      </c>
      <c r="U5" s="86">
        <f t="shared" ref="U5:U38" si="6">S5*T5</f>
        <v>1.2472158850610249</v>
      </c>
      <c r="V5" s="87">
        <f>分析係数表!D8</f>
        <v>0.29959662632929962</v>
      </c>
      <c r="W5" s="88">
        <f t="shared" ref="W5:W38" si="7">ROUND(S5*V5,0)</f>
        <v>1</v>
      </c>
      <c r="X5" s="76">
        <f>分析係数表!E8</f>
        <v>0.10695513995844029</v>
      </c>
      <c r="Y5" s="89">
        <f t="shared" ref="Y5:Y38" si="8">ROUND(S5*X5,0)</f>
        <v>0</v>
      </c>
    </row>
    <row r="6" spans="1:25" x14ac:dyDescent="0.2">
      <c r="A6" s="6" t="s">
        <v>220</v>
      </c>
      <c r="B6" s="5" t="s">
        <v>266</v>
      </c>
      <c r="C6" s="90"/>
      <c r="D6" s="107">
        <f>投入係数表!AM6</f>
        <v>1.3652198474719895E-3</v>
      </c>
      <c r="E6" s="110">
        <f t="shared" ref="E6:E43" si="9">$C$41*D6</f>
        <v>0.13652198474719895</v>
      </c>
      <c r="F6" s="85">
        <f>分析係数表!C9</f>
        <v>0.44525547445255476</v>
      </c>
      <c r="G6" s="110">
        <f t="shared" si="0"/>
        <v>6.0787161091818517E-2</v>
      </c>
      <c r="H6" s="110">
        <v>6.5703132632323996E-2</v>
      </c>
      <c r="I6" s="110">
        <f t="shared" si="1"/>
        <v>6.5703132632323996E-2</v>
      </c>
      <c r="J6" s="85">
        <f>分析係数表!G9</f>
        <v>0.25757575757575757</v>
      </c>
      <c r="K6" s="111">
        <f t="shared" si="2"/>
        <v>1.6923534162871331E-2</v>
      </c>
      <c r="L6" s="79"/>
      <c r="M6" s="80"/>
      <c r="N6" s="81">
        <f>分析係数表!H9</f>
        <v>6.2093120276314386E-4</v>
      </c>
      <c r="O6" s="82">
        <f t="shared" si="3"/>
        <v>1.1824863294599537E-2</v>
      </c>
      <c r="P6" s="76">
        <f>分析係数表!C9</f>
        <v>0.44525547445255476</v>
      </c>
      <c r="Q6" s="82">
        <f t="shared" si="4"/>
        <v>5.2650851165735165E-3</v>
      </c>
      <c r="R6" s="83">
        <v>6.2741592340742631E-3</v>
      </c>
      <c r="S6" s="84">
        <f t="shared" si="5"/>
        <v>7.1977291866398257E-2</v>
      </c>
      <c r="T6" s="85">
        <f>分析係数表!F9</f>
        <v>0.71212121212121215</v>
      </c>
      <c r="U6" s="86">
        <f t="shared" si="6"/>
        <v>5.1256556329101789E-2</v>
      </c>
      <c r="V6" s="87">
        <f>分析係数表!D9</f>
        <v>0.22727272727272727</v>
      </c>
      <c r="W6" s="88">
        <f t="shared" si="7"/>
        <v>0</v>
      </c>
      <c r="X6" s="76">
        <f>分析係数表!E9</f>
        <v>0</v>
      </c>
      <c r="Y6" s="89">
        <f t="shared" si="8"/>
        <v>0</v>
      </c>
    </row>
    <row r="7" spans="1:25" x14ac:dyDescent="0.2">
      <c r="A7" s="6" t="s">
        <v>221</v>
      </c>
      <c r="B7" s="5" t="s">
        <v>267</v>
      </c>
      <c r="C7" s="90"/>
      <c r="D7" s="107">
        <f>投入係数表!AM7</f>
        <v>4.9430373787778927E-3</v>
      </c>
      <c r="E7" s="110">
        <f t="shared" si="9"/>
        <v>0.49430373787778925</v>
      </c>
      <c r="F7" s="85">
        <f>分析係数表!C10</f>
        <v>1</v>
      </c>
      <c r="G7" s="110">
        <f t="shared" si="0"/>
        <v>0.49430373787778925</v>
      </c>
      <c r="H7" s="110">
        <v>0.53553531087471884</v>
      </c>
      <c r="I7" s="110">
        <f t="shared" si="1"/>
        <v>0.53553531087471884</v>
      </c>
      <c r="J7" s="85">
        <f>分析係数表!G10</f>
        <v>0.17925311203319502</v>
      </c>
      <c r="K7" s="111">
        <f t="shared" si="2"/>
        <v>9.5996371077957901E-2</v>
      </c>
      <c r="L7" s="79"/>
      <c r="M7" s="80"/>
      <c r="N7" s="81">
        <f>分析係数表!H10</f>
        <v>1.2030542053535912E-3</v>
      </c>
      <c r="O7" s="82">
        <f t="shared" si="3"/>
        <v>2.2910672633286604E-2</v>
      </c>
      <c r="P7" s="76">
        <f>分析係数表!C10</f>
        <v>1</v>
      </c>
      <c r="Q7" s="82">
        <f t="shared" si="4"/>
        <v>2.2910672633286604E-2</v>
      </c>
      <c r="R7" s="83">
        <v>3.1192437156422715E-2</v>
      </c>
      <c r="S7" s="84">
        <f t="shared" si="5"/>
        <v>0.56672774803114156</v>
      </c>
      <c r="T7" s="85">
        <f>分析係数表!F10</f>
        <v>0.51950207468879672</v>
      </c>
      <c r="U7" s="86">
        <f t="shared" si="6"/>
        <v>0.29441624088588769</v>
      </c>
      <c r="V7" s="87">
        <f>分析係数表!D10</f>
        <v>0.10539419087136929</v>
      </c>
      <c r="W7" s="88">
        <f t="shared" si="7"/>
        <v>0</v>
      </c>
      <c r="X7" s="76">
        <f>分析係数表!E10</f>
        <v>0</v>
      </c>
      <c r="Y7" s="89">
        <f t="shared" si="8"/>
        <v>0</v>
      </c>
    </row>
    <row r="8" spans="1:25" x14ac:dyDescent="0.2">
      <c r="A8" s="6" t="s">
        <v>222</v>
      </c>
      <c r="B8" s="5" t="s">
        <v>27</v>
      </c>
      <c r="C8" s="90"/>
      <c r="D8" s="107">
        <f>投入係数表!AM8</f>
        <v>0</v>
      </c>
      <c r="E8" s="110">
        <f t="shared" si="9"/>
        <v>0</v>
      </c>
      <c r="F8" s="85">
        <f>分析係数表!C11</f>
        <v>1.8423746161719823E-3</v>
      </c>
      <c r="G8" s="110">
        <f t="shared" si="0"/>
        <v>0</v>
      </c>
      <c r="H8" s="110">
        <v>1.0058366401601493E-3</v>
      </c>
      <c r="I8" s="110">
        <f t="shared" si="1"/>
        <v>1.0058366401601493E-3</v>
      </c>
      <c r="J8" s="85">
        <f>分析係数表!G11</f>
        <v>0.46666666666666667</v>
      </c>
      <c r="K8" s="111">
        <f t="shared" si="2"/>
        <v>4.6939043207473632E-4</v>
      </c>
      <c r="L8" s="79"/>
      <c r="M8" s="80"/>
      <c r="N8" s="81">
        <f>分析係数表!H11</f>
        <v>-1.9404100086348246E-5</v>
      </c>
      <c r="O8" s="82">
        <f t="shared" si="3"/>
        <v>-3.6952697795623554E-4</v>
      </c>
      <c r="P8" s="76">
        <f>分析係数表!C11</f>
        <v>1.8423746161719823E-3</v>
      </c>
      <c r="Q8" s="82">
        <f t="shared" si="4"/>
        <v>-6.8080712417731196E-7</v>
      </c>
      <c r="R8" s="83">
        <v>1.1452679603448331E-4</v>
      </c>
      <c r="S8" s="84">
        <f t="shared" si="5"/>
        <v>1.1203634361946326E-3</v>
      </c>
      <c r="T8" s="85">
        <f>分析係数表!F11</f>
        <v>0.8</v>
      </c>
      <c r="U8" s="86">
        <f t="shared" si="6"/>
        <v>8.9629074895570615E-4</v>
      </c>
      <c r="V8" s="87">
        <f>分析係数表!D11</f>
        <v>0.8666666666666667</v>
      </c>
      <c r="W8" s="88">
        <f t="shared" si="7"/>
        <v>0</v>
      </c>
      <c r="X8" s="76">
        <f>分析係数表!E11</f>
        <v>0.13333333333333333</v>
      </c>
      <c r="Y8" s="89">
        <f t="shared" si="8"/>
        <v>0</v>
      </c>
    </row>
    <row r="9" spans="1:25" x14ac:dyDescent="0.2">
      <c r="A9" s="6" t="s">
        <v>223</v>
      </c>
      <c r="B9" s="5" t="s">
        <v>191</v>
      </c>
      <c r="C9" s="90"/>
      <c r="D9" s="107">
        <f>投入係数表!AM9</f>
        <v>0.15106863760474531</v>
      </c>
      <c r="E9" s="110">
        <f t="shared" si="9"/>
        <v>15.106863760474532</v>
      </c>
      <c r="F9" s="85">
        <f>分析係数表!C12</f>
        <v>2.0316759704011478E-2</v>
      </c>
      <c r="G9" s="110">
        <f t="shared" si="0"/>
        <v>0.30692252090280026</v>
      </c>
      <c r="H9" s="110">
        <v>0.31892592134745612</v>
      </c>
      <c r="I9" s="110">
        <f t="shared" si="1"/>
        <v>0.31892592134745612</v>
      </c>
      <c r="J9" s="85">
        <f>分析係数表!G12</f>
        <v>0.1442736737729301</v>
      </c>
      <c r="K9" s="111">
        <f t="shared" si="2"/>
        <v>4.6012614334214046E-2</v>
      </c>
      <c r="L9" s="79"/>
      <c r="M9" s="80"/>
      <c r="N9" s="81">
        <f>分析係数表!H12</f>
        <v>9.3974056718184554E-2</v>
      </c>
      <c r="O9" s="82">
        <f t="shared" si="3"/>
        <v>1.7896191542420488</v>
      </c>
      <c r="P9" s="76">
        <f>分析係数表!C12</f>
        <v>2.0316759704011478E-2</v>
      </c>
      <c r="Q9" s="82">
        <f t="shared" si="4"/>
        <v>3.6359262318431958E-2</v>
      </c>
      <c r="R9" s="83">
        <v>4.0472757065275144E-2</v>
      </c>
      <c r="S9" s="84">
        <f t="shared" si="5"/>
        <v>0.35939867841273127</v>
      </c>
      <c r="T9" s="85">
        <f>分析係数表!F12</f>
        <v>0.28705999008428357</v>
      </c>
      <c r="U9" s="86">
        <f t="shared" si="6"/>
        <v>0.10316898106146326</v>
      </c>
      <c r="V9" s="87">
        <f>分析係数表!D12</f>
        <v>9.4695091720376795E-2</v>
      </c>
      <c r="W9" s="88">
        <f t="shared" si="7"/>
        <v>0</v>
      </c>
      <c r="X9" s="76">
        <f>分析係数表!E12</f>
        <v>6.8914229053049086E-2</v>
      </c>
      <c r="Y9" s="89">
        <f t="shared" si="8"/>
        <v>0</v>
      </c>
    </row>
    <row r="10" spans="1:25" x14ac:dyDescent="0.2">
      <c r="A10" s="6" t="s">
        <v>224</v>
      </c>
      <c r="B10" s="5" t="s">
        <v>28</v>
      </c>
      <c r="C10" s="90"/>
      <c r="D10" s="107">
        <f>投入係数表!AM10</f>
        <v>5.5550324828170603E-3</v>
      </c>
      <c r="E10" s="110">
        <f t="shared" si="9"/>
        <v>0.55550324828170605</v>
      </c>
      <c r="F10" s="85">
        <f>分析係数表!C13</f>
        <v>0</v>
      </c>
      <c r="G10" s="110">
        <f t="shared" si="0"/>
        <v>0</v>
      </c>
      <c r="H10" s="110">
        <v>0</v>
      </c>
      <c r="I10" s="110">
        <f t="shared" si="1"/>
        <v>0</v>
      </c>
      <c r="J10" s="85">
        <f>分析係数表!G13</f>
        <v>0.24483775811209441</v>
      </c>
      <c r="K10" s="111">
        <f t="shared" si="2"/>
        <v>0</v>
      </c>
      <c r="L10" s="79"/>
      <c r="M10" s="80"/>
      <c r="N10" s="81">
        <f>分析係数表!H13</f>
        <v>1.4242609463379612E-2</v>
      </c>
      <c r="O10" s="82">
        <f t="shared" si="3"/>
        <v>0.27123280181987691</v>
      </c>
      <c r="P10" s="76">
        <f>分析係数表!C13</f>
        <v>0</v>
      </c>
      <c r="Q10" s="82">
        <f t="shared" si="4"/>
        <v>0</v>
      </c>
      <c r="R10" s="83">
        <v>0</v>
      </c>
      <c r="S10" s="84">
        <f t="shared" si="5"/>
        <v>0</v>
      </c>
      <c r="T10" s="85">
        <f>分析係数表!F13</f>
        <v>0.38446411012782694</v>
      </c>
      <c r="U10" s="86">
        <f t="shared" si="6"/>
        <v>0</v>
      </c>
      <c r="V10" s="87">
        <f>分析係数表!D13</f>
        <v>0.19469026548672566</v>
      </c>
      <c r="W10" s="88">
        <f t="shared" si="7"/>
        <v>0</v>
      </c>
      <c r="X10" s="76">
        <f>分析係数表!E13</f>
        <v>0.18584070796460178</v>
      </c>
      <c r="Y10" s="89">
        <f t="shared" si="8"/>
        <v>0</v>
      </c>
    </row>
    <row r="11" spans="1:25" x14ac:dyDescent="0.2">
      <c r="A11" s="6" t="s">
        <v>225</v>
      </c>
      <c r="B11" s="5" t="s">
        <v>268</v>
      </c>
      <c r="C11" s="90"/>
      <c r="D11" s="107">
        <f>投入係数表!AM11</f>
        <v>5.6491855757461636E-3</v>
      </c>
      <c r="E11" s="110">
        <f t="shared" si="9"/>
        <v>0.5649185575746164</v>
      </c>
      <c r="F11" s="85">
        <f>分析係数表!C14</f>
        <v>5.3118908382066232E-2</v>
      </c>
      <c r="G11" s="110">
        <f t="shared" si="0"/>
        <v>3.0007857103135055E-2</v>
      </c>
      <c r="H11" s="110">
        <v>4.0767358378947648E-2</v>
      </c>
      <c r="I11" s="110">
        <f t="shared" si="1"/>
        <v>4.0767358378947648E-2</v>
      </c>
      <c r="J11" s="85">
        <f>分析係数表!G14</f>
        <v>0.16545012165450121</v>
      </c>
      <c r="K11" s="111">
        <f t="shared" si="2"/>
        <v>6.7449644033295373E-3</v>
      </c>
      <c r="L11" s="79"/>
      <c r="M11" s="80"/>
      <c r="N11" s="81">
        <f>分析係数表!H14</f>
        <v>1.1739480552240688E-3</v>
      </c>
      <c r="O11" s="82">
        <f t="shared" si="3"/>
        <v>2.2356382166352249E-2</v>
      </c>
      <c r="P11" s="76">
        <f>分析係数表!C14</f>
        <v>5.3118908382066232E-2</v>
      </c>
      <c r="Q11" s="82">
        <f t="shared" si="4"/>
        <v>1.1875466160489246E-3</v>
      </c>
      <c r="R11" s="83">
        <v>4.4195980701375401E-3</v>
      </c>
      <c r="S11" s="84">
        <f t="shared" si="5"/>
        <v>4.5186956449085186E-2</v>
      </c>
      <c r="T11" s="85">
        <f>分析係数表!F14</f>
        <v>0.30008110300081103</v>
      </c>
      <c r="U11" s="86">
        <f t="shared" si="6"/>
        <v>1.3559751732491094E-2</v>
      </c>
      <c r="V11" s="87">
        <f>分析係数表!D14</f>
        <v>6.4882400648824001E-2</v>
      </c>
      <c r="W11" s="88">
        <f t="shared" si="7"/>
        <v>0</v>
      </c>
      <c r="X11" s="76">
        <f>分析係数表!E14</f>
        <v>5.0283860502838604E-2</v>
      </c>
      <c r="Y11" s="89">
        <f t="shared" si="8"/>
        <v>0</v>
      </c>
    </row>
    <row r="12" spans="1:25" x14ac:dyDescent="0.2">
      <c r="A12" s="6" t="s">
        <v>226</v>
      </c>
      <c r="B12" s="5" t="s">
        <v>29</v>
      </c>
      <c r="C12" s="90"/>
      <c r="D12" s="107">
        <f>投入係数表!AM12</f>
        <v>4.7547311929196871E-3</v>
      </c>
      <c r="E12" s="110">
        <f t="shared" si="9"/>
        <v>0.47547311929196873</v>
      </c>
      <c r="F12" s="85">
        <f>分析係数表!C15</f>
        <v>0</v>
      </c>
      <c r="G12" s="110">
        <f t="shared" si="0"/>
        <v>0</v>
      </c>
      <c r="H12" s="110">
        <v>0</v>
      </c>
      <c r="I12" s="110">
        <f t="shared" si="1"/>
        <v>0</v>
      </c>
      <c r="J12" s="85">
        <f>分析係数表!G15</f>
        <v>9.5965103598691384E-2</v>
      </c>
      <c r="K12" s="111">
        <f t="shared" si="2"/>
        <v>0</v>
      </c>
      <c r="L12" s="79"/>
      <c r="M12" s="80"/>
      <c r="N12" s="81">
        <f>分析係数表!H15</f>
        <v>8.6736327385976662E-3</v>
      </c>
      <c r="O12" s="82">
        <f t="shared" si="3"/>
        <v>0.16517855914643728</v>
      </c>
      <c r="P12" s="76">
        <f>分析係数表!C15</f>
        <v>0</v>
      </c>
      <c r="Q12" s="82">
        <f t="shared" si="4"/>
        <v>0</v>
      </c>
      <c r="R12" s="83">
        <v>0</v>
      </c>
      <c r="S12" s="84">
        <f t="shared" si="5"/>
        <v>0</v>
      </c>
      <c r="T12" s="85">
        <f>分析係数表!F15</f>
        <v>0.30534351145038169</v>
      </c>
      <c r="U12" s="86">
        <f t="shared" si="6"/>
        <v>0</v>
      </c>
      <c r="V12" s="87">
        <f>分析係数表!D15</f>
        <v>7.4154852780806982E-2</v>
      </c>
      <c r="W12" s="88">
        <f t="shared" si="7"/>
        <v>0</v>
      </c>
      <c r="X12" s="76">
        <f>分析係数表!E15</f>
        <v>5.9978189749182113E-2</v>
      </c>
      <c r="Y12" s="89">
        <f t="shared" si="8"/>
        <v>0</v>
      </c>
    </row>
    <row r="13" spans="1:25" x14ac:dyDescent="0.2">
      <c r="A13" s="6" t="s">
        <v>227</v>
      </c>
      <c r="B13" s="5" t="s">
        <v>30</v>
      </c>
      <c r="C13" s="90"/>
      <c r="D13" s="107">
        <f>投入係数表!AM13</f>
        <v>3.8602768100932114E-3</v>
      </c>
      <c r="E13" s="110">
        <f t="shared" si="9"/>
        <v>0.38602768100932117</v>
      </c>
      <c r="F13" s="85">
        <f>分析係数表!C16</f>
        <v>2.7114967462038564E-3</v>
      </c>
      <c r="G13" s="110">
        <f t="shared" si="0"/>
        <v>1.0467128010013945E-3</v>
      </c>
      <c r="H13" s="110">
        <v>1.563379543076261E-3</v>
      </c>
      <c r="I13" s="110">
        <f t="shared" si="1"/>
        <v>1.563379543076261E-3</v>
      </c>
      <c r="J13" s="85">
        <f>分析係数表!G16</f>
        <v>4.3478260869565216E-2</v>
      </c>
      <c r="K13" s="111">
        <f t="shared" si="2"/>
        <v>6.7973023612011348E-5</v>
      </c>
      <c r="L13" s="79"/>
      <c r="M13" s="80"/>
      <c r="N13" s="81">
        <f>分析係数表!H16</f>
        <v>1.6842758874950278E-2</v>
      </c>
      <c r="O13" s="82">
        <f t="shared" si="3"/>
        <v>0.32074941686601249</v>
      </c>
      <c r="P13" s="76">
        <f>分析係数表!C16</f>
        <v>2.7114967462038564E-3</v>
      </c>
      <c r="Q13" s="82">
        <f t="shared" si="4"/>
        <v>8.6971100017897718E-4</v>
      </c>
      <c r="R13" s="83">
        <v>9.7222386569469803E-4</v>
      </c>
      <c r="S13" s="84">
        <f t="shared" si="5"/>
        <v>2.5356034087709589E-3</v>
      </c>
      <c r="T13" s="85">
        <f>分析係数表!F16</f>
        <v>0.30434782608695654</v>
      </c>
      <c r="U13" s="86">
        <f t="shared" si="6"/>
        <v>7.7170538527811803E-4</v>
      </c>
      <c r="V13" s="87">
        <f>分析係数表!D16</f>
        <v>0.13043478260869565</v>
      </c>
      <c r="W13" s="88">
        <f t="shared" si="7"/>
        <v>0</v>
      </c>
      <c r="X13" s="76">
        <f>分析係数表!E16</f>
        <v>8.6956521739130432E-2</v>
      </c>
      <c r="Y13" s="89">
        <f t="shared" si="8"/>
        <v>0</v>
      </c>
    </row>
    <row r="14" spans="1:25" x14ac:dyDescent="0.2">
      <c r="A14" s="6" t="s">
        <v>2</v>
      </c>
      <c r="B14" s="5" t="s">
        <v>364</v>
      </c>
      <c r="C14" s="90"/>
      <c r="D14" s="107">
        <f>投入係数表!AM14</f>
        <v>2.6362866020148762E-3</v>
      </c>
      <c r="E14" s="110">
        <f t="shared" si="9"/>
        <v>0.26362866020148762</v>
      </c>
      <c r="F14" s="85">
        <f>分析係数表!C17</f>
        <v>8.0363051905076865E-3</v>
      </c>
      <c r="G14" s="110">
        <f t="shared" si="0"/>
        <v>2.1186003703438021E-3</v>
      </c>
      <c r="H14" s="110">
        <v>3.1819371350405839E-3</v>
      </c>
      <c r="I14" s="110">
        <f t="shared" si="1"/>
        <v>3.1819371350405839E-3</v>
      </c>
      <c r="J14" s="85">
        <f>分析係数表!G17</f>
        <v>0.21314741035856574</v>
      </c>
      <c r="K14" s="111">
        <f t="shared" si="2"/>
        <v>6.7822166025765433E-4</v>
      </c>
      <c r="L14" s="79"/>
      <c r="M14" s="80"/>
      <c r="N14" s="81">
        <f>分析係数表!H17</f>
        <v>2.8815088628227144E-3</v>
      </c>
      <c r="O14" s="82">
        <f t="shared" si="3"/>
        <v>5.4874756226500974E-2</v>
      </c>
      <c r="P14" s="76">
        <f>分析係数表!C17</f>
        <v>8.0363051905076865E-3</v>
      </c>
      <c r="Q14" s="82">
        <f t="shared" si="4"/>
        <v>4.4099028829087375E-4</v>
      </c>
      <c r="R14" s="83">
        <v>8.4467174149331669E-4</v>
      </c>
      <c r="S14" s="84">
        <f t="shared" si="5"/>
        <v>4.0266088765339002E-3</v>
      </c>
      <c r="T14" s="85">
        <f>分析係数表!F17</f>
        <v>0.32270916334661354</v>
      </c>
      <c r="U14" s="86">
        <f t="shared" si="6"/>
        <v>1.2994235816703025E-3</v>
      </c>
      <c r="V14" s="87">
        <f>分析係数表!D17</f>
        <v>4.9800796812749001E-2</v>
      </c>
      <c r="W14" s="88">
        <f t="shared" si="7"/>
        <v>0</v>
      </c>
      <c r="X14" s="76">
        <f>分析係数表!E17</f>
        <v>4.7808764940239043E-2</v>
      </c>
      <c r="Y14" s="89">
        <f t="shared" si="8"/>
        <v>0</v>
      </c>
    </row>
    <row r="15" spans="1:25" x14ac:dyDescent="0.2">
      <c r="A15" s="6" t="s">
        <v>3</v>
      </c>
      <c r="B15" s="5" t="s">
        <v>31</v>
      </c>
      <c r="C15" s="90"/>
      <c r="D15" s="107">
        <f>投入係数表!AM15</f>
        <v>1.7418322191884003E-3</v>
      </c>
      <c r="E15" s="110">
        <f t="shared" si="9"/>
        <v>0.17418322191884003</v>
      </c>
      <c r="F15" s="85">
        <f>分析係数表!C18</f>
        <v>6.0036945812807829E-2</v>
      </c>
      <c r="G15" s="110">
        <f t="shared" si="0"/>
        <v>1.0457428655841679E-2</v>
      </c>
      <c r="H15" s="110">
        <v>1.227426794940693E-2</v>
      </c>
      <c r="I15" s="110">
        <f t="shared" si="1"/>
        <v>1.227426794940693E-2</v>
      </c>
      <c r="J15" s="85">
        <f>分析係数表!G18</f>
        <v>0.21452702702702703</v>
      </c>
      <c r="K15" s="111">
        <f t="shared" si="2"/>
        <v>2.633162212119392E-3</v>
      </c>
      <c r="L15" s="79"/>
      <c r="M15" s="80"/>
      <c r="N15" s="81">
        <f>分析係数表!H18</f>
        <v>4.5599635202918376E-4</v>
      </c>
      <c r="O15" s="82">
        <f t="shared" si="3"/>
        <v>8.6838839819715352E-3</v>
      </c>
      <c r="P15" s="76">
        <f>分析係数表!C18</f>
        <v>6.0036945812807829E-2</v>
      </c>
      <c r="Q15" s="82">
        <f t="shared" si="4"/>
        <v>5.213538720703349E-4</v>
      </c>
      <c r="R15" s="83">
        <v>1.2226280886320675E-3</v>
      </c>
      <c r="S15" s="84">
        <f t="shared" si="5"/>
        <v>1.3496896038038997E-2</v>
      </c>
      <c r="T15" s="85">
        <f>分析係数表!F18</f>
        <v>0.45777027027027029</v>
      </c>
      <c r="U15" s="86">
        <f t="shared" si="6"/>
        <v>6.1784777471428519E-3</v>
      </c>
      <c r="V15" s="87">
        <f>分析係数表!D18</f>
        <v>1.4358108108108109E-2</v>
      </c>
      <c r="W15" s="88">
        <f t="shared" si="7"/>
        <v>0</v>
      </c>
      <c r="X15" s="76">
        <f>分析係数表!E18</f>
        <v>5.0675675675675678E-3</v>
      </c>
      <c r="Y15" s="89">
        <f t="shared" si="8"/>
        <v>0</v>
      </c>
    </row>
    <row r="16" spans="1:25" x14ac:dyDescent="0.2">
      <c r="A16" s="6" t="s">
        <v>4</v>
      </c>
      <c r="B16" s="5" t="s">
        <v>32</v>
      </c>
      <c r="C16" s="90"/>
      <c r="D16" s="107">
        <f>投入係数表!AM16</f>
        <v>0</v>
      </c>
      <c r="E16" s="110">
        <f t="shared" si="9"/>
        <v>0</v>
      </c>
      <c r="F16" s="85">
        <f>分析係数表!C19</f>
        <v>2.1817907292767669E-2</v>
      </c>
      <c r="G16" s="110">
        <f t="shared" si="0"/>
        <v>0</v>
      </c>
      <c r="H16" s="110">
        <v>2.7551168659604416E-4</v>
      </c>
      <c r="I16" s="110">
        <f t="shared" si="1"/>
        <v>2.7551168659604416E-4</v>
      </c>
      <c r="J16" s="85">
        <f>分析係数表!G19</f>
        <v>5.7812500000000003E-2</v>
      </c>
      <c r="K16" s="111">
        <f t="shared" si="2"/>
        <v>1.5928019381333805E-5</v>
      </c>
      <c r="L16" s="79"/>
      <c r="M16" s="80"/>
      <c r="N16" s="81">
        <f>分析係数表!H19</f>
        <v>-1.1642460051808947E-4</v>
      </c>
      <c r="O16" s="82">
        <f t="shared" si="3"/>
        <v>-2.2171618677374132E-3</v>
      </c>
      <c r="P16" s="76">
        <f>分析係数表!C19</f>
        <v>2.1817907292767669E-2</v>
      </c>
      <c r="Q16" s="82">
        <f t="shared" si="4"/>
        <v>-4.8373832083354495E-5</v>
      </c>
      <c r="R16" s="83">
        <v>3.0480267232389855E-4</v>
      </c>
      <c r="S16" s="84">
        <f t="shared" si="5"/>
        <v>5.8031435891994277E-4</v>
      </c>
      <c r="T16" s="85">
        <f>分析係数表!F19</f>
        <v>0.24062500000000001</v>
      </c>
      <c r="U16" s="86">
        <f t="shared" si="6"/>
        <v>1.3963814261511124E-4</v>
      </c>
      <c r="V16" s="87">
        <f>分析係数表!D19</f>
        <v>1.171875E-2</v>
      </c>
      <c r="W16" s="88">
        <f t="shared" si="7"/>
        <v>0</v>
      </c>
      <c r="X16" s="76">
        <f>分析係数表!E19</f>
        <v>1.015625E-2</v>
      </c>
      <c r="Y16" s="89">
        <f t="shared" si="8"/>
        <v>0</v>
      </c>
    </row>
    <row r="17" spans="1:25" x14ac:dyDescent="0.2">
      <c r="A17" s="6" t="s">
        <v>5</v>
      </c>
      <c r="B17" s="5" t="s">
        <v>33</v>
      </c>
      <c r="C17" s="90"/>
      <c r="D17" s="107">
        <f>投入係数表!AM17</f>
        <v>4.7076546464551363E-4</v>
      </c>
      <c r="E17" s="110">
        <f t="shared" si="9"/>
        <v>4.7076546464551366E-2</v>
      </c>
      <c r="F17" s="85">
        <f>分析係数表!C20</f>
        <v>5.6386047731444844E-3</v>
      </c>
      <c r="G17" s="110">
        <f t="shared" si="0"/>
        <v>2.6544603959817746E-4</v>
      </c>
      <c r="H17" s="110">
        <v>3.2054881168775643E-4</v>
      </c>
      <c r="I17" s="110">
        <f t="shared" si="1"/>
        <v>3.2054881168775643E-4</v>
      </c>
      <c r="J17" s="85">
        <f>分析係数表!G20</f>
        <v>9.9078341013824886E-2</v>
      </c>
      <c r="K17" s="111">
        <f t="shared" si="2"/>
        <v>3.1759444475975867E-5</v>
      </c>
      <c r="L17" s="79"/>
      <c r="M17" s="80"/>
      <c r="N17" s="81">
        <f>分析係数表!H20</f>
        <v>5.6271890250409915E-4</v>
      </c>
      <c r="O17" s="82">
        <f t="shared" si="3"/>
        <v>1.0716282360730831E-2</v>
      </c>
      <c r="P17" s="76">
        <f>分析係数表!C20</f>
        <v>5.6386047731444844E-3</v>
      </c>
      <c r="Q17" s="82">
        <f t="shared" si="4"/>
        <v>6.0424880869580907E-5</v>
      </c>
      <c r="R17" s="83">
        <v>1.9274573467773577E-4</v>
      </c>
      <c r="S17" s="84">
        <f t="shared" si="5"/>
        <v>5.1329454636549221E-4</v>
      </c>
      <c r="T17" s="85">
        <f>分析係数表!F20</f>
        <v>0.22119815668202766</v>
      </c>
      <c r="U17" s="86">
        <f t="shared" si="6"/>
        <v>1.1353980749098446E-4</v>
      </c>
      <c r="V17" s="87">
        <f>分析係数表!D20</f>
        <v>9.2165898617511521E-3</v>
      </c>
      <c r="W17" s="88">
        <f t="shared" si="7"/>
        <v>0</v>
      </c>
      <c r="X17" s="76">
        <f>分析係数表!E20</f>
        <v>6.9124423963133645E-3</v>
      </c>
      <c r="Y17" s="89">
        <f t="shared" si="8"/>
        <v>0</v>
      </c>
    </row>
    <row r="18" spans="1:25" x14ac:dyDescent="0.2">
      <c r="A18" s="6" t="s">
        <v>6</v>
      </c>
      <c r="B18" s="5" t="s">
        <v>34</v>
      </c>
      <c r="C18" s="90"/>
      <c r="D18" s="107">
        <f>投入係数表!AM18</f>
        <v>1.9772149515111573E-3</v>
      </c>
      <c r="E18" s="110">
        <f t="shared" si="9"/>
        <v>0.19772149515111573</v>
      </c>
      <c r="F18" s="85">
        <f>分析係数表!C21</f>
        <v>3.6921656859351559E-2</v>
      </c>
      <c r="G18" s="110">
        <f t="shared" si="0"/>
        <v>7.3002051976874382E-3</v>
      </c>
      <c r="H18" s="110">
        <v>9.2369829363186592E-3</v>
      </c>
      <c r="I18" s="110">
        <f t="shared" si="1"/>
        <v>9.2369829363186592E-3</v>
      </c>
      <c r="J18" s="85">
        <f>分析係数表!G21</f>
        <v>0.2849280270956816</v>
      </c>
      <c r="K18" s="111">
        <f t="shared" si="2"/>
        <v>2.6318753243617515E-3</v>
      </c>
      <c r="L18" s="79"/>
      <c r="M18" s="80"/>
      <c r="N18" s="81">
        <f>分析係数表!H21</f>
        <v>9.3139680414471579E-4</v>
      </c>
      <c r="O18" s="82">
        <f t="shared" si="3"/>
        <v>1.7737294941899306E-2</v>
      </c>
      <c r="P18" s="76">
        <f>分析係数表!C21</f>
        <v>3.6921656859351559E-2</v>
      </c>
      <c r="Q18" s="82">
        <f t="shared" si="4"/>
        <v>6.5489031745791823E-4</v>
      </c>
      <c r="R18" s="83">
        <v>1.5249071283041837E-3</v>
      </c>
      <c r="S18" s="84">
        <f t="shared" si="5"/>
        <v>1.0761890064622843E-2</v>
      </c>
      <c r="T18" s="85">
        <f>分析係数表!F21</f>
        <v>0.42591024555461471</v>
      </c>
      <c r="U18" s="86">
        <f t="shared" si="6"/>
        <v>4.5835992400552836E-3</v>
      </c>
      <c r="V18" s="87">
        <f>分析係数表!D21</f>
        <v>7.1549534292972061E-2</v>
      </c>
      <c r="W18" s="88">
        <f t="shared" si="7"/>
        <v>0</v>
      </c>
      <c r="X18" s="76">
        <f>分析係数表!E21</f>
        <v>6.2235393734123623E-2</v>
      </c>
      <c r="Y18" s="89">
        <f t="shared" si="8"/>
        <v>0</v>
      </c>
    </row>
    <row r="19" spans="1:25" x14ac:dyDescent="0.2">
      <c r="A19" s="6" t="s">
        <v>7</v>
      </c>
      <c r="B19" s="5" t="s">
        <v>269</v>
      </c>
      <c r="C19" s="90"/>
      <c r="D19" s="107">
        <f>投入係数表!AM19</f>
        <v>0</v>
      </c>
      <c r="E19" s="110">
        <f t="shared" si="9"/>
        <v>0</v>
      </c>
      <c r="F19" s="85">
        <f>分析係数表!C22</f>
        <v>3.1736872475476074E-2</v>
      </c>
      <c r="G19" s="110">
        <f t="shared" si="0"/>
        <v>0</v>
      </c>
      <c r="H19" s="110">
        <v>7.534800371187298E-4</v>
      </c>
      <c r="I19" s="110">
        <f t="shared" si="1"/>
        <v>7.534800371187298E-4</v>
      </c>
      <c r="J19" s="85">
        <f>分析係数表!G22</f>
        <v>0.19464835425053278</v>
      </c>
      <c r="K19" s="111">
        <f t="shared" si="2"/>
        <v>1.4666364918579112E-4</v>
      </c>
      <c r="L19" s="79"/>
      <c r="M19" s="80"/>
      <c r="N19" s="81">
        <f>分析係数表!H22</f>
        <v>4.8510250215870614E-5</v>
      </c>
      <c r="O19" s="82">
        <f t="shared" si="3"/>
        <v>9.2381744489058884E-4</v>
      </c>
      <c r="P19" s="76">
        <f>分析係数表!C22</f>
        <v>3.1736872475476074E-2</v>
      </c>
      <c r="Q19" s="82">
        <f t="shared" si="4"/>
        <v>2.9319076439112765E-5</v>
      </c>
      <c r="R19" s="83">
        <v>3.6859230064000296E-4</v>
      </c>
      <c r="S19" s="84">
        <f t="shared" si="5"/>
        <v>1.1220723377587329E-3</v>
      </c>
      <c r="T19" s="85">
        <f>分析係数表!F22</f>
        <v>0.41345015391901491</v>
      </c>
      <c r="U19" s="86">
        <f t="shared" si="6"/>
        <v>4.6392098075461699E-4</v>
      </c>
      <c r="V19" s="87">
        <f>分析係数表!D22</f>
        <v>4.1913331754676771E-2</v>
      </c>
      <c r="W19" s="88">
        <f t="shared" si="7"/>
        <v>0</v>
      </c>
      <c r="X19" s="76">
        <f>分析係数表!E22</f>
        <v>4.0966137816717971E-2</v>
      </c>
      <c r="Y19" s="89">
        <f t="shared" si="8"/>
        <v>0</v>
      </c>
    </row>
    <row r="20" spans="1:25" x14ac:dyDescent="0.2">
      <c r="A20" s="6" t="s">
        <v>8</v>
      </c>
      <c r="B20" s="5" t="s">
        <v>270</v>
      </c>
      <c r="C20" s="90"/>
      <c r="D20" s="107">
        <f>投入係数表!AM20</f>
        <v>0</v>
      </c>
      <c r="E20" s="110">
        <f t="shared" si="9"/>
        <v>0</v>
      </c>
      <c r="F20" s="85">
        <f>分析係数表!C23</f>
        <v>0</v>
      </c>
      <c r="G20" s="110">
        <f t="shared" si="0"/>
        <v>0</v>
      </c>
      <c r="H20" s="110">
        <v>0</v>
      </c>
      <c r="I20" s="110">
        <f t="shared" si="1"/>
        <v>0</v>
      </c>
      <c r="J20" s="85">
        <f>分析係数表!G23</f>
        <v>0.21584120254384273</v>
      </c>
      <c r="K20" s="111">
        <f t="shared" si="2"/>
        <v>0</v>
      </c>
      <c r="L20" s="79"/>
      <c r="M20" s="80"/>
      <c r="N20" s="81">
        <f>分析係数表!H23</f>
        <v>2.9106150129522369E-5</v>
      </c>
      <c r="O20" s="82">
        <f t="shared" si="3"/>
        <v>5.542904669343533E-4</v>
      </c>
      <c r="P20" s="76">
        <f>分析係数表!C23</f>
        <v>0</v>
      </c>
      <c r="Q20" s="82">
        <f t="shared" si="4"/>
        <v>0</v>
      </c>
      <c r="R20" s="83">
        <v>0</v>
      </c>
      <c r="S20" s="84">
        <f t="shared" si="5"/>
        <v>0</v>
      </c>
      <c r="T20" s="85">
        <f>分析係数表!F23</f>
        <v>0.44144664996466887</v>
      </c>
      <c r="U20" s="86">
        <f t="shared" si="6"/>
        <v>0</v>
      </c>
      <c r="V20" s="87">
        <f>分析係数表!D23</f>
        <v>3.8478833429691016E-2</v>
      </c>
      <c r="W20" s="88">
        <f t="shared" si="7"/>
        <v>0</v>
      </c>
      <c r="X20" s="76">
        <f>分析係数表!E23</f>
        <v>4.0213271664418321E-2</v>
      </c>
      <c r="Y20" s="89">
        <f t="shared" si="8"/>
        <v>0</v>
      </c>
    </row>
    <row r="21" spans="1:25" x14ac:dyDescent="0.2">
      <c r="A21" s="6" t="s">
        <v>9</v>
      </c>
      <c r="B21" s="5" t="s">
        <v>271</v>
      </c>
      <c r="C21" s="90"/>
      <c r="D21" s="107">
        <f>投入係数表!AM21</f>
        <v>1.4122963939365408E-4</v>
      </c>
      <c r="E21" s="110">
        <f t="shared" si="9"/>
        <v>1.4122963939365409E-2</v>
      </c>
      <c r="F21" s="85">
        <f>分析係数表!C24</f>
        <v>0.35760598503740648</v>
      </c>
      <c r="G21" s="110">
        <f t="shared" si="0"/>
        <v>5.0504564311845378E-3</v>
      </c>
      <c r="H21" s="110">
        <v>1.0920676402082849E-2</v>
      </c>
      <c r="I21" s="110">
        <f t="shared" si="1"/>
        <v>1.0920676402082849E-2</v>
      </c>
      <c r="J21" s="85">
        <f>分析係数表!G24</f>
        <v>0.20759493670886076</v>
      </c>
      <c r="K21" s="111">
        <f t="shared" si="2"/>
        <v>2.2670771265083382E-3</v>
      </c>
      <c r="L21" s="79"/>
      <c r="M21" s="80"/>
      <c r="N21" s="81">
        <f>分析係数表!H24</f>
        <v>3.6867790164061664E-4</v>
      </c>
      <c r="O21" s="82">
        <f t="shared" si="3"/>
        <v>7.0210125811684745E-3</v>
      </c>
      <c r="P21" s="76">
        <f>分析係数表!C24</f>
        <v>0.35760598503740648</v>
      </c>
      <c r="Q21" s="82">
        <f t="shared" si="4"/>
        <v>2.5107561200487763E-3</v>
      </c>
      <c r="R21" s="83">
        <v>8.7759958794740526E-3</v>
      </c>
      <c r="S21" s="84">
        <f t="shared" si="5"/>
        <v>1.9696672281556901E-2</v>
      </c>
      <c r="T21" s="85">
        <f>分析係数表!F24</f>
        <v>0.39156118143459917</v>
      </c>
      <c r="U21" s="86">
        <f t="shared" si="6"/>
        <v>7.712452268896542E-3</v>
      </c>
      <c r="V21" s="87">
        <f>分析係数表!D24</f>
        <v>0</v>
      </c>
      <c r="W21" s="88">
        <f t="shared" si="7"/>
        <v>0</v>
      </c>
      <c r="X21" s="76">
        <f>分析係数表!E24</f>
        <v>0</v>
      </c>
      <c r="Y21" s="89">
        <f t="shared" si="8"/>
        <v>0</v>
      </c>
    </row>
    <row r="22" spans="1:25" x14ac:dyDescent="0.2">
      <c r="A22" s="6" t="s">
        <v>10</v>
      </c>
      <c r="B22" s="5" t="s">
        <v>272</v>
      </c>
      <c r="C22" s="90"/>
      <c r="D22" s="107">
        <f>投入係数表!AM22</f>
        <v>0</v>
      </c>
      <c r="E22" s="110">
        <f t="shared" si="9"/>
        <v>0</v>
      </c>
      <c r="F22" s="85">
        <f>分析係数表!C25</f>
        <v>9.5215065139195865E-3</v>
      </c>
      <c r="G22" s="110">
        <f t="shared" si="0"/>
        <v>0</v>
      </c>
      <c r="H22" s="110">
        <v>4.3772239026900552E-4</v>
      </c>
      <c r="I22" s="110">
        <f t="shared" si="1"/>
        <v>4.3772239026900552E-4</v>
      </c>
      <c r="J22" s="85">
        <f>分析係数表!G25</f>
        <v>0.19654913728432108</v>
      </c>
      <c r="K22" s="111">
        <f t="shared" si="2"/>
        <v>8.6033958177403937E-5</v>
      </c>
      <c r="L22" s="79"/>
      <c r="M22" s="80"/>
      <c r="N22" s="81">
        <f>分析係数表!H25</f>
        <v>5.2391070233140261E-4</v>
      </c>
      <c r="O22" s="82">
        <f t="shared" si="3"/>
        <v>9.9772284048183588E-3</v>
      </c>
      <c r="P22" s="76">
        <f>分析係数表!C25</f>
        <v>9.5215065139195865E-3</v>
      </c>
      <c r="Q22" s="82">
        <f t="shared" si="4"/>
        <v>9.4998245247341533E-5</v>
      </c>
      <c r="R22" s="83">
        <v>7.0890230726918446E-4</v>
      </c>
      <c r="S22" s="84">
        <f t="shared" si="5"/>
        <v>1.1466246975381899E-3</v>
      </c>
      <c r="T22" s="85">
        <f>分析係数表!F25</f>
        <v>0.35083770942735681</v>
      </c>
      <c r="U22" s="86">
        <f t="shared" si="6"/>
        <v>4.0227918245713438E-4</v>
      </c>
      <c r="V22" s="87">
        <f>分析係数表!D25</f>
        <v>3.500875218804701E-3</v>
      </c>
      <c r="W22" s="88">
        <f t="shared" si="7"/>
        <v>0</v>
      </c>
      <c r="X22" s="76">
        <f>分析係数表!E25</f>
        <v>3.0007501875468868E-3</v>
      </c>
      <c r="Y22" s="89">
        <f t="shared" si="8"/>
        <v>0</v>
      </c>
    </row>
    <row r="23" spans="1:25" x14ac:dyDescent="0.2">
      <c r="A23" s="6" t="s">
        <v>11</v>
      </c>
      <c r="B23" s="5" t="s">
        <v>35</v>
      </c>
      <c r="C23" s="90"/>
      <c r="D23" s="107">
        <f>投入係数表!AM23</f>
        <v>9.4153092929102718E-5</v>
      </c>
      <c r="E23" s="110">
        <f t="shared" si="9"/>
        <v>9.4153092929102726E-3</v>
      </c>
      <c r="F23" s="85">
        <f>分析係数表!C26</f>
        <v>1</v>
      </c>
      <c r="G23" s="110">
        <f t="shared" si="0"/>
        <v>9.4153092929102726E-3</v>
      </c>
      <c r="H23" s="110">
        <v>3.3077742547005649E-2</v>
      </c>
      <c r="I23" s="110">
        <f t="shared" si="1"/>
        <v>3.3077742547005649E-2</v>
      </c>
      <c r="J23" s="85">
        <f>分析係数表!G26</f>
        <v>0.19643428283435263</v>
      </c>
      <c r="K23" s="111">
        <f t="shared" si="2"/>
        <v>6.4976026350004072E-3</v>
      </c>
      <c r="L23" s="79"/>
      <c r="M23" s="80"/>
      <c r="N23" s="81">
        <f>分析係数表!H26</f>
        <v>1.1070039099261674E-2</v>
      </c>
      <c r="O23" s="82">
        <f t="shared" si="3"/>
        <v>0.21081514092403236</v>
      </c>
      <c r="P23" s="76">
        <f>分析係数表!C26</f>
        <v>1</v>
      </c>
      <c r="Q23" s="82">
        <f t="shared" si="4"/>
        <v>0.21081514092403236</v>
      </c>
      <c r="R23" s="83">
        <v>0.24903780602192391</v>
      </c>
      <c r="S23" s="84">
        <f t="shared" si="5"/>
        <v>0.28211554856892956</v>
      </c>
      <c r="T23" s="85">
        <f>分析係数表!F26</f>
        <v>0.33543328454985122</v>
      </c>
      <c r="U23" s="86">
        <f t="shared" si="6"/>
        <v>9.4630945079059128E-2</v>
      </c>
      <c r="V23" s="87">
        <f>分析係数表!D26</f>
        <v>6.5760780018802641E-3</v>
      </c>
      <c r="W23" s="88">
        <f t="shared" si="7"/>
        <v>0</v>
      </c>
      <c r="X23" s="76">
        <f>分析係数表!E26</f>
        <v>6.992837551004584E-3</v>
      </c>
      <c r="Y23" s="89">
        <f t="shared" si="8"/>
        <v>0</v>
      </c>
    </row>
    <row r="24" spans="1:25" x14ac:dyDescent="0.2">
      <c r="A24" s="6" t="s">
        <v>12</v>
      </c>
      <c r="B24" s="5" t="s">
        <v>365</v>
      </c>
      <c r="C24" s="90"/>
      <c r="D24" s="107">
        <f>投入係数表!AM24</f>
        <v>4.7076546464551359E-5</v>
      </c>
      <c r="E24" s="110">
        <f t="shared" si="9"/>
        <v>4.7076546464551363E-3</v>
      </c>
      <c r="F24" s="85">
        <f>分析係数表!C27</f>
        <v>0.19201995012468831</v>
      </c>
      <c r="G24" s="110">
        <f t="shared" si="0"/>
        <v>9.0396361041657246E-4</v>
      </c>
      <c r="H24" s="110">
        <v>1.556368689121483E-3</v>
      </c>
      <c r="I24" s="110">
        <f t="shared" si="1"/>
        <v>1.556368689121483E-3</v>
      </c>
      <c r="J24" s="85">
        <f>分析係数表!G27</f>
        <v>0.16888519134775373</v>
      </c>
      <c r="K24" s="111">
        <f t="shared" si="2"/>
        <v>2.6284762386993431E-4</v>
      </c>
      <c r="L24" s="79"/>
      <c r="M24" s="80"/>
      <c r="N24" s="81">
        <f>分析係数表!H27</f>
        <v>1.1060337049218499E-2</v>
      </c>
      <c r="O24" s="82">
        <f t="shared" si="3"/>
        <v>0.21063037743505425</v>
      </c>
      <c r="P24" s="76">
        <f>分析係数表!C27</f>
        <v>0.19201995012468831</v>
      </c>
      <c r="Q24" s="82">
        <f t="shared" si="4"/>
        <v>4.0445234569823393E-2</v>
      </c>
      <c r="R24" s="83">
        <v>4.0960846519399692E-2</v>
      </c>
      <c r="S24" s="84">
        <f t="shared" si="5"/>
        <v>4.2517215208521177E-2</v>
      </c>
      <c r="T24" s="85">
        <f>分析係数表!F27</f>
        <v>0.32029950083194675</v>
      </c>
      <c r="U24" s="86">
        <f t="shared" si="6"/>
        <v>1.3618242808053788E-2</v>
      </c>
      <c r="V24" s="87">
        <f>分析係数表!D27</f>
        <v>0</v>
      </c>
      <c r="W24" s="88">
        <f t="shared" si="7"/>
        <v>0</v>
      </c>
      <c r="X24" s="76">
        <f>分析係数表!E27</f>
        <v>0</v>
      </c>
      <c r="Y24" s="89">
        <f t="shared" si="8"/>
        <v>0</v>
      </c>
    </row>
    <row r="25" spans="1:25" x14ac:dyDescent="0.2">
      <c r="A25" s="6" t="s">
        <v>13</v>
      </c>
      <c r="B25" s="5" t="s">
        <v>192</v>
      </c>
      <c r="C25" s="90"/>
      <c r="D25" s="107">
        <f>投入係数表!AM25</f>
        <v>0</v>
      </c>
      <c r="E25" s="110">
        <f t="shared" si="9"/>
        <v>0</v>
      </c>
      <c r="F25" s="85">
        <f>分析係数表!C28</f>
        <v>7.8754250939681358E-2</v>
      </c>
      <c r="G25" s="110">
        <f t="shared" si="0"/>
        <v>0</v>
      </c>
      <c r="H25" s="110">
        <v>7.5055513760986523E-3</v>
      </c>
      <c r="I25" s="110">
        <f t="shared" si="1"/>
        <v>7.5055513760986523E-3</v>
      </c>
      <c r="J25" s="85">
        <f>分析係数表!G28</f>
        <v>0.12491909385113269</v>
      </c>
      <c r="K25" s="111">
        <f t="shared" si="2"/>
        <v>9.3758667675536563E-4</v>
      </c>
      <c r="L25" s="79"/>
      <c r="M25" s="80"/>
      <c r="N25" s="81">
        <f>分析係数表!H28</f>
        <v>1.995711693880917E-2</v>
      </c>
      <c r="O25" s="82">
        <f t="shared" si="3"/>
        <v>0.38005849682798826</v>
      </c>
      <c r="P25" s="76">
        <f>分析係数表!C28</f>
        <v>7.8754250939681358E-2</v>
      </c>
      <c r="Q25" s="82">
        <f t="shared" si="4"/>
        <v>2.9931222230949479E-2</v>
      </c>
      <c r="R25" s="83">
        <v>3.3030027847889283E-2</v>
      </c>
      <c r="S25" s="84">
        <f t="shared" si="5"/>
        <v>4.0535579223987935E-2</v>
      </c>
      <c r="T25" s="85">
        <f>分析係数表!F28</f>
        <v>0.21391585760517801</v>
      </c>
      <c r="U25" s="86">
        <f t="shared" si="6"/>
        <v>8.6712031932220154E-3</v>
      </c>
      <c r="V25" s="87">
        <f>分析係数表!D28</f>
        <v>3.3980582524271843E-2</v>
      </c>
      <c r="W25" s="88">
        <f t="shared" si="7"/>
        <v>0</v>
      </c>
      <c r="X25" s="76">
        <f>分析係数表!E28</f>
        <v>2.9773462783171521E-2</v>
      </c>
      <c r="Y25" s="89">
        <f t="shared" si="8"/>
        <v>0</v>
      </c>
    </row>
    <row r="26" spans="1:25" x14ac:dyDescent="0.2">
      <c r="A26" s="6" t="s">
        <v>14</v>
      </c>
      <c r="B26" s="5" t="s">
        <v>50</v>
      </c>
      <c r="C26" s="90"/>
      <c r="D26" s="107">
        <f>投入係数表!AM26</f>
        <v>3.5778175313059034E-3</v>
      </c>
      <c r="E26" s="110">
        <f t="shared" si="9"/>
        <v>0.35778175313059035</v>
      </c>
      <c r="F26" s="85">
        <f>分析係数表!C29</f>
        <v>0.17273701124799146</v>
      </c>
      <c r="G26" s="110">
        <f t="shared" si="0"/>
        <v>6.1802150714844885E-2</v>
      </c>
      <c r="H26" s="110">
        <v>7.9445774011691617E-2</v>
      </c>
      <c r="I26" s="110">
        <f t="shared" si="1"/>
        <v>7.9445774011691617E-2</v>
      </c>
      <c r="J26" s="85">
        <f>分析係数表!G29</f>
        <v>0.26179367547952309</v>
      </c>
      <c r="K26" s="111">
        <f t="shared" si="2"/>
        <v>2.0798401179836324E-2</v>
      </c>
      <c r="L26" s="79"/>
      <c r="M26" s="80"/>
      <c r="N26" s="81">
        <f>分析係数表!H29</f>
        <v>9.8960910440376044E-3</v>
      </c>
      <c r="O26" s="82">
        <f t="shared" si="3"/>
        <v>0.18845875875768012</v>
      </c>
      <c r="P26" s="76">
        <f>分析係数表!C29</f>
        <v>0.17273701124799146</v>
      </c>
      <c r="Q26" s="82">
        <f t="shared" si="4"/>
        <v>3.2553802731307896E-2</v>
      </c>
      <c r="R26" s="83">
        <v>4.3943165076608968E-2</v>
      </c>
      <c r="S26" s="84">
        <f t="shared" si="5"/>
        <v>0.12338893908830059</v>
      </c>
      <c r="T26" s="85">
        <f>分析係数表!F29</f>
        <v>0.41420425090720581</v>
      </c>
      <c r="U26" s="86">
        <f t="shared" si="6"/>
        <v>5.110822308530439E-2</v>
      </c>
      <c r="V26" s="87">
        <f>分析係数表!D29</f>
        <v>0.15033696215655781</v>
      </c>
      <c r="W26" s="88">
        <f t="shared" si="7"/>
        <v>0</v>
      </c>
      <c r="X26" s="76">
        <f>分析係数表!E29</f>
        <v>7.8797304302747534E-2</v>
      </c>
      <c r="Y26" s="89">
        <f t="shared" si="8"/>
        <v>0</v>
      </c>
    </row>
    <row r="27" spans="1:25" x14ac:dyDescent="0.2">
      <c r="A27" s="6" t="s">
        <v>15</v>
      </c>
      <c r="B27" s="5" t="s">
        <v>36</v>
      </c>
      <c r="C27" s="90"/>
      <c r="D27" s="107">
        <f>投入係数表!AM27</f>
        <v>1.7889087656529517E-3</v>
      </c>
      <c r="E27" s="110">
        <f t="shared" si="9"/>
        <v>0.17889087656529518</v>
      </c>
      <c r="F27" s="85">
        <f>分析係数表!C30</f>
        <v>1</v>
      </c>
      <c r="G27" s="110">
        <f t="shared" si="0"/>
        <v>0.17889087656529518</v>
      </c>
      <c r="H27" s="110">
        <v>0.25921566090017045</v>
      </c>
      <c r="I27" s="110">
        <f t="shared" si="1"/>
        <v>0.25921566090017045</v>
      </c>
      <c r="J27" s="85">
        <f>分析係数表!G30</f>
        <v>0.34449467473756801</v>
      </c>
      <c r="K27" s="111">
        <f t="shared" si="2"/>
        <v>8.9298414788687941E-2</v>
      </c>
      <c r="L27" s="79"/>
      <c r="M27" s="80"/>
      <c r="N27" s="81">
        <f>分析係数表!H30</f>
        <v>0</v>
      </c>
      <c r="O27" s="82">
        <f t="shared" si="3"/>
        <v>0</v>
      </c>
      <c r="P27" s="76">
        <f>分析係数表!C30</f>
        <v>1</v>
      </c>
      <c r="Q27" s="82">
        <f t="shared" si="4"/>
        <v>0</v>
      </c>
      <c r="R27" s="83">
        <v>4.6029728792054123E-2</v>
      </c>
      <c r="S27" s="84">
        <f t="shared" si="5"/>
        <v>0.30524538969222459</v>
      </c>
      <c r="T27" s="85">
        <f>分析係数表!F30</f>
        <v>0.44103900084284731</v>
      </c>
      <c r="U27" s="86">
        <f t="shared" si="6"/>
        <v>0.13462512168174429</v>
      </c>
      <c r="V27" s="87">
        <f>分析係数表!D30</f>
        <v>0.13470232166117538</v>
      </c>
      <c r="W27" s="88">
        <f t="shared" si="7"/>
        <v>0</v>
      </c>
      <c r="X27" s="76">
        <f>分析係数表!E30</f>
        <v>9.0644395065512223E-2</v>
      </c>
      <c r="Y27" s="89">
        <f t="shared" si="8"/>
        <v>0</v>
      </c>
    </row>
    <row r="28" spans="1:25" x14ac:dyDescent="0.2">
      <c r="A28" s="6" t="s">
        <v>16</v>
      </c>
      <c r="B28" s="5" t="s">
        <v>193</v>
      </c>
      <c r="C28" s="90"/>
      <c r="D28" s="107">
        <f>投入係数表!AM28</f>
        <v>4.6558704453441298E-2</v>
      </c>
      <c r="E28" s="110">
        <f t="shared" si="9"/>
        <v>4.6558704453441297</v>
      </c>
      <c r="F28" s="85">
        <f>分析係数表!C31</f>
        <v>0.22703792364873376</v>
      </c>
      <c r="G28" s="110">
        <f t="shared" si="0"/>
        <v>1.0570591586884366</v>
      </c>
      <c r="H28" s="110">
        <v>1.1324314687973809</v>
      </c>
      <c r="I28" s="110">
        <f t="shared" si="1"/>
        <v>1.1324314687973809</v>
      </c>
      <c r="J28" s="85">
        <f>分析係数表!G31</f>
        <v>7.0061014096360189E-2</v>
      </c>
      <c r="K28" s="111">
        <f t="shared" si="2"/>
        <v>7.9339297098575179E-2</v>
      </c>
      <c r="L28" s="79"/>
      <c r="M28" s="80"/>
      <c r="N28" s="81">
        <f>分析係数表!H31</f>
        <v>2.3692406205431206E-2</v>
      </c>
      <c r="O28" s="82">
        <f t="shared" si="3"/>
        <v>0.45119244008456355</v>
      </c>
      <c r="P28" s="76">
        <f>分析係数表!C31</f>
        <v>0.22703792364873376</v>
      </c>
      <c r="Q28" s="82">
        <f t="shared" si="4"/>
        <v>0.10243779476280503</v>
      </c>
      <c r="R28" s="83">
        <v>0.12828289786627622</v>
      </c>
      <c r="S28" s="84">
        <f t="shared" si="5"/>
        <v>1.2607143666636571</v>
      </c>
      <c r="T28" s="85">
        <f>分析係数表!F31</f>
        <v>0.2422680412371134</v>
      </c>
      <c r="U28" s="86">
        <f t="shared" si="6"/>
        <v>0.3054308001710922</v>
      </c>
      <c r="V28" s="87">
        <f>分析係数表!D31</f>
        <v>2.0934146854618137E-2</v>
      </c>
      <c r="W28" s="88">
        <f t="shared" si="7"/>
        <v>0</v>
      </c>
      <c r="X28" s="76">
        <f>分析係数表!E31</f>
        <v>1.7988638754470862E-2</v>
      </c>
      <c r="Y28" s="89">
        <f t="shared" si="8"/>
        <v>0</v>
      </c>
    </row>
    <row r="29" spans="1:25" x14ac:dyDescent="0.2">
      <c r="A29" s="6" t="s">
        <v>17</v>
      </c>
      <c r="B29" s="5" t="s">
        <v>273</v>
      </c>
      <c r="C29" s="90"/>
      <c r="D29" s="107">
        <f>投入係数表!AM29</f>
        <v>1.0639299500988608E-2</v>
      </c>
      <c r="E29" s="110">
        <f t="shared" si="9"/>
        <v>1.0639299500988608</v>
      </c>
      <c r="F29" s="85">
        <f>分析係数表!C32</f>
        <v>0.29590488771466317</v>
      </c>
      <c r="G29" s="110">
        <f t="shared" si="0"/>
        <v>0.3148220724202706</v>
      </c>
      <c r="H29" s="110">
        <v>0.33590402988775875</v>
      </c>
      <c r="I29" s="110">
        <f t="shared" si="1"/>
        <v>0.33590402988775875</v>
      </c>
      <c r="J29" s="85">
        <f>分析係数表!G32</f>
        <v>0.13968957871396895</v>
      </c>
      <c r="K29" s="111">
        <f t="shared" si="2"/>
        <v>4.6922292423345453E-2</v>
      </c>
      <c r="L29" s="79"/>
      <c r="M29" s="80"/>
      <c r="N29" s="81">
        <f>分析係数表!H32</f>
        <v>6.5682878792288815E-3</v>
      </c>
      <c r="O29" s="82">
        <f t="shared" si="3"/>
        <v>0.12508488203818574</v>
      </c>
      <c r="P29" s="76">
        <f>分析係数表!C32</f>
        <v>0.29590488771466317</v>
      </c>
      <c r="Q29" s="82">
        <f t="shared" si="4"/>
        <v>3.7013227974311239E-2</v>
      </c>
      <c r="R29" s="83">
        <v>4.5639475796375555E-2</v>
      </c>
      <c r="S29" s="84">
        <f t="shared" si="5"/>
        <v>0.38154350568413431</v>
      </c>
      <c r="T29" s="85">
        <f>分析係数表!F32</f>
        <v>0.48337028824833705</v>
      </c>
      <c r="U29" s="86">
        <f t="shared" si="6"/>
        <v>0.18442679432182102</v>
      </c>
      <c r="V29" s="87">
        <f>分析係数表!D32</f>
        <v>2.4390243902439025E-2</v>
      </c>
      <c r="W29" s="88">
        <f t="shared" si="7"/>
        <v>0</v>
      </c>
      <c r="X29" s="76">
        <f>分析係数表!E32</f>
        <v>3.7694013303769404E-2</v>
      </c>
      <c r="Y29" s="89">
        <f t="shared" si="8"/>
        <v>0</v>
      </c>
    </row>
    <row r="30" spans="1:25" x14ac:dyDescent="0.2">
      <c r="A30" s="6" t="s">
        <v>18</v>
      </c>
      <c r="B30" s="5" t="s">
        <v>274</v>
      </c>
      <c r="C30" s="90"/>
      <c r="D30" s="107">
        <f>投入係数表!AM30</f>
        <v>3.041144901610018E-2</v>
      </c>
      <c r="E30" s="110">
        <f t="shared" si="9"/>
        <v>3.0411449016100178</v>
      </c>
      <c r="F30" s="85">
        <f>分析係数表!C33</f>
        <v>0.50593824228028506</v>
      </c>
      <c r="G30" s="110">
        <f t="shared" si="0"/>
        <v>1.5386315060402229</v>
      </c>
      <c r="H30" s="110">
        <v>1.5619174041466779</v>
      </c>
      <c r="I30" s="110">
        <f t="shared" si="1"/>
        <v>1.5619174041466779</v>
      </c>
      <c r="J30" s="85">
        <f>分析係数表!G33</f>
        <v>0.50351288056206089</v>
      </c>
      <c r="K30" s="111">
        <f t="shared" si="2"/>
        <v>0.78644553136191042</v>
      </c>
      <c r="L30" s="79"/>
      <c r="M30" s="80"/>
      <c r="N30" s="81">
        <f>分析係数表!H33</f>
        <v>9.7990705436058648E-4</v>
      </c>
      <c r="O30" s="82">
        <f t="shared" si="3"/>
        <v>1.8661112386789896E-2</v>
      </c>
      <c r="P30" s="76">
        <f>分析係数表!C33</f>
        <v>0.50593824228028506</v>
      </c>
      <c r="Q30" s="82">
        <f t="shared" si="4"/>
        <v>9.4413703999673346E-3</v>
      </c>
      <c r="R30" s="83">
        <v>3.1768691510323945E-2</v>
      </c>
      <c r="S30" s="84">
        <f t="shared" si="5"/>
        <v>1.5936860956570018</v>
      </c>
      <c r="T30" s="85">
        <f>分析係数表!F33</f>
        <v>0.6428571428571429</v>
      </c>
      <c r="U30" s="86">
        <f t="shared" si="6"/>
        <v>1.0245124900652156</v>
      </c>
      <c r="V30" s="87">
        <f>分析係数表!D33</f>
        <v>0.16744730679156908</v>
      </c>
      <c r="W30" s="88">
        <f t="shared" si="7"/>
        <v>0</v>
      </c>
      <c r="X30" s="76">
        <f>分析係数表!E33</f>
        <v>0.16510538641686182</v>
      </c>
      <c r="Y30" s="89">
        <f t="shared" si="8"/>
        <v>0</v>
      </c>
    </row>
    <row r="31" spans="1:25" x14ac:dyDescent="0.2">
      <c r="A31" s="6" t="s">
        <v>19</v>
      </c>
      <c r="B31" s="5" t="s">
        <v>275</v>
      </c>
      <c r="C31" s="90"/>
      <c r="D31" s="107">
        <f>投入係数表!AM31</f>
        <v>8.633838621598719E-2</v>
      </c>
      <c r="E31" s="110">
        <f t="shared" si="9"/>
        <v>8.6338386215987182</v>
      </c>
      <c r="F31" s="85">
        <f>分析係数表!C34</f>
        <v>0.26077975054258296</v>
      </c>
      <c r="G31" s="110">
        <f t="shared" si="0"/>
        <v>2.2515302819654321</v>
      </c>
      <c r="H31" s="110">
        <v>2.3897030393929342</v>
      </c>
      <c r="I31" s="110">
        <f t="shared" si="1"/>
        <v>2.3897030393929342</v>
      </c>
      <c r="J31" s="85">
        <f>分析係数表!G34</f>
        <v>0.42483061710309467</v>
      </c>
      <c r="K31" s="111">
        <f t="shared" si="2"/>
        <v>1.0152190169184412</v>
      </c>
      <c r="L31" s="79"/>
      <c r="M31" s="80"/>
      <c r="N31" s="81">
        <f>分析係数表!H34</f>
        <v>0.16366388217830427</v>
      </c>
      <c r="O31" s="82">
        <f t="shared" si="3"/>
        <v>3.1167752955718684</v>
      </c>
      <c r="P31" s="76">
        <f>分析係数表!C34</f>
        <v>0.26077975054258296</v>
      </c>
      <c r="Q31" s="82">
        <f t="shared" si="4"/>
        <v>0.81279188407651715</v>
      </c>
      <c r="R31" s="83">
        <v>0.87790708473222978</v>
      </c>
      <c r="S31" s="84">
        <f t="shared" si="5"/>
        <v>3.2676101241251638</v>
      </c>
      <c r="T31" s="85">
        <f>分析係数表!F34</f>
        <v>0.70072636269303545</v>
      </c>
      <c r="U31" s="86">
        <f t="shared" si="6"/>
        <v>2.2897005569771642</v>
      </c>
      <c r="V31" s="87">
        <f>分析係数表!D34</f>
        <v>0.25868278093145336</v>
      </c>
      <c r="W31" s="88">
        <f t="shared" si="7"/>
        <v>1</v>
      </c>
      <c r="X31" s="76">
        <f>分析係数表!E34</f>
        <v>0.16968809131416712</v>
      </c>
      <c r="Y31" s="89">
        <f t="shared" si="8"/>
        <v>1</v>
      </c>
    </row>
    <row r="32" spans="1:25" x14ac:dyDescent="0.2">
      <c r="A32" s="6" t="s">
        <v>20</v>
      </c>
      <c r="B32" s="5" t="s">
        <v>37</v>
      </c>
      <c r="C32" s="90"/>
      <c r="D32" s="107">
        <f>投入係数表!AM32</f>
        <v>1.1251294605027775E-2</v>
      </c>
      <c r="E32" s="110">
        <f t="shared" si="9"/>
        <v>1.1251294605027775</v>
      </c>
      <c r="F32" s="85">
        <f>分析係数表!C35</f>
        <v>0.71993786549707606</v>
      </c>
      <c r="G32" s="110">
        <f t="shared" si="0"/>
        <v>0.81002330220224639</v>
      </c>
      <c r="H32" s="110">
        <v>1.0018634211864421</v>
      </c>
      <c r="I32" s="110">
        <f t="shared" si="1"/>
        <v>1.0018634211864421</v>
      </c>
      <c r="J32" s="85">
        <f>分析係数表!G35</f>
        <v>0.31397977394408089</v>
      </c>
      <c r="K32" s="111">
        <f t="shared" si="2"/>
        <v>0.31456485050696259</v>
      </c>
      <c r="L32" s="79"/>
      <c r="M32" s="80"/>
      <c r="N32" s="81">
        <f>分析係数表!H35</f>
        <v>6.1132617322040145E-2</v>
      </c>
      <c r="O32" s="82">
        <f t="shared" si="3"/>
        <v>1.16419474405112</v>
      </c>
      <c r="P32" s="76">
        <f>分析係数表!C35</f>
        <v>0.71993786549707606</v>
      </c>
      <c r="Q32" s="82">
        <f t="shared" si="4"/>
        <v>0.83814787905507815</v>
      </c>
      <c r="R32" s="83">
        <v>1.0513361660716829</v>
      </c>
      <c r="S32" s="84">
        <f t="shared" si="5"/>
        <v>2.053199587258125</v>
      </c>
      <c r="T32" s="85">
        <f>分析係数表!F35</f>
        <v>0.64640095181439616</v>
      </c>
      <c r="U32" s="86">
        <f t="shared" si="6"/>
        <v>1.3271901674685773</v>
      </c>
      <c r="V32" s="87">
        <f>分析係数表!D35</f>
        <v>8.7804878048780483E-2</v>
      </c>
      <c r="W32" s="88">
        <f t="shared" si="7"/>
        <v>0</v>
      </c>
      <c r="X32" s="76">
        <f>分析係数表!E35</f>
        <v>7.8643664485425341E-2</v>
      </c>
      <c r="Y32" s="89">
        <f t="shared" si="8"/>
        <v>0</v>
      </c>
    </row>
    <row r="33" spans="1:25" x14ac:dyDescent="0.2">
      <c r="A33" s="6" t="s">
        <v>21</v>
      </c>
      <c r="B33" s="5" t="s">
        <v>38</v>
      </c>
      <c r="C33" s="90"/>
      <c r="D33" s="107">
        <f>投入係数表!AM33</f>
        <v>8.3325487242255913E-3</v>
      </c>
      <c r="E33" s="110">
        <f t="shared" si="9"/>
        <v>0.83325487242255913</v>
      </c>
      <c r="F33" s="85">
        <f>分析係数表!C36</f>
        <v>0.73814422888496956</v>
      </c>
      <c r="G33" s="110">
        <f t="shared" si="0"/>
        <v>0.6150622752689936</v>
      </c>
      <c r="H33" s="110">
        <v>0.73119610643824806</v>
      </c>
      <c r="I33" s="110">
        <f t="shared" si="1"/>
        <v>0.73119610643824806</v>
      </c>
      <c r="J33" s="85">
        <f>分析係数表!G36</f>
        <v>1.8281777836656288E-2</v>
      </c>
      <c r="K33" s="111">
        <f t="shared" si="2"/>
        <v>1.3367564772932135E-2</v>
      </c>
      <c r="L33" s="79"/>
      <c r="M33" s="80"/>
      <c r="N33" s="81">
        <f>分析係数表!H36</f>
        <v>0.17079488896003725</v>
      </c>
      <c r="O33" s="82">
        <f t="shared" si="3"/>
        <v>3.2525764599707849</v>
      </c>
      <c r="P33" s="76">
        <f>分析係数表!C36</f>
        <v>0.73814422888496956</v>
      </c>
      <c r="Q33" s="82">
        <f t="shared" si="4"/>
        <v>2.4008705429345389</v>
      </c>
      <c r="R33" s="83">
        <v>2.4925169020512299</v>
      </c>
      <c r="S33" s="84">
        <f t="shared" si="5"/>
        <v>3.2237130084894781</v>
      </c>
      <c r="T33" s="85">
        <f>分析係数表!F36</f>
        <v>0.88368550043054916</v>
      </c>
      <c r="U33" s="86">
        <f t="shared" si="6"/>
        <v>2.8487484431514956</v>
      </c>
      <c r="V33" s="87">
        <f>分析係数表!D36</f>
        <v>1.6625819699278004E-2</v>
      </c>
      <c r="W33" s="88">
        <f t="shared" si="7"/>
        <v>0</v>
      </c>
      <c r="X33" s="76">
        <f>分析係数表!E36</f>
        <v>4.8353977611445987E-3</v>
      </c>
      <c r="Y33" s="89">
        <f t="shared" si="8"/>
        <v>0</v>
      </c>
    </row>
    <row r="34" spans="1:25" x14ac:dyDescent="0.2">
      <c r="A34" s="6" t="s">
        <v>22</v>
      </c>
      <c r="B34" s="5" t="s">
        <v>377</v>
      </c>
      <c r="C34" s="90"/>
      <c r="D34" s="107">
        <f>投入係数表!AM34</f>
        <v>4.8065153940306936E-2</v>
      </c>
      <c r="E34" s="110">
        <f t="shared" si="9"/>
        <v>4.8065153940306935</v>
      </c>
      <c r="F34" s="85">
        <f>分析係数表!C37</f>
        <v>0.25348602222970695</v>
      </c>
      <c r="G34" s="110">
        <f t="shared" si="0"/>
        <v>1.218384468018693</v>
      </c>
      <c r="H34" s="110">
        <v>1.3567118963616414</v>
      </c>
      <c r="I34" s="110">
        <f t="shared" si="1"/>
        <v>1.3567118963616414</v>
      </c>
      <c r="J34" s="85">
        <f>分析係数表!G37</f>
        <v>0.47075358051131039</v>
      </c>
      <c r="K34" s="111">
        <f t="shared" si="2"/>
        <v>0.63867698293453257</v>
      </c>
      <c r="L34" s="79"/>
      <c r="M34" s="80"/>
      <c r="N34" s="81">
        <f>分析係数表!H37</f>
        <v>4.9005054768072494E-2</v>
      </c>
      <c r="O34" s="82">
        <f t="shared" si="3"/>
        <v>0.93324038282847288</v>
      </c>
      <c r="P34" s="76">
        <f>分析係数表!C37</f>
        <v>0.25348602222970695</v>
      </c>
      <c r="Q34" s="82">
        <f t="shared" si="4"/>
        <v>0.2365633924273185</v>
      </c>
      <c r="R34" s="83">
        <v>0.28597822497321707</v>
      </c>
      <c r="S34" s="84">
        <f t="shared" si="5"/>
        <v>1.6426901213348584</v>
      </c>
      <c r="T34" s="85">
        <f>分析係数表!F37</f>
        <v>0.68036407442109492</v>
      </c>
      <c r="U34" s="86">
        <f t="shared" si="6"/>
        <v>1.1176273439626669</v>
      </c>
      <c r="V34" s="87">
        <f>分析係数表!D37</f>
        <v>9.1554008834158748E-2</v>
      </c>
      <c r="W34" s="88">
        <f t="shared" si="7"/>
        <v>0</v>
      </c>
      <c r="X34" s="76">
        <f>分析係数表!E37</f>
        <v>8.4593762548520954E-2</v>
      </c>
      <c r="Y34" s="89">
        <f t="shared" si="8"/>
        <v>0</v>
      </c>
    </row>
    <row r="35" spans="1:25" x14ac:dyDescent="0.2">
      <c r="A35" s="6" t="s">
        <v>23</v>
      </c>
      <c r="B35" s="5" t="s">
        <v>194</v>
      </c>
      <c r="C35" s="90"/>
      <c r="D35" s="107">
        <f>投入係数表!AM35</f>
        <v>2.1372752094906317E-2</v>
      </c>
      <c r="E35" s="110">
        <f t="shared" si="9"/>
        <v>2.1372752094906318</v>
      </c>
      <c r="F35" s="85">
        <f>分析係数表!C38</f>
        <v>0.13763637750820168</v>
      </c>
      <c r="G35" s="110">
        <f t="shared" si="0"/>
        <v>0.2941668175723734</v>
      </c>
      <c r="H35" s="110">
        <v>0.34604867074158979</v>
      </c>
      <c r="I35" s="110">
        <f t="shared" si="1"/>
        <v>0.34604867074158979</v>
      </c>
      <c r="J35" s="85">
        <f>分析係数表!G38</f>
        <v>0.19868482855800845</v>
      </c>
      <c r="K35" s="111">
        <f t="shared" si="2"/>
        <v>6.875462081901948E-2</v>
      </c>
      <c r="L35" s="79"/>
      <c r="M35" s="80"/>
      <c r="N35" s="81">
        <f>分析係数表!H38</f>
        <v>4.3455482143376897E-2</v>
      </c>
      <c r="O35" s="82">
        <f t="shared" si="3"/>
        <v>0.82755566713298956</v>
      </c>
      <c r="P35" s="76">
        <f>分析係数表!C38</f>
        <v>0.13763637750820168</v>
      </c>
      <c r="Q35" s="82">
        <f t="shared" si="4"/>
        <v>0.11390176421056784</v>
      </c>
      <c r="R35" s="83">
        <v>0.1452912324214605</v>
      </c>
      <c r="S35" s="84">
        <f t="shared" si="5"/>
        <v>0.49133990316305032</v>
      </c>
      <c r="T35" s="85">
        <f>分析係数表!F38</f>
        <v>0.41427900422733677</v>
      </c>
      <c r="U35" s="86">
        <f t="shared" si="6"/>
        <v>0.20355180581954457</v>
      </c>
      <c r="V35" s="87">
        <f>分析係数表!D38</f>
        <v>5.9182714889619542E-2</v>
      </c>
      <c r="W35" s="88">
        <f t="shared" si="7"/>
        <v>0</v>
      </c>
      <c r="X35" s="76">
        <f>分析係数表!E38</f>
        <v>5.7303898543917334E-2</v>
      </c>
      <c r="Y35" s="89">
        <f t="shared" si="8"/>
        <v>0</v>
      </c>
    </row>
    <row r="36" spans="1:25" x14ac:dyDescent="0.2">
      <c r="A36" s="6" t="s">
        <v>24</v>
      </c>
      <c r="B36" s="5" t="s">
        <v>39</v>
      </c>
      <c r="C36" s="90"/>
      <c r="D36" s="107">
        <f>投入係数表!AM36</f>
        <v>0</v>
      </c>
      <c r="E36" s="110">
        <f t="shared" si="9"/>
        <v>0</v>
      </c>
      <c r="F36" s="85">
        <f>分析係数表!C39</f>
        <v>1</v>
      </c>
      <c r="G36" s="110">
        <f t="shared" si="0"/>
        <v>0</v>
      </c>
      <c r="H36" s="110">
        <v>1.3613606798686295E-2</v>
      </c>
      <c r="I36" s="110">
        <f t="shared" si="1"/>
        <v>1.3613606798686295E-2</v>
      </c>
      <c r="J36" s="85">
        <f>分析係数表!G39</f>
        <v>0.35440246949875054</v>
      </c>
      <c r="K36" s="111">
        <f t="shared" si="2"/>
        <v>4.8246958682394026E-3</v>
      </c>
      <c r="L36" s="79"/>
      <c r="M36" s="80"/>
      <c r="N36" s="81">
        <f>分析係数表!H39</f>
        <v>3.9099261673991711E-3</v>
      </c>
      <c r="O36" s="82">
        <f t="shared" si="3"/>
        <v>7.4459686058181457E-2</v>
      </c>
      <c r="P36" s="76">
        <f>分析係数表!C39</f>
        <v>1</v>
      </c>
      <c r="Q36" s="82">
        <f t="shared" si="4"/>
        <v>7.4459686058181457E-2</v>
      </c>
      <c r="R36" s="83">
        <v>8.743604194087376E-2</v>
      </c>
      <c r="S36" s="84">
        <f t="shared" si="5"/>
        <v>0.10104964873956006</v>
      </c>
      <c r="T36" s="85">
        <f>分析係数表!F39</f>
        <v>0.70505659267970011</v>
      </c>
      <c r="U36" s="86">
        <f t="shared" si="6"/>
        <v>7.1245721031794773E-2</v>
      </c>
      <c r="V36" s="87">
        <f>分析係数表!D39</f>
        <v>6.644127590768778E-2</v>
      </c>
      <c r="W36" s="88">
        <f t="shared" si="7"/>
        <v>0</v>
      </c>
      <c r="X36" s="76">
        <f>分析係数表!E39</f>
        <v>8.4080552697339411E-2</v>
      </c>
      <c r="Y36" s="89">
        <f t="shared" si="8"/>
        <v>0</v>
      </c>
    </row>
    <row r="37" spans="1:25" x14ac:dyDescent="0.2">
      <c r="A37" s="6" t="s">
        <v>25</v>
      </c>
      <c r="B37" s="5" t="s">
        <v>40</v>
      </c>
      <c r="C37" s="90"/>
      <c r="D37" s="107">
        <f>投入係数表!AM37</f>
        <v>1.4122963939365408E-4</v>
      </c>
      <c r="E37" s="110">
        <f t="shared" si="9"/>
        <v>1.4122963939365409E-2</v>
      </c>
      <c r="F37" s="85">
        <f>分析係数表!C40</f>
        <v>0.97865804365400166</v>
      </c>
      <c r="G37" s="110">
        <f t="shared" si="0"/>
        <v>1.3821552259495364E-2</v>
      </c>
      <c r="H37" s="110">
        <v>1.6048267200619051E-2</v>
      </c>
      <c r="I37" s="110">
        <f t="shared" si="1"/>
        <v>1.6048267200619051E-2</v>
      </c>
      <c r="J37" s="85">
        <f>分析係数表!G40</f>
        <v>0.50171175404443846</v>
      </c>
      <c r="K37" s="111">
        <f t="shared" si="2"/>
        <v>8.0516042865964137E-3</v>
      </c>
      <c r="L37" s="79"/>
      <c r="M37" s="80"/>
      <c r="N37" s="81">
        <f>分析係数表!H40</f>
        <v>2.8630749677406836E-2</v>
      </c>
      <c r="O37" s="82">
        <f t="shared" si="3"/>
        <v>0.54523705597442551</v>
      </c>
      <c r="P37" s="76">
        <f>分析係数表!C40</f>
        <v>0.97865804365400166</v>
      </c>
      <c r="Q37" s="82">
        <f t="shared" si="4"/>
        <v>0.53360063052759865</v>
      </c>
      <c r="R37" s="83">
        <v>0.53485314792169325</v>
      </c>
      <c r="S37" s="84">
        <f t="shared" si="5"/>
        <v>0.55090141512231228</v>
      </c>
      <c r="T37" s="85">
        <f>分析係数表!F40</f>
        <v>0.70027522319930191</v>
      </c>
      <c r="U37" s="86">
        <f t="shared" si="6"/>
        <v>0.38578261143558851</v>
      </c>
      <c r="V37" s="87">
        <f>分析係数表!D40</f>
        <v>7.5250050345707184E-2</v>
      </c>
      <c r="W37" s="88">
        <f t="shared" si="7"/>
        <v>0</v>
      </c>
      <c r="X37" s="76">
        <f>分析係数表!E40</f>
        <v>4.584815734711687E-2</v>
      </c>
      <c r="Y37" s="89">
        <f t="shared" si="8"/>
        <v>0</v>
      </c>
    </row>
    <row r="38" spans="1:25" x14ac:dyDescent="0.2">
      <c r="A38" s="6" t="s">
        <v>26</v>
      </c>
      <c r="B38" s="5" t="s">
        <v>277</v>
      </c>
      <c r="C38" s="90"/>
      <c r="D38" s="107">
        <f>投入係数表!AM38</f>
        <v>4.7076546464551359E-5</v>
      </c>
      <c r="E38" s="110">
        <f t="shared" si="9"/>
        <v>4.7076546464551363E-3</v>
      </c>
      <c r="F38" s="85">
        <f>分析係数表!C41</f>
        <v>0.80396305278910163</v>
      </c>
      <c r="G38" s="110">
        <f t="shared" si="0"/>
        <v>3.7847804010408704E-3</v>
      </c>
      <c r="H38" s="110">
        <v>5.2071803149974219E-3</v>
      </c>
      <c r="I38" s="110">
        <f t="shared" si="1"/>
        <v>5.2071803149974219E-3</v>
      </c>
      <c r="J38" s="85">
        <f>分析係数表!G41</f>
        <v>0.44128144119646501</v>
      </c>
      <c r="K38" s="111">
        <f t="shared" si="2"/>
        <v>2.2978320339719248E-3</v>
      </c>
      <c r="L38" s="79"/>
      <c r="M38" s="80"/>
      <c r="N38" s="81">
        <f>分析係数表!H41</f>
        <v>5.1799245180506638E-2</v>
      </c>
      <c r="O38" s="82">
        <f t="shared" si="3"/>
        <v>0.98645226765417071</v>
      </c>
      <c r="P38" s="76">
        <f>分析係数表!C41</f>
        <v>0.80396305278910163</v>
      </c>
      <c r="Q38" s="82">
        <f t="shared" si="4"/>
        <v>0.79307117653397907</v>
      </c>
      <c r="R38" s="83">
        <v>0.80703500878286361</v>
      </c>
      <c r="S38" s="84">
        <f t="shared" si="5"/>
        <v>0.81224218909786106</v>
      </c>
      <c r="T38" s="85">
        <f>分析係数表!F41</f>
        <v>0.54716179469748472</v>
      </c>
      <c r="U38" s="86">
        <f t="shared" si="6"/>
        <v>0.4444278939157994</v>
      </c>
      <c r="V38" s="87">
        <f>分析係数表!D41</f>
        <v>0.14475696804894631</v>
      </c>
      <c r="W38" s="88">
        <f t="shared" si="7"/>
        <v>0</v>
      </c>
      <c r="X38" s="76">
        <f>分析係数表!E41</f>
        <v>0.13642929979605711</v>
      </c>
      <c r="Y38" s="89">
        <f t="shared" si="8"/>
        <v>0</v>
      </c>
    </row>
    <row r="39" spans="1:25" x14ac:dyDescent="0.2">
      <c r="A39" s="6" t="s">
        <v>51</v>
      </c>
      <c r="B39" s="5" t="s">
        <v>367</v>
      </c>
      <c r="C39" s="90"/>
      <c r="D39" s="107">
        <f>投入係数表!AM39</f>
        <v>1.5535260333301949E-3</v>
      </c>
      <c r="E39" s="110">
        <f t="shared" si="9"/>
        <v>0.15535260333301948</v>
      </c>
      <c r="F39" s="85">
        <f>分析係数表!C42</f>
        <v>0.7641968631692807</v>
      </c>
      <c r="G39" s="110">
        <f>E39*F39</f>
        <v>0.11871997215227503</v>
      </c>
      <c r="H39" s="110">
        <v>0.13765346227886921</v>
      </c>
      <c r="I39" s="110">
        <f>C39+H39</f>
        <v>0.13765346227886921</v>
      </c>
      <c r="J39" s="85">
        <f>分析係数表!G42</f>
        <v>0.4859550561797753</v>
      </c>
      <c r="K39" s="111">
        <f>I39*J39</f>
        <v>6.6893395995068466E-2</v>
      </c>
      <c r="L39" s="79"/>
      <c r="M39" s="80"/>
      <c r="N39" s="81">
        <f>分析係数表!H42</f>
        <v>1.4232907413336437E-2</v>
      </c>
      <c r="O39" s="82">
        <f t="shared" si="3"/>
        <v>0.27104803833089874</v>
      </c>
      <c r="P39" s="76">
        <f>分析係数表!C42</f>
        <v>0.7641968631692807</v>
      </c>
      <c r="Q39" s="82">
        <f>O39*P39</f>
        <v>0.20713406066065979</v>
      </c>
      <c r="R39" s="83">
        <v>0.2145001632271569</v>
      </c>
      <c r="S39" s="84">
        <f>I39+R39</f>
        <v>0.35215362550602614</v>
      </c>
      <c r="T39" s="85">
        <f>分析係数表!F42</f>
        <v>0.5610955056179775</v>
      </c>
      <c r="U39" s="86">
        <f>S39*T39</f>
        <v>0.19759181655850763</v>
      </c>
      <c r="V39" s="87">
        <f>分析係数表!D42</f>
        <v>0.23876404494382023</v>
      </c>
      <c r="W39" s="88">
        <f>ROUND(S39*V39,0)</f>
        <v>0</v>
      </c>
      <c r="X39" s="76">
        <f>分析係数表!E42</f>
        <v>0.20084269662921347</v>
      </c>
      <c r="Y39" s="89">
        <f>ROUND(S39*X39,0)</f>
        <v>0</v>
      </c>
    </row>
    <row r="40" spans="1:25" x14ac:dyDescent="0.2">
      <c r="A40" s="6" t="s">
        <v>195</v>
      </c>
      <c r="B40" s="5" t="s">
        <v>41</v>
      </c>
      <c r="C40" s="90"/>
      <c r="D40" s="107">
        <f>投入係数表!AM40</f>
        <v>2.6409942566613314E-2</v>
      </c>
      <c r="E40" s="110">
        <f t="shared" si="9"/>
        <v>2.6409942566613314</v>
      </c>
      <c r="F40" s="85">
        <f>分析係数表!C43</f>
        <v>0.28983015307192284</v>
      </c>
      <c r="G40" s="110">
        <f>E40*F40</f>
        <v>0.76543976967022276</v>
      </c>
      <c r="H40" s="110">
        <v>1.0304323557597879</v>
      </c>
      <c r="I40" s="110">
        <f>C40+H40</f>
        <v>1.0304323557597879</v>
      </c>
      <c r="J40" s="85">
        <f>分析係数表!G43</f>
        <v>0.33656441717791413</v>
      </c>
      <c r="K40" s="111">
        <f>I40*J40</f>
        <v>0.34680686525755805</v>
      </c>
      <c r="L40" s="79"/>
      <c r="M40" s="80"/>
      <c r="N40" s="81">
        <f>分析係数表!H43</f>
        <v>3.8148460769760653E-2</v>
      </c>
      <c r="O40" s="82">
        <f t="shared" si="3"/>
        <v>0.72649003866195916</v>
      </c>
      <c r="P40" s="76">
        <f>分析係数表!C43</f>
        <v>0.28983015307192284</v>
      </c>
      <c r="Q40" s="82">
        <f>O40*P40</f>
        <v>0.21055871911062277</v>
      </c>
      <c r="R40" s="83">
        <v>0.34755978633622031</v>
      </c>
      <c r="S40" s="84">
        <f>I40+R40</f>
        <v>1.3779921420960082</v>
      </c>
      <c r="T40" s="85">
        <f>分析係数表!F43</f>
        <v>0.56944785276073617</v>
      </c>
      <c r="U40" s="86">
        <f>S40*T40</f>
        <v>0.78469466643773911</v>
      </c>
      <c r="V40" s="87">
        <f>分析係数表!D43</f>
        <v>0.1860122699386503</v>
      </c>
      <c r="W40" s="88">
        <f>ROUND(S40*V40,0)</f>
        <v>0</v>
      </c>
      <c r="X40" s="76">
        <f>分析係数表!E43</f>
        <v>0.14098159509202454</v>
      </c>
      <c r="Y40" s="89">
        <f>ROUND(S40*X40,0)</f>
        <v>0</v>
      </c>
    </row>
    <row r="41" spans="1:25" x14ac:dyDescent="0.2">
      <c r="A41" s="6" t="s">
        <v>341</v>
      </c>
      <c r="B41" s="5" t="s">
        <v>42</v>
      </c>
      <c r="C41" s="201">
        <f>最終需要_まとめ!C42</f>
        <v>100</v>
      </c>
      <c r="D41" s="107">
        <f>投入係数表!AM41</f>
        <v>2.1419828641370868E-2</v>
      </c>
      <c r="E41" s="110">
        <f t="shared" si="9"/>
        <v>2.1419828641370868</v>
      </c>
      <c r="F41" s="85">
        <f>分析係数表!C44</f>
        <v>0.42300160227879646</v>
      </c>
      <c r="G41" s="110">
        <f>E41*F41</f>
        <v>0.90606218358371338</v>
      </c>
      <c r="H41" s="110">
        <v>0.9194623024647457</v>
      </c>
      <c r="I41" s="110">
        <f>C41+H41</f>
        <v>100.91946230246475</v>
      </c>
      <c r="J41" s="85">
        <f>分析係数表!G44</f>
        <v>0.26136898597118913</v>
      </c>
      <c r="K41" s="111">
        <f>I41*J41</f>
        <v>26.377217526752858</v>
      </c>
      <c r="L41" s="79"/>
      <c r="M41" s="80"/>
      <c r="N41" s="81">
        <f>分析係数表!H44</f>
        <v>0.11478495406079305</v>
      </c>
      <c r="O41" s="82">
        <f t="shared" si="3"/>
        <v>2.1859368381001114</v>
      </c>
      <c r="P41" s="76">
        <f>分析係数表!C44</f>
        <v>0.42300160227879646</v>
      </c>
      <c r="Q41" s="82">
        <f>O41*P41</f>
        <v>0.92465478499659326</v>
      </c>
      <c r="R41" s="83">
        <v>0.9406803517899871</v>
      </c>
      <c r="S41" s="84">
        <f>I41+R41</f>
        <v>101.86014265425474</v>
      </c>
      <c r="T41" s="85">
        <f>分析係数表!F44</f>
        <v>0.45226438188494494</v>
      </c>
      <c r="U41" s="86">
        <f>S41*T41</f>
        <v>46.067714456238839</v>
      </c>
      <c r="V41" s="87">
        <f>分析係数表!D44</f>
        <v>0.17696073816024857</v>
      </c>
      <c r="W41" s="88">
        <f>ROUND(S41*V41,0)</f>
        <v>18</v>
      </c>
      <c r="X41" s="76">
        <f>分析係数表!E44</f>
        <v>0.12357593446944733</v>
      </c>
      <c r="Y41" s="89">
        <f>ROUND(S41*X41,0)</f>
        <v>13</v>
      </c>
    </row>
    <row r="42" spans="1:25" x14ac:dyDescent="0.2">
      <c r="A42" s="6" t="s">
        <v>342</v>
      </c>
      <c r="B42" s="5" t="s">
        <v>279</v>
      </c>
      <c r="C42" s="90"/>
      <c r="D42" s="107">
        <f>投入係数表!AM42</f>
        <v>8.4737783636192445E-4</v>
      </c>
      <c r="E42" s="110">
        <f t="shared" si="9"/>
        <v>8.4737783636192443E-2</v>
      </c>
      <c r="F42" s="85">
        <f>分析係数表!C45</f>
        <v>1</v>
      </c>
      <c r="G42" s="110">
        <f>E42*F42</f>
        <v>8.4737783636192443E-2</v>
      </c>
      <c r="H42" s="110">
        <v>9.6318859845226257E-2</v>
      </c>
      <c r="I42" s="110">
        <f>C42+H42</f>
        <v>9.6318859845226257E-2</v>
      </c>
      <c r="J42" s="85">
        <f>分析係数表!G45</f>
        <v>0</v>
      </c>
      <c r="K42" s="111">
        <f>I42*J42</f>
        <v>0</v>
      </c>
      <c r="L42" s="79"/>
      <c r="M42" s="80"/>
      <c r="N42" s="81">
        <f>分析係数表!H45</f>
        <v>0</v>
      </c>
      <c r="O42" s="82">
        <f t="shared" si="3"/>
        <v>0</v>
      </c>
      <c r="P42" s="76">
        <f>分析係数表!C45</f>
        <v>1</v>
      </c>
      <c r="Q42" s="82">
        <f>O42*P42</f>
        <v>0</v>
      </c>
      <c r="R42" s="83">
        <v>7.3076550610852702E-3</v>
      </c>
      <c r="S42" s="84">
        <f>I42+R42</f>
        <v>0.10362651490631153</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投入係数表!AM43</f>
        <v>3.766123717164109E-3</v>
      </c>
      <c r="E43" s="110">
        <f t="shared" si="9"/>
        <v>0.37661237171641093</v>
      </c>
      <c r="F43" s="85">
        <f>分析係数表!C46</f>
        <v>0.14201585503963765</v>
      </c>
      <c r="G43" s="110">
        <f>E43*F43</f>
        <v>5.3484927987811945E-2</v>
      </c>
      <c r="H43" s="110">
        <v>7.1843235878781456E-2</v>
      </c>
      <c r="I43" s="110">
        <f>C43+H43</f>
        <v>7.1843235878781456E-2</v>
      </c>
      <c r="J43" s="85">
        <f>分析係数表!G46</f>
        <v>9.5541401273885346E-3</v>
      </c>
      <c r="K43" s="111">
        <f>I43*J43</f>
        <v>6.8640034279090557E-4</v>
      </c>
      <c r="L43" s="79"/>
      <c r="M43" s="80"/>
      <c r="N43" s="81">
        <f>分析係数表!H46</f>
        <v>2.2838625801631884E-2</v>
      </c>
      <c r="O43" s="82">
        <f t="shared" si="3"/>
        <v>0.43493325305448921</v>
      </c>
      <c r="P43" s="76">
        <f>分析係数表!C46</f>
        <v>0.14201585503963765</v>
      </c>
      <c r="Q43" s="82">
        <f>O43*P43</f>
        <v>6.1767417817704381E-2</v>
      </c>
      <c r="R43" s="83">
        <v>6.8480264658241669E-2</v>
      </c>
      <c r="S43" s="84">
        <f>I43+R43</f>
        <v>0.14032350053702314</v>
      </c>
      <c r="T43" s="85">
        <f>分析係数表!F46</f>
        <v>0.31369426751592355</v>
      </c>
      <c r="U43" s="86">
        <f>S43*T43</f>
        <v>4.4018677716231781E-2</v>
      </c>
      <c r="V43" s="87">
        <f>分析係数表!D46</f>
        <v>3.1847133757961785E-3</v>
      </c>
      <c r="W43" s="88">
        <f>ROUND(S43*V43,0)</f>
        <v>0</v>
      </c>
      <c r="X43" s="76">
        <f>分析係数表!E46</f>
        <v>1.1146496815286623E-2</v>
      </c>
      <c r="Y43" s="89">
        <f>ROUND(S43*X43,0)</f>
        <v>0</v>
      </c>
    </row>
    <row r="44" spans="1:25" x14ac:dyDescent="0.2">
      <c r="A44" s="192">
        <v>40</v>
      </c>
      <c r="B44" s="14" t="s">
        <v>151</v>
      </c>
      <c r="C44" s="197">
        <f>SUM(C5:C43)</f>
        <v>100</v>
      </c>
      <c r="D44" s="108">
        <f>投入係数表!AM44</f>
        <v>0.52706901421711705</v>
      </c>
      <c r="E44" s="96">
        <f>SUM(E5:E43)</f>
        <v>52.706901421711706</v>
      </c>
      <c r="F44" s="98">
        <f>分析係数表!C47</f>
        <v>0.37838028773130272</v>
      </c>
      <c r="G44" s="96">
        <f>SUM(G5:G43)</f>
        <v>13.239294776497797</v>
      </c>
      <c r="H44" s="96">
        <f>SUM(H5:H43)</f>
        <v>14.985798081761272</v>
      </c>
      <c r="I44" s="96">
        <f>SUM(I5:I43)</f>
        <v>114.98579808176129</v>
      </c>
      <c r="J44" s="98">
        <f>分析係数表!G47</f>
        <v>0.24341071531224251</v>
      </c>
      <c r="K44" s="112">
        <f>SUM(K5:K43)</f>
        <v>30.356680508709204</v>
      </c>
      <c r="L44" s="94">
        <f>最終需要_まとめ!$L$33</f>
        <v>0.62733333333333341</v>
      </c>
      <c r="M44" s="91">
        <f>K44*L44</f>
        <v>19.043757572463576</v>
      </c>
      <c r="N44" s="95">
        <f>分析係数表!H47</f>
        <v>1</v>
      </c>
      <c r="O44" s="96">
        <f>SUM(O5:O43)</f>
        <v>19.043757572463573</v>
      </c>
      <c r="P44" s="92">
        <f>分析係数表!C47</f>
        <v>0.37838028773130272</v>
      </c>
      <c r="Q44" s="96">
        <f>SUM(Q5:Q43)</f>
        <v>7.9691985967362688</v>
      </c>
      <c r="R44" s="91">
        <f>SUM(R5:R43)</f>
        <v>8.8784109073221842</v>
      </c>
      <c r="S44" s="97">
        <f>SUM(S5:S43)</f>
        <v>123.86420898908347</v>
      </c>
      <c r="T44" s="98">
        <f>分析係数表!F47</f>
        <v>0.4410006323413877</v>
      </c>
      <c r="U44" s="99">
        <f>SUM(U5:U43)</f>
        <v>59.331496723274746</v>
      </c>
      <c r="V44" s="100">
        <f>分析係数表!D47</f>
        <v>6.076465403261349E-2</v>
      </c>
      <c r="W44" s="101">
        <f>SUM(W5:W43)</f>
        <v>20</v>
      </c>
      <c r="X44" s="92">
        <f>分析係数表!E47</f>
        <v>4.5269894801387316E-2</v>
      </c>
      <c r="Y44" s="102">
        <f>SUM(Y5:Y43)</f>
        <v>14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283</v>
      </c>
      <c r="S2" s="3" t="s">
        <v>153</v>
      </c>
      <c r="U2" s="64" t="s">
        <v>210</v>
      </c>
      <c r="W2" s="3" t="s">
        <v>130</v>
      </c>
      <c r="Y2" s="3" t="s">
        <v>154</v>
      </c>
    </row>
    <row r="3" spans="1:25" ht="44" x14ac:dyDescent="0.2">
      <c r="B3" s="65"/>
      <c r="C3" s="66" t="s">
        <v>228</v>
      </c>
      <c r="D3" s="66" t="s">
        <v>319</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投入係数表!AN5</f>
        <v>0</v>
      </c>
      <c r="E5" s="110">
        <f>$C$42*D5</f>
        <v>0</v>
      </c>
      <c r="F5" s="85">
        <f>分析係数表!C8</f>
        <v>1</v>
      </c>
      <c r="G5" s="110">
        <f t="shared" ref="G5:G38" si="0">E5*F5</f>
        <v>0</v>
      </c>
      <c r="H5" s="110">
        <f t="array" ref="H5:H43">MMULT(逆行列係数!C5:AO43,'38'!G5:G43)</f>
        <v>5.1745351514511477E-3</v>
      </c>
      <c r="I5" s="110">
        <f t="shared" ref="I5:I38" si="1">C5+H5</f>
        <v>5.1745351514511477E-3</v>
      </c>
      <c r="J5" s="85">
        <f>分析係数表!G8</f>
        <v>0.11966752230778634</v>
      </c>
      <c r="K5" s="111">
        <f t="shared" ref="K5:K38" si="2">I5*J5</f>
        <v>6.1922380066870475E-4</v>
      </c>
      <c r="L5" s="79" t="s">
        <v>178</v>
      </c>
      <c r="M5" s="80" t="s">
        <v>178</v>
      </c>
      <c r="N5" s="81">
        <f>分析係数表!H8</f>
        <v>1.1982031803320041E-2</v>
      </c>
      <c r="O5" s="82">
        <f t="shared" ref="O5:O43" si="3">$M$44*N5</f>
        <v>3.8554977277834399E-2</v>
      </c>
      <c r="P5" s="76">
        <f>分析係数表!C8</f>
        <v>1</v>
      </c>
      <c r="Q5" s="82">
        <f t="shared" ref="Q5:Q38" si="4">O5*P5</f>
        <v>3.8554977277834399E-2</v>
      </c>
      <c r="R5" s="83">
        <f t="array" ref="R5:R43">MMULT(逆行列係数!C5:AO43,'38'!Q5:Q43)</f>
        <v>5.0934110133582351E-2</v>
      </c>
      <c r="S5" s="84">
        <f t="shared" ref="S5:S38" si="5">I5+R5</f>
        <v>5.6108645285033495E-2</v>
      </c>
      <c r="T5" s="85">
        <f>分析係数表!F8</f>
        <v>0.45202298007578534</v>
      </c>
      <c r="U5" s="86">
        <f t="shared" ref="U5:U38" si="6">S5*T5</f>
        <v>2.5362397049756003E-2</v>
      </c>
      <c r="V5" s="87">
        <f>分析係数表!D8</f>
        <v>0.29959662632929962</v>
      </c>
      <c r="W5" s="88">
        <f t="shared" ref="W5:W38" si="7">ROUND(S5*V5,0)</f>
        <v>0</v>
      </c>
      <c r="X5" s="76">
        <f>分析係数表!E8</f>
        <v>0.10695513995844029</v>
      </c>
      <c r="Y5" s="89">
        <f t="shared" ref="Y5:Y38" si="8">ROUND(S5*X5,0)</f>
        <v>0</v>
      </c>
    </row>
    <row r="6" spans="1:25" x14ac:dyDescent="0.2">
      <c r="A6" s="6" t="s">
        <v>220</v>
      </c>
      <c r="B6" s="5" t="s">
        <v>266</v>
      </c>
      <c r="C6" s="90"/>
      <c r="D6" s="107">
        <f>投入係数表!AN6</f>
        <v>0</v>
      </c>
      <c r="E6" s="110">
        <f t="shared" ref="E6:E43" si="9">$C$42*D6</f>
        <v>0</v>
      </c>
      <c r="F6" s="85">
        <f>分析係数表!C9</f>
        <v>0.44525547445255476</v>
      </c>
      <c r="G6" s="110">
        <f t="shared" si="0"/>
        <v>0</v>
      </c>
      <c r="H6" s="110">
        <v>4.8127030049577024E-3</v>
      </c>
      <c r="I6" s="110">
        <f t="shared" si="1"/>
        <v>4.8127030049577024E-3</v>
      </c>
      <c r="J6" s="85">
        <f>分析係数表!G9</f>
        <v>0.25757575757575757</v>
      </c>
      <c r="K6" s="111">
        <f t="shared" si="2"/>
        <v>1.2396356224891052E-3</v>
      </c>
      <c r="L6" s="79"/>
      <c r="M6" s="80"/>
      <c r="N6" s="81">
        <f>分析係数表!H9</f>
        <v>6.2093120276314386E-4</v>
      </c>
      <c r="O6" s="82">
        <f t="shared" si="3"/>
        <v>1.9979907253290701E-3</v>
      </c>
      <c r="P6" s="76">
        <f>分析係数表!C9</f>
        <v>0.44525547445255476</v>
      </c>
      <c r="Q6" s="82">
        <f t="shared" si="4"/>
        <v>8.8961630835819908E-4</v>
      </c>
      <c r="R6" s="83">
        <v>1.0601147469200111E-3</v>
      </c>
      <c r="S6" s="84">
        <f t="shared" si="5"/>
        <v>5.8728177518777135E-3</v>
      </c>
      <c r="T6" s="85">
        <f>分析係数表!F9</f>
        <v>0.71212121212121215</v>
      </c>
      <c r="U6" s="86">
        <f t="shared" si="6"/>
        <v>4.1821580960341295E-3</v>
      </c>
      <c r="V6" s="87">
        <f>分析係数表!D9</f>
        <v>0.22727272727272727</v>
      </c>
      <c r="W6" s="88">
        <f t="shared" si="7"/>
        <v>0</v>
      </c>
      <c r="X6" s="76">
        <f>分析係数表!E9</f>
        <v>0</v>
      </c>
      <c r="Y6" s="89">
        <f t="shared" si="8"/>
        <v>0</v>
      </c>
    </row>
    <row r="7" spans="1:25" x14ac:dyDescent="0.2">
      <c r="A7" s="6" t="s">
        <v>221</v>
      </c>
      <c r="B7" s="5" t="s">
        <v>267</v>
      </c>
      <c r="C7" s="90"/>
      <c r="D7" s="107">
        <f>投入係数表!AN7</f>
        <v>0</v>
      </c>
      <c r="E7" s="110">
        <f t="shared" si="9"/>
        <v>0</v>
      </c>
      <c r="F7" s="85">
        <f>分析係数表!C10</f>
        <v>1</v>
      </c>
      <c r="G7" s="110">
        <f t="shared" si="0"/>
        <v>0</v>
      </c>
      <c r="H7" s="110">
        <v>6.9639825684709262E-3</v>
      </c>
      <c r="I7" s="110">
        <f t="shared" si="1"/>
        <v>6.9639825684709262E-3</v>
      </c>
      <c r="J7" s="85">
        <f>分析係数表!G10</f>
        <v>0.17925311203319502</v>
      </c>
      <c r="K7" s="111">
        <f t="shared" si="2"/>
        <v>1.2483155475433363E-3</v>
      </c>
      <c r="L7" s="79"/>
      <c r="M7" s="80"/>
      <c r="N7" s="81">
        <f>分析係数表!H10</f>
        <v>1.2030542053535912E-3</v>
      </c>
      <c r="O7" s="82">
        <f t="shared" si="3"/>
        <v>3.8711070303250735E-3</v>
      </c>
      <c r="P7" s="76">
        <f>分析係数表!C10</f>
        <v>1</v>
      </c>
      <c r="Q7" s="82">
        <f t="shared" si="4"/>
        <v>3.8711070303250735E-3</v>
      </c>
      <c r="R7" s="83">
        <v>5.2704372631018279E-3</v>
      </c>
      <c r="S7" s="84">
        <f t="shared" si="5"/>
        <v>1.2234419831572755E-2</v>
      </c>
      <c r="T7" s="85">
        <f>分析係数表!F10</f>
        <v>0.51950207468879672</v>
      </c>
      <c r="U7" s="86">
        <f t="shared" si="6"/>
        <v>6.3558064851158055E-3</v>
      </c>
      <c r="V7" s="87">
        <f>分析係数表!D10</f>
        <v>0.10539419087136929</v>
      </c>
      <c r="W7" s="88">
        <f t="shared" si="7"/>
        <v>0</v>
      </c>
      <c r="X7" s="76">
        <f>分析係数表!E10</f>
        <v>0</v>
      </c>
      <c r="Y7" s="89">
        <f t="shared" si="8"/>
        <v>0</v>
      </c>
    </row>
    <row r="8" spans="1:25" x14ac:dyDescent="0.2">
      <c r="A8" s="6" t="s">
        <v>222</v>
      </c>
      <c r="B8" s="5" t="s">
        <v>27</v>
      </c>
      <c r="C8" s="90"/>
      <c r="D8" s="107">
        <f>投入係数表!AN8</f>
        <v>0</v>
      </c>
      <c r="E8" s="110">
        <f t="shared" si="9"/>
        <v>0</v>
      </c>
      <c r="F8" s="85">
        <f>分析係数表!C11</f>
        <v>1.8423746161719823E-3</v>
      </c>
      <c r="G8" s="110">
        <f t="shared" si="0"/>
        <v>0</v>
      </c>
      <c r="H8" s="110">
        <v>9.3802763738989024E-5</v>
      </c>
      <c r="I8" s="110">
        <f t="shared" si="1"/>
        <v>9.3802763738989024E-5</v>
      </c>
      <c r="J8" s="85">
        <f>分析係数表!G11</f>
        <v>0.46666666666666667</v>
      </c>
      <c r="K8" s="111">
        <f t="shared" si="2"/>
        <v>4.3774623078194879E-5</v>
      </c>
      <c r="L8" s="79"/>
      <c r="M8" s="80"/>
      <c r="N8" s="81">
        <f>分析係数表!H11</f>
        <v>-1.9404100086348246E-5</v>
      </c>
      <c r="O8" s="82">
        <f t="shared" si="3"/>
        <v>-6.243721016653344E-5</v>
      </c>
      <c r="P8" s="76">
        <f>分析係数表!C11</f>
        <v>1.8423746161719823E-3</v>
      </c>
      <c r="Q8" s="82">
        <f t="shared" si="4"/>
        <v>-1.1503273111541643E-7</v>
      </c>
      <c r="R8" s="83">
        <v>1.9351046230112137E-5</v>
      </c>
      <c r="S8" s="84">
        <f t="shared" si="5"/>
        <v>1.1315380996910115E-4</v>
      </c>
      <c r="T8" s="85">
        <f>分析係数表!F11</f>
        <v>0.8</v>
      </c>
      <c r="U8" s="86">
        <f t="shared" si="6"/>
        <v>9.0523047975280934E-5</v>
      </c>
      <c r="V8" s="87">
        <f>分析係数表!D11</f>
        <v>0.8666666666666667</v>
      </c>
      <c r="W8" s="88">
        <f t="shared" si="7"/>
        <v>0</v>
      </c>
      <c r="X8" s="76">
        <f>分析係数表!E11</f>
        <v>0.13333333333333333</v>
      </c>
      <c r="Y8" s="89">
        <f t="shared" si="8"/>
        <v>0</v>
      </c>
    </row>
    <row r="9" spans="1:25" x14ac:dyDescent="0.2">
      <c r="A9" s="6" t="s">
        <v>223</v>
      </c>
      <c r="B9" s="5" t="s">
        <v>191</v>
      </c>
      <c r="C9" s="90"/>
      <c r="D9" s="107">
        <f>投入係数表!AN9</f>
        <v>0</v>
      </c>
      <c r="E9" s="110">
        <f t="shared" si="9"/>
        <v>0</v>
      </c>
      <c r="F9" s="85">
        <f>分析係数表!C12</f>
        <v>2.0316759704011478E-2</v>
      </c>
      <c r="G9" s="110">
        <f t="shared" si="0"/>
        <v>0</v>
      </c>
      <c r="H9" s="110">
        <v>2.0666491953582198E-4</v>
      </c>
      <c r="I9" s="110">
        <f t="shared" si="1"/>
        <v>2.0666491953582198E-4</v>
      </c>
      <c r="J9" s="85">
        <f>分析係数表!G12</f>
        <v>0.1442736737729301</v>
      </c>
      <c r="K9" s="111">
        <f t="shared" si="2"/>
        <v>2.9816307181420031E-5</v>
      </c>
      <c r="L9" s="79"/>
      <c r="M9" s="80"/>
      <c r="N9" s="81">
        <f>分析係数表!H12</f>
        <v>9.3974056718184554E-2</v>
      </c>
      <c r="O9" s="82">
        <f t="shared" si="3"/>
        <v>0.30238340883652148</v>
      </c>
      <c r="P9" s="76">
        <f>分析係数表!C12</f>
        <v>2.0316759704011478E-2</v>
      </c>
      <c r="Q9" s="82">
        <f t="shared" si="4"/>
        <v>6.1434510558114677E-3</v>
      </c>
      <c r="R9" s="83">
        <v>6.8384886345237775E-3</v>
      </c>
      <c r="S9" s="84">
        <f t="shared" si="5"/>
        <v>7.0451535540595996E-3</v>
      </c>
      <c r="T9" s="85">
        <f>分析係数表!F12</f>
        <v>0.28705999008428357</v>
      </c>
      <c r="U9" s="86">
        <f t="shared" si="6"/>
        <v>2.0223817093706037E-3</v>
      </c>
      <c r="V9" s="87">
        <f>分析係数表!D12</f>
        <v>9.4695091720376795E-2</v>
      </c>
      <c r="W9" s="88">
        <f t="shared" si="7"/>
        <v>0</v>
      </c>
      <c r="X9" s="76">
        <f>分析係数表!E12</f>
        <v>6.8914229053049086E-2</v>
      </c>
      <c r="Y9" s="89">
        <f t="shared" si="8"/>
        <v>0</v>
      </c>
    </row>
    <row r="10" spans="1:25" x14ac:dyDescent="0.2">
      <c r="A10" s="6" t="s">
        <v>224</v>
      </c>
      <c r="B10" s="5" t="s">
        <v>28</v>
      </c>
      <c r="C10" s="90"/>
      <c r="D10" s="107">
        <f>投入係数表!AN10</f>
        <v>7.0110701107011064E-2</v>
      </c>
      <c r="E10" s="110">
        <f t="shared" si="9"/>
        <v>7.0110701107011062</v>
      </c>
      <c r="F10" s="85">
        <f>分析係数表!C13</f>
        <v>0</v>
      </c>
      <c r="G10" s="110">
        <f t="shared" si="0"/>
        <v>0</v>
      </c>
      <c r="H10" s="110">
        <v>0</v>
      </c>
      <c r="I10" s="110">
        <f t="shared" si="1"/>
        <v>0</v>
      </c>
      <c r="J10" s="85">
        <f>分析係数表!G13</f>
        <v>0.24483775811209441</v>
      </c>
      <c r="K10" s="111">
        <f t="shared" si="2"/>
        <v>0</v>
      </c>
      <c r="L10" s="79"/>
      <c r="M10" s="80"/>
      <c r="N10" s="81">
        <f>分析係数表!H13</f>
        <v>1.4242609463379612E-2</v>
      </c>
      <c r="O10" s="82">
        <f t="shared" si="3"/>
        <v>4.5828912262235545E-2</v>
      </c>
      <c r="P10" s="76">
        <f>分析係数表!C13</f>
        <v>0</v>
      </c>
      <c r="Q10" s="82">
        <f t="shared" si="4"/>
        <v>0</v>
      </c>
      <c r="R10" s="83">
        <v>0</v>
      </c>
      <c r="S10" s="84">
        <f t="shared" si="5"/>
        <v>0</v>
      </c>
      <c r="T10" s="85">
        <f>分析係数表!F13</f>
        <v>0.38446411012782694</v>
      </c>
      <c r="U10" s="86">
        <f t="shared" si="6"/>
        <v>0</v>
      </c>
      <c r="V10" s="87">
        <f>分析係数表!D13</f>
        <v>0.19469026548672566</v>
      </c>
      <c r="W10" s="88">
        <f t="shared" si="7"/>
        <v>0</v>
      </c>
      <c r="X10" s="76">
        <f>分析係数表!E13</f>
        <v>0.18584070796460178</v>
      </c>
      <c r="Y10" s="89">
        <f t="shared" si="8"/>
        <v>0</v>
      </c>
    </row>
    <row r="11" spans="1:25" x14ac:dyDescent="0.2">
      <c r="A11" s="6" t="s">
        <v>225</v>
      </c>
      <c r="B11" s="5" t="s">
        <v>268</v>
      </c>
      <c r="C11" s="90"/>
      <c r="D11" s="107">
        <f>投入係数表!AN11</f>
        <v>0.3837638376383764</v>
      </c>
      <c r="E11" s="110">
        <f t="shared" si="9"/>
        <v>38.376383763837637</v>
      </c>
      <c r="F11" s="85">
        <f>分析係数表!C14</f>
        <v>5.3118908382066232E-2</v>
      </c>
      <c r="G11" s="110">
        <f t="shared" si="0"/>
        <v>2.0385116131863055</v>
      </c>
      <c r="H11" s="110">
        <v>2.0841018840441716</v>
      </c>
      <c r="I11" s="110">
        <f t="shared" si="1"/>
        <v>2.0841018840441716</v>
      </c>
      <c r="J11" s="85">
        <f>分析係数表!G14</f>
        <v>0.16545012165450121</v>
      </c>
      <c r="K11" s="111">
        <f t="shared" si="2"/>
        <v>0.34481491025548339</v>
      </c>
      <c r="L11" s="79"/>
      <c r="M11" s="80"/>
      <c r="N11" s="81">
        <f>分析係数表!H14</f>
        <v>1.1739480552240688E-3</v>
      </c>
      <c r="O11" s="82">
        <f t="shared" si="3"/>
        <v>3.7774512150752729E-3</v>
      </c>
      <c r="P11" s="76">
        <f>分析係数表!C14</f>
        <v>5.3118908382066232E-2</v>
      </c>
      <c r="Q11" s="82">
        <f t="shared" si="4"/>
        <v>2.0065408501130819E-4</v>
      </c>
      <c r="R11" s="83">
        <v>7.4675839659388722E-4</v>
      </c>
      <c r="S11" s="84">
        <f t="shared" si="5"/>
        <v>2.0848486424407655</v>
      </c>
      <c r="T11" s="85">
        <f>分析係数表!F14</f>
        <v>0.30008110300081103</v>
      </c>
      <c r="U11" s="86">
        <f t="shared" si="6"/>
        <v>0.62562368021336845</v>
      </c>
      <c r="V11" s="87">
        <f>分析係数表!D14</f>
        <v>6.4882400648824001E-2</v>
      </c>
      <c r="W11" s="88">
        <f t="shared" si="7"/>
        <v>0</v>
      </c>
      <c r="X11" s="76">
        <f>分析係数表!E14</f>
        <v>5.0283860502838604E-2</v>
      </c>
      <c r="Y11" s="89">
        <f t="shared" si="8"/>
        <v>0</v>
      </c>
    </row>
    <row r="12" spans="1:25" x14ac:dyDescent="0.2">
      <c r="A12" s="6" t="s">
        <v>226</v>
      </c>
      <c r="B12" s="5" t="s">
        <v>29</v>
      </c>
      <c r="C12" s="90"/>
      <c r="D12" s="107">
        <f>投入係数表!AN12</f>
        <v>0</v>
      </c>
      <c r="E12" s="110">
        <f t="shared" si="9"/>
        <v>0</v>
      </c>
      <c r="F12" s="85">
        <f>分析係数表!C15</f>
        <v>0</v>
      </c>
      <c r="G12" s="110">
        <f t="shared" si="0"/>
        <v>0</v>
      </c>
      <c r="H12" s="110">
        <v>0</v>
      </c>
      <c r="I12" s="110">
        <f t="shared" si="1"/>
        <v>0</v>
      </c>
      <c r="J12" s="85">
        <f>分析係数表!G15</f>
        <v>9.5965103598691384E-2</v>
      </c>
      <c r="K12" s="111">
        <f t="shared" si="2"/>
        <v>0</v>
      </c>
      <c r="L12" s="79"/>
      <c r="M12" s="80"/>
      <c r="N12" s="81">
        <f>分析係数表!H15</f>
        <v>8.6736327385976662E-3</v>
      </c>
      <c r="O12" s="82">
        <f t="shared" si="3"/>
        <v>2.7909432944440451E-2</v>
      </c>
      <c r="P12" s="76">
        <f>分析係数表!C15</f>
        <v>0</v>
      </c>
      <c r="Q12" s="82">
        <f t="shared" si="4"/>
        <v>0</v>
      </c>
      <c r="R12" s="83">
        <v>0</v>
      </c>
      <c r="S12" s="84">
        <f t="shared" si="5"/>
        <v>0</v>
      </c>
      <c r="T12" s="85">
        <f>分析係数表!F15</f>
        <v>0.30534351145038169</v>
      </c>
      <c r="U12" s="86">
        <f t="shared" si="6"/>
        <v>0</v>
      </c>
      <c r="V12" s="87">
        <f>分析係数表!D15</f>
        <v>7.4154852780806982E-2</v>
      </c>
      <c r="W12" s="88">
        <f t="shared" si="7"/>
        <v>0</v>
      </c>
      <c r="X12" s="76">
        <f>分析係数表!E15</f>
        <v>5.9978189749182113E-2</v>
      </c>
      <c r="Y12" s="89">
        <f t="shared" si="8"/>
        <v>0</v>
      </c>
    </row>
    <row r="13" spans="1:25" x14ac:dyDescent="0.2">
      <c r="A13" s="6" t="s">
        <v>227</v>
      </c>
      <c r="B13" s="5" t="s">
        <v>30</v>
      </c>
      <c r="C13" s="90"/>
      <c r="D13" s="107">
        <f>投入係数表!AN13</f>
        <v>0</v>
      </c>
      <c r="E13" s="110">
        <f t="shared" si="9"/>
        <v>0</v>
      </c>
      <c r="F13" s="85">
        <f>分析係数表!C16</f>
        <v>2.7114967462038564E-3</v>
      </c>
      <c r="G13" s="110">
        <f t="shared" si="0"/>
        <v>0</v>
      </c>
      <c r="H13" s="110">
        <v>4.6685307055457264E-4</v>
      </c>
      <c r="I13" s="110">
        <f t="shared" si="1"/>
        <v>4.6685307055457264E-4</v>
      </c>
      <c r="J13" s="85">
        <f>分析係数表!G16</f>
        <v>4.3478260869565216E-2</v>
      </c>
      <c r="K13" s="111">
        <f t="shared" si="2"/>
        <v>2.0297959589329244E-5</v>
      </c>
      <c r="L13" s="79"/>
      <c r="M13" s="80"/>
      <c r="N13" s="81">
        <f>分析係数表!H16</f>
        <v>1.6842758874950278E-2</v>
      </c>
      <c r="O13" s="82">
        <f t="shared" si="3"/>
        <v>5.4195498424551035E-2</v>
      </c>
      <c r="P13" s="76">
        <f>分析係数表!C16</f>
        <v>2.7114967462038564E-3</v>
      </c>
      <c r="Q13" s="82">
        <f t="shared" si="4"/>
        <v>1.4695091763706634E-4</v>
      </c>
      <c r="R13" s="83">
        <v>1.6427202735516834E-4</v>
      </c>
      <c r="S13" s="84">
        <f t="shared" si="5"/>
        <v>6.3112509790974104E-4</v>
      </c>
      <c r="T13" s="85">
        <f>分析係数表!F16</f>
        <v>0.30434782608695654</v>
      </c>
      <c r="U13" s="86">
        <f t="shared" si="6"/>
        <v>1.9208155153774728E-4</v>
      </c>
      <c r="V13" s="87">
        <f>分析係数表!D16</f>
        <v>0.13043478260869565</v>
      </c>
      <c r="W13" s="88">
        <f t="shared" si="7"/>
        <v>0</v>
      </c>
      <c r="X13" s="76">
        <f>分析係数表!E16</f>
        <v>8.6956521739130432E-2</v>
      </c>
      <c r="Y13" s="89">
        <f t="shared" si="8"/>
        <v>0</v>
      </c>
    </row>
    <row r="14" spans="1:25" x14ac:dyDescent="0.2">
      <c r="A14" s="6" t="s">
        <v>2</v>
      </c>
      <c r="B14" s="5" t="s">
        <v>364</v>
      </c>
      <c r="C14" s="90"/>
      <c r="D14" s="107">
        <f>投入係数表!AN14</f>
        <v>7.3800738007380072E-3</v>
      </c>
      <c r="E14" s="110">
        <f t="shared" si="9"/>
        <v>0.73800738007380073</v>
      </c>
      <c r="F14" s="85">
        <f>分析係数表!C17</f>
        <v>8.0363051905076865E-3</v>
      </c>
      <c r="G14" s="110">
        <f t="shared" si="0"/>
        <v>5.930852539120064E-3</v>
      </c>
      <c r="H14" s="110">
        <v>7.501475355190977E-3</v>
      </c>
      <c r="I14" s="110">
        <f t="shared" si="1"/>
        <v>7.501475355190977E-3</v>
      </c>
      <c r="J14" s="85">
        <f>分析係数表!G17</f>
        <v>0.21314741035856574</v>
      </c>
      <c r="K14" s="111">
        <f t="shared" si="2"/>
        <v>1.598920045827559E-3</v>
      </c>
      <c r="L14" s="79"/>
      <c r="M14" s="80"/>
      <c r="N14" s="81">
        <f>分析係数表!H17</f>
        <v>2.8815088628227144E-3</v>
      </c>
      <c r="O14" s="82">
        <f t="shared" si="3"/>
        <v>9.2719257097302159E-3</v>
      </c>
      <c r="P14" s="76">
        <f>分析係数表!C17</f>
        <v>8.0363051905076865E-3</v>
      </c>
      <c r="Q14" s="82">
        <f t="shared" si="4"/>
        <v>7.4512024707106594E-5</v>
      </c>
      <c r="R14" s="83">
        <v>1.427201535786004E-4</v>
      </c>
      <c r="S14" s="84">
        <f t="shared" si="5"/>
        <v>7.6441955087695771E-3</v>
      </c>
      <c r="T14" s="85">
        <f>分析係数表!F17</f>
        <v>0.32270916334661354</v>
      </c>
      <c r="U14" s="86">
        <f t="shared" si="6"/>
        <v>2.4668519370929709E-3</v>
      </c>
      <c r="V14" s="87">
        <f>分析係数表!D17</f>
        <v>4.9800796812749001E-2</v>
      </c>
      <c r="W14" s="88">
        <f t="shared" si="7"/>
        <v>0</v>
      </c>
      <c r="X14" s="76">
        <f>分析係数表!E17</f>
        <v>4.7808764940239043E-2</v>
      </c>
      <c r="Y14" s="89">
        <f t="shared" si="8"/>
        <v>0</v>
      </c>
    </row>
    <row r="15" spans="1:25" x14ac:dyDescent="0.2">
      <c r="A15" s="6" t="s">
        <v>3</v>
      </c>
      <c r="B15" s="5" t="s">
        <v>31</v>
      </c>
      <c r="C15" s="90"/>
      <c r="D15" s="107">
        <f>投入係数表!AN15</f>
        <v>3.6900369003690036E-3</v>
      </c>
      <c r="E15" s="110">
        <f t="shared" si="9"/>
        <v>0.36900369003690037</v>
      </c>
      <c r="F15" s="85">
        <f>分析係数表!C18</f>
        <v>6.0036945812807829E-2</v>
      </c>
      <c r="G15" s="110">
        <f t="shared" si="0"/>
        <v>2.2153854543471522E-2</v>
      </c>
      <c r="H15" s="110">
        <v>2.4586871637805253E-2</v>
      </c>
      <c r="I15" s="110">
        <f t="shared" si="1"/>
        <v>2.4586871637805253E-2</v>
      </c>
      <c r="J15" s="85">
        <f>分析係数表!G18</f>
        <v>0.21452702702702703</v>
      </c>
      <c r="K15" s="111">
        <f t="shared" si="2"/>
        <v>5.2745484763534918E-3</v>
      </c>
      <c r="L15" s="79"/>
      <c r="M15" s="80"/>
      <c r="N15" s="81">
        <f>分析係数表!H18</f>
        <v>4.5599635202918376E-4</v>
      </c>
      <c r="O15" s="82">
        <f t="shared" si="3"/>
        <v>1.4672744389135359E-3</v>
      </c>
      <c r="P15" s="76">
        <f>分析係数表!C18</f>
        <v>6.0036945812807829E-2</v>
      </c>
      <c r="Q15" s="82">
        <f t="shared" si="4"/>
        <v>8.809067598156996E-5</v>
      </c>
      <c r="R15" s="83">
        <v>2.0658163403286994E-4</v>
      </c>
      <c r="S15" s="84">
        <f t="shared" si="5"/>
        <v>2.4793453271838121E-2</v>
      </c>
      <c r="T15" s="85">
        <f>分析係数表!F18</f>
        <v>0.45777027027027029</v>
      </c>
      <c r="U15" s="86">
        <f t="shared" si="6"/>
        <v>1.1349705805182655E-2</v>
      </c>
      <c r="V15" s="87">
        <f>分析係数表!D18</f>
        <v>1.4358108108108109E-2</v>
      </c>
      <c r="W15" s="88">
        <f t="shared" si="7"/>
        <v>0</v>
      </c>
      <c r="X15" s="76">
        <f>分析係数表!E18</f>
        <v>5.0675675675675678E-3</v>
      </c>
      <c r="Y15" s="89">
        <f t="shared" si="8"/>
        <v>0</v>
      </c>
    </row>
    <row r="16" spans="1:25" x14ac:dyDescent="0.2">
      <c r="A16" s="6" t="s">
        <v>4</v>
      </c>
      <c r="B16" s="5" t="s">
        <v>32</v>
      </c>
      <c r="C16" s="90"/>
      <c r="D16" s="107">
        <f>投入係数表!AN16</f>
        <v>0</v>
      </c>
      <c r="E16" s="110">
        <f t="shared" si="9"/>
        <v>0</v>
      </c>
      <c r="F16" s="85">
        <f>分析係数表!C19</f>
        <v>2.1817907292767669E-2</v>
      </c>
      <c r="G16" s="110">
        <f t="shared" si="0"/>
        <v>0</v>
      </c>
      <c r="H16" s="110">
        <v>9.7109792093209835E-4</v>
      </c>
      <c r="I16" s="110">
        <f t="shared" si="1"/>
        <v>9.7109792093209835E-4</v>
      </c>
      <c r="J16" s="85">
        <f>分析係数表!G19</f>
        <v>5.7812500000000003E-2</v>
      </c>
      <c r="K16" s="111">
        <f t="shared" si="2"/>
        <v>5.6141598553886939E-5</v>
      </c>
      <c r="L16" s="79"/>
      <c r="M16" s="80"/>
      <c r="N16" s="81">
        <f>分析係数表!H19</f>
        <v>-1.1642460051808947E-4</v>
      </c>
      <c r="O16" s="82">
        <f t="shared" si="3"/>
        <v>-3.7462326099920069E-4</v>
      </c>
      <c r="P16" s="76">
        <f>分析係数表!C19</f>
        <v>2.1817907292767669E-2</v>
      </c>
      <c r="Q16" s="82">
        <f t="shared" si="4"/>
        <v>-8.1734955781948663E-6</v>
      </c>
      <c r="R16" s="83">
        <v>5.1501053093509712E-5</v>
      </c>
      <c r="S16" s="84">
        <f t="shared" si="5"/>
        <v>1.022598974025608E-3</v>
      </c>
      <c r="T16" s="85">
        <f>分析係数表!F19</f>
        <v>0.24062500000000001</v>
      </c>
      <c r="U16" s="86">
        <f t="shared" si="6"/>
        <v>2.4606287812491194E-4</v>
      </c>
      <c r="V16" s="87">
        <f>分析係数表!D19</f>
        <v>1.171875E-2</v>
      </c>
      <c r="W16" s="88">
        <f t="shared" si="7"/>
        <v>0</v>
      </c>
      <c r="X16" s="76">
        <f>分析係数表!E19</f>
        <v>1.015625E-2</v>
      </c>
      <c r="Y16" s="89">
        <f t="shared" si="8"/>
        <v>0</v>
      </c>
    </row>
    <row r="17" spans="1:25" x14ac:dyDescent="0.2">
      <c r="A17" s="6" t="s">
        <v>5</v>
      </c>
      <c r="B17" s="5" t="s">
        <v>33</v>
      </c>
      <c r="C17" s="90"/>
      <c r="D17" s="107">
        <f>投入係数表!AN17</f>
        <v>0</v>
      </c>
      <c r="E17" s="110">
        <f t="shared" si="9"/>
        <v>0</v>
      </c>
      <c r="F17" s="85">
        <f>分析係数表!C20</f>
        <v>5.6386047731444844E-3</v>
      </c>
      <c r="G17" s="110">
        <f t="shared" si="0"/>
        <v>0</v>
      </c>
      <c r="H17" s="110">
        <v>3.5555510739202514E-4</v>
      </c>
      <c r="I17" s="110">
        <f t="shared" si="1"/>
        <v>3.5555510739202514E-4</v>
      </c>
      <c r="J17" s="85">
        <f>分析係数表!G20</f>
        <v>9.9078341013824886E-2</v>
      </c>
      <c r="K17" s="111">
        <f t="shared" si="2"/>
        <v>3.5227810179394195E-5</v>
      </c>
      <c r="L17" s="79"/>
      <c r="M17" s="80"/>
      <c r="N17" s="81">
        <f>分析係数表!H20</f>
        <v>5.6271890250409915E-4</v>
      </c>
      <c r="O17" s="82">
        <f t="shared" si="3"/>
        <v>1.8106790948294699E-3</v>
      </c>
      <c r="P17" s="76">
        <f>分析係数表!C20</f>
        <v>5.6386047731444844E-3</v>
      </c>
      <c r="Q17" s="82">
        <f t="shared" si="4"/>
        <v>1.0209703786738384E-5</v>
      </c>
      <c r="R17" s="83">
        <v>3.2567327049669358E-5</v>
      </c>
      <c r="S17" s="84">
        <f t="shared" si="5"/>
        <v>3.881224344416945E-4</v>
      </c>
      <c r="T17" s="85">
        <f>分析係数表!F20</f>
        <v>0.22119815668202766</v>
      </c>
      <c r="U17" s="86">
        <f t="shared" si="6"/>
        <v>8.5851967065443948E-5</v>
      </c>
      <c r="V17" s="87">
        <f>分析係数表!D20</f>
        <v>9.2165898617511521E-3</v>
      </c>
      <c r="W17" s="88">
        <f t="shared" si="7"/>
        <v>0</v>
      </c>
      <c r="X17" s="76">
        <f>分析係数表!E20</f>
        <v>6.9124423963133645E-3</v>
      </c>
      <c r="Y17" s="89">
        <f t="shared" si="8"/>
        <v>0</v>
      </c>
    </row>
    <row r="18" spans="1:25" x14ac:dyDescent="0.2">
      <c r="A18" s="6" t="s">
        <v>6</v>
      </c>
      <c r="B18" s="5" t="s">
        <v>34</v>
      </c>
      <c r="C18" s="90"/>
      <c r="D18" s="107">
        <f>投入係数表!AN18</f>
        <v>0</v>
      </c>
      <c r="E18" s="110">
        <f t="shared" si="9"/>
        <v>0</v>
      </c>
      <c r="F18" s="85">
        <f>分析係数表!C21</f>
        <v>3.6921656859351559E-2</v>
      </c>
      <c r="G18" s="110">
        <f t="shared" si="0"/>
        <v>0</v>
      </c>
      <c r="H18" s="110">
        <v>3.7826283869659603E-3</v>
      </c>
      <c r="I18" s="110">
        <f t="shared" si="1"/>
        <v>3.7826283869659603E-3</v>
      </c>
      <c r="J18" s="85">
        <f>分析係数表!G21</f>
        <v>0.2849280270956816</v>
      </c>
      <c r="K18" s="111">
        <f t="shared" si="2"/>
        <v>1.0777768435343315E-3</v>
      </c>
      <c r="L18" s="79"/>
      <c r="M18" s="80"/>
      <c r="N18" s="81">
        <f>分析係数表!H21</f>
        <v>9.3139680414471579E-4</v>
      </c>
      <c r="O18" s="82">
        <f t="shared" si="3"/>
        <v>2.9969860879936056E-3</v>
      </c>
      <c r="P18" s="76">
        <f>分析係数表!C21</f>
        <v>3.6921656859351559E-2</v>
      </c>
      <c r="Q18" s="82">
        <f t="shared" si="4"/>
        <v>1.1065369195315031E-4</v>
      </c>
      <c r="R18" s="83">
        <v>2.5765628095940943E-4</v>
      </c>
      <c r="S18" s="84">
        <f t="shared" si="5"/>
        <v>4.0402846679253694E-3</v>
      </c>
      <c r="T18" s="85">
        <f>分析係数表!F21</f>
        <v>0.42591024555461471</v>
      </c>
      <c r="U18" s="86">
        <f t="shared" si="6"/>
        <v>1.7207986350266391E-3</v>
      </c>
      <c r="V18" s="87">
        <f>分析係数表!D21</f>
        <v>7.1549534292972061E-2</v>
      </c>
      <c r="W18" s="88">
        <f t="shared" si="7"/>
        <v>0</v>
      </c>
      <c r="X18" s="76">
        <f>分析係数表!E21</f>
        <v>6.2235393734123623E-2</v>
      </c>
      <c r="Y18" s="89">
        <f t="shared" si="8"/>
        <v>0</v>
      </c>
    </row>
    <row r="19" spans="1:25" x14ac:dyDescent="0.2">
      <c r="A19" s="6" t="s">
        <v>7</v>
      </c>
      <c r="B19" s="5" t="s">
        <v>269</v>
      </c>
      <c r="C19" s="90"/>
      <c r="D19" s="107">
        <f>投入係数表!AN19</f>
        <v>0</v>
      </c>
      <c r="E19" s="110">
        <f t="shared" si="9"/>
        <v>0</v>
      </c>
      <c r="F19" s="85">
        <f>分析係数表!C22</f>
        <v>3.1736872475476074E-2</v>
      </c>
      <c r="G19" s="110">
        <f t="shared" si="0"/>
        <v>0</v>
      </c>
      <c r="H19" s="110">
        <v>7.0889873311258313E-4</v>
      </c>
      <c r="I19" s="110">
        <f t="shared" si="1"/>
        <v>7.0889873311258313E-4</v>
      </c>
      <c r="J19" s="85">
        <f>分析係数表!G22</f>
        <v>0.19464835425053278</v>
      </c>
      <c r="K19" s="111">
        <f t="shared" si="2"/>
        <v>1.3798597173065197E-4</v>
      </c>
      <c r="L19" s="79"/>
      <c r="M19" s="80"/>
      <c r="N19" s="81">
        <f>分析係数表!H22</f>
        <v>4.8510250215870614E-5</v>
      </c>
      <c r="O19" s="82">
        <f t="shared" si="3"/>
        <v>1.5609302541633361E-4</v>
      </c>
      <c r="P19" s="76">
        <f>分析係数表!C22</f>
        <v>3.1736872475476074E-2</v>
      </c>
      <c r="Q19" s="82">
        <f t="shared" si="4"/>
        <v>4.9539044419494253E-6</v>
      </c>
      <c r="R19" s="83">
        <v>6.2279282200477306E-5</v>
      </c>
      <c r="S19" s="84">
        <f t="shared" si="5"/>
        <v>7.7117801531306047E-4</v>
      </c>
      <c r="T19" s="85">
        <f>分析係数表!F22</f>
        <v>0.41345015391901491</v>
      </c>
      <c r="U19" s="86">
        <f t="shared" si="6"/>
        <v>3.188436691301453E-4</v>
      </c>
      <c r="V19" s="87">
        <f>分析係数表!D22</f>
        <v>4.1913331754676771E-2</v>
      </c>
      <c r="W19" s="88">
        <f t="shared" si="7"/>
        <v>0</v>
      </c>
      <c r="X19" s="76">
        <f>分析係数表!E22</f>
        <v>4.0966137816717971E-2</v>
      </c>
      <c r="Y19" s="89">
        <f t="shared" si="8"/>
        <v>0</v>
      </c>
    </row>
    <row r="20" spans="1:25" x14ac:dyDescent="0.2">
      <c r="A20" s="6" t="s">
        <v>8</v>
      </c>
      <c r="B20" s="5" t="s">
        <v>270</v>
      </c>
      <c r="C20" s="90"/>
      <c r="D20" s="107">
        <f>投入係数表!AN20</f>
        <v>0</v>
      </c>
      <c r="E20" s="110">
        <f t="shared" si="9"/>
        <v>0</v>
      </c>
      <c r="F20" s="85">
        <f>分析係数表!C23</f>
        <v>0</v>
      </c>
      <c r="G20" s="110">
        <f t="shared" si="0"/>
        <v>0</v>
      </c>
      <c r="H20" s="110">
        <v>0</v>
      </c>
      <c r="I20" s="110">
        <f t="shared" si="1"/>
        <v>0</v>
      </c>
      <c r="J20" s="85">
        <f>分析係数表!G23</f>
        <v>0.21584120254384273</v>
      </c>
      <c r="K20" s="111">
        <f t="shared" si="2"/>
        <v>0</v>
      </c>
      <c r="L20" s="79"/>
      <c r="M20" s="80"/>
      <c r="N20" s="81">
        <f>分析係数表!H23</f>
        <v>2.9106150129522369E-5</v>
      </c>
      <c r="O20" s="82">
        <f t="shared" si="3"/>
        <v>9.3655815249800173E-5</v>
      </c>
      <c r="P20" s="76">
        <f>分析係数表!C23</f>
        <v>0</v>
      </c>
      <c r="Q20" s="82">
        <f t="shared" si="4"/>
        <v>0</v>
      </c>
      <c r="R20" s="83">
        <v>0</v>
      </c>
      <c r="S20" s="84">
        <f t="shared" si="5"/>
        <v>0</v>
      </c>
      <c r="T20" s="85">
        <f>分析係数表!F23</f>
        <v>0.44144664996466887</v>
      </c>
      <c r="U20" s="86">
        <f t="shared" si="6"/>
        <v>0</v>
      </c>
      <c r="V20" s="87">
        <f>分析係数表!D23</f>
        <v>3.8478833429691016E-2</v>
      </c>
      <c r="W20" s="88">
        <f t="shared" si="7"/>
        <v>0</v>
      </c>
      <c r="X20" s="76">
        <f>分析係数表!E23</f>
        <v>4.0213271664418321E-2</v>
      </c>
      <c r="Y20" s="89">
        <f t="shared" si="8"/>
        <v>0</v>
      </c>
    </row>
    <row r="21" spans="1:25" x14ac:dyDescent="0.2">
      <c r="A21" s="6" t="s">
        <v>9</v>
      </c>
      <c r="B21" s="5" t="s">
        <v>271</v>
      </c>
      <c r="C21" s="90"/>
      <c r="D21" s="107">
        <f>投入係数表!AN21</f>
        <v>2.5830258302583026E-2</v>
      </c>
      <c r="E21" s="110">
        <f t="shared" si="9"/>
        <v>2.5830258302583027</v>
      </c>
      <c r="F21" s="85">
        <f>分析係数表!C24</f>
        <v>0.35760598503740648</v>
      </c>
      <c r="G21" s="110">
        <f t="shared" si="0"/>
        <v>0.92370549640658506</v>
      </c>
      <c r="H21" s="110">
        <v>0.95768236740047741</v>
      </c>
      <c r="I21" s="110">
        <f t="shared" si="1"/>
        <v>0.95768236740047741</v>
      </c>
      <c r="J21" s="85">
        <f>分析係数表!G24</f>
        <v>0.20759493670886076</v>
      </c>
      <c r="K21" s="111">
        <f t="shared" si="2"/>
        <v>0.19881001044769403</v>
      </c>
      <c r="L21" s="79"/>
      <c r="M21" s="80"/>
      <c r="N21" s="81">
        <f>分析係数表!H24</f>
        <v>3.6867790164061664E-4</v>
      </c>
      <c r="O21" s="82">
        <f t="shared" si="3"/>
        <v>1.1863069931641354E-3</v>
      </c>
      <c r="P21" s="76">
        <f>分析係数表!C24</f>
        <v>0.35760598503740648</v>
      </c>
      <c r="Q21" s="82">
        <f t="shared" si="4"/>
        <v>4.2423048084722445E-4</v>
      </c>
      <c r="R21" s="83">
        <v>1.4828381466975018E-3</v>
      </c>
      <c r="S21" s="84">
        <f t="shared" si="5"/>
        <v>0.95916520554717488</v>
      </c>
      <c r="T21" s="85">
        <f>分析係数表!F24</f>
        <v>0.39156118143459917</v>
      </c>
      <c r="U21" s="86">
        <f t="shared" si="6"/>
        <v>0.37557186107501195</v>
      </c>
      <c r="V21" s="87">
        <f>分析係数表!D24</f>
        <v>0</v>
      </c>
      <c r="W21" s="88">
        <f t="shared" si="7"/>
        <v>0</v>
      </c>
      <c r="X21" s="76">
        <f>分析係数表!E24</f>
        <v>0</v>
      </c>
      <c r="Y21" s="89">
        <f t="shared" si="8"/>
        <v>0</v>
      </c>
    </row>
    <row r="22" spans="1:25" x14ac:dyDescent="0.2">
      <c r="A22" s="6" t="s">
        <v>10</v>
      </c>
      <c r="B22" s="5" t="s">
        <v>272</v>
      </c>
      <c r="C22" s="90"/>
      <c r="D22" s="107">
        <f>投入係数表!AN22</f>
        <v>0.1070110701107011</v>
      </c>
      <c r="E22" s="110">
        <f t="shared" si="9"/>
        <v>10.701107011070111</v>
      </c>
      <c r="F22" s="85">
        <f>分析係数表!C25</f>
        <v>9.5215065139195865E-3</v>
      </c>
      <c r="G22" s="110">
        <f t="shared" si="0"/>
        <v>0.10189066011205461</v>
      </c>
      <c r="H22" s="110">
        <v>0.10367371102326291</v>
      </c>
      <c r="I22" s="110">
        <f t="shared" si="1"/>
        <v>0.10367371102326291</v>
      </c>
      <c r="J22" s="85">
        <f>分析係数表!G25</f>
        <v>0.19654913728432108</v>
      </c>
      <c r="K22" s="111">
        <f t="shared" si="2"/>
        <v>2.0376978460686333E-2</v>
      </c>
      <c r="L22" s="79"/>
      <c r="M22" s="80"/>
      <c r="N22" s="81">
        <f>分析係数表!H25</f>
        <v>5.2391070233140261E-4</v>
      </c>
      <c r="O22" s="82">
        <f t="shared" si="3"/>
        <v>1.6858046744964029E-3</v>
      </c>
      <c r="P22" s="76">
        <f>分析係数表!C25</f>
        <v>9.5215065139195865E-3</v>
      </c>
      <c r="Q22" s="82">
        <f t="shared" si="4"/>
        <v>1.6051400189413589E-5</v>
      </c>
      <c r="R22" s="83">
        <v>1.1977984013862353E-4</v>
      </c>
      <c r="S22" s="84">
        <f t="shared" si="5"/>
        <v>0.10379349086340153</v>
      </c>
      <c r="T22" s="85">
        <f>分析係数表!F25</f>
        <v>0.35083770942735681</v>
      </c>
      <c r="U22" s="86">
        <f t="shared" si="6"/>
        <v>3.641467058798508E-2</v>
      </c>
      <c r="V22" s="87">
        <f>分析係数表!D25</f>
        <v>3.500875218804701E-3</v>
      </c>
      <c r="W22" s="88">
        <f t="shared" si="7"/>
        <v>0</v>
      </c>
      <c r="X22" s="76">
        <f>分析係数表!E25</f>
        <v>3.0007501875468868E-3</v>
      </c>
      <c r="Y22" s="89">
        <f t="shared" si="8"/>
        <v>0</v>
      </c>
    </row>
    <row r="23" spans="1:25" x14ac:dyDescent="0.2">
      <c r="A23" s="6" t="s">
        <v>11</v>
      </c>
      <c r="B23" s="5" t="s">
        <v>35</v>
      </c>
      <c r="C23" s="90"/>
      <c r="D23" s="107">
        <f>投入係数表!AN23</f>
        <v>0</v>
      </c>
      <c r="E23" s="110">
        <f t="shared" si="9"/>
        <v>0</v>
      </c>
      <c r="F23" s="85">
        <f>分析係数表!C26</f>
        <v>1</v>
      </c>
      <c r="G23" s="110">
        <f t="shared" si="0"/>
        <v>0</v>
      </c>
      <c r="H23" s="110">
        <v>3.3210580257065511E-2</v>
      </c>
      <c r="I23" s="110">
        <f t="shared" si="1"/>
        <v>3.3210580257065511E-2</v>
      </c>
      <c r="J23" s="85">
        <f>分析係数表!G26</f>
        <v>0.19643428283435263</v>
      </c>
      <c r="K23" s="111">
        <f t="shared" si="2"/>
        <v>6.523696515309374E-3</v>
      </c>
      <c r="L23" s="79"/>
      <c r="M23" s="80"/>
      <c r="N23" s="81">
        <f>分析係数表!H26</f>
        <v>1.1070039099261674E-2</v>
      </c>
      <c r="O23" s="82">
        <f t="shared" si="3"/>
        <v>3.5620428400007328E-2</v>
      </c>
      <c r="P23" s="76">
        <f>分析係数表!C26</f>
        <v>1</v>
      </c>
      <c r="Q23" s="82">
        <f t="shared" si="4"/>
        <v>3.5620428400007328E-2</v>
      </c>
      <c r="R23" s="83">
        <v>4.207872973172963E-2</v>
      </c>
      <c r="S23" s="84">
        <f t="shared" si="5"/>
        <v>7.5289309988795142E-2</v>
      </c>
      <c r="T23" s="85">
        <f>分析係数表!F26</f>
        <v>0.33543328454985122</v>
      </c>
      <c r="U23" s="86">
        <f t="shared" si="6"/>
        <v>2.5254540541033477E-2</v>
      </c>
      <c r="V23" s="87">
        <f>分析係数表!D26</f>
        <v>6.5760780018802641E-3</v>
      </c>
      <c r="W23" s="88">
        <f t="shared" si="7"/>
        <v>0</v>
      </c>
      <c r="X23" s="76">
        <f>分析係数表!E26</f>
        <v>6.992837551004584E-3</v>
      </c>
      <c r="Y23" s="89">
        <f t="shared" si="8"/>
        <v>0</v>
      </c>
    </row>
    <row r="24" spans="1:25" x14ac:dyDescent="0.2">
      <c r="A24" s="6" t="s">
        <v>12</v>
      </c>
      <c r="B24" s="5" t="s">
        <v>365</v>
      </c>
      <c r="C24" s="90"/>
      <c r="D24" s="107">
        <f>投入係数表!AN24</f>
        <v>0</v>
      </c>
      <c r="E24" s="110">
        <f t="shared" si="9"/>
        <v>0</v>
      </c>
      <c r="F24" s="85">
        <f>分析係数表!C27</f>
        <v>0.19201995012468831</v>
      </c>
      <c r="G24" s="110">
        <f t="shared" si="0"/>
        <v>0</v>
      </c>
      <c r="H24" s="110">
        <v>5.6553181166189078E-4</v>
      </c>
      <c r="I24" s="110">
        <f t="shared" si="1"/>
        <v>5.6553181166189078E-4</v>
      </c>
      <c r="J24" s="85">
        <f>分析係数表!G27</f>
        <v>0.16888519134775373</v>
      </c>
      <c r="K24" s="111">
        <f t="shared" si="2"/>
        <v>9.550994822576025E-5</v>
      </c>
      <c r="L24" s="79"/>
      <c r="M24" s="80"/>
      <c r="N24" s="81">
        <f>分析係数表!H27</f>
        <v>1.1060337049218499E-2</v>
      </c>
      <c r="O24" s="82">
        <f t="shared" si="3"/>
        <v>3.5589209794924061E-2</v>
      </c>
      <c r="P24" s="76">
        <f>分析係数表!C27</f>
        <v>0.19201995012468831</v>
      </c>
      <c r="Q24" s="82">
        <f t="shared" si="4"/>
        <v>6.8338382897983867E-3</v>
      </c>
      <c r="R24" s="83">
        <v>6.9209587805352897E-3</v>
      </c>
      <c r="S24" s="84">
        <f t="shared" si="5"/>
        <v>7.4864905921971803E-3</v>
      </c>
      <c r="T24" s="85">
        <f>分析係数表!F27</f>
        <v>0.32029950083194675</v>
      </c>
      <c r="U24" s="86">
        <f t="shared" si="6"/>
        <v>2.3979191996638225E-3</v>
      </c>
      <c r="V24" s="87">
        <f>分析係数表!D27</f>
        <v>0</v>
      </c>
      <c r="W24" s="88">
        <f t="shared" si="7"/>
        <v>0</v>
      </c>
      <c r="X24" s="76">
        <f>分析係数表!E27</f>
        <v>0</v>
      </c>
      <c r="Y24" s="89">
        <f t="shared" si="8"/>
        <v>0</v>
      </c>
    </row>
    <row r="25" spans="1:25" x14ac:dyDescent="0.2">
      <c r="A25" s="6" t="s">
        <v>13</v>
      </c>
      <c r="B25" s="5" t="s">
        <v>192</v>
      </c>
      <c r="C25" s="90"/>
      <c r="D25" s="107">
        <f>投入係数表!AN25</f>
        <v>0</v>
      </c>
      <c r="E25" s="110">
        <f t="shared" si="9"/>
        <v>0</v>
      </c>
      <c r="F25" s="85">
        <f>分析係数表!C28</f>
        <v>7.8754250939681358E-2</v>
      </c>
      <c r="G25" s="110">
        <f t="shared" si="0"/>
        <v>0</v>
      </c>
      <c r="H25" s="110">
        <v>1.6935050245846677E-3</v>
      </c>
      <c r="I25" s="110">
        <f t="shared" si="1"/>
        <v>1.6935050245846677E-3</v>
      </c>
      <c r="J25" s="85">
        <f>分析係数表!G28</f>
        <v>0.12491909385113269</v>
      </c>
      <c r="K25" s="111">
        <f t="shared" si="2"/>
        <v>2.1155111310345687E-4</v>
      </c>
      <c r="L25" s="79"/>
      <c r="M25" s="80"/>
      <c r="N25" s="81">
        <f>分析係数表!H28</f>
        <v>1.995711693880917E-2</v>
      </c>
      <c r="O25" s="82">
        <f t="shared" si="3"/>
        <v>6.4216670656279645E-2</v>
      </c>
      <c r="P25" s="76">
        <f>分析係数表!C28</f>
        <v>7.8754250939681358E-2</v>
      </c>
      <c r="Q25" s="82">
        <f t="shared" si="4"/>
        <v>5.0573357953755194E-3</v>
      </c>
      <c r="R25" s="83">
        <v>5.5809261936739085E-3</v>
      </c>
      <c r="S25" s="84">
        <f t="shared" si="5"/>
        <v>7.2744312182585757E-3</v>
      </c>
      <c r="T25" s="85">
        <f>分析係数表!F28</f>
        <v>0.21391585760517801</v>
      </c>
      <c r="U25" s="86">
        <f t="shared" si="6"/>
        <v>1.5561161926436631E-3</v>
      </c>
      <c r="V25" s="87">
        <f>分析係数表!D28</f>
        <v>3.3980582524271843E-2</v>
      </c>
      <c r="W25" s="88">
        <f t="shared" si="7"/>
        <v>0</v>
      </c>
      <c r="X25" s="76">
        <f>分析係数表!E28</f>
        <v>2.9773462783171521E-2</v>
      </c>
      <c r="Y25" s="89">
        <f t="shared" si="8"/>
        <v>0</v>
      </c>
    </row>
    <row r="26" spans="1:25" x14ac:dyDescent="0.2">
      <c r="A26" s="6" t="s">
        <v>14</v>
      </c>
      <c r="B26" s="5" t="s">
        <v>50</v>
      </c>
      <c r="C26" s="90"/>
      <c r="D26" s="107">
        <f>投入係数表!AN26</f>
        <v>4.797047970479705E-2</v>
      </c>
      <c r="E26" s="110">
        <f t="shared" si="9"/>
        <v>4.7970479704797047</v>
      </c>
      <c r="F26" s="85">
        <f>分析係数表!C29</f>
        <v>0.17273701124799146</v>
      </c>
      <c r="G26" s="110">
        <f t="shared" si="0"/>
        <v>0.82862772923390737</v>
      </c>
      <c r="H26" s="110">
        <v>0.8533898091619968</v>
      </c>
      <c r="I26" s="110">
        <f t="shared" si="1"/>
        <v>0.8533898091619968</v>
      </c>
      <c r="J26" s="85">
        <f>分析係数表!G29</f>
        <v>0.26179367547952309</v>
      </c>
      <c r="K26" s="111">
        <f t="shared" si="2"/>
        <v>0.22341205475728793</v>
      </c>
      <c r="L26" s="79"/>
      <c r="M26" s="80"/>
      <c r="N26" s="81">
        <f>分析係数表!H29</f>
        <v>9.8960910440376044E-3</v>
      </c>
      <c r="O26" s="82">
        <f t="shared" si="3"/>
        <v>3.1842977184932057E-2</v>
      </c>
      <c r="P26" s="76">
        <f>分析係数表!C29</f>
        <v>0.17273701124799146</v>
      </c>
      <c r="Q26" s="82">
        <f t="shared" si="4"/>
        <v>5.500460708163144E-3</v>
      </c>
      <c r="R26" s="83">
        <v>7.4248669162007789E-3</v>
      </c>
      <c r="S26" s="84">
        <f t="shared" si="5"/>
        <v>0.86081467607819762</v>
      </c>
      <c r="T26" s="85">
        <f>分析係数表!F29</f>
        <v>0.41420425090720581</v>
      </c>
      <c r="U26" s="86">
        <f t="shared" si="6"/>
        <v>0.35655309807489888</v>
      </c>
      <c r="V26" s="87">
        <f>分析係数表!D29</f>
        <v>0.15033696215655781</v>
      </c>
      <c r="W26" s="88">
        <f t="shared" si="7"/>
        <v>0</v>
      </c>
      <c r="X26" s="76">
        <f>分析係数表!E29</f>
        <v>7.8797304302747534E-2</v>
      </c>
      <c r="Y26" s="89">
        <f t="shared" si="8"/>
        <v>0</v>
      </c>
    </row>
    <row r="27" spans="1:25" x14ac:dyDescent="0.2">
      <c r="A27" s="6" t="s">
        <v>15</v>
      </c>
      <c r="B27" s="5" t="s">
        <v>36</v>
      </c>
      <c r="C27" s="90"/>
      <c r="D27" s="107">
        <f>投入係数表!AN27</f>
        <v>0</v>
      </c>
      <c r="E27" s="110">
        <f t="shared" si="9"/>
        <v>0</v>
      </c>
      <c r="F27" s="85">
        <f>分析係数表!C30</f>
        <v>1</v>
      </c>
      <c r="G27" s="110">
        <f t="shared" si="0"/>
        <v>0</v>
      </c>
      <c r="H27" s="110">
        <v>4.59696627737168E-2</v>
      </c>
      <c r="I27" s="110">
        <f t="shared" si="1"/>
        <v>4.59696627737168E-2</v>
      </c>
      <c r="J27" s="85">
        <f>分析係数表!G30</f>
        <v>0.34449467473756801</v>
      </c>
      <c r="K27" s="111">
        <f t="shared" si="2"/>
        <v>1.5836304025027257E-2</v>
      </c>
      <c r="L27" s="79"/>
      <c r="M27" s="80"/>
      <c r="N27" s="81">
        <f>分析係数表!H30</f>
        <v>0</v>
      </c>
      <c r="O27" s="82">
        <f t="shared" si="3"/>
        <v>0</v>
      </c>
      <c r="P27" s="76">
        <f>分析係数表!C30</f>
        <v>1</v>
      </c>
      <c r="Q27" s="82">
        <f t="shared" si="4"/>
        <v>0</v>
      </c>
      <c r="R27" s="83">
        <v>7.7774236305918482E-3</v>
      </c>
      <c r="S27" s="84">
        <f t="shared" si="5"/>
        <v>5.3747086404308649E-2</v>
      </c>
      <c r="T27" s="85">
        <f>分析係数表!F30</f>
        <v>0.44103900084284731</v>
      </c>
      <c r="U27" s="86">
        <f t="shared" si="6"/>
        <v>2.3704561285970469E-2</v>
      </c>
      <c r="V27" s="87">
        <f>分析係数表!D30</f>
        <v>0.13470232166117538</v>
      </c>
      <c r="W27" s="88">
        <f t="shared" si="7"/>
        <v>0</v>
      </c>
      <c r="X27" s="76">
        <f>分析係数表!E30</f>
        <v>9.0644395065512223E-2</v>
      </c>
      <c r="Y27" s="89">
        <f t="shared" si="8"/>
        <v>0</v>
      </c>
    </row>
    <row r="28" spans="1:25" x14ac:dyDescent="0.2">
      <c r="A28" s="6" t="s">
        <v>16</v>
      </c>
      <c r="B28" s="5" t="s">
        <v>193</v>
      </c>
      <c r="C28" s="90"/>
      <c r="D28" s="107">
        <f>投入係数表!AN28</f>
        <v>0</v>
      </c>
      <c r="E28" s="110">
        <f t="shared" si="9"/>
        <v>0</v>
      </c>
      <c r="F28" s="85">
        <f>分析係数表!C31</f>
        <v>0.22703792364873376</v>
      </c>
      <c r="G28" s="110">
        <f t="shared" si="0"/>
        <v>0</v>
      </c>
      <c r="H28" s="110">
        <v>7.2194053710873049E-2</v>
      </c>
      <c r="I28" s="110">
        <f t="shared" si="1"/>
        <v>7.2194053710873049E-2</v>
      </c>
      <c r="J28" s="85">
        <f>分析係数表!G31</f>
        <v>7.0061014096360189E-2</v>
      </c>
      <c r="K28" s="111">
        <f t="shared" si="2"/>
        <v>5.0579886147108614E-3</v>
      </c>
      <c r="L28" s="79"/>
      <c r="M28" s="80"/>
      <c r="N28" s="81">
        <f>分析係数表!H31</f>
        <v>2.3692406205431206E-2</v>
      </c>
      <c r="O28" s="82">
        <f t="shared" si="3"/>
        <v>7.6235833613337328E-2</v>
      </c>
      <c r="P28" s="76">
        <f>分析係数表!C31</f>
        <v>0.22703792364873376</v>
      </c>
      <c r="Q28" s="82">
        <f t="shared" si="4"/>
        <v>1.7308425371202453E-2</v>
      </c>
      <c r="R28" s="83">
        <v>2.1675349115639519E-2</v>
      </c>
      <c r="S28" s="84">
        <f t="shared" si="5"/>
        <v>9.3869402826512571E-2</v>
      </c>
      <c r="T28" s="85">
        <f>分析係数表!F31</f>
        <v>0.2422680412371134</v>
      </c>
      <c r="U28" s="86">
        <f t="shared" si="6"/>
        <v>2.2741556354876756E-2</v>
      </c>
      <c r="V28" s="87">
        <f>分析係数表!D31</f>
        <v>2.0934146854618137E-2</v>
      </c>
      <c r="W28" s="88">
        <f t="shared" si="7"/>
        <v>0</v>
      </c>
      <c r="X28" s="76">
        <f>分析係数表!E31</f>
        <v>1.7988638754470862E-2</v>
      </c>
      <c r="Y28" s="89">
        <f t="shared" si="8"/>
        <v>0</v>
      </c>
    </row>
    <row r="29" spans="1:25" x14ac:dyDescent="0.2">
      <c r="A29" s="6" t="s">
        <v>17</v>
      </c>
      <c r="B29" s="5" t="s">
        <v>273</v>
      </c>
      <c r="C29" s="90"/>
      <c r="D29" s="107">
        <f>投入係数表!AN29</f>
        <v>0</v>
      </c>
      <c r="E29" s="110">
        <f t="shared" si="9"/>
        <v>0</v>
      </c>
      <c r="F29" s="85">
        <f>分析係数表!C32</f>
        <v>0.29590488771466317</v>
      </c>
      <c r="G29" s="110">
        <f t="shared" si="0"/>
        <v>0</v>
      </c>
      <c r="H29" s="110">
        <v>7.7912953521249535E-3</v>
      </c>
      <c r="I29" s="110">
        <f t="shared" si="1"/>
        <v>7.7912953521249535E-3</v>
      </c>
      <c r="J29" s="85">
        <f>分析係数表!G32</f>
        <v>0.13968957871396895</v>
      </c>
      <c r="K29" s="111">
        <f t="shared" si="2"/>
        <v>1.088362765374439E-3</v>
      </c>
      <c r="L29" s="79"/>
      <c r="M29" s="80"/>
      <c r="N29" s="81">
        <f>分析係数表!H32</f>
        <v>6.5682878792288815E-3</v>
      </c>
      <c r="O29" s="82">
        <f t="shared" si="3"/>
        <v>2.1134995641371571E-2</v>
      </c>
      <c r="P29" s="76">
        <f>分析係数表!C32</f>
        <v>0.29590488771466317</v>
      </c>
      <c r="Q29" s="82">
        <f t="shared" si="4"/>
        <v>6.2539485121099504E-3</v>
      </c>
      <c r="R29" s="83">
        <v>7.7114844441106157E-3</v>
      </c>
      <c r="S29" s="84">
        <f t="shared" si="5"/>
        <v>1.5502779796235568E-2</v>
      </c>
      <c r="T29" s="85">
        <f>分析係数表!F32</f>
        <v>0.48337028824833705</v>
      </c>
      <c r="U29" s="86">
        <f t="shared" si="6"/>
        <v>7.4935831387568826E-3</v>
      </c>
      <c r="V29" s="87">
        <f>分析係数表!D32</f>
        <v>2.4390243902439025E-2</v>
      </c>
      <c r="W29" s="88">
        <f t="shared" si="7"/>
        <v>0</v>
      </c>
      <c r="X29" s="76">
        <f>分析係数表!E32</f>
        <v>3.7694013303769404E-2</v>
      </c>
      <c r="Y29" s="89">
        <f t="shared" si="8"/>
        <v>0</v>
      </c>
    </row>
    <row r="30" spans="1:25" x14ac:dyDescent="0.2">
      <c r="A30" s="6" t="s">
        <v>18</v>
      </c>
      <c r="B30" s="5" t="s">
        <v>274</v>
      </c>
      <c r="C30" s="90"/>
      <c r="D30" s="107">
        <f>投入係数表!AN30</f>
        <v>0</v>
      </c>
      <c r="E30" s="110">
        <f t="shared" si="9"/>
        <v>0</v>
      </c>
      <c r="F30" s="85">
        <f>分析係数表!C33</f>
        <v>0.50593824228028506</v>
      </c>
      <c r="G30" s="110">
        <f t="shared" si="0"/>
        <v>0</v>
      </c>
      <c r="H30" s="110">
        <v>1.0841312887879404E-2</v>
      </c>
      <c r="I30" s="110">
        <f t="shared" si="1"/>
        <v>1.0841312887879404E-2</v>
      </c>
      <c r="J30" s="85">
        <f>分析係数表!G33</f>
        <v>0.50351288056206089</v>
      </c>
      <c r="K30" s="111">
        <f t="shared" si="2"/>
        <v>5.4587406812507538E-3</v>
      </c>
      <c r="L30" s="79"/>
      <c r="M30" s="80"/>
      <c r="N30" s="81">
        <f>分析係数表!H33</f>
        <v>9.7990705436058648E-4</v>
      </c>
      <c r="O30" s="82">
        <f t="shared" si="3"/>
        <v>3.153079113409939E-3</v>
      </c>
      <c r="P30" s="76">
        <f>分析係数表!C33</f>
        <v>0.50593824228028506</v>
      </c>
      <c r="Q30" s="82">
        <f t="shared" si="4"/>
        <v>1.5952633044093042E-3</v>
      </c>
      <c r="R30" s="83">
        <v>5.367804211525746E-3</v>
      </c>
      <c r="S30" s="84">
        <f t="shared" si="5"/>
        <v>1.6209117099405149E-2</v>
      </c>
      <c r="T30" s="85">
        <f>分析係数表!F33</f>
        <v>0.6428571428571429</v>
      </c>
      <c r="U30" s="86">
        <f t="shared" si="6"/>
        <v>1.0420146706760454E-2</v>
      </c>
      <c r="V30" s="87">
        <f>分析係数表!D33</f>
        <v>0.16744730679156908</v>
      </c>
      <c r="W30" s="88">
        <f t="shared" si="7"/>
        <v>0</v>
      </c>
      <c r="X30" s="76">
        <f>分析係数表!E33</f>
        <v>0.16510538641686182</v>
      </c>
      <c r="Y30" s="89">
        <f t="shared" si="8"/>
        <v>0</v>
      </c>
    </row>
    <row r="31" spans="1:25" x14ac:dyDescent="0.2">
      <c r="A31" s="6" t="s">
        <v>19</v>
      </c>
      <c r="B31" s="5" t="s">
        <v>275</v>
      </c>
      <c r="C31" s="90"/>
      <c r="D31" s="107">
        <f>投入係数表!AN31</f>
        <v>0.24354243542435425</v>
      </c>
      <c r="E31" s="110">
        <f t="shared" si="9"/>
        <v>24.354243542435423</v>
      </c>
      <c r="F31" s="85">
        <f>分析係数表!C34</f>
        <v>0.26077975054258296</v>
      </c>
      <c r="G31" s="110">
        <f t="shared" si="0"/>
        <v>6.3510935556496211</v>
      </c>
      <c r="H31" s="110">
        <v>6.4623100381886749</v>
      </c>
      <c r="I31" s="110">
        <f t="shared" si="1"/>
        <v>6.4623100381886749</v>
      </c>
      <c r="J31" s="85">
        <f>分析係数表!G34</f>
        <v>0.42483061710309467</v>
      </c>
      <c r="K31" s="111">
        <f t="shared" si="2"/>
        <v>2.7453871614352181</v>
      </c>
      <c r="L31" s="79"/>
      <c r="M31" s="80"/>
      <c r="N31" s="81">
        <f>分析係数表!H34</f>
        <v>0.16366388217830427</v>
      </c>
      <c r="O31" s="82">
        <f t="shared" si="3"/>
        <v>0.52662664914962631</v>
      </c>
      <c r="P31" s="76">
        <f>分析係数表!C34</f>
        <v>0.26077975054258296</v>
      </c>
      <c r="Q31" s="82">
        <f t="shared" si="4"/>
        <v>0.13733356619431591</v>
      </c>
      <c r="R31" s="83">
        <v>0.14833577093417727</v>
      </c>
      <c r="S31" s="84">
        <f t="shared" si="5"/>
        <v>6.6106458091228522</v>
      </c>
      <c r="T31" s="85">
        <f>分析係数表!F34</f>
        <v>0.70072636269303545</v>
      </c>
      <c r="U31" s="86">
        <f t="shared" si="6"/>
        <v>4.6322537928786147</v>
      </c>
      <c r="V31" s="87">
        <f>分析係数表!D34</f>
        <v>0.25868278093145336</v>
      </c>
      <c r="W31" s="88">
        <f t="shared" si="7"/>
        <v>2</v>
      </c>
      <c r="X31" s="76">
        <f>分析係数表!E34</f>
        <v>0.16968809131416712</v>
      </c>
      <c r="Y31" s="89">
        <f t="shared" si="8"/>
        <v>1</v>
      </c>
    </row>
    <row r="32" spans="1:25" x14ac:dyDescent="0.2">
      <c r="A32" s="6" t="s">
        <v>20</v>
      </c>
      <c r="B32" s="5" t="s">
        <v>37</v>
      </c>
      <c r="C32" s="90"/>
      <c r="D32" s="107">
        <f>投入係数表!AN32</f>
        <v>0</v>
      </c>
      <c r="E32" s="110">
        <f t="shared" si="9"/>
        <v>0</v>
      </c>
      <c r="F32" s="85">
        <f>分析係数表!C35</f>
        <v>0.71993786549707606</v>
      </c>
      <c r="G32" s="110">
        <f t="shared" si="0"/>
        <v>0</v>
      </c>
      <c r="H32" s="110">
        <v>0.15463638375794397</v>
      </c>
      <c r="I32" s="110">
        <f t="shared" si="1"/>
        <v>0.15463638375794397</v>
      </c>
      <c r="J32" s="85">
        <f>分析係数表!G35</f>
        <v>0.31397977394408089</v>
      </c>
      <c r="K32" s="111">
        <f t="shared" si="2"/>
        <v>4.8552696815849387E-2</v>
      </c>
      <c r="L32" s="79"/>
      <c r="M32" s="80"/>
      <c r="N32" s="81">
        <f>分析係数表!H35</f>
        <v>6.1132617322040145E-2</v>
      </c>
      <c r="O32" s="82">
        <f t="shared" si="3"/>
        <v>0.19670843062966362</v>
      </c>
      <c r="P32" s="76">
        <f>分析係数表!C35</f>
        <v>0.71993786549707606</v>
      </c>
      <c r="Q32" s="82">
        <f t="shared" si="4"/>
        <v>0.14161784767279967</v>
      </c>
      <c r="R32" s="83">
        <v>0.1776392552439553</v>
      </c>
      <c r="S32" s="84">
        <f t="shared" si="5"/>
        <v>0.33227563900189927</v>
      </c>
      <c r="T32" s="85">
        <f>分析係数表!F35</f>
        <v>0.64640095181439616</v>
      </c>
      <c r="U32" s="86">
        <f t="shared" si="6"/>
        <v>0.2147832893155644</v>
      </c>
      <c r="V32" s="87">
        <f>分析係数表!D35</f>
        <v>8.7804878048780483E-2</v>
      </c>
      <c r="W32" s="88">
        <f t="shared" si="7"/>
        <v>0</v>
      </c>
      <c r="X32" s="76">
        <f>分析係数表!E35</f>
        <v>7.8643664485425341E-2</v>
      </c>
      <c r="Y32" s="89">
        <f t="shared" si="8"/>
        <v>0</v>
      </c>
    </row>
    <row r="33" spans="1:25" x14ac:dyDescent="0.2">
      <c r="A33" s="6" t="s">
        <v>21</v>
      </c>
      <c r="B33" s="5" t="s">
        <v>38</v>
      </c>
      <c r="C33" s="90"/>
      <c r="D33" s="107">
        <f>投入係数表!AN33</f>
        <v>0</v>
      </c>
      <c r="E33" s="110">
        <f t="shared" si="9"/>
        <v>0</v>
      </c>
      <c r="F33" s="85">
        <f>分析係数表!C36</f>
        <v>0.73814422888496956</v>
      </c>
      <c r="G33" s="110">
        <f t="shared" si="0"/>
        <v>0</v>
      </c>
      <c r="H33" s="110">
        <v>0.17845812977666348</v>
      </c>
      <c r="I33" s="110">
        <f t="shared" si="1"/>
        <v>0.17845812977666348</v>
      </c>
      <c r="J33" s="85">
        <f>分析係数表!G36</f>
        <v>1.8281777836656288E-2</v>
      </c>
      <c r="K33" s="111">
        <f t="shared" si="2"/>
        <v>3.2625318817221379E-3</v>
      </c>
      <c r="L33" s="79"/>
      <c r="M33" s="80"/>
      <c r="N33" s="81">
        <f>分析係数表!H36</f>
        <v>0.17079488896003725</v>
      </c>
      <c r="O33" s="82">
        <f t="shared" si="3"/>
        <v>0.54957232388582733</v>
      </c>
      <c r="P33" s="76">
        <f>分析係数表!C36</f>
        <v>0.73814422888496956</v>
      </c>
      <c r="Q33" s="82">
        <f t="shared" si="4"/>
        <v>0.40566363923122473</v>
      </c>
      <c r="R33" s="83">
        <v>0.42114868721558102</v>
      </c>
      <c r="S33" s="84">
        <f t="shared" si="5"/>
        <v>0.5996068169922445</v>
      </c>
      <c r="T33" s="85">
        <f>分析係数表!F36</f>
        <v>0.88368550043054916</v>
      </c>
      <c r="U33" s="86">
        <f t="shared" si="6"/>
        <v>0.5298638501353603</v>
      </c>
      <c r="V33" s="87">
        <f>分析係数表!D36</f>
        <v>1.6625819699278004E-2</v>
      </c>
      <c r="W33" s="88">
        <f t="shared" si="7"/>
        <v>0</v>
      </c>
      <c r="X33" s="76">
        <f>分析係数表!E36</f>
        <v>4.8353977611445987E-3</v>
      </c>
      <c r="Y33" s="89">
        <f t="shared" si="8"/>
        <v>0</v>
      </c>
    </row>
    <row r="34" spans="1:25" x14ac:dyDescent="0.2">
      <c r="A34" s="6" t="s">
        <v>22</v>
      </c>
      <c r="B34" s="5" t="s">
        <v>377</v>
      </c>
      <c r="C34" s="90"/>
      <c r="D34" s="107">
        <f>投入係数表!AN34</f>
        <v>0.11070110701107011</v>
      </c>
      <c r="E34" s="110">
        <f t="shared" si="9"/>
        <v>11.07011070110701</v>
      </c>
      <c r="F34" s="85">
        <f>分析係数表!C37</f>
        <v>0.25348602222970695</v>
      </c>
      <c r="G34" s="110">
        <f t="shared" si="0"/>
        <v>2.8061183272661285</v>
      </c>
      <c r="H34" s="110">
        <v>2.9649067652382031</v>
      </c>
      <c r="I34" s="110">
        <f t="shared" si="1"/>
        <v>2.9649067652382031</v>
      </c>
      <c r="J34" s="85">
        <f>分析係数表!G37</f>
        <v>0.47075358051131039</v>
      </c>
      <c r="K34" s="111">
        <f t="shared" si="2"/>
        <v>1.3957404756180913</v>
      </c>
      <c r="L34" s="79"/>
      <c r="M34" s="80"/>
      <c r="N34" s="81">
        <f>分析係数表!H37</f>
        <v>4.9005054768072494E-2</v>
      </c>
      <c r="O34" s="82">
        <f t="shared" si="3"/>
        <v>0.15768517427558021</v>
      </c>
      <c r="P34" s="76">
        <f>分析係数表!C37</f>
        <v>0.25348602222970695</v>
      </c>
      <c r="Q34" s="82">
        <f t="shared" si="4"/>
        <v>3.997098759171494E-2</v>
      </c>
      <c r="R34" s="83">
        <v>4.8320376050648331E-2</v>
      </c>
      <c r="S34" s="84">
        <f t="shared" si="5"/>
        <v>3.0132271412888514</v>
      </c>
      <c r="T34" s="85">
        <f>分析係数表!F37</f>
        <v>0.68036407442109492</v>
      </c>
      <c r="U34" s="86">
        <f t="shared" si="6"/>
        <v>2.0500914950035112</v>
      </c>
      <c r="V34" s="87">
        <f>分析係数表!D37</f>
        <v>9.1554008834158748E-2</v>
      </c>
      <c r="W34" s="88">
        <f t="shared" si="7"/>
        <v>0</v>
      </c>
      <c r="X34" s="76">
        <f>分析係数表!E37</f>
        <v>8.4593762548520954E-2</v>
      </c>
      <c r="Y34" s="89">
        <f t="shared" si="8"/>
        <v>0</v>
      </c>
    </row>
    <row r="35" spans="1:25" x14ac:dyDescent="0.2">
      <c r="A35" s="6" t="s">
        <v>23</v>
      </c>
      <c r="B35" s="5" t="s">
        <v>194</v>
      </c>
      <c r="C35" s="90"/>
      <c r="D35" s="107">
        <f>投入係数表!AN35</f>
        <v>0</v>
      </c>
      <c r="E35" s="110">
        <f t="shared" si="9"/>
        <v>0</v>
      </c>
      <c r="F35" s="85">
        <f>分析係数表!C38</f>
        <v>0.13763637750820168</v>
      </c>
      <c r="G35" s="110">
        <f t="shared" si="0"/>
        <v>0</v>
      </c>
      <c r="H35" s="110">
        <v>4.6773226391472751E-2</v>
      </c>
      <c r="I35" s="110">
        <f t="shared" si="1"/>
        <v>4.6773226391472751E-2</v>
      </c>
      <c r="J35" s="85">
        <f>分析係数表!G38</f>
        <v>0.19868482855800845</v>
      </c>
      <c r="K35" s="111">
        <f t="shared" si="2"/>
        <v>9.2931304666946796E-3</v>
      </c>
      <c r="L35" s="79"/>
      <c r="M35" s="80"/>
      <c r="N35" s="81">
        <f>分析係数表!H38</f>
        <v>4.3455482143376897E-2</v>
      </c>
      <c r="O35" s="82">
        <f t="shared" si="3"/>
        <v>0.13982813216795165</v>
      </c>
      <c r="P35" s="76">
        <f>分析係数表!C38</f>
        <v>0.13763637750820168</v>
      </c>
      <c r="Q35" s="82">
        <f t="shared" si="4"/>
        <v>1.9245437585334913E-2</v>
      </c>
      <c r="R35" s="83">
        <v>2.454916624552313E-2</v>
      </c>
      <c r="S35" s="84">
        <f t="shared" si="5"/>
        <v>7.1322392636995885E-2</v>
      </c>
      <c r="T35" s="85">
        <f>分析係数表!F38</f>
        <v>0.41427900422733677</v>
      </c>
      <c r="U35" s="86">
        <f t="shared" si="6"/>
        <v>2.9547369800765791E-2</v>
      </c>
      <c r="V35" s="87">
        <f>分析係数表!D38</f>
        <v>5.9182714889619542E-2</v>
      </c>
      <c r="W35" s="88">
        <f t="shared" si="7"/>
        <v>0</v>
      </c>
      <c r="X35" s="76">
        <f>分析係数表!E38</f>
        <v>5.7303898543917334E-2</v>
      </c>
      <c r="Y35" s="89">
        <f t="shared" si="8"/>
        <v>0</v>
      </c>
    </row>
    <row r="36" spans="1:25" x14ac:dyDescent="0.2">
      <c r="A36" s="6" t="s">
        <v>24</v>
      </c>
      <c r="B36" s="5" t="s">
        <v>39</v>
      </c>
      <c r="C36" s="90"/>
      <c r="D36" s="107">
        <f>投入係数表!AN36</f>
        <v>0</v>
      </c>
      <c r="E36" s="110">
        <f t="shared" si="9"/>
        <v>0</v>
      </c>
      <c r="F36" s="85">
        <f>分析係数表!C39</f>
        <v>1</v>
      </c>
      <c r="G36" s="110">
        <f t="shared" si="0"/>
        <v>0</v>
      </c>
      <c r="H36" s="110">
        <v>3.0760637347023675E-3</v>
      </c>
      <c r="I36" s="110">
        <f t="shared" si="1"/>
        <v>3.0760637347023675E-3</v>
      </c>
      <c r="J36" s="85">
        <f>分析係数表!G39</f>
        <v>0.35440246949875054</v>
      </c>
      <c r="K36" s="111">
        <f t="shared" si="2"/>
        <v>1.0901645839140684E-3</v>
      </c>
      <c r="L36" s="79"/>
      <c r="M36" s="80"/>
      <c r="N36" s="81">
        <f>分析係数表!H39</f>
        <v>3.9099261673991711E-3</v>
      </c>
      <c r="O36" s="82">
        <f t="shared" si="3"/>
        <v>1.2581097848556488E-2</v>
      </c>
      <c r="P36" s="76">
        <f>分析係数表!C39</f>
        <v>1</v>
      </c>
      <c r="Q36" s="82">
        <f t="shared" si="4"/>
        <v>1.2581097848556488E-2</v>
      </c>
      <c r="R36" s="83">
        <v>1.4773650781834739E-2</v>
      </c>
      <c r="S36" s="84">
        <f t="shared" si="5"/>
        <v>1.7849714516537107E-2</v>
      </c>
      <c r="T36" s="85">
        <f>分析係数表!F39</f>
        <v>0.70505659267970011</v>
      </c>
      <c r="U36" s="86">
        <f t="shared" si="6"/>
        <v>1.2585058897335034E-2</v>
      </c>
      <c r="V36" s="87">
        <f>分析係数表!D39</f>
        <v>6.644127590768778E-2</v>
      </c>
      <c r="W36" s="88">
        <f t="shared" si="7"/>
        <v>0</v>
      </c>
      <c r="X36" s="76">
        <f>分析係数表!E39</f>
        <v>8.4080552697339411E-2</v>
      </c>
      <c r="Y36" s="89">
        <f t="shared" si="8"/>
        <v>0</v>
      </c>
    </row>
    <row r="37" spans="1:25" x14ac:dyDescent="0.2">
      <c r="A37" s="6" t="s">
        <v>25</v>
      </c>
      <c r="B37" s="5" t="s">
        <v>40</v>
      </c>
      <c r="C37" s="90"/>
      <c r="D37" s="107">
        <f>投入係数表!AN37</f>
        <v>0</v>
      </c>
      <c r="E37" s="110">
        <f t="shared" si="9"/>
        <v>0</v>
      </c>
      <c r="F37" s="85">
        <f>分析係数表!C40</f>
        <v>0.97865804365400166</v>
      </c>
      <c r="G37" s="110">
        <f t="shared" si="0"/>
        <v>0</v>
      </c>
      <c r="H37" s="110">
        <v>1.1358337787447579E-3</v>
      </c>
      <c r="I37" s="110">
        <f t="shared" si="1"/>
        <v>1.1358337787447579E-3</v>
      </c>
      <c r="J37" s="85">
        <f>分析係数表!G40</f>
        <v>0.50171175404443846</v>
      </c>
      <c r="K37" s="111">
        <f t="shared" si="2"/>
        <v>5.6986115743695514E-4</v>
      </c>
      <c r="L37" s="79"/>
      <c r="M37" s="80"/>
      <c r="N37" s="81">
        <f>分析係数表!H40</f>
        <v>2.8630749677406836E-2</v>
      </c>
      <c r="O37" s="82">
        <f t="shared" si="3"/>
        <v>9.21261036007201E-2</v>
      </c>
      <c r="P37" s="76">
        <f>分析係数表!C40</f>
        <v>0.97865804365400166</v>
      </c>
      <c r="Q37" s="82">
        <f t="shared" si="4"/>
        <v>9.0159952319346606E-2</v>
      </c>
      <c r="R37" s="83">
        <v>9.037158420669851E-2</v>
      </c>
      <c r="S37" s="84">
        <f t="shared" si="5"/>
        <v>9.1507417985443262E-2</v>
      </c>
      <c r="T37" s="85">
        <f>分析係数表!F40</f>
        <v>0.70027522319930191</v>
      </c>
      <c r="U37" s="86">
        <f t="shared" si="6"/>
        <v>6.4080377554148096E-2</v>
      </c>
      <c r="V37" s="87">
        <f>分析係数表!D40</f>
        <v>7.5250050345707184E-2</v>
      </c>
      <c r="W37" s="88">
        <f t="shared" si="7"/>
        <v>0</v>
      </c>
      <c r="X37" s="76">
        <f>分析係数表!E40</f>
        <v>4.584815734711687E-2</v>
      </c>
      <c r="Y37" s="89">
        <f t="shared" si="8"/>
        <v>0</v>
      </c>
    </row>
    <row r="38" spans="1:25" x14ac:dyDescent="0.2">
      <c r="A38" s="6" t="s">
        <v>26</v>
      </c>
      <c r="B38" s="5" t="s">
        <v>277</v>
      </c>
      <c r="C38" s="90"/>
      <c r="D38" s="107">
        <f>投入係数表!AN38</f>
        <v>0</v>
      </c>
      <c r="E38" s="110">
        <f t="shared" si="9"/>
        <v>0</v>
      </c>
      <c r="F38" s="85">
        <f>分析係数表!C41</f>
        <v>0.80396305278910163</v>
      </c>
      <c r="G38" s="110">
        <f t="shared" si="0"/>
        <v>0</v>
      </c>
      <c r="H38" s="110">
        <v>3.6290631555444512E-4</v>
      </c>
      <c r="I38" s="110">
        <f t="shared" si="1"/>
        <v>3.6290631555444512E-4</v>
      </c>
      <c r="J38" s="85">
        <f>分析係数表!G41</f>
        <v>0.44128144119646501</v>
      </c>
      <c r="K38" s="111">
        <f t="shared" si="2"/>
        <v>1.6014382194716464E-4</v>
      </c>
      <c r="L38" s="79"/>
      <c r="M38" s="80"/>
      <c r="N38" s="81">
        <f>分析係数表!H41</f>
        <v>5.1799245180506638E-2</v>
      </c>
      <c r="O38" s="82">
        <f t="shared" si="3"/>
        <v>0.16667613253956101</v>
      </c>
      <c r="P38" s="76">
        <f>分析係数表!C41</f>
        <v>0.80396305278910163</v>
      </c>
      <c r="Q38" s="82">
        <f t="shared" si="4"/>
        <v>0.1340014523435864</v>
      </c>
      <c r="R38" s="83">
        <v>0.13636085444644744</v>
      </c>
      <c r="S38" s="84">
        <f t="shared" si="5"/>
        <v>0.13672376076200188</v>
      </c>
      <c r="T38" s="85">
        <f>分析係数表!F41</f>
        <v>0.54716179469748472</v>
      </c>
      <c r="U38" s="86">
        <f t="shared" si="6"/>
        <v>7.4810018316326485E-2</v>
      </c>
      <c r="V38" s="87">
        <f>分析係数表!D41</f>
        <v>0.14475696804894631</v>
      </c>
      <c r="W38" s="88">
        <f t="shared" si="7"/>
        <v>0</v>
      </c>
      <c r="X38" s="76">
        <f>分析係数表!E41</f>
        <v>0.13642929979605711</v>
      </c>
      <c r="Y38" s="89">
        <f t="shared" si="8"/>
        <v>0</v>
      </c>
    </row>
    <row r="39" spans="1:25" x14ac:dyDescent="0.2">
      <c r="A39" s="6" t="s">
        <v>51</v>
      </c>
      <c r="B39" s="5" t="s">
        <v>367</v>
      </c>
      <c r="C39" s="90"/>
      <c r="D39" s="107">
        <f>投入係数表!AN39</f>
        <v>0</v>
      </c>
      <c r="E39" s="110">
        <f t="shared" si="9"/>
        <v>0</v>
      </c>
      <c r="F39" s="85">
        <f>分析係数表!C42</f>
        <v>0.7641968631692807</v>
      </c>
      <c r="G39" s="110">
        <f>E39*F39</f>
        <v>0</v>
      </c>
      <c r="H39" s="110">
        <v>7.2550826542880763E-3</v>
      </c>
      <c r="I39" s="110">
        <f>C39+H39</f>
        <v>7.2550826542880763E-3</v>
      </c>
      <c r="J39" s="85">
        <f>分析係数表!G42</f>
        <v>0.4859550561797753</v>
      </c>
      <c r="K39" s="111">
        <f>I39*J39</f>
        <v>3.5256440988534754E-3</v>
      </c>
      <c r="L39" s="79"/>
      <c r="M39" s="80"/>
      <c r="N39" s="81">
        <f>分析係数表!H42</f>
        <v>1.4232907413336437E-2</v>
      </c>
      <c r="O39" s="82">
        <f t="shared" si="3"/>
        <v>4.5797693657152277E-2</v>
      </c>
      <c r="P39" s="76">
        <f>分析係数表!C42</f>
        <v>0.7641968631692807</v>
      </c>
      <c r="Q39" s="82">
        <f>O39*P39</f>
        <v>3.4998453833183431E-2</v>
      </c>
      <c r="R39" s="83">
        <v>3.6243069034477583E-2</v>
      </c>
      <c r="S39" s="84">
        <f>I39+R39</f>
        <v>4.3498151688765661E-2</v>
      </c>
      <c r="T39" s="85">
        <f>分析係数表!F42</f>
        <v>0.5610955056179775</v>
      </c>
      <c r="U39" s="86">
        <f>S39*T39</f>
        <v>2.440661741525545E-2</v>
      </c>
      <c r="V39" s="87">
        <f>分析係数表!D42</f>
        <v>0.23876404494382023</v>
      </c>
      <c r="W39" s="88">
        <f>ROUND(S39*V39,0)</f>
        <v>0</v>
      </c>
      <c r="X39" s="76">
        <f>分析係数表!E42</f>
        <v>0.20084269662921347</v>
      </c>
      <c r="Y39" s="89">
        <f>ROUND(S39*X39,0)</f>
        <v>0</v>
      </c>
    </row>
    <row r="40" spans="1:25" x14ac:dyDescent="0.2">
      <c r="A40" s="6" t="s">
        <v>195</v>
      </c>
      <c r="B40" s="5" t="s">
        <v>41</v>
      </c>
      <c r="C40" s="90"/>
      <c r="D40" s="107">
        <f>投入係数表!AN40</f>
        <v>0</v>
      </c>
      <c r="E40" s="110">
        <f t="shared" si="9"/>
        <v>0</v>
      </c>
      <c r="F40" s="85">
        <f>分析係数表!C43</f>
        <v>0.28983015307192284</v>
      </c>
      <c r="G40" s="110">
        <f>E40*F40</f>
        <v>0</v>
      </c>
      <c r="H40" s="110">
        <v>0.260033488725746</v>
      </c>
      <c r="I40" s="110">
        <f>C40+H40</f>
        <v>0.260033488725746</v>
      </c>
      <c r="J40" s="85">
        <f>分析係数表!G43</f>
        <v>0.33656441717791413</v>
      </c>
      <c r="K40" s="111">
        <f>I40*J40</f>
        <v>8.7518019579720413E-2</v>
      </c>
      <c r="L40" s="79"/>
      <c r="M40" s="80"/>
      <c r="N40" s="81">
        <f>分析係数表!H43</f>
        <v>3.8148460769760653E-2</v>
      </c>
      <c r="O40" s="82">
        <f t="shared" si="3"/>
        <v>0.12275155518740476</v>
      </c>
      <c r="P40" s="76">
        <f>分析係数表!C43</f>
        <v>0.28983015307192284</v>
      </c>
      <c r="Q40" s="82">
        <f>O40*P40</f>
        <v>3.5577102029782107E-2</v>
      </c>
      <c r="R40" s="83">
        <v>5.8725518620943926E-2</v>
      </c>
      <c r="S40" s="84">
        <f>I40+R40</f>
        <v>0.31875900734668994</v>
      </c>
      <c r="T40" s="85">
        <f>分析係数表!F43</f>
        <v>0.56944785276073617</v>
      </c>
      <c r="U40" s="86">
        <f>S40*T40</f>
        <v>0.1815166322817163</v>
      </c>
      <c r="V40" s="87">
        <f>分析係数表!D43</f>
        <v>0.1860122699386503</v>
      </c>
      <c r="W40" s="88">
        <f>ROUND(S40*V40,0)</f>
        <v>0</v>
      </c>
      <c r="X40" s="76">
        <f>分析係数表!E43</f>
        <v>0.14098159509202454</v>
      </c>
      <c r="Y40" s="89">
        <f>ROUND(S40*X40,0)</f>
        <v>0</v>
      </c>
    </row>
    <row r="41" spans="1:25" x14ac:dyDescent="0.2">
      <c r="A41" s="6" t="s">
        <v>341</v>
      </c>
      <c r="B41" s="5" t="s">
        <v>42</v>
      </c>
      <c r="C41" s="163"/>
      <c r="D41" s="107">
        <f>投入係数表!AN41</f>
        <v>0</v>
      </c>
      <c r="E41" s="110">
        <f t="shared" si="9"/>
        <v>0</v>
      </c>
      <c r="F41" s="85">
        <f>分析係数表!C44</f>
        <v>0.42300160227879646</v>
      </c>
      <c r="G41" s="110">
        <f>E41*F41</f>
        <v>0</v>
      </c>
      <c r="H41" s="110">
        <v>3.4462890623246194E-3</v>
      </c>
      <c r="I41" s="110">
        <f>C41+H41</f>
        <v>3.4462890623246194E-3</v>
      </c>
      <c r="J41" s="85">
        <f>分析係数表!G44</f>
        <v>0.26136898597118913</v>
      </c>
      <c r="K41" s="111">
        <f>I41*J41</f>
        <v>9.0075307758338602E-4</v>
      </c>
      <c r="L41" s="79"/>
      <c r="M41" s="80"/>
      <c r="N41" s="81">
        <f>分析係数表!H44</f>
        <v>0.11478495406079305</v>
      </c>
      <c r="O41" s="82">
        <f t="shared" si="3"/>
        <v>0.36934731674012861</v>
      </c>
      <c r="P41" s="76">
        <f>分析係数表!C44</f>
        <v>0.42300160227879646</v>
      </c>
      <c r="Q41" s="82">
        <f>O41*P41</f>
        <v>0.15623450677844855</v>
      </c>
      <c r="R41" s="83">
        <v>0.1589422703291668</v>
      </c>
      <c r="S41" s="84">
        <f>I41+R41</f>
        <v>0.16238855939149141</v>
      </c>
      <c r="T41" s="85">
        <f>分析係数表!F44</f>
        <v>0.45226438188494494</v>
      </c>
      <c r="U41" s="86">
        <f>S41*T41</f>
        <v>7.3442561438379531E-2</v>
      </c>
      <c r="V41" s="87">
        <f>分析係数表!D44</f>
        <v>0.17696073816024857</v>
      </c>
      <c r="W41" s="88">
        <f>ROUND(S41*V41,0)</f>
        <v>0</v>
      </c>
      <c r="X41" s="76">
        <f>分析係数表!E44</f>
        <v>0.12357593446944733</v>
      </c>
      <c r="Y41" s="89">
        <f>ROUND(S41*X41,0)</f>
        <v>0</v>
      </c>
    </row>
    <row r="42" spans="1:25" x14ac:dyDescent="0.2">
      <c r="A42" s="6" t="s">
        <v>342</v>
      </c>
      <c r="B42" s="5" t="s">
        <v>279</v>
      </c>
      <c r="C42" s="201">
        <f>最終需要_まとめ!C43</f>
        <v>100</v>
      </c>
      <c r="D42" s="107">
        <f>投入係数表!AN42</f>
        <v>0</v>
      </c>
      <c r="E42" s="110">
        <f t="shared" si="9"/>
        <v>0</v>
      </c>
      <c r="F42" s="85">
        <f>分析係数表!C45</f>
        <v>1</v>
      </c>
      <c r="G42" s="110">
        <f>E42*F42</f>
        <v>0</v>
      </c>
      <c r="H42" s="110">
        <v>1.2505213398234009E-2</v>
      </c>
      <c r="I42" s="110">
        <f>C42+H42</f>
        <v>100.01250521339823</v>
      </c>
      <c r="J42" s="85">
        <f>分析係数表!G45</f>
        <v>0</v>
      </c>
      <c r="K42" s="111">
        <f>I42*J42</f>
        <v>0</v>
      </c>
      <c r="L42" s="79"/>
      <c r="M42" s="80"/>
      <c r="N42" s="81">
        <f>分析係数表!H45</f>
        <v>0</v>
      </c>
      <c r="O42" s="82">
        <f t="shared" si="3"/>
        <v>0</v>
      </c>
      <c r="P42" s="76">
        <f>分析係数表!C45</f>
        <v>1</v>
      </c>
      <c r="Q42" s="82">
        <f>O42*P42</f>
        <v>0</v>
      </c>
      <c r="R42" s="83">
        <v>1.2347396052029263E-3</v>
      </c>
      <c r="S42" s="84">
        <f>I42+R42</f>
        <v>100.01373995300344</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投入係数表!AN43</f>
        <v>0</v>
      </c>
      <c r="E43" s="110">
        <f t="shared" si="9"/>
        <v>0</v>
      </c>
      <c r="F43" s="85">
        <f>分析係数表!C46</f>
        <v>0.14201585503963765</v>
      </c>
      <c r="G43" s="110">
        <f>E43*F43</f>
        <v>0</v>
      </c>
      <c r="H43" s="110">
        <v>1.6233344751202406E-2</v>
      </c>
      <c r="I43" s="110">
        <f>C43+H43</f>
        <v>1.6233344751202406E-2</v>
      </c>
      <c r="J43" s="85">
        <f>分析係数表!G46</f>
        <v>9.5541401273885346E-3</v>
      </c>
      <c r="K43" s="111">
        <f>I43*J43</f>
        <v>1.5509565048919496E-4</v>
      </c>
      <c r="L43" s="79"/>
      <c r="M43" s="80"/>
      <c r="N43" s="81">
        <f>分析係数表!H46</f>
        <v>2.2838625801631884E-2</v>
      </c>
      <c r="O43" s="82">
        <f t="shared" si="3"/>
        <v>7.3488596366009865E-2</v>
      </c>
      <c r="P43" s="76">
        <f>分析係数表!C46</f>
        <v>0.14201585503963765</v>
      </c>
      <c r="Q43" s="82">
        <f>O43*P43</f>
        <v>1.04365458485817E-2</v>
      </c>
      <c r="R43" s="83">
        <v>1.1570783547048241E-2</v>
      </c>
      <c r="S43" s="84">
        <f>I43+R43</f>
        <v>2.7804128298250647E-2</v>
      </c>
      <c r="T43" s="85">
        <f>分析係数表!F46</f>
        <v>0.31369426751592355</v>
      </c>
      <c r="U43" s="86">
        <f>S43*T43</f>
        <v>8.7219956604384988E-3</v>
      </c>
      <c r="V43" s="87">
        <f>分析係数表!D46</f>
        <v>3.1847133757961785E-3</v>
      </c>
      <c r="W43" s="88">
        <f>ROUND(S43*V43,0)</f>
        <v>0</v>
      </c>
      <c r="X43" s="76">
        <f>分析係数表!E46</f>
        <v>1.1146496815286623E-2</v>
      </c>
      <c r="Y43" s="89">
        <f>ROUND(S43*X43,0)</f>
        <v>0</v>
      </c>
    </row>
    <row r="44" spans="1:25" x14ac:dyDescent="0.2">
      <c r="A44" s="192">
        <v>40</v>
      </c>
      <c r="B44" s="14" t="s">
        <v>151</v>
      </c>
      <c r="C44" s="197">
        <f>SUM(C5:C43)</f>
        <v>100</v>
      </c>
      <c r="D44" s="108">
        <f>投入係数表!AN44</f>
        <v>1</v>
      </c>
      <c r="E44" s="96">
        <f>SUM(E5:E43)</f>
        <v>100</v>
      </c>
      <c r="F44" s="98">
        <f>分析係数表!C47</f>
        <v>0.37838028773130272</v>
      </c>
      <c r="G44" s="96">
        <f>SUM(G5:G43)</f>
        <v>13.078032088937194</v>
      </c>
      <c r="H44" s="96">
        <f>SUM(H5:H43)</f>
        <v>14.337871547841678</v>
      </c>
      <c r="I44" s="96">
        <f>SUM(I5:I43)</f>
        <v>114.33787154784167</v>
      </c>
      <c r="J44" s="98">
        <f>分析係数表!G47</f>
        <v>0.24341071531224251</v>
      </c>
      <c r="K44" s="112">
        <f>SUM(K5:K43)</f>
        <v>5.1292234503784018</v>
      </c>
      <c r="L44" s="94">
        <f>最終需要_まとめ!$L$33</f>
        <v>0.62733333333333341</v>
      </c>
      <c r="M44" s="91">
        <f>K44*L44</f>
        <v>3.2177328445373843</v>
      </c>
      <c r="N44" s="95">
        <f>分析係数表!H47</f>
        <v>1</v>
      </c>
      <c r="O44" s="96">
        <f>SUM(O5:O43)</f>
        <v>3.2177328445373834</v>
      </c>
      <c r="P44" s="92">
        <f>分析係数表!C47</f>
        <v>0.37838028773130272</v>
      </c>
      <c r="Q44" s="96">
        <f>SUM(Q5:Q43)</f>
        <v>1.3465174596865168</v>
      </c>
      <c r="R44" s="91">
        <f>SUM(R5:R43)</f>
        <v>1.5001427252517701</v>
      </c>
      <c r="S44" s="97">
        <f>SUM(S5:S43)</f>
        <v>115.83801427309345</v>
      </c>
      <c r="T44" s="98">
        <f>分析係数表!F47</f>
        <v>0.4410006323413877</v>
      </c>
      <c r="U44" s="99">
        <f>SUM(U5:U43)</f>
        <v>9.4382282548997978</v>
      </c>
      <c r="V44" s="100">
        <f>分析係数表!D47</f>
        <v>6.076465403261349E-2</v>
      </c>
      <c r="W44" s="101">
        <f>SUM(W5:W43)</f>
        <v>2</v>
      </c>
      <c r="X44" s="92">
        <f>分析係数表!E47</f>
        <v>4.5269894801387316E-2</v>
      </c>
      <c r="Y44" s="102">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2015年洲本市産業連関表</v>
      </c>
      <c r="H1" s="401"/>
      <c r="I1" s="401"/>
    </row>
    <row r="2" spans="1:25" x14ac:dyDescent="0.2">
      <c r="B2" s="3" t="s">
        <v>284</v>
      </c>
      <c r="S2" s="3" t="s">
        <v>153</v>
      </c>
      <c r="U2" s="64" t="s">
        <v>210</v>
      </c>
      <c r="W2" s="3" t="s">
        <v>130</v>
      </c>
      <c r="Y2" s="3" t="s">
        <v>154</v>
      </c>
    </row>
    <row r="3" spans="1:25" ht="44" x14ac:dyDescent="0.2">
      <c r="B3" s="65"/>
      <c r="C3" s="66" t="s">
        <v>228</v>
      </c>
      <c r="D3" s="66" t="s">
        <v>353</v>
      </c>
      <c r="E3" s="66" t="s">
        <v>143</v>
      </c>
      <c r="F3" s="66" t="s">
        <v>489</v>
      </c>
      <c r="G3" s="66" t="s">
        <v>355</v>
      </c>
      <c r="H3" s="66" t="s">
        <v>144</v>
      </c>
      <c r="I3" s="66" t="s">
        <v>145</v>
      </c>
      <c r="J3" s="66" t="s">
        <v>146</v>
      </c>
      <c r="K3" s="67" t="s">
        <v>147</v>
      </c>
      <c r="L3" s="66" t="s">
        <v>490</v>
      </c>
      <c r="M3" s="66" t="s">
        <v>148</v>
      </c>
      <c r="N3" s="66" t="s">
        <v>70</v>
      </c>
      <c r="O3" s="66" t="s">
        <v>148</v>
      </c>
      <c r="P3" s="66" t="s">
        <v>489</v>
      </c>
      <c r="Q3" s="66" t="s">
        <v>356</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投入係数表!AO5</f>
        <v>0</v>
      </c>
      <c r="E5" s="110">
        <f>$C$43*D5</f>
        <v>0</v>
      </c>
      <c r="F5" s="85">
        <f>分析係数表!C8</f>
        <v>1</v>
      </c>
      <c r="G5" s="110">
        <f t="shared" ref="G5:G38" si="0">E5*F5</f>
        <v>0</v>
      </c>
      <c r="H5" s="110">
        <f t="array" ref="H5:H43">MMULT(逆行列係数!C5:AO43,'39'!G5:G43)</f>
        <v>6.5042831395065951E-3</v>
      </c>
      <c r="I5" s="110">
        <f t="shared" ref="I5:I38" si="1">C5+H5</f>
        <v>6.5042831395065951E-3</v>
      </c>
      <c r="J5" s="85">
        <f>分析係数表!G8</f>
        <v>0.11966752230778634</v>
      </c>
      <c r="K5" s="111">
        <f t="shared" ref="K5:K38" si="2">I5*J5</f>
        <v>7.7835144769306398E-4</v>
      </c>
      <c r="L5" s="79" t="s">
        <v>178</v>
      </c>
      <c r="M5" s="80" t="s">
        <v>178</v>
      </c>
      <c r="N5" s="81">
        <f>分析係数表!H8</f>
        <v>1.1982031803320041E-2</v>
      </c>
      <c r="O5" s="82">
        <f t="shared" ref="O5:O43" si="3">$M$44*N5</f>
        <v>8.6803996345545489E-2</v>
      </c>
      <c r="P5" s="76">
        <f>分析係数表!C8</f>
        <v>1</v>
      </c>
      <c r="Q5" s="82">
        <f t="shared" ref="Q5:Q38" si="4">O5*P5</f>
        <v>8.6803996345545489E-2</v>
      </c>
      <c r="R5" s="83">
        <f t="array" ref="R5:R43">MMULT(逆行列係数!C5:AO43,'39'!Q5:Q43)</f>
        <v>0.11467480004043296</v>
      </c>
      <c r="S5" s="84">
        <f t="shared" ref="S5:S38" si="5">I5+R5</f>
        <v>0.12117908317993956</v>
      </c>
      <c r="T5" s="85">
        <f>分析係数表!F8</f>
        <v>0.45202298007578534</v>
      </c>
      <c r="U5" s="86">
        <f t="shared" ref="U5:U38" si="6">S5*T5</f>
        <v>5.477573030184775E-2</v>
      </c>
      <c r="V5" s="87">
        <f>分析係数表!D8</f>
        <v>0.29959662632929962</v>
      </c>
      <c r="W5" s="167">
        <f t="shared" ref="W5:W38" si="7">ROUND(S5*V5,0)</f>
        <v>0</v>
      </c>
      <c r="X5" s="76">
        <f>分析係数表!E8</f>
        <v>0.10695513995844029</v>
      </c>
      <c r="Y5" s="166">
        <f t="shared" ref="Y5:Y38" si="8">ROUND(S5*X5,0)</f>
        <v>0</v>
      </c>
    </row>
    <row r="6" spans="1:25" x14ac:dyDescent="0.2">
      <c r="A6" s="6" t="s">
        <v>220</v>
      </c>
      <c r="B6" s="5" t="s">
        <v>266</v>
      </c>
      <c r="C6" s="90"/>
      <c r="D6" s="107">
        <f>投入係数表!AO6</f>
        <v>0</v>
      </c>
      <c r="E6" s="110">
        <f t="shared" ref="E6:E43" si="9">$C$43*D6</f>
        <v>0</v>
      </c>
      <c r="F6" s="85">
        <f>分析係数表!C9</f>
        <v>0.44525547445255476</v>
      </c>
      <c r="G6" s="110">
        <f t="shared" si="0"/>
        <v>0</v>
      </c>
      <c r="H6" s="110">
        <v>1.3751099907208879E-3</v>
      </c>
      <c r="I6" s="110">
        <f t="shared" si="1"/>
        <v>1.3751099907208879E-3</v>
      </c>
      <c r="J6" s="85">
        <f>分析係数表!G9</f>
        <v>0.25757575757575757</v>
      </c>
      <c r="K6" s="111">
        <f t="shared" si="2"/>
        <v>3.5419499760992566E-4</v>
      </c>
      <c r="L6" s="79"/>
      <c r="M6" s="80"/>
      <c r="N6" s="81">
        <f>分析係数表!H9</f>
        <v>6.2093120276314386E-4</v>
      </c>
      <c r="O6" s="82">
        <f t="shared" si="3"/>
        <v>4.4983447498906162E-3</v>
      </c>
      <c r="P6" s="76">
        <f>分析係数表!C9</f>
        <v>0.44525547445255476</v>
      </c>
      <c r="Q6" s="82">
        <f t="shared" si="4"/>
        <v>2.002912625863705E-3</v>
      </c>
      <c r="R6" s="83">
        <v>2.3867786499878947E-3</v>
      </c>
      <c r="S6" s="84">
        <f t="shared" si="5"/>
        <v>3.7618886407087826E-3</v>
      </c>
      <c r="T6" s="85">
        <f>分析係数表!F9</f>
        <v>0.71212121212121215</v>
      </c>
      <c r="U6" s="86">
        <f t="shared" si="6"/>
        <v>2.6789206986865574E-3</v>
      </c>
      <c r="V6" s="87">
        <f>分析係数表!D9</f>
        <v>0.22727272727272727</v>
      </c>
      <c r="W6" s="167">
        <f t="shared" si="7"/>
        <v>0</v>
      </c>
      <c r="X6" s="76">
        <f>分析係数表!E9</f>
        <v>0</v>
      </c>
      <c r="Y6" s="166">
        <f t="shared" si="8"/>
        <v>0</v>
      </c>
    </row>
    <row r="7" spans="1:25" x14ac:dyDescent="0.2">
      <c r="A7" s="6" t="s">
        <v>221</v>
      </c>
      <c r="B7" s="5" t="s">
        <v>267</v>
      </c>
      <c r="C7" s="90"/>
      <c r="D7" s="107">
        <f>投入係数表!AO7</f>
        <v>0</v>
      </c>
      <c r="E7" s="110">
        <f t="shared" si="9"/>
        <v>0</v>
      </c>
      <c r="F7" s="85">
        <f>分析係数表!C10</f>
        <v>1</v>
      </c>
      <c r="G7" s="110">
        <f t="shared" si="0"/>
        <v>0</v>
      </c>
      <c r="H7" s="110">
        <v>6.1833993786517567E-3</v>
      </c>
      <c r="I7" s="110">
        <f t="shared" si="1"/>
        <v>6.1833993786517567E-3</v>
      </c>
      <c r="J7" s="85">
        <f>分析係数表!G10</f>
        <v>0.17925311203319502</v>
      </c>
      <c r="K7" s="111">
        <f t="shared" si="2"/>
        <v>1.1083935815674518E-3</v>
      </c>
      <c r="L7" s="79"/>
      <c r="M7" s="80"/>
      <c r="N7" s="81">
        <f>分析係数表!H10</f>
        <v>1.2030542053535912E-3</v>
      </c>
      <c r="O7" s="82">
        <f t="shared" si="3"/>
        <v>8.7155429529130694E-3</v>
      </c>
      <c r="P7" s="76">
        <f>分析係数表!C10</f>
        <v>1</v>
      </c>
      <c r="Q7" s="82">
        <f t="shared" si="4"/>
        <v>8.7155429529130694E-3</v>
      </c>
      <c r="R7" s="83">
        <v>1.1866042965838703E-2</v>
      </c>
      <c r="S7" s="84">
        <f t="shared" si="5"/>
        <v>1.8049442344490459E-2</v>
      </c>
      <c r="T7" s="85">
        <f>分析係数表!F10</f>
        <v>0.51950207468879672</v>
      </c>
      <c r="U7" s="86">
        <f t="shared" si="6"/>
        <v>9.3767227449386131E-3</v>
      </c>
      <c r="V7" s="87">
        <f>分析係数表!D10</f>
        <v>0.10539419087136929</v>
      </c>
      <c r="W7" s="167">
        <f t="shared" si="7"/>
        <v>0</v>
      </c>
      <c r="X7" s="76">
        <f>分析係数表!E10</f>
        <v>0</v>
      </c>
      <c r="Y7" s="166">
        <f t="shared" si="8"/>
        <v>0</v>
      </c>
    </row>
    <row r="8" spans="1:25" x14ac:dyDescent="0.2">
      <c r="A8" s="6" t="s">
        <v>222</v>
      </c>
      <c r="B8" s="5" t="s">
        <v>27</v>
      </c>
      <c r="C8" s="90"/>
      <c r="D8" s="107">
        <f>投入係数表!AO8</f>
        <v>0</v>
      </c>
      <c r="E8" s="110">
        <f t="shared" si="9"/>
        <v>0</v>
      </c>
      <c r="F8" s="85">
        <f>分析係数表!C11</f>
        <v>1.8423746161719823E-3</v>
      </c>
      <c r="G8" s="110">
        <f t="shared" si="0"/>
        <v>0</v>
      </c>
      <c r="H8" s="110">
        <v>1.7110329378151775E-4</v>
      </c>
      <c r="I8" s="110">
        <f t="shared" si="1"/>
        <v>1.7110329378151775E-4</v>
      </c>
      <c r="J8" s="85">
        <f>分析係数表!G11</f>
        <v>0.46666666666666667</v>
      </c>
      <c r="K8" s="111">
        <f t="shared" si="2"/>
        <v>7.9848203764708284E-5</v>
      </c>
      <c r="L8" s="79"/>
      <c r="M8" s="80"/>
      <c r="N8" s="81">
        <f>分析係数表!H11</f>
        <v>-1.9404100086348246E-5</v>
      </c>
      <c r="O8" s="82">
        <f t="shared" si="3"/>
        <v>-1.4057327343408176E-4</v>
      </c>
      <c r="P8" s="76">
        <f>分析係数表!C11</f>
        <v>1.8423746161719823E-3</v>
      </c>
      <c r="Q8" s="82">
        <f t="shared" si="4"/>
        <v>-2.589886306871555E-7</v>
      </c>
      <c r="R8" s="83">
        <v>4.3567608252925564E-5</v>
      </c>
      <c r="S8" s="84">
        <f t="shared" si="5"/>
        <v>2.1467090203444332E-4</v>
      </c>
      <c r="T8" s="85">
        <f>分析係数表!F11</f>
        <v>0.8</v>
      </c>
      <c r="U8" s="86">
        <f t="shared" si="6"/>
        <v>1.7173672162755467E-4</v>
      </c>
      <c r="V8" s="87">
        <f>分析係数表!D11</f>
        <v>0.8666666666666667</v>
      </c>
      <c r="W8" s="167">
        <f t="shared" si="7"/>
        <v>0</v>
      </c>
      <c r="X8" s="76">
        <f>分析係数表!E11</f>
        <v>0.13333333333333333</v>
      </c>
      <c r="Y8" s="166">
        <f t="shared" si="8"/>
        <v>0</v>
      </c>
    </row>
    <row r="9" spans="1:25" x14ac:dyDescent="0.2">
      <c r="A9" s="6" t="s">
        <v>223</v>
      </c>
      <c r="B9" s="5" t="s">
        <v>191</v>
      </c>
      <c r="C9" s="90"/>
      <c r="D9" s="107">
        <f>投入係数表!AO9</f>
        <v>1.5923566878980893E-3</v>
      </c>
      <c r="E9" s="110">
        <f t="shared" si="9"/>
        <v>0.15923566878980894</v>
      </c>
      <c r="F9" s="85">
        <f>分析係数表!C12</f>
        <v>2.0316759704011478E-2</v>
      </c>
      <c r="G9" s="110">
        <f t="shared" si="0"/>
        <v>3.2351528191101086E-3</v>
      </c>
      <c r="H9" s="110">
        <v>3.7442933893002987E-3</v>
      </c>
      <c r="I9" s="110">
        <f t="shared" si="1"/>
        <v>3.7442933893002987E-3</v>
      </c>
      <c r="J9" s="85">
        <f>分析係数表!G12</f>
        <v>0.1442736737729301</v>
      </c>
      <c r="K9" s="111">
        <f t="shared" si="2"/>
        <v>5.4020296295805004E-4</v>
      </c>
      <c r="L9" s="79"/>
      <c r="M9" s="80"/>
      <c r="N9" s="81">
        <f>分析係数表!H12</f>
        <v>9.3974056718184554E-2</v>
      </c>
      <c r="O9" s="82">
        <f t="shared" si="3"/>
        <v>0.68079636324125792</v>
      </c>
      <c r="P9" s="76">
        <f>分析係数表!C12</f>
        <v>2.0316759704011478E-2</v>
      </c>
      <c r="Q9" s="82">
        <f t="shared" si="4"/>
        <v>1.383157611933755E-2</v>
      </c>
      <c r="R9" s="83">
        <v>1.5396407528983989E-2</v>
      </c>
      <c r="S9" s="84">
        <f t="shared" si="5"/>
        <v>1.9140700918284289E-2</v>
      </c>
      <c r="T9" s="85">
        <f>分析係数表!F12</f>
        <v>0.28705999008428357</v>
      </c>
      <c r="U9" s="86">
        <f t="shared" si="6"/>
        <v>5.4945294158089252E-3</v>
      </c>
      <c r="V9" s="87">
        <f>分析係数表!D12</f>
        <v>9.4695091720376795E-2</v>
      </c>
      <c r="W9" s="167">
        <f t="shared" si="7"/>
        <v>0</v>
      </c>
      <c r="X9" s="76">
        <f>分析係数表!E12</f>
        <v>6.8914229053049086E-2</v>
      </c>
      <c r="Y9" s="166">
        <f t="shared" si="8"/>
        <v>0</v>
      </c>
    </row>
    <row r="10" spans="1:25" x14ac:dyDescent="0.2">
      <c r="A10" s="6" t="s">
        <v>224</v>
      </c>
      <c r="B10" s="5" t="s">
        <v>28</v>
      </c>
      <c r="C10" s="90"/>
      <c r="D10" s="107">
        <f>投入係数表!AO10</f>
        <v>4.7770700636942673E-3</v>
      </c>
      <c r="E10" s="110">
        <f t="shared" si="9"/>
        <v>0.47770700636942676</v>
      </c>
      <c r="F10" s="85">
        <f>分析係数表!C13</f>
        <v>0</v>
      </c>
      <c r="G10" s="110">
        <f t="shared" si="0"/>
        <v>0</v>
      </c>
      <c r="H10" s="110">
        <v>0</v>
      </c>
      <c r="I10" s="110">
        <f t="shared" si="1"/>
        <v>0</v>
      </c>
      <c r="J10" s="85">
        <f>分析係数表!G13</f>
        <v>0.24483775811209441</v>
      </c>
      <c r="K10" s="111">
        <f t="shared" si="2"/>
        <v>0</v>
      </c>
      <c r="L10" s="79"/>
      <c r="M10" s="80"/>
      <c r="N10" s="81">
        <f>分析係数表!H13</f>
        <v>1.4242609463379612E-2</v>
      </c>
      <c r="O10" s="82">
        <f t="shared" si="3"/>
        <v>0.10318078270061601</v>
      </c>
      <c r="P10" s="76">
        <f>分析係数表!C13</f>
        <v>0</v>
      </c>
      <c r="Q10" s="82">
        <f t="shared" si="4"/>
        <v>0</v>
      </c>
      <c r="R10" s="83">
        <v>0</v>
      </c>
      <c r="S10" s="84">
        <f t="shared" si="5"/>
        <v>0</v>
      </c>
      <c r="T10" s="85">
        <f>分析係数表!F13</f>
        <v>0.38446411012782694</v>
      </c>
      <c r="U10" s="86">
        <f t="shared" si="6"/>
        <v>0</v>
      </c>
      <c r="V10" s="87">
        <f>分析係数表!D13</f>
        <v>0.19469026548672566</v>
      </c>
      <c r="W10" s="167">
        <f t="shared" si="7"/>
        <v>0</v>
      </c>
      <c r="X10" s="76">
        <f>分析係数表!E13</f>
        <v>0.18584070796460178</v>
      </c>
      <c r="Y10" s="166">
        <f t="shared" si="8"/>
        <v>0</v>
      </c>
    </row>
    <row r="11" spans="1:25" x14ac:dyDescent="0.2">
      <c r="A11" s="6" t="s">
        <v>225</v>
      </c>
      <c r="B11" s="5" t="s">
        <v>268</v>
      </c>
      <c r="C11" s="90"/>
      <c r="D11" s="107">
        <f>投入係数表!AO11</f>
        <v>0.1035031847133758</v>
      </c>
      <c r="E11" s="110">
        <f t="shared" si="9"/>
        <v>10.35031847133758</v>
      </c>
      <c r="F11" s="85">
        <f>分析係数表!C14</f>
        <v>5.3118908382066232E-2</v>
      </c>
      <c r="G11" s="110">
        <f t="shared" si="0"/>
        <v>0.54979761860418874</v>
      </c>
      <c r="H11" s="110">
        <v>0.56828074098458436</v>
      </c>
      <c r="I11" s="110">
        <f t="shared" si="1"/>
        <v>0.56828074098458436</v>
      </c>
      <c r="J11" s="85">
        <f>分析係数表!G14</f>
        <v>0.16545012165450121</v>
      </c>
      <c r="K11" s="111">
        <f t="shared" si="2"/>
        <v>9.4022117729809576E-2</v>
      </c>
      <c r="L11" s="79"/>
      <c r="M11" s="80"/>
      <c r="N11" s="81">
        <f>分析係数表!H14</f>
        <v>1.1739480552240688E-3</v>
      </c>
      <c r="O11" s="82">
        <f t="shared" si="3"/>
        <v>8.5046830427619458E-3</v>
      </c>
      <c r="P11" s="76">
        <f>分析係数表!C14</f>
        <v>5.3118908382066232E-2</v>
      </c>
      <c r="Q11" s="82">
        <f t="shared" si="4"/>
        <v>4.5175947936698408E-4</v>
      </c>
      <c r="R11" s="83">
        <v>1.6812774304553334E-3</v>
      </c>
      <c r="S11" s="84">
        <f t="shared" si="5"/>
        <v>0.56996201841503968</v>
      </c>
      <c r="T11" s="85">
        <f>分析係数表!F14</f>
        <v>0.30008110300081103</v>
      </c>
      <c r="U11" s="86">
        <f t="shared" si="6"/>
        <v>0.17103483115455367</v>
      </c>
      <c r="V11" s="87">
        <f>分析係数表!D14</f>
        <v>6.4882400648824001E-2</v>
      </c>
      <c r="W11" s="167">
        <f t="shared" si="7"/>
        <v>0</v>
      </c>
      <c r="X11" s="76">
        <f>分析係数表!E14</f>
        <v>5.0283860502838604E-2</v>
      </c>
      <c r="Y11" s="166">
        <f t="shared" si="8"/>
        <v>0</v>
      </c>
    </row>
    <row r="12" spans="1:25" x14ac:dyDescent="0.2">
      <c r="A12" s="6" t="s">
        <v>226</v>
      </c>
      <c r="B12" s="5" t="s">
        <v>29</v>
      </c>
      <c r="C12" s="90"/>
      <c r="D12" s="107">
        <f>投入係数表!AO12</f>
        <v>7.9617834394904458E-3</v>
      </c>
      <c r="E12" s="110">
        <f t="shared" si="9"/>
        <v>0.79617834394904463</v>
      </c>
      <c r="F12" s="85">
        <f>分析係数表!C15</f>
        <v>0</v>
      </c>
      <c r="G12" s="110">
        <f t="shared" si="0"/>
        <v>0</v>
      </c>
      <c r="H12" s="110">
        <v>0</v>
      </c>
      <c r="I12" s="110">
        <f t="shared" si="1"/>
        <v>0</v>
      </c>
      <c r="J12" s="85">
        <f>分析係数表!G15</f>
        <v>9.5965103598691384E-2</v>
      </c>
      <c r="K12" s="111">
        <f t="shared" si="2"/>
        <v>0</v>
      </c>
      <c r="L12" s="79"/>
      <c r="M12" s="80"/>
      <c r="N12" s="81">
        <f>分析係数表!H15</f>
        <v>8.6736327385976662E-3</v>
      </c>
      <c r="O12" s="82">
        <f t="shared" si="3"/>
        <v>6.2836253225034555E-2</v>
      </c>
      <c r="P12" s="76">
        <f>分析係数表!C15</f>
        <v>0</v>
      </c>
      <c r="Q12" s="82">
        <f t="shared" si="4"/>
        <v>0</v>
      </c>
      <c r="R12" s="83">
        <v>0</v>
      </c>
      <c r="S12" s="84">
        <f t="shared" si="5"/>
        <v>0</v>
      </c>
      <c r="T12" s="85">
        <f>分析係数表!F15</f>
        <v>0.30534351145038169</v>
      </c>
      <c r="U12" s="86">
        <f t="shared" si="6"/>
        <v>0</v>
      </c>
      <c r="V12" s="87">
        <f>分析係数表!D15</f>
        <v>7.4154852780806982E-2</v>
      </c>
      <c r="W12" s="167">
        <f t="shared" si="7"/>
        <v>0</v>
      </c>
      <c r="X12" s="76">
        <f>分析係数表!E15</f>
        <v>5.9978189749182113E-2</v>
      </c>
      <c r="Y12" s="166">
        <f t="shared" si="8"/>
        <v>0</v>
      </c>
    </row>
    <row r="13" spans="1:25" x14ac:dyDescent="0.2">
      <c r="A13" s="6" t="s">
        <v>227</v>
      </c>
      <c r="B13" s="5" t="s">
        <v>30</v>
      </c>
      <c r="C13" s="90"/>
      <c r="D13" s="107">
        <f>投入係数表!AO13</f>
        <v>1.5923566878980892E-2</v>
      </c>
      <c r="E13" s="110">
        <f t="shared" si="9"/>
        <v>1.5923566878980893</v>
      </c>
      <c r="F13" s="85">
        <f>分析係数表!C16</f>
        <v>2.7114967462038564E-3</v>
      </c>
      <c r="G13" s="110">
        <f t="shared" si="0"/>
        <v>4.3176699780316189E-3</v>
      </c>
      <c r="H13" s="110">
        <v>5.2632496312621626E-3</v>
      </c>
      <c r="I13" s="110">
        <f t="shared" si="1"/>
        <v>5.2632496312621626E-3</v>
      </c>
      <c r="J13" s="85">
        <f>分析係数表!G16</f>
        <v>4.3478260869565216E-2</v>
      </c>
      <c r="K13" s="111">
        <f t="shared" si="2"/>
        <v>2.2883694048965924E-4</v>
      </c>
      <c r="L13" s="79"/>
      <c r="M13" s="80"/>
      <c r="N13" s="81">
        <f>分析係数表!H16</f>
        <v>1.6842758874950278E-2</v>
      </c>
      <c r="O13" s="82">
        <f t="shared" si="3"/>
        <v>0.12201760134078297</v>
      </c>
      <c r="P13" s="76">
        <f>分析係数表!C16</f>
        <v>2.7114967462038564E-3</v>
      </c>
      <c r="Q13" s="82">
        <f t="shared" si="4"/>
        <v>3.3085032901513235E-4</v>
      </c>
      <c r="R13" s="83">
        <v>3.6984766867989533E-4</v>
      </c>
      <c r="S13" s="84">
        <f t="shared" si="5"/>
        <v>5.6330972999420583E-3</v>
      </c>
      <c r="T13" s="85">
        <f>分析係数表!F16</f>
        <v>0.30434782608695654</v>
      </c>
      <c r="U13" s="86">
        <f t="shared" si="6"/>
        <v>1.71442091737367E-3</v>
      </c>
      <c r="V13" s="87">
        <f>分析係数表!D16</f>
        <v>0.13043478260869565</v>
      </c>
      <c r="W13" s="167">
        <f t="shared" si="7"/>
        <v>0</v>
      </c>
      <c r="X13" s="76">
        <f>分析係数表!E16</f>
        <v>8.6956521739130432E-2</v>
      </c>
      <c r="Y13" s="166">
        <f t="shared" si="8"/>
        <v>0</v>
      </c>
    </row>
    <row r="14" spans="1:25" x14ac:dyDescent="0.2">
      <c r="A14" s="6" t="s">
        <v>2</v>
      </c>
      <c r="B14" s="5" t="s">
        <v>364</v>
      </c>
      <c r="C14" s="90"/>
      <c r="D14" s="107">
        <f>投入係数表!AO14</f>
        <v>1.4331210191082803E-2</v>
      </c>
      <c r="E14" s="110">
        <f t="shared" si="9"/>
        <v>1.4331210191082804</v>
      </c>
      <c r="F14" s="85">
        <f>分析係数表!C17</f>
        <v>8.0363051905076865E-3</v>
      </c>
      <c r="G14" s="110">
        <f t="shared" si="0"/>
        <v>1.151699788448554E-2</v>
      </c>
      <c r="H14" s="110">
        <v>1.305013538802063E-2</v>
      </c>
      <c r="I14" s="110">
        <f t="shared" si="1"/>
        <v>1.305013538802063E-2</v>
      </c>
      <c r="J14" s="85">
        <f>分析係数表!G17</f>
        <v>0.21314741035856574</v>
      </c>
      <c r="K14" s="111">
        <f t="shared" si="2"/>
        <v>2.7816025627852739E-3</v>
      </c>
      <c r="L14" s="79"/>
      <c r="M14" s="80"/>
      <c r="N14" s="81">
        <f>分析係数表!H17</f>
        <v>2.8815088628227144E-3</v>
      </c>
      <c r="O14" s="82">
        <f t="shared" si="3"/>
        <v>2.0875131104961142E-2</v>
      </c>
      <c r="P14" s="76">
        <f>分析係数表!C17</f>
        <v>8.0363051905076865E-3</v>
      </c>
      <c r="Q14" s="82">
        <f t="shared" si="4"/>
        <v>1.6775892445132769E-4</v>
      </c>
      <c r="R14" s="83">
        <v>3.213250419108632E-4</v>
      </c>
      <c r="S14" s="84">
        <f t="shared" si="5"/>
        <v>1.3371460429931493E-2</v>
      </c>
      <c r="T14" s="85">
        <f>分析係数表!F17</f>
        <v>0.32270916334661354</v>
      </c>
      <c r="U14" s="86">
        <f t="shared" si="6"/>
        <v>4.3150928080655411E-3</v>
      </c>
      <c r="V14" s="87">
        <f>分析係数表!D17</f>
        <v>4.9800796812749001E-2</v>
      </c>
      <c r="W14" s="167">
        <f t="shared" si="7"/>
        <v>0</v>
      </c>
      <c r="X14" s="76">
        <f>分析係数表!E17</f>
        <v>4.7808764940239043E-2</v>
      </c>
      <c r="Y14" s="166">
        <f t="shared" si="8"/>
        <v>0</v>
      </c>
    </row>
    <row r="15" spans="1:25" x14ac:dyDescent="0.2">
      <c r="A15" s="6" t="s">
        <v>3</v>
      </c>
      <c r="B15" s="5" t="s">
        <v>31</v>
      </c>
      <c r="C15" s="90"/>
      <c r="D15" s="107">
        <f>投入係数表!AO15</f>
        <v>4.7770700636942673E-3</v>
      </c>
      <c r="E15" s="110">
        <f t="shared" si="9"/>
        <v>0.47770700636942676</v>
      </c>
      <c r="F15" s="85">
        <f>分析係数表!C18</f>
        <v>6.0036945812807829E-2</v>
      </c>
      <c r="G15" s="110">
        <f t="shared" si="0"/>
        <v>2.868006965579992E-2</v>
      </c>
      <c r="H15" s="110">
        <v>3.0871920873134572E-2</v>
      </c>
      <c r="I15" s="110">
        <f t="shared" si="1"/>
        <v>3.0871920873134572E-2</v>
      </c>
      <c r="J15" s="85">
        <f>分析係数表!G18</f>
        <v>0.21452702702702703</v>
      </c>
      <c r="K15" s="111">
        <f t="shared" si="2"/>
        <v>6.6228614035271803E-3</v>
      </c>
      <c r="L15" s="79"/>
      <c r="M15" s="80"/>
      <c r="N15" s="81">
        <f>分析係数表!H18</f>
        <v>4.5599635202918376E-4</v>
      </c>
      <c r="O15" s="82">
        <f t="shared" si="3"/>
        <v>3.3034719257009214E-3</v>
      </c>
      <c r="P15" s="76">
        <f>分析係数表!C18</f>
        <v>6.0036945812807829E-2</v>
      </c>
      <c r="Q15" s="82">
        <f t="shared" si="4"/>
        <v>1.9833036499743815E-4</v>
      </c>
      <c r="R15" s="83">
        <v>4.6510496625179942E-4</v>
      </c>
      <c r="S15" s="84">
        <f t="shared" si="5"/>
        <v>3.133702583938637E-2</v>
      </c>
      <c r="T15" s="85">
        <f>分析係数表!F18</f>
        <v>0.45777027027027029</v>
      </c>
      <c r="U15" s="86">
        <f t="shared" si="6"/>
        <v>1.4345158787962343E-2</v>
      </c>
      <c r="V15" s="87">
        <f>分析係数表!D18</f>
        <v>1.4358108108108109E-2</v>
      </c>
      <c r="W15" s="167">
        <f t="shared" si="7"/>
        <v>0</v>
      </c>
      <c r="X15" s="76">
        <f>分析係数表!E18</f>
        <v>5.0675675675675678E-3</v>
      </c>
      <c r="Y15" s="166">
        <f t="shared" si="8"/>
        <v>0</v>
      </c>
    </row>
    <row r="16" spans="1:25" x14ac:dyDescent="0.2">
      <c r="A16" s="6" t="s">
        <v>4</v>
      </c>
      <c r="B16" s="5" t="s">
        <v>32</v>
      </c>
      <c r="C16" s="90"/>
      <c r="D16" s="107">
        <f>投入係数表!AO16</f>
        <v>3.1847133757961785E-3</v>
      </c>
      <c r="E16" s="110">
        <f t="shared" si="9"/>
        <v>0.31847133757961787</v>
      </c>
      <c r="F16" s="85">
        <f>分析係数表!C19</f>
        <v>2.1817907292767669E-2</v>
      </c>
      <c r="G16" s="110">
        <f t="shared" si="0"/>
        <v>6.9483781187158191E-3</v>
      </c>
      <c r="H16" s="110">
        <v>7.8701775722199874E-3</v>
      </c>
      <c r="I16" s="110">
        <f t="shared" si="1"/>
        <v>7.8701775722199874E-3</v>
      </c>
      <c r="J16" s="85">
        <f>分析係数表!G19</f>
        <v>5.7812500000000003E-2</v>
      </c>
      <c r="K16" s="111">
        <f t="shared" si="2"/>
        <v>4.5499464089396806E-4</v>
      </c>
      <c r="L16" s="79"/>
      <c r="M16" s="80"/>
      <c r="N16" s="81">
        <f>分析係数表!H19</f>
        <v>-1.1642460051808947E-4</v>
      </c>
      <c r="O16" s="82">
        <f t="shared" si="3"/>
        <v>-8.4343964060449054E-4</v>
      </c>
      <c r="P16" s="76">
        <f>分析係数表!C19</f>
        <v>2.1817907292767669E-2</v>
      </c>
      <c r="Q16" s="82">
        <f t="shared" si="4"/>
        <v>-1.8402087885754055E-5</v>
      </c>
      <c r="R16" s="83">
        <v>1.1595123483812533E-4</v>
      </c>
      <c r="S16" s="84">
        <f t="shared" si="5"/>
        <v>7.9861288070581134E-3</v>
      </c>
      <c r="T16" s="85">
        <f>分析係数表!F19</f>
        <v>0.24062500000000001</v>
      </c>
      <c r="U16" s="86">
        <f t="shared" si="6"/>
        <v>1.9216622441983586E-3</v>
      </c>
      <c r="V16" s="87">
        <f>分析係数表!D19</f>
        <v>1.171875E-2</v>
      </c>
      <c r="W16" s="167">
        <f t="shared" si="7"/>
        <v>0</v>
      </c>
      <c r="X16" s="76">
        <f>分析係数表!E19</f>
        <v>1.015625E-2</v>
      </c>
      <c r="Y16" s="166">
        <f t="shared" si="8"/>
        <v>0</v>
      </c>
    </row>
    <row r="17" spans="1:25" x14ac:dyDescent="0.2">
      <c r="A17" s="6" t="s">
        <v>5</v>
      </c>
      <c r="B17" s="5" t="s">
        <v>33</v>
      </c>
      <c r="C17" s="90"/>
      <c r="D17" s="107">
        <f>投入係数表!AO17</f>
        <v>3.1847133757961785E-3</v>
      </c>
      <c r="E17" s="110">
        <f t="shared" si="9"/>
        <v>0.31847133757961787</v>
      </c>
      <c r="F17" s="85">
        <f>分析係数表!C20</f>
        <v>5.6386047731444844E-3</v>
      </c>
      <c r="G17" s="110">
        <f t="shared" si="0"/>
        <v>1.7957340041861417E-3</v>
      </c>
      <c r="H17" s="110">
        <v>2.0812559119720944E-3</v>
      </c>
      <c r="I17" s="110">
        <f t="shared" si="1"/>
        <v>2.0812559119720944E-3</v>
      </c>
      <c r="J17" s="85">
        <f>分析係数表!G20</f>
        <v>9.9078341013824886E-2</v>
      </c>
      <c r="K17" s="111">
        <f t="shared" si="2"/>
        <v>2.0620738298341028E-4</v>
      </c>
      <c r="L17" s="79"/>
      <c r="M17" s="80"/>
      <c r="N17" s="81">
        <f>分析係数表!H20</f>
        <v>5.6271890250409915E-4</v>
      </c>
      <c r="O17" s="82">
        <f t="shared" si="3"/>
        <v>4.0766249295883716E-3</v>
      </c>
      <c r="P17" s="76">
        <f>分析係数表!C20</f>
        <v>5.6386047731444844E-3</v>
      </c>
      <c r="Q17" s="82">
        <f t="shared" si="4"/>
        <v>2.2986476786296791E-5</v>
      </c>
      <c r="R17" s="83">
        <v>7.3323195545726234E-5</v>
      </c>
      <c r="S17" s="84">
        <f t="shared" si="5"/>
        <v>2.1545791075178204E-3</v>
      </c>
      <c r="T17" s="85">
        <f>分析係数表!F20</f>
        <v>0.22119815668202766</v>
      </c>
      <c r="U17" s="86">
        <f t="shared" si="6"/>
        <v>4.7658892700855017E-4</v>
      </c>
      <c r="V17" s="87">
        <f>分析係数表!D20</f>
        <v>9.2165898617511521E-3</v>
      </c>
      <c r="W17" s="167">
        <f t="shared" si="7"/>
        <v>0</v>
      </c>
      <c r="X17" s="76">
        <f>分析係数表!E20</f>
        <v>6.9124423963133645E-3</v>
      </c>
      <c r="Y17" s="166">
        <f t="shared" si="8"/>
        <v>0</v>
      </c>
    </row>
    <row r="18" spans="1:25" x14ac:dyDescent="0.2">
      <c r="A18" s="6" t="s">
        <v>6</v>
      </c>
      <c r="B18" s="5" t="s">
        <v>34</v>
      </c>
      <c r="C18" s="90"/>
      <c r="D18" s="107">
        <f>投入係数表!AO18</f>
        <v>4.7770700636942673E-3</v>
      </c>
      <c r="E18" s="110">
        <f t="shared" si="9"/>
        <v>0.47770700636942676</v>
      </c>
      <c r="F18" s="85">
        <f>分析係数表!C21</f>
        <v>3.6921656859351559E-2</v>
      </c>
      <c r="G18" s="110">
        <f t="shared" si="0"/>
        <v>1.7637734168480045E-2</v>
      </c>
      <c r="H18" s="110">
        <v>2.335747552841445E-2</v>
      </c>
      <c r="I18" s="110">
        <f t="shared" si="1"/>
        <v>2.335747552841445E-2</v>
      </c>
      <c r="J18" s="85">
        <f>分析係数表!G21</f>
        <v>0.2849280270956816</v>
      </c>
      <c r="K18" s="111">
        <f t="shared" si="2"/>
        <v>6.6551994202467928E-3</v>
      </c>
      <c r="L18" s="79"/>
      <c r="M18" s="80"/>
      <c r="N18" s="81">
        <f>分析係数表!H21</f>
        <v>9.3139680414471579E-4</v>
      </c>
      <c r="O18" s="82">
        <f t="shared" si="3"/>
        <v>6.7475171248359243E-3</v>
      </c>
      <c r="P18" s="76">
        <f>分析係数表!C21</f>
        <v>3.6921656859351559E-2</v>
      </c>
      <c r="Q18" s="82">
        <f t="shared" si="4"/>
        <v>2.4912951193579042E-4</v>
      </c>
      <c r="R18" s="83">
        <v>5.8009617564126011E-4</v>
      </c>
      <c r="S18" s="84">
        <f t="shared" si="5"/>
        <v>2.3937571704055711E-2</v>
      </c>
      <c r="T18" s="85">
        <f>分析係数表!F21</f>
        <v>0.42591024555461471</v>
      </c>
      <c r="U18" s="86">
        <f t="shared" si="6"/>
        <v>1.0195257042455564E-2</v>
      </c>
      <c r="V18" s="87">
        <f>分析係数表!D21</f>
        <v>7.1549534292972061E-2</v>
      </c>
      <c r="W18" s="167">
        <f t="shared" si="7"/>
        <v>0</v>
      </c>
      <c r="X18" s="76">
        <f>分析係数表!E21</f>
        <v>6.2235393734123623E-2</v>
      </c>
      <c r="Y18" s="166">
        <f t="shared" si="8"/>
        <v>0</v>
      </c>
    </row>
    <row r="19" spans="1:25" x14ac:dyDescent="0.2">
      <c r="A19" s="6" t="s">
        <v>7</v>
      </c>
      <c r="B19" s="5" t="s">
        <v>269</v>
      </c>
      <c r="C19" s="90"/>
      <c r="D19" s="107">
        <f>投入係数表!AO19</f>
        <v>0</v>
      </c>
      <c r="E19" s="110">
        <f t="shared" si="9"/>
        <v>0</v>
      </c>
      <c r="F19" s="85">
        <f>分析係数表!C22</f>
        <v>3.1736872475476074E-2</v>
      </c>
      <c r="G19" s="110">
        <f t="shared" si="0"/>
        <v>0</v>
      </c>
      <c r="H19" s="110">
        <v>1.4266047488463828E-3</v>
      </c>
      <c r="I19" s="110">
        <f t="shared" si="1"/>
        <v>1.4266047488463828E-3</v>
      </c>
      <c r="J19" s="85">
        <f>分析係数表!G22</f>
        <v>0.19464835425053278</v>
      </c>
      <c r="K19" s="111">
        <f t="shared" si="2"/>
        <v>2.7768626652894309E-4</v>
      </c>
      <c r="L19" s="79"/>
      <c r="M19" s="80"/>
      <c r="N19" s="81">
        <f>分析係数表!H22</f>
        <v>4.8510250215870614E-5</v>
      </c>
      <c r="O19" s="82">
        <f t="shared" si="3"/>
        <v>3.5143318358520439E-4</v>
      </c>
      <c r="P19" s="76">
        <f>分析係数表!C22</f>
        <v>3.1736872475476074E-2</v>
      </c>
      <c r="Q19" s="82">
        <f t="shared" si="4"/>
        <v>1.1153390131094203E-5</v>
      </c>
      <c r="R19" s="83">
        <v>1.4021770900229366E-4</v>
      </c>
      <c r="S19" s="84">
        <f t="shared" si="5"/>
        <v>1.5668224578486766E-3</v>
      </c>
      <c r="T19" s="85">
        <f>分析係数表!F22</f>
        <v>0.41345015391901491</v>
      </c>
      <c r="U19" s="86">
        <f t="shared" si="6"/>
        <v>6.4780298636130454E-4</v>
      </c>
      <c r="V19" s="87">
        <f>分析係数表!D22</f>
        <v>4.1913331754676771E-2</v>
      </c>
      <c r="W19" s="167">
        <f t="shared" si="7"/>
        <v>0</v>
      </c>
      <c r="X19" s="76">
        <f>分析係数表!E22</f>
        <v>4.0966137816717971E-2</v>
      </c>
      <c r="Y19" s="166">
        <f t="shared" si="8"/>
        <v>0</v>
      </c>
    </row>
    <row r="20" spans="1:25" x14ac:dyDescent="0.2">
      <c r="A20" s="6" t="s">
        <v>8</v>
      </c>
      <c r="B20" s="5" t="s">
        <v>270</v>
      </c>
      <c r="C20" s="90"/>
      <c r="D20" s="107">
        <f>投入係数表!AO20</f>
        <v>0</v>
      </c>
      <c r="E20" s="110">
        <f t="shared" si="9"/>
        <v>0</v>
      </c>
      <c r="F20" s="85">
        <f>分析係数表!C23</f>
        <v>0</v>
      </c>
      <c r="G20" s="110">
        <f t="shared" si="0"/>
        <v>0</v>
      </c>
      <c r="H20" s="110">
        <v>0</v>
      </c>
      <c r="I20" s="110">
        <f t="shared" si="1"/>
        <v>0</v>
      </c>
      <c r="J20" s="85">
        <f>分析係数表!G23</f>
        <v>0.21584120254384273</v>
      </c>
      <c r="K20" s="111">
        <f t="shared" si="2"/>
        <v>0</v>
      </c>
      <c r="L20" s="79"/>
      <c r="M20" s="80"/>
      <c r="N20" s="81">
        <f>分析係数表!H23</f>
        <v>2.9106150129522369E-5</v>
      </c>
      <c r="O20" s="82">
        <f t="shared" si="3"/>
        <v>2.1085991015112264E-4</v>
      </c>
      <c r="P20" s="76">
        <f>分析係数表!C23</f>
        <v>0</v>
      </c>
      <c r="Q20" s="82">
        <f t="shared" si="4"/>
        <v>0</v>
      </c>
      <c r="R20" s="83">
        <v>0</v>
      </c>
      <c r="S20" s="84">
        <f t="shared" si="5"/>
        <v>0</v>
      </c>
      <c r="T20" s="85">
        <f>分析係数表!F23</f>
        <v>0.44144664996466887</v>
      </c>
      <c r="U20" s="86">
        <f t="shared" si="6"/>
        <v>0</v>
      </c>
      <c r="V20" s="87">
        <f>分析係数表!D23</f>
        <v>3.8478833429691016E-2</v>
      </c>
      <c r="W20" s="167">
        <f t="shared" si="7"/>
        <v>0</v>
      </c>
      <c r="X20" s="76">
        <f>分析係数表!E23</f>
        <v>4.0213271664418321E-2</v>
      </c>
      <c r="Y20" s="166">
        <f t="shared" si="8"/>
        <v>0</v>
      </c>
    </row>
    <row r="21" spans="1:25" x14ac:dyDescent="0.2">
      <c r="A21" s="6" t="s">
        <v>9</v>
      </c>
      <c r="B21" s="5" t="s">
        <v>271</v>
      </c>
      <c r="C21" s="90"/>
      <c r="D21" s="107">
        <f>投入係数表!AO21</f>
        <v>4.7770700636942673E-3</v>
      </c>
      <c r="E21" s="110">
        <f t="shared" si="9"/>
        <v>0.47770700636942676</v>
      </c>
      <c r="F21" s="85">
        <f>分析係数表!C24</f>
        <v>0.35760598503740648</v>
      </c>
      <c r="G21" s="110">
        <f t="shared" si="0"/>
        <v>0.17083088457200946</v>
      </c>
      <c r="H21" s="110">
        <v>0.20608592756685015</v>
      </c>
      <c r="I21" s="110">
        <f t="shared" si="1"/>
        <v>0.20608592756685015</v>
      </c>
      <c r="J21" s="85">
        <f>分析係数表!G24</f>
        <v>0.20759493670886076</v>
      </c>
      <c r="K21" s="111">
        <f t="shared" si="2"/>
        <v>4.2782395089827119E-2</v>
      </c>
      <c r="L21" s="79"/>
      <c r="M21" s="80"/>
      <c r="N21" s="81">
        <f>分析係数表!H24</f>
        <v>3.6867790164061664E-4</v>
      </c>
      <c r="O21" s="82">
        <f t="shared" si="3"/>
        <v>2.6708921952475532E-3</v>
      </c>
      <c r="P21" s="76">
        <f>分析係数表!C24</f>
        <v>0.35760598503740648</v>
      </c>
      <c r="Q21" s="82">
        <f t="shared" si="4"/>
        <v>9.5512703441022224E-4</v>
      </c>
      <c r="R21" s="83">
        <v>3.3385125904604159E-3</v>
      </c>
      <c r="S21" s="84">
        <f t="shared" si="5"/>
        <v>0.20942444015731057</v>
      </c>
      <c r="T21" s="85">
        <f>分析係数表!F24</f>
        <v>0.39156118143459917</v>
      </c>
      <c r="U21" s="86">
        <f t="shared" si="6"/>
        <v>8.2002481209276043E-2</v>
      </c>
      <c r="V21" s="87">
        <f>分析係数表!D24</f>
        <v>0</v>
      </c>
      <c r="W21" s="167">
        <f t="shared" si="7"/>
        <v>0</v>
      </c>
      <c r="X21" s="76">
        <f>分析係数表!E24</f>
        <v>0</v>
      </c>
      <c r="Y21" s="166">
        <f t="shared" si="8"/>
        <v>0</v>
      </c>
    </row>
    <row r="22" spans="1:25" x14ac:dyDescent="0.2">
      <c r="A22" s="6" t="s">
        <v>10</v>
      </c>
      <c r="B22" s="5" t="s">
        <v>272</v>
      </c>
      <c r="C22" s="90"/>
      <c r="D22" s="107">
        <f>投入係数表!AO22</f>
        <v>9.5541401273885346E-3</v>
      </c>
      <c r="E22" s="110">
        <f t="shared" si="9"/>
        <v>0.95541401273885351</v>
      </c>
      <c r="F22" s="85">
        <f>分析係数表!C25</f>
        <v>9.5215065139195865E-3</v>
      </c>
      <c r="G22" s="110">
        <f t="shared" si="0"/>
        <v>9.096980745783044E-3</v>
      </c>
      <c r="H22" s="110">
        <v>1.0722883300836062E-2</v>
      </c>
      <c r="I22" s="110">
        <f t="shared" si="1"/>
        <v>1.0722883300836062E-2</v>
      </c>
      <c r="J22" s="85">
        <f>分析係数表!G25</f>
        <v>0.19654913728432108</v>
      </c>
      <c r="K22" s="111">
        <f t="shared" si="2"/>
        <v>2.107573461979781E-3</v>
      </c>
      <c r="L22" s="79"/>
      <c r="M22" s="80"/>
      <c r="N22" s="81">
        <f>分析係数表!H25</f>
        <v>5.2391070233140261E-4</v>
      </c>
      <c r="O22" s="82">
        <f t="shared" si="3"/>
        <v>3.7954783827202072E-3</v>
      </c>
      <c r="P22" s="76">
        <f>分析係数表!C25</f>
        <v>9.5215065139195865E-3</v>
      </c>
      <c r="Q22" s="82">
        <f t="shared" si="4"/>
        <v>3.6138672144511427E-5</v>
      </c>
      <c r="R22" s="83">
        <v>2.6967643452978092E-4</v>
      </c>
      <c r="S22" s="84">
        <f t="shared" si="5"/>
        <v>1.0992559735365842E-2</v>
      </c>
      <c r="T22" s="85">
        <f>分析係数表!F25</f>
        <v>0.35083770942735681</v>
      </c>
      <c r="U22" s="86">
        <f t="shared" si="6"/>
        <v>3.8566044782991434E-3</v>
      </c>
      <c r="V22" s="87">
        <f>分析係数表!D25</f>
        <v>3.500875218804701E-3</v>
      </c>
      <c r="W22" s="167">
        <f t="shared" si="7"/>
        <v>0</v>
      </c>
      <c r="X22" s="76">
        <f>分析係数表!E25</f>
        <v>3.0007501875468868E-3</v>
      </c>
      <c r="Y22" s="166">
        <f t="shared" si="8"/>
        <v>0</v>
      </c>
    </row>
    <row r="23" spans="1:25" x14ac:dyDescent="0.2">
      <c r="A23" s="6" t="s">
        <v>11</v>
      </c>
      <c r="B23" s="5" t="s">
        <v>35</v>
      </c>
      <c r="C23" s="90"/>
      <c r="D23" s="107">
        <f>投入係数表!AO23</f>
        <v>1.5923566878980893E-3</v>
      </c>
      <c r="E23" s="110">
        <f t="shared" si="9"/>
        <v>0.15923566878980894</v>
      </c>
      <c r="F23" s="85">
        <f>分析係数表!C26</f>
        <v>1</v>
      </c>
      <c r="G23" s="110">
        <f t="shared" si="0"/>
        <v>0.15923566878980894</v>
      </c>
      <c r="H23" s="110">
        <v>0.25968354027121415</v>
      </c>
      <c r="I23" s="110">
        <f t="shared" si="1"/>
        <v>0.25968354027121415</v>
      </c>
      <c r="J23" s="85">
        <f>分析係数表!G26</f>
        <v>0.19643428283435263</v>
      </c>
      <c r="K23" s="111">
        <f t="shared" si="2"/>
        <v>5.1010749997061684E-2</v>
      </c>
      <c r="L23" s="79"/>
      <c r="M23" s="80"/>
      <c r="N23" s="81">
        <f>分析係数表!H26</f>
        <v>1.1070039099261674E-2</v>
      </c>
      <c r="O23" s="82">
        <f t="shared" si="3"/>
        <v>8.0197052494143647E-2</v>
      </c>
      <c r="P23" s="76">
        <f>分析係数表!C26</f>
        <v>1</v>
      </c>
      <c r="Q23" s="82">
        <f t="shared" si="4"/>
        <v>8.0197052494143647E-2</v>
      </c>
      <c r="R23" s="83">
        <v>9.4737493308241896E-2</v>
      </c>
      <c r="S23" s="84">
        <f t="shared" si="5"/>
        <v>0.35442103357945604</v>
      </c>
      <c r="T23" s="85">
        <f>分析係数表!F26</f>
        <v>0.33543328454985122</v>
      </c>
      <c r="U23" s="86">
        <f t="shared" si="6"/>
        <v>0.11888461140711006</v>
      </c>
      <c r="V23" s="87">
        <f>分析係数表!D26</f>
        <v>6.5760780018802641E-3</v>
      </c>
      <c r="W23" s="167">
        <f t="shared" si="7"/>
        <v>0</v>
      </c>
      <c r="X23" s="76">
        <f>分析係数表!E26</f>
        <v>6.992837551004584E-3</v>
      </c>
      <c r="Y23" s="166">
        <f t="shared" si="8"/>
        <v>0</v>
      </c>
    </row>
    <row r="24" spans="1:25" x14ac:dyDescent="0.2">
      <c r="A24" s="6" t="s">
        <v>12</v>
      </c>
      <c r="B24" s="5" t="s">
        <v>365</v>
      </c>
      <c r="C24" s="90"/>
      <c r="D24" s="107">
        <f>投入係数表!AO24</f>
        <v>0</v>
      </c>
      <c r="E24" s="110">
        <f t="shared" si="9"/>
        <v>0</v>
      </c>
      <c r="F24" s="85">
        <f>分析係数表!C27</f>
        <v>0.19201995012468831</v>
      </c>
      <c r="G24" s="110">
        <f t="shared" si="0"/>
        <v>0</v>
      </c>
      <c r="H24" s="110">
        <v>6.9973912745464025E-3</v>
      </c>
      <c r="I24" s="110">
        <f t="shared" si="1"/>
        <v>6.9973912745464025E-3</v>
      </c>
      <c r="J24" s="85">
        <f>分析係数表!G27</f>
        <v>0.16888519134775373</v>
      </c>
      <c r="K24" s="111">
        <f t="shared" si="2"/>
        <v>1.1817557643368716E-3</v>
      </c>
      <c r="L24" s="79"/>
      <c r="M24" s="80"/>
      <c r="N24" s="81">
        <f>分析係数表!H27</f>
        <v>1.1060337049218499E-2</v>
      </c>
      <c r="O24" s="82">
        <f t="shared" si="3"/>
        <v>8.0126765857426591E-2</v>
      </c>
      <c r="P24" s="76">
        <f>分析係数表!C27</f>
        <v>0.19201995012468831</v>
      </c>
      <c r="Q24" s="82">
        <f t="shared" si="4"/>
        <v>1.5385937583595632E-2</v>
      </c>
      <c r="R24" s="83">
        <v>1.5582083640304528E-2</v>
      </c>
      <c r="S24" s="84">
        <f t="shared" si="5"/>
        <v>2.257947491485093E-2</v>
      </c>
      <c r="T24" s="85">
        <f>分析係数表!F27</f>
        <v>0.32029950083194675</v>
      </c>
      <c r="U24" s="86">
        <f t="shared" si="6"/>
        <v>7.2321945442742159E-3</v>
      </c>
      <c r="V24" s="87">
        <f>分析係数表!D27</f>
        <v>0</v>
      </c>
      <c r="W24" s="167">
        <f t="shared" si="7"/>
        <v>0</v>
      </c>
      <c r="X24" s="76">
        <f>分析係数表!E27</f>
        <v>0</v>
      </c>
      <c r="Y24" s="166">
        <f t="shared" si="8"/>
        <v>0</v>
      </c>
    </row>
    <row r="25" spans="1:25" x14ac:dyDescent="0.2">
      <c r="A25" s="6" t="s">
        <v>13</v>
      </c>
      <c r="B25" s="5" t="s">
        <v>192</v>
      </c>
      <c r="C25" s="90"/>
      <c r="D25" s="107">
        <f>投入係数表!AO25</f>
        <v>0</v>
      </c>
      <c r="E25" s="110">
        <f t="shared" si="9"/>
        <v>0</v>
      </c>
      <c r="F25" s="85">
        <f>分析係数表!C28</f>
        <v>7.8754250939681358E-2</v>
      </c>
      <c r="G25" s="110">
        <f t="shared" si="0"/>
        <v>0</v>
      </c>
      <c r="H25" s="110">
        <v>1.6993725258040188E-2</v>
      </c>
      <c r="I25" s="110">
        <f t="shared" si="1"/>
        <v>1.6993725258040188E-2</v>
      </c>
      <c r="J25" s="85">
        <f>分析係数表!G28</f>
        <v>0.12491909385113269</v>
      </c>
      <c r="K25" s="111">
        <f t="shared" si="2"/>
        <v>2.1228407603894862E-3</v>
      </c>
      <c r="L25" s="79"/>
      <c r="M25" s="80"/>
      <c r="N25" s="81">
        <f>分析係数表!H28</f>
        <v>1.995711693880917E-2</v>
      </c>
      <c r="O25" s="82">
        <f t="shared" si="3"/>
        <v>0.14457961172695308</v>
      </c>
      <c r="P25" s="76">
        <f>分析係数表!C28</f>
        <v>7.8754250939681358E-2</v>
      </c>
      <c r="Q25" s="82">
        <f t="shared" si="4"/>
        <v>1.1386259022706161E-2</v>
      </c>
      <c r="R25" s="83">
        <v>1.2565088378328305E-2</v>
      </c>
      <c r="S25" s="84">
        <f t="shared" si="5"/>
        <v>2.9558813636368492E-2</v>
      </c>
      <c r="T25" s="85">
        <f>分析係数表!F28</f>
        <v>0.21391585760517801</v>
      </c>
      <c r="U25" s="86">
        <f t="shared" si="6"/>
        <v>6.323098968815396E-3</v>
      </c>
      <c r="V25" s="87">
        <f>分析係数表!D28</f>
        <v>3.3980582524271843E-2</v>
      </c>
      <c r="W25" s="167">
        <f t="shared" si="7"/>
        <v>0</v>
      </c>
      <c r="X25" s="76">
        <f>分析係数表!E28</f>
        <v>2.9773462783171521E-2</v>
      </c>
      <c r="Y25" s="166">
        <f t="shared" si="8"/>
        <v>0</v>
      </c>
    </row>
    <row r="26" spans="1:25" x14ac:dyDescent="0.2">
      <c r="A26" s="6" t="s">
        <v>14</v>
      </c>
      <c r="B26" s="5" t="s">
        <v>50</v>
      </c>
      <c r="C26" s="90"/>
      <c r="D26" s="107">
        <f>投入係数表!AO26</f>
        <v>3.662420382165605E-2</v>
      </c>
      <c r="E26" s="110">
        <f t="shared" si="9"/>
        <v>3.6624203821656049</v>
      </c>
      <c r="F26" s="85">
        <f>分析係数表!C29</f>
        <v>0.17273701124799146</v>
      </c>
      <c r="G26" s="110">
        <f t="shared" si="0"/>
        <v>0.63263555074901323</v>
      </c>
      <c r="H26" s="110">
        <v>0.68224247008089034</v>
      </c>
      <c r="I26" s="110">
        <f t="shared" si="1"/>
        <v>0.68224247008089034</v>
      </c>
      <c r="J26" s="85">
        <f>分析係数表!G29</f>
        <v>0.26179367547952309</v>
      </c>
      <c r="K26" s="111">
        <f t="shared" si="2"/>
        <v>0.17860676381070484</v>
      </c>
      <c r="L26" s="79"/>
      <c r="M26" s="80"/>
      <c r="N26" s="81">
        <f>分析係数表!H29</f>
        <v>9.8960910440376044E-3</v>
      </c>
      <c r="O26" s="82">
        <f t="shared" si="3"/>
        <v>7.1692369451381688E-2</v>
      </c>
      <c r="P26" s="76">
        <f>分析係数表!C29</f>
        <v>0.17273701124799146</v>
      </c>
      <c r="Q26" s="82">
        <f t="shared" si="4"/>
        <v>1.2383925628318478E-2</v>
      </c>
      <c r="R26" s="83">
        <v>1.6716599675720398E-2</v>
      </c>
      <c r="S26" s="84">
        <f t="shared" si="5"/>
        <v>0.69895906975661071</v>
      </c>
      <c r="T26" s="85">
        <f>分析係数表!F29</f>
        <v>0.41420425090720581</v>
      </c>
      <c r="U26" s="86">
        <f t="shared" si="6"/>
        <v>0.28951181790333436</v>
      </c>
      <c r="V26" s="87">
        <f>分析係数表!D29</f>
        <v>0.15033696215655781</v>
      </c>
      <c r="W26" s="167">
        <f t="shared" si="7"/>
        <v>0</v>
      </c>
      <c r="X26" s="76">
        <f>分析係数表!E29</f>
        <v>7.8797304302747534E-2</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0.21127728078578295</v>
      </c>
      <c r="I27" s="110">
        <f t="shared" si="1"/>
        <v>0.21127728078578295</v>
      </c>
      <c r="J27" s="85">
        <f>分析係数表!G30</f>
        <v>0.34449467473756801</v>
      </c>
      <c r="K27" s="111">
        <f t="shared" si="2"/>
        <v>7.2783898123736118E-2</v>
      </c>
      <c r="L27" s="79"/>
      <c r="M27" s="80"/>
      <c r="N27" s="81">
        <f>分析係数表!H30</f>
        <v>0</v>
      </c>
      <c r="O27" s="82">
        <f t="shared" si="3"/>
        <v>0</v>
      </c>
      <c r="P27" s="76">
        <f>分析係数表!C30</f>
        <v>1</v>
      </c>
      <c r="Q27" s="82">
        <f t="shared" si="4"/>
        <v>0</v>
      </c>
      <c r="R27" s="83">
        <v>1.7510357937515406E-2</v>
      </c>
      <c r="S27" s="84">
        <f t="shared" si="5"/>
        <v>0.22878763872329835</v>
      </c>
      <c r="T27" s="85">
        <f>分析係数表!F30</f>
        <v>0.44103900084284731</v>
      </c>
      <c r="U27" s="86">
        <f t="shared" si="6"/>
        <v>0.10090427158771782</v>
      </c>
      <c r="V27" s="87">
        <f>分析係数表!D30</f>
        <v>0.13470232166117538</v>
      </c>
      <c r="W27" s="167">
        <f t="shared" si="7"/>
        <v>0</v>
      </c>
      <c r="X27" s="76">
        <f>分析係数表!E30</f>
        <v>9.0644395065512223E-2</v>
      </c>
      <c r="Y27" s="166">
        <f t="shared" si="8"/>
        <v>0</v>
      </c>
    </row>
    <row r="28" spans="1:25" x14ac:dyDescent="0.2">
      <c r="A28" s="6" t="s">
        <v>16</v>
      </c>
      <c r="B28" s="5" t="s">
        <v>193</v>
      </c>
      <c r="C28" s="90"/>
      <c r="D28" s="107">
        <f>投入係数表!AO28</f>
        <v>3.1847133757961785E-3</v>
      </c>
      <c r="E28" s="110">
        <f t="shared" si="9"/>
        <v>0.31847133757961787</v>
      </c>
      <c r="F28" s="85">
        <f>分析係数表!C31</f>
        <v>0.22703792364873376</v>
      </c>
      <c r="G28" s="110">
        <f t="shared" si="0"/>
        <v>7.2305071225711393E-2</v>
      </c>
      <c r="H28" s="110">
        <v>0.17005335863117474</v>
      </c>
      <c r="I28" s="110">
        <f t="shared" si="1"/>
        <v>0.17005335863117474</v>
      </c>
      <c r="J28" s="85">
        <f>分析係数表!G31</f>
        <v>7.0061014096360189E-2</v>
      </c>
      <c r="K28" s="111">
        <f t="shared" si="2"/>
        <v>1.1914110756192128E-2</v>
      </c>
      <c r="L28" s="79"/>
      <c r="M28" s="80"/>
      <c r="N28" s="81">
        <f>分析係数表!H31</f>
        <v>2.3692406205431206E-2</v>
      </c>
      <c r="O28" s="82">
        <f t="shared" si="3"/>
        <v>0.1716399668630138</v>
      </c>
      <c r="P28" s="76">
        <f>分析係数表!C31</f>
        <v>0.22703792364873376</v>
      </c>
      <c r="Q28" s="82">
        <f t="shared" si="4"/>
        <v>3.8968781691716123E-2</v>
      </c>
      <c r="R28" s="83">
        <v>4.8800623376429549E-2</v>
      </c>
      <c r="S28" s="84">
        <f t="shared" si="5"/>
        <v>0.21885398200760428</v>
      </c>
      <c r="T28" s="85">
        <f>分析係数表!F31</f>
        <v>0.2422680412371134</v>
      </c>
      <c r="U28" s="86">
        <f t="shared" si="6"/>
        <v>5.3021325537924748E-2</v>
      </c>
      <c r="V28" s="87">
        <f>分析係数表!D31</f>
        <v>2.0934146854618137E-2</v>
      </c>
      <c r="W28" s="167">
        <f t="shared" si="7"/>
        <v>0</v>
      </c>
      <c r="X28" s="76">
        <f>分析係数表!E31</f>
        <v>1.7988638754470862E-2</v>
      </c>
      <c r="Y28" s="166">
        <f t="shared" si="8"/>
        <v>0</v>
      </c>
    </row>
    <row r="29" spans="1:25" x14ac:dyDescent="0.2">
      <c r="A29" s="6" t="s">
        <v>17</v>
      </c>
      <c r="B29" s="5" t="s">
        <v>273</v>
      </c>
      <c r="C29" s="90"/>
      <c r="D29" s="107">
        <f>投入係数表!AO29</f>
        <v>1.5923566878980893E-3</v>
      </c>
      <c r="E29" s="110">
        <f t="shared" si="9"/>
        <v>0.15923566878980894</v>
      </c>
      <c r="F29" s="85">
        <f>分析係数表!C32</f>
        <v>0.29590488771466317</v>
      </c>
      <c r="G29" s="110">
        <f t="shared" si="0"/>
        <v>4.7118612693417709E-2</v>
      </c>
      <c r="H29" s="110">
        <v>7.8391056131491416E-2</v>
      </c>
      <c r="I29" s="110">
        <f t="shared" si="1"/>
        <v>7.8391056131491416E-2</v>
      </c>
      <c r="J29" s="85">
        <f>分析係数表!G32</f>
        <v>0.13968957871396895</v>
      </c>
      <c r="K29" s="111">
        <f t="shared" si="2"/>
        <v>1.0950413605951129E-2</v>
      </c>
      <c r="L29" s="79"/>
      <c r="M29" s="80"/>
      <c r="N29" s="81">
        <f>分析係数表!H32</f>
        <v>6.5682878792288815E-3</v>
      </c>
      <c r="O29" s="82">
        <f t="shared" si="3"/>
        <v>4.7584053057436675E-2</v>
      </c>
      <c r="P29" s="76">
        <f>分析係数表!C32</f>
        <v>0.29590488771466317</v>
      </c>
      <c r="Q29" s="82">
        <f t="shared" si="4"/>
        <v>1.4080353876969374E-2</v>
      </c>
      <c r="R29" s="83">
        <v>1.7361900194664243E-2</v>
      </c>
      <c r="S29" s="84">
        <f t="shared" si="5"/>
        <v>9.5752956326155658E-2</v>
      </c>
      <c r="T29" s="85">
        <f>分析係数表!F32</f>
        <v>0.48337028824833705</v>
      </c>
      <c r="U29" s="86">
        <f t="shared" si="6"/>
        <v>4.6284134100004287E-2</v>
      </c>
      <c r="V29" s="87">
        <f>分析係数表!D32</f>
        <v>2.4390243902439025E-2</v>
      </c>
      <c r="W29" s="167">
        <f t="shared" si="7"/>
        <v>0</v>
      </c>
      <c r="X29" s="76">
        <f>分析係数表!E32</f>
        <v>3.7694013303769404E-2</v>
      </c>
      <c r="Y29" s="166">
        <f t="shared" si="8"/>
        <v>0</v>
      </c>
    </row>
    <row r="30" spans="1:25" x14ac:dyDescent="0.2">
      <c r="A30" s="6" t="s">
        <v>18</v>
      </c>
      <c r="B30" s="5" t="s">
        <v>274</v>
      </c>
      <c r="C30" s="90"/>
      <c r="D30" s="107">
        <f>投入係数表!AO30</f>
        <v>1.1146496815286623E-2</v>
      </c>
      <c r="E30" s="110">
        <f t="shared" si="9"/>
        <v>1.1146496815286624</v>
      </c>
      <c r="F30" s="85">
        <f>分析係数表!C33</f>
        <v>0.50593824228028506</v>
      </c>
      <c r="G30" s="110">
        <f t="shared" si="0"/>
        <v>0.56394390063089095</v>
      </c>
      <c r="H30" s="110">
        <v>0.83741436209666098</v>
      </c>
      <c r="I30" s="110">
        <f t="shared" si="1"/>
        <v>0.83741436209666098</v>
      </c>
      <c r="J30" s="85">
        <f>分析係数表!G33</f>
        <v>0.50351288056206089</v>
      </c>
      <c r="K30" s="111">
        <f t="shared" si="2"/>
        <v>0.42164891768333046</v>
      </c>
      <c r="L30" s="79"/>
      <c r="M30" s="80"/>
      <c r="N30" s="81">
        <f>分析係数表!H33</f>
        <v>9.7990705436058648E-4</v>
      </c>
      <c r="O30" s="82">
        <f t="shared" si="3"/>
        <v>7.0989503084211295E-3</v>
      </c>
      <c r="P30" s="76">
        <f>分析係数表!C33</f>
        <v>0.50593824228028506</v>
      </c>
      <c r="Q30" s="82">
        <f t="shared" si="4"/>
        <v>3.5916304410776737E-3</v>
      </c>
      <c r="R30" s="83">
        <v>1.2085258248323794E-2</v>
      </c>
      <c r="S30" s="84">
        <f t="shared" si="5"/>
        <v>0.84949962034498472</v>
      </c>
      <c r="T30" s="85">
        <f>分析係数表!F33</f>
        <v>0.6428571428571429</v>
      </c>
      <c r="U30" s="86">
        <f t="shared" si="6"/>
        <v>0.54610689879320451</v>
      </c>
      <c r="V30" s="87">
        <f>分析係数表!D33</f>
        <v>0.16744730679156908</v>
      </c>
      <c r="W30" s="167">
        <f t="shared" si="7"/>
        <v>0</v>
      </c>
      <c r="X30" s="76">
        <f>分析係数表!E33</f>
        <v>0.16510538641686182</v>
      </c>
      <c r="Y30" s="166">
        <f t="shared" si="8"/>
        <v>0</v>
      </c>
    </row>
    <row r="31" spans="1:25" x14ac:dyDescent="0.2">
      <c r="A31" s="6" t="s">
        <v>19</v>
      </c>
      <c r="B31" s="5" t="s">
        <v>275</v>
      </c>
      <c r="C31" s="90"/>
      <c r="D31" s="107">
        <f>投入係数表!AO31</f>
        <v>6.2101910828025478E-2</v>
      </c>
      <c r="E31" s="110">
        <f t="shared" si="9"/>
        <v>6.2101910828025479</v>
      </c>
      <c r="F31" s="85">
        <f>分析係数表!C34</f>
        <v>0.26077975054258296</v>
      </c>
      <c r="G31" s="110">
        <f t="shared" si="0"/>
        <v>1.6194920813950215</v>
      </c>
      <c r="H31" s="110">
        <v>1.7493288409994185</v>
      </c>
      <c r="I31" s="110">
        <f t="shared" si="1"/>
        <v>1.7493288409994185</v>
      </c>
      <c r="J31" s="85">
        <f>分析係数表!G34</f>
        <v>0.42483061710309467</v>
      </c>
      <c r="K31" s="111">
        <f t="shared" si="2"/>
        <v>0.74316845103802431</v>
      </c>
      <c r="L31" s="79"/>
      <c r="M31" s="80"/>
      <c r="N31" s="81">
        <f>分析係数表!H34</f>
        <v>0.16366388217830427</v>
      </c>
      <c r="O31" s="82">
        <f t="shared" si="3"/>
        <v>1.1856652747797625</v>
      </c>
      <c r="P31" s="76">
        <f>分析係数表!C34</f>
        <v>0.26077975054258296</v>
      </c>
      <c r="Q31" s="82">
        <f t="shared" si="4"/>
        <v>0.30919749458406953</v>
      </c>
      <c r="R31" s="83">
        <v>0.33396823515926688</v>
      </c>
      <c r="S31" s="84">
        <f t="shared" si="5"/>
        <v>2.0832970761586855</v>
      </c>
      <c r="T31" s="85">
        <f>分析係数表!F34</f>
        <v>0.70072636269303545</v>
      </c>
      <c r="U31" s="86">
        <f t="shared" si="6"/>
        <v>1.4598211825857115</v>
      </c>
      <c r="V31" s="87">
        <f>分析係数表!D34</f>
        <v>0.25868278093145336</v>
      </c>
      <c r="W31" s="167">
        <f t="shared" si="7"/>
        <v>1</v>
      </c>
      <c r="X31" s="76">
        <f>分析係数表!E34</f>
        <v>0.16968809131416712</v>
      </c>
      <c r="Y31" s="166">
        <f t="shared" si="8"/>
        <v>0</v>
      </c>
    </row>
    <row r="32" spans="1:25" x14ac:dyDescent="0.2">
      <c r="A32" s="6" t="s">
        <v>20</v>
      </c>
      <c r="B32" s="5" t="s">
        <v>37</v>
      </c>
      <c r="C32" s="90"/>
      <c r="D32" s="107">
        <f>投入係数表!AO32</f>
        <v>1.5923566878980893E-3</v>
      </c>
      <c r="E32" s="110">
        <f t="shared" si="9"/>
        <v>0.15923566878980894</v>
      </c>
      <c r="F32" s="85">
        <f>分析係数表!C35</f>
        <v>0.71993786549707606</v>
      </c>
      <c r="G32" s="110">
        <f t="shared" si="0"/>
        <v>0.11463978749953442</v>
      </c>
      <c r="H32" s="110">
        <v>0.62448143656489341</v>
      </c>
      <c r="I32" s="110">
        <f t="shared" si="1"/>
        <v>0.62448143656489341</v>
      </c>
      <c r="J32" s="85">
        <f>分析係数表!G35</f>
        <v>0.31397977394408089</v>
      </c>
      <c r="K32" s="111">
        <f t="shared" si="2"/>
        <v>0.19607454028492013</v>
      </c>
      <c r="L32" s="79"/>
      <c r="M32" s="80"/>
      <c r="N32" s="81">
        <f>分析係数表!H35</f>
        <v>6.1132617322040145E-2</v>
      </c>
      <c r="O32" s="82">
        <f t="shared" si="3"/>
        <v>0.44287609795407457</v>
      </c>
      <c r="P32" s="76">
        <f>分析係数表!C35</f>
        <v>0.71993786549707606</v>
      </c>
      <c r="Q32" s="82">
        <f t="shared" si="4"/>
        <v>0.31884327264073042</v>
      </c>
      <c r="R32" s="83">
        <v>0.39994310337427424</v>
      </c>
      <c r="S32" s="84">
        <f t="shared" si="5"/>
        <v>1.0244245399391676</v>
      </c>
      <c r="T32" s="85">
        <f>分析係数表!F35</f>
        <v>0.64640095181439616</v>
      </c>
      <c r="U32" s="86">
        <f t="shared" si="6"/>
        <v>0.66218899767870287</v>
      </c>
      <c r="V32" s="87">
        <f>分析係数表!D35</f>
        <v>8.7804878048780483E-2</v>
      </c>
      <c r="W32" s="167">
        <f t="shared" si="7"/>
        <v>0</v>
      </c>
      <c r="X32" s="76">
        <f>分析係数表!E35</f>
        <v>7.8643664485425341E-2</v>
      </c>
      <c r="Y32" s="166">
        <f t="shared" si="8"/>
        <v>0</v>
      </c>
    </row>
    <row r="33" spans="1:25" x14ac:dyDescent="0.2">
      <c r="A33" s="6" t="s">
        <v>21</v>
      </c>
      <c r="B33" s="5" t="s">
        <v>38</v>
      </c>
      <c r="C33" s="90"/>
      <c r="D33" s="107">
        <f>投入係数表!AO33</f>
        <v>2.3885350318471339E-2</v>
      </c>
      <c r="E33" s="110">
        <f t="shared" si="9"/>
        <v>2.3885350318471339</v>
      </c>
      <c r="F33" s="85">
        <f>分析係数表!C36</f>
        <v>0.73814422888496956</v>
      </c>
      <c r="G33" s="110">
        <f t="shared" si="0"/>
        <v>1.7630833492475388</v>
      </c>
      <c r="H33" s="110">
        <v>1.9118242630519444</v>
      </c>
      <c r="I33" s="110">
        <f t="shared" si="1"/>
        <v>1.9118242630519444</v>
      </c>
      <c r="J33" s="85">
        <f>分析係数表!G36</f>
        <v>1.8281777836656288E-2</v>
      </c>
      <c r="K33" s="111">
        <f t="shared" si="2"/>
        <v>3.4951546439844779E-2</v>
      </c>
      <c r="L33" s="79"/>
      <c r="M33" s="80"/>
      <c r="N33" s="81">
        <f>分析係数表!H36</f>
        <v>0.17079488896003725</v>
      </c>
      <c r="O33" s="82">
        <f t="shared" si="3"/>
        <v>1.2373259527667877</v>
      </c>
      <c r="P33" s="76">
        <f>分析係数表!C36</f>
        <v>0.73814422888496956</v>
      </c>
      <c r="Q33" s="82">
        <f t="shared" si="4"/>
        <v>0.9133250112844008</v>
      </c>
      <c r="R33" s="83">
        <v>0.94818857867696749</v>
      </c>
      <c r="S33" s="84">
        <f t="shared" si="5"/>
        <v>2.8600128417289117</v>
      </c>
      <c r="T33" s="85">
        <f>分析係数表!F36</f>
        <v>0.88368550043054916</v>
      </c>
      <c r="U33" s="86">
        <f t="shared" si="6"/>
        <v>2.5273518792810101</v>
      </c>
      <c r="V33" s="87">
        <f>分析係数表!D36</f>
        <v>1.6625819699278004E-2</v>
      </c>
      <c r="W33" s="167">
        <f t="shared" si="7"/>
        <v>0</v>
      </c>
      <c r="X33" s="76">
        <f>分析係数表!E36</f>
        <v>4.8353977611445987E-3</v>
      </c>
      <c r="Y33" s="166">
        <f t="shared" si="8"/>
        <v>0</v>
      </c>
    </row>
    <row r="34" spans="1:25" x14ac:dyDescent="0.2">
      <c r="A34" s="6" t="s">
        <v>22</v>
      </c>
      <c r="B34" s="5" t="s">
        <v>377</v>
      </c>
      <c r="C34" s="90"/>
      <c r="D34" s="107">
        <f>投入係数表!AO34</f>
        <v>7.8025477707006366E-2</v>
      </c>
      <c r="E34" s="110">
        <f t="shared" si="9"/>
        <v>7.8025477707006363</v>
      </c>
      <c r="F34" s="85">
        <f>分析係数表!C37</f>
        <v>0.25348602222970695</v>
      </c>
      <c r="G34" s="110">
        <f t="shared" si="0"/>
        <v>1.977836797652172</v>
      </c>
      <c r="H34" s="110">
        <v>2.2119957264895733</v>
      </c>
      <c r="I34" s="110">
        <f t="shared" si="1"/>
        <v>2.2119957264895733</v>
      </c>
      <c r="J34" s="85">
        <f>分析係数表!G37</f>
        <v>0.47075358051131039</v>
      </c>
      <c r="K34" s="111">
        <f t="shared" si="2"/>
        <v>1.0413049083206838</v>
      </c>
      <c r="L34" s="79"/>
      <c r="M34" s="80"/>
      <c r="N34" s="81">
        <f>分析係数表!H37</f>
        <v>4.9005054768072494E-2</v>
      </c>
      <c r="O34" s="82">
        <f t="shared" si="3"/>
        <v>0.3550178020577735</v>
      </c>
      <c r="P34" s="76">
        <f>分析係数表!C37</f>
        <v>0.25348602222970695</v>
      </c>
      <c r="Q34" s="82">
        <f t="shared" si="4"/>
        <v>8.9992050464358472E-2</v>
      </c>
      <c r="R34" s="83">
        <v>0.10879014960611219</v>
      </c>
      <c r="S34" s="84">
        <f t="shared" si="5"/>
        <v>2.3207858760956857</v>
      </c>
      <c r="T34" s="85">
        <f>分析係数表!F37</f>
        <v>0.68036407442109492</v>
      </c>
      <c r="U34" s="86">
        <f t="shared" si="6"/>
        <v>1.578979334519391</v>
      </c>
      <c r="V34" s="87">
        <f>分析係数表!D37</f>
        <v>9.1554008834158748E-2</v>
      </c>
      <c r="W34" s="167">
        <f t="shared" si="7"/>
        <v>0</v>
      </c>
      <c r="X34" s="76">
        <f>分析係数表!E37</f>
        <v>8.4593762548520954E-2</v>
      </c>
      <c r="Y34" s="166">
        <f t="shared" si="8"/>
        <v>0</v>
      </c>
    </row>
    <row r="35" spans="1:25" x14ac:dyDescent="0.2">
      <c r="A35" s="6" t="s">
        <v>23</v>
      </c>
      <c r="B35" s="5" t="s">
        <v>194</v>
      </c>
      <c r="C35" s="90"/>
      <c r="D35" s="107">
        <f>投入係数表!AO35</f>
        <v>5.89171974522293E-2</v>
      </c>
      <c r="E35" s="110">
        <f t="shared" si="9"/>
        <v>5.8917197452229297</v>
      </c>
      <c r="F35" s="85">
        <f>分析係数表!C38</f>
        <v>0.13763637750820168</v>
      </c>
      <c r="G35" s="110">
        <f t="shared" si="0"/>
        <v>0.81091496302602895</v>
      </c>
      <c r="H35" s="110">
        <v>0.95797402237946072</v>
      </c>
      <c r="I35" s="110">
        <f t="shared" si="1"/>
        <v>0.95797402237946072</v>
      </c>
      <c r="J35" s="85">
        <f>分析係数表!G38</f>
        <v>0.19868482855800845</v>
      </c>
      <c r="K35" s="111">
        <f t="shared" si="2"/>
        <v>0.19033490439948891</v>
      </c>
      <c r="L35" s="79"/>
      <c r="M35" s="80"/>
      <c r="N35" s="81">
        <f>分析係数表!H38</f>
        <v>4.3455482143376897E-2</v>
      </c>
      <c r="O35" s="82">
        <f t="shared" si="3"/>
        <v>0.31481384585562611</v>
      </c>
      <c r="P35" s="76">
        <f>分析係数表!C38</f>
        <v>0.13763637750820168</v>
      </c>
      <c r="Q35" s="82">
        <f t="shared" si="4"/>
        <v>4.3329837332993767E-2</v>
      </c>
      <c r="R35" s="83">
        <v>5.5270833690458161E-2</v>
      </c>
      <c r="S35" s="84">
        <f t="shared" si="5"/>
        <v>1.013244856069919</v>
      </c>
      <c r="T35" s="85">
        <f>分析係数表!F38</f>
        <v>0.41427900422733677</v>
      </c>
      <c r="U35" s="86">
        <f t="shared" si="6"/>
        <v>0.41976607001111721</v>
      </c>
      <c r="V35" s="87">
        <f>分析係数表!D38</f>
        <v>5.9182714889619542E-2</v>
      </c>
      <c r="W35" s="167">
        <f t="shared" si="7"/>
        <v>0</v>
      </c>
      <c r="X35" s="76">
        <f>分析係数表!E38</f>
        <v>5.7303898543917334E-2</v>
      </c>
      <c r="Y35" s="166">
        <f t="shared" si="8"/>
        <v>0</v>
      </c>
    </row>
    <row r="36" spans="1:25" x14ac:dyDescent="0.2">
      <c r="A36" s="6" t="s">
        <v>24</v>
      </c>
      <c r="B36" s="5" t="s">
        <v>39</v>
      </c>
      <c r="C36" s="90"/>
      <c r="D36" s="107">
        <f>投入係数表!AO36</f>
        <v>0.18949044585987262</v>
      </c>
      <c r="E36" s="110">
        <f t="shared" si="9"/>
        <v>18.949044585987263</v>
      </c>
      <c r="F36" s="85">
        <f>分析係数表!C39</f>
        <v>1</v>
      </c>
      <c r="G36" s="110">
        <f t="shared" si="0"/>
        <v>18.949044585987263</v>
      </c>
      <c r="H36" s="110">
        <v>18.953709220180524</v>
      </c>
      <c r="I36" s="110">
        <f t="shared" si="1"/>
        <v>18.953709220180524</v>
      </c>
      <c r="J36" s="85">
        <f>分析係数表!G39</f>
        <v>0.35440246949875054</v>
      </c>
      <c r="K36" s="111">
        <f t="shared" si="2"/>
        <v>6.7172413537932147</v>
      </c>
      <c r="L36" s="79"/>
      <c r="M36" s="80"/>
      <c r="N36" s="81">
        <f>分析係数表!H39</f>
        <v>3.9099261673991711E-3</v>
      </c>
      <c r="O36" s="82">
        <f t="shared" si="3"/>
        <v>2.8325514596967472E-2</v>
      </c>
      <c r="P36" s="76">
        <f>分析係数表!C39</f>
        <v>1</v>
      </c>
      <c r="Q36" s="82">
        <f t="shared" si="4"/>
        <v>2.8325514596967472E-2</v>
      </c>
      <c r="R36" s="83">
        <v>3.3261903365561514E-2</v>
      </c>
      <c r="S36" s="84">
        <f t="shared" si="5"/>
        <v>18.986971123546088</v>
      </c>
      <c r="T36" s="85">
        <f>分析係数表!F39</f>
        <v>0.70505659267970011</v>
      </c>
      <c r="U36" s="86">
        <f t="shared" si="6"/>
        <v>13.386889165675262</v>
      </c>
      <c r="V36" s="87">
        <f>分析係数表!D39</f>
        <v>6.644127590768778E-2</v>
      </c>
      <c r="W36" s="167">
        <f t="shared" si="7"/>
        <v>1</v>
      </c>
      <c r="X36" s="76">
        <f>分析係数表!E39</f>
        <v>8.4080552697339411E-2</v>
      </c>
      <c r="Y36" s="166">
        <f t="shared" si="8"/>
        <v>2</v>
      </c>
    </row>
    <row r="37" spans="1:25" x14ac:dyDescent="0.2">
      <c r="A37" s="6" t="s">
        <v>25</v>
      </c>
      <c r="B37" s="5" t="s">
        <v>40</v>
      </c>
      <c r="C37" s="90"/>
      <c r="D37" s="107">
        <f>投入係数表!AO37</f>
        <v>0</v>
      </c>
      <c r="E37" s="110">
        <f t="shared" si="9"/>
        <v>0</v>
      </c>
      <c r="F37" s="85">
        <f>分析係数表!C40</f>
        <v>0.97865804365400166</v>
      </c>
      <c r="G37" s="110">
        <f t="shared" si="0"/>
        <v>0</v>
      </c>
      <c r="H37" s="110">
        <v>6.8274981676652441E-3</v>
      </c>
      <c r="I37" s="110">
        <f t="shared" si="1"/>
        <v>6.8274981676652441E-3</v>
      </c>
      <c r="J37" s="85">
        <f>分析係数表!G40</f>
        <v>0.50171175404443846</v>
      </c>
      <c r="K37" s="111">
        <f t="shared" si="2"/>
        <v>3.4254360814345193E-3</v>
      </c>
      <c r="L37" s="79"/>
      <c r="M37" s="80"/>
      <c r="N37" s="81">
        <f>分析係数表!H40</f>
        <v>2.8630749677406836E-2</v>
      </c>
      <c r="O37" s="82">
        <f t="shared" si="3"/>
        <v>0.20741586495198763</v>
      </c>
      <c r="P37" s="76">
        <f>分析係数表!C40</f>
        <v>0.97865804365400166</v>
      </c>
      <c r="Q37" s="82">
        <f t="shared" si="4"/>
        <v>0.20298920461671482</v>
      </c>
      <c r="R37" s="83">
        <v>0.20346567989625949</v>
      </c>
      <c r="S37" s="84">
        <f t="shared" si="5"/>
        <v>0.21029317806392472</v>
      </c>
      <c r="T37" s="85">
        <f>分析係数表!F40</f>
        <v>0.70027522319930191</v>
      </c>
      <c r="U37" s="86">
        <f t="shared" si="6"/>
        <v>0.14726310220600541</v>
      </c>
      <c r="V37" s="87">
        <f>分析係数表!D40</f>
        <v>7.5250050345707184E-2</v>
      </c>
      <c r="W37" s="167">
        <f t="shared" si="7"/>
        <v>0</v>
      </c>
      <c r="X37" s="76">
        <f>分析係数表!E40</f>
        <v>4.584815734711687E-2</v>
      </c>
      <c r="Y37" s="166">
        <f t="shared" si="8"/>
        <v>0</v>
      </c>
    </row>
    <row r="38" spans="1:25" x14ac:dyDescent="0.2">
      <c r="A38" s="6" t="s">
        <v>26</v>
      </c>
      <c r="B38" s="5" t="s">
        <v>277</v>
      </c>
      <c r="C38" s="90"/>
      <c r="D38" s="107">
        <f>投入係数表!AO38</f>
        <v>1.5923566878980893E-3</v>
      </c>
      <c r="E38" s="110">
        <f t="shared" si="9"/>
        <v>0.15923566878980894</v>
      </c>
      <c r="F38" s="85">
        <f>分析係数表!C41</f>
        <v>0.80396305278910163</v>
      </c>
      <c r="G38" s="110">
        <f t="shared" si="0"/>
        <v>0.12801959439316907</v>
      </c>
      <c r="H38" s="110">
        <v>0.13055316523226398</v>
      </c>
      <c r="I38" s="110">
        <f t="shared" si="1"/>
        <v>0.13055316523226398</v>
      </c>
      <c r="J38" s="85">
        <f>分析係数表!G41</f>
        <v>0.44128144119646501</v>
      </c>
      <c r="K38" s="111">
        <f t="shared" si="2"/>
        <v>5.7610688906453676E-2</v>
      </c>
      <c r="L38" s="79"/>
      <c r="M38" s="80"/>
      <c r="N38" s="81">
        <f>分析係数表!H41</f>
        <v>5.1799245180506638E-2</v>
      </c>
      <c r="O38" s="82">
        <f t="shared" si="3"/>
        <v>0.37526035343228126</v>
      </c>
      <c r="P38" s="76">
        <f>分析係数表!C41</f>
        <v>0.80396305278910163</v>
      </c>
      <c r="Q38" s="82">
        <f t="shared" si="4"/>
        <v>0.30169545933613406</v>
      </c>
      <c r="R38" s="83">
        <v>0.30700749803968602</v>
      </c>
      <c r="S38" s="84">
        <f t="shared" si="5"/>
        <v>0.43756066327194998</v>
      </c>
      <c r="T38" s="85">
        <f>分析係数表!F41</f>
        <v>0.54716179469748472</v>
      </c>
      <c r="U38" s="86">
        <f t="shared" si="6"/>
        <v>0.23941647780490194</v>
      </c>
      <c r="V38" s="87">
        <f>分析係数表!D41</f>
        <v>0.14475696804894631</v>
      </c>
      <c r="W38" s="167">
        <f t="shared" si="7"/>
        <v>0</v>
      </c>
      <c r="X38" s="76">
        <f>分析係数表!E41</f>
        <v>0.13642929979605711</v>
      </c>
      <c r="Y38" s="166">
        <f t="shared" si="8"/>
        <v>0</v>
      </c>
    </row>
    <row r="39" spans="1:25" x14ac:dyDescent="0.2">
      <c r="A39" s="6" t="s">
        <v>51</v>
      </c>
      <c r="B39" s="5" t="s">
        <v>367</v>
      </c>
      <c r="C39" s="90"/>
      <c r="D39" s="107">
        <f>投入係数表!AO39</f>
        <v>3.1847133757961785E-3</v>
      </c>
      <c r="E39" s="110">
        <f t="shared" si="9"/>
        <v>0.31847133757961787</v>
      </c>
      <c r="F39" s="85">
        <f>分析係数表!C42</f>
        <v>0.7641968631692807</v>
      </c>
      <c r="G39" s="110">
        <f>E39*F39</f>
        <v>0.24337479718766905</v>
      </c>
      <c r="H39" s="110">
        <v>0.25371593959925365</v>
      </c>
      <c r="I39" s="110">
        <f>C39+H39</f>
        <v>0.25371593959925365</v>
      </c>
      <c r="J39" s="85">
        <f>分析係数表!G42</f>
        <v>0.4859550561797753</v>
      </c>
      <c r="K39" s="111">
        <f>I39*J39</f>
        <v>0.12329454368165979</v>
      </c>
      <c r="L39" s="79"/>
      <c r="M39" s="80"/>
      <c r="N39" s="81">
        <f>分析係数表!H42</f>
        <v>1.4232907413336437E-2</v>
      </c>
      <c r="O39" s="82">
        <f t="shared" si="3"/>
        <v>0.10311049606389897</v>
      </c>
      <c r="P39" s="76">
        <f>分析係数表!C42</f>
        <v>0.7641968631692807</v>
      </c>
      <c r="Q39" s="82">
        <f>O39*P39</f>
        <v>7.8796717651860054E-2</v>
      </c>
      <c r="R39" s="83">
        <v>8.1598886943938992E-2</v>
      </c>
      <c r="S39" s="84">
        <f>I39+R39</f>
        <v>0.33531482654319267</v>
      </c>
      <c r="T39" s="85">
        <f>分析係数表!F42</f>
        <v>0.5610955056179775</v>
      </c>
      <c r="U39" s="86">
        <f>S39*T39</f>
        <v>0.18814364214045712</v>
      </c>
      <c r="V39" s="87">
        <f>分析係数表!D42</f>
        <v>0.23876404494382023</v>
      </c>
      <c r="W39" s="167">
        <f>ROUND(S39*V39,0)</f>
        <v>0</v>
      </c>
      <c r="X39" s="76">
        <f>分析係数表!E42</f>
        <v>0.20084269662921347</v>
      </c>
      <c r="Y39" s="166">
        <f>ROUND(S39*X39,0)</f>
        <v>0</v>
      </c>
    </row>
    <row r="40" spans="1:25" x14ac:dyDescent="0.2">
      <c r="A40" s="6" t="s">
        <v>195</v>
      </c>
      <c r="B40" s="5" t="s">
        <v>41</v>
      </c>
      <c r="C40" s="90"/>
      <c r="D40" s="107">
        <f>投入係数表!AO40</f>
        <v>3.0254777070063694E-2</v>
      </c>
      <c r="E40" s="110">
        <f t="shared" si="9"/>
        <v>3.0254777070063694</v>
      </c>
      <c r="F40" s="85">
        <f>分析係数表!C43</f>
        <v>0.28983015307192284</v>
      </c>
      <c r="G40" s="110">
        <f>E40*F40</f>
        <v>0.87687466693734617</v>
      </c>
      <c r="H40" s="110">
        <v>1.6457965501643887</v>
      </c>
      <c r="I40" s="110">
        <f>C40+H40</f>
        <v>1.6457965501643887</v>
      </c>
      <c r="J40" s="85">
        <f>分析係数表!G43</f>
        <v>0.33656441717791413</v>
      </c>
      <c r="K40" s="111">
        <f>I40*J40</f>
        <v>0.55391655669949924</v>
      </c>
      <c r="L40" s="79"/>
      <c r="M40" s="80"/>
      <c r="N40" s="81">
        <f>分析係数表!H43</f>
        <v>3.8148460769760653E-2</v>
      </c>
      <c r="O40" s="82">
        <f t="shared" si="3"/>
        <v>0.27636705557140473</v>
      </c>
      <c r="P40" s="76">
        <f>分析係数表!C43</f>
        <v>0.28983015307192284</v>
      </c>
      <c r="Q40" s="82">
        <f>O40*P40</f>
        <v>8.0099506020296835E-2</v>
      </c>
      <c r="R40" s="83">
        <v>0.13221664396345892</v>
      </c>
      <c r="S40" s="84">
        <f>I40+R40</f>
        <v>1.7780131941278476</v>
      </c>
      <c r="T40" s="85">
        <f>分析係数表!F43</f>
        <v>0.56944785276073617</v>
      </c>
      <c r="U40" s="86">
        <f>S40*T40</f>
        <v>1.0124857955763609</v>
      </c>
      <c r="V40" s="87">
        <f>分析係数表!D43</f>
        <v>0.1860122699386503</v>
      </c>
      <c r="W40" s="167">
        <f>ROUND(S40*V40,0)</f>
        <v>0</v>
      </c>
      <c r="X40" s="76">
        <f>分析係数表!E43</f>
        <v>0.14098159509202454</v>
      </c>
      <c r="Y40" s="166">
        <f>ROUND(S40*X40,0)</f>
        <v>0</v>
      </c>
    </row>
    <row r="41" spans="1:25" x14ac:dyDescent="0.2">
      <c r="A41" s="6" t="s">
        <v>341</v>
      </c>
      <c r="B41" s="5" t="s">
        <v>42</v>
      </c>
      <c r="C41" s="90"/>
      <c r="D41" s="107">
        <f>投入係数表!AO41</f>
        <v>1.5923566878980893E-3</v>
      </c>
      <c r="E41" s="110">
        <f t="shared" si="9"/>
        <v>0.15923566878980894</v>
      </c>
      <c r="F41" s="85">
        <f>分析係数表!C44</f>
        <v>0.42300160227879646</v>
      </c>
      <c r="G41" s="110">
        <f>E41*F41</f>
        <v>6.7356943038024919E-2</v>
      </c>
      <c r="H41" s="110">
        <v>8.3855781975216578E-2</v>
      </c>
      <c r="I41" s="110">
        <f>C41+H41</f>
        <v>8.3855781975216578E-2</v>
      </c>
      <c r="J41" s="85">
        <f>分析係数表!G44</f>
        <v>0.26136898597118913</v>
      </c>
      <c r="K41" s="111">
        <f>I41*J41</f>
        <v>2.1917300702683475E-2</v>
      </c>
      <c r="L41" s="79"/>
      <c r="M41" s="80"/>
      <c r="N41" s="81">
        <f>分析係数表!H44</f>
        <v>0.11478495406079305</v>
      </c>
      <c r="O41" s="82">
        <f t="shared" si="3"/>
        <v>0.83156119899931069</v>
      </c>
      <c r="P41" s="76">
        <f>分析係数表!C44</f>
        <v>0.42300160227879646</v>
      </c>
      <c r="Q41" s="82">
        <f>O41*P41</f>
        <v>0.35175171956958556</v>
      </c>
      <c r="R41" s="83">
        <v>0.35784807116817091</v>
      </c>
      <c r="S41" s="84">
        <f>I41+R41</f>
        <v>0.4417038531433875</v>
      </c>
      <c r="T41" s="85">
        <f>分析係数表!F44</f>
        <v>0.45226438188494494</v>
      </c>
      <c r="U41" s="86">
        <f>S41*T41</f>
        <v>0.19976692011809263</v>
      </c>
      <c r="V41" s="87">
        <f>分析係数表!D44</f>
        <v>0.17696073816024857</v>
      </c>
      <c r="W41" s="167">
        <f>ROUND(S41*V41,0)</f>
        <v>0</v>
      </c>
      <c r="X41" s="76">
        <f>分析係数表!E44</f>
        <v>0.12357593446944733</v>
      </c>
      <c r="Y41" s="166">
        <f>ROUND(S41*X41,0)</f>
        <v>0</v>
      </c>
    </row>
    <row r="42" spans="1:25" x14ac:dyDescent="0.2">
      <c r="A42" s="6" t="s">
        <v>342</v>
      </c>
      <c r="B42" s="5" t="s">
        <v>279</v>
      </c>
      <c r="C42" s="90"/>
      <c r="D42" s="107">
        <f>投入係数表!AO42</f>
        <v>0</v>
      </c>
      <c r="E42" s="110">
        <f t="shared" si="9"/>
        <v>0</v>
      </c>
      <c r="F42" s="85">
        <f>分析係数表!C45</f>
        <v>1</v>
      </c>
      <c r="G42" s="110">
        <f>E42*F42</f>
        <v>0</v>
      </c>
      <c r="H42" s="110">
        <v>3.7360510424046818E-2</v>
      </c>
      <c r="I42" s="110">
        <f>C42+H42</f>
        <v>3.7360510424046818E-2</v>
      </c>
      <c r="J42" s="85">
        <f>分析係数表!G45</f>
        <v>0</v>
      </c>
      <c r="K42" s="111">
        <f>I42*J42</f>
        <v>0</v>
      </c>
      <c r="L42" s="79"/>
      <c r="M42" s="80"/>
      <c r="N42" s="81">
        <f>分析係数表!H45</f>
        <v>0</v>
      </c>
      <c r="O42" s="82">
        <f t="shared" si="3"/>
        <v>0</v>
      </c>
      <c r="P42" s="76">
        <f>分析係数表!C45</f>
        <v>1</v>
      </c>
      <c r="Q42" s="82">
        <f>O42*P42</f>
        <v>0</v>
      </c>
      <c r="R42" s="83">
        <v>2.7799350368014363E-3</v>
      </c>
      <c r="S42" s="84">
        <f>I42+R42</f>
        <v>4.0140445460848252E-2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201">
        <f>最終需要_まとめ!C44</f>
        <v>100</v>
      </c>
      <c r="D43" s="107">
        <f>投入係数表!AO43</f>
        <v>0</v>
      </c>
      <c r="E43" s="110">
        <f t="shared" si="9"/>
        <v>0</v>
      </c>
      <c r="F43" s="85">
        <f>分析係数表!C46</f>
        <v>0.14201585503963765</v>
      </c>
      <c r="G43" s="110">
        <f>E43*F43</f>
        <v>0</v>
      </c>
      <c r="H43" s="110">
        <v>2.4616724986267918E-2</v>
      </c>
      <c r="I43" s="110">
        <f>C43+H43</f>
        <v>100.02461672498627</v>
      </c>
      <c r="J43" s="85">
        <f>分析係数表!G46</f>
        <v>9.5541401273885346E-3</v>
      </c>
      <c r="K43" s="111">
        <f>I43*J43</f>
        <v>0.9556492043788497</v>
      </c>
      <c r="L43" s="79"/>
      <c r="M43" s="80"/>
      <c r="N43" s="81">
        <f>分析係数表!H46</f>
        <v>2.2838625801631884E-2</v>
      </c>
      <c r="O43" s="82">
        <f t="shared" si="3"/>
        <v>0.16545474283191422</v>
      </c>
      <c r="P43" s="76">
        <f>分析係数表!C46</f>
        <v>0.14201585503963765</v>
      </c>
      <c r="Q43" s="82">
        <f>O43*P43</f>
        <v>2.3497196773637655E-2</v>
      </c>
      <c r="R43" s="83">
        <v>2.6050858375437455E-2</v>
      </c>
      <c r="S43" s="84">
        <f>I43+R43</f>
        <v>100.05066758336172</v>
      </c>
      <c r="T43" s="85">
        <f>分析係数表!F46</f>
        <v>0.31369426751592355</v>
      </c>
      <c r="U43" s="86">
        <f>S43*T43</f>
        <v>31.38532088204181</v>
      </c>
      <c r="V43" s="87">
        <f>分析係数表!D46</f>
        <v>3.1847133757961785E-3</v>
      </c>
      <c r="W43" s="167">
        <f>ROUND(S43*V43,0)</f>
        <v>0</v>
      </c>
      <c r="X43" s="76">
        <f>分析係数表!E46</f>
        <v>1.1146496815286623E-2</v>
      </c>
      <c r="Y43" s="166">
        <f>ROUND(S43*X43,0)</f>
        <v>1</v>
      </c>
    </row>
    <row r="44" spans="1:25" x14ac:dyDescent="0.2">
      <c r="A44" s="192">
        <v>40</v>
      </c>
      <c r="B44" s="14" t="s">
        <v>151</v>
      </c>
      <c r="C44" s="197">
        <f>SUM(C5:C43)</f>
        <v>100</v>
      </c>
      <c r="D44" s="108">
        <f>投入係数表!AO44</f>
        <v>0.68312101910828027</v>
      </c>
      <c r="E44" s="96">
        <f>SUM(E5:E43)</f>
        <v>68.312101910828019</v>
      </c>
      <c r="F44" s="98">
        <f>分析係数表!C47</f>
        <v>0.37838028773130272</v>
      </c>
      <c r="G44" s="96">
        <f>SUM(G5:G43)</f>
        <v>28.829733591003404</v>
      </c>
      <c r="H44" s="96">
        <f>SUM(H5:H43)</f>
        <v>31.742081425442819</v>
      </c>
      <c r="I44" s="96">
        <f>SUM(I5:I43)</f>
        <v>131.74208142544282</v>
      </c>
      <c r="J44" s="98">
        <f>分析係数表!G47</f>
        <v>0.24341071531224251</v>
      </c>
      <c r="K44" s="112">
        <f>SUM(K5:K43)</f>
        <v>11.548109351321125</v>
      </c>
      <c r="L44" s="94">
        <f>最終需要_まとめ!$L$33</f>
        <v>0.62733333333333341</v>
      </c>
      <c r="M44" s="91">
        <f>K44*L44</f>
        <v>7.2445139330621204</v>
      </c>
      <c r="N44" s="95">
        <f>分析係数表!H47</f>
        <v>1</v>
      </c>
      <c r="O44" s="96">
        <f>SUM(O5:O43)</f>
        <v>7.2445139330621222</v>
      </c>
      <c r="P44" s="92">
        <f>分析係数表!C47</f>
        <v>0.37838028773130272</v>
      </c>
      <c r="Q44" s="96">
        <f>SUM(Q5:Q43)</f>
        <v>3.0315955267606589</v>
      </c>
      <c r="R44" s="91">
        <f>SUM(R5:R43)</f>
        <v>3.377472711296734</v>
      </c>
      <c r="S44" s="97">
        <f>SUM(S5:S43)</f>
        <v>135.11955413673957</v>
      </c>
      <c r="T44" s="98">
        <f>分析係数表!F47</f>
        <v>0.4410006323413877</v>
      </c>
      <c r="U44" s="99">
        <f>SUM(U5:U43)</f>
        <v>54.738669342919671</v>
      </c>
      <c r="V44" s="100">
        <f>分析係数表!D47</f>
        <v>6.076465403261349E-2</v>
      </c>
      <c r="W44" s="164">
        <f>SUM(W5:W43)</f>
        <v>2</v>
      </c>
      <c r="X44" s="92">
        <f>分析係数表!E47</f>
        <v>4.5269894801387316E-2</v>
      </c>
      <c r="Y44" s="165">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M36" activePane="bottomRight" state="frozen"/>
      <selection activeCell="F63" sqref="F63"/>
      <selection pane="topRight" activeCell="F63" sqref="F63"/>
      <selection pane="bottomLeft" activeCell="F63" sqref="F63"/>
      <selection pane="bottomRight" activeCell="V37" sqref="V37"/>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3" t="s">
        <v>483</v>
      </c>
      <c r="K1" s="393" t="s">
        <v>483</v>
      </c>
    </row>
    <row r="2" spans="1:49" x14ac:dyDescent="0.2">
      <c r="A2" s="1" t="s">
        <v>59</v>
      </c>
      <c r="K2" s="1" t="s">
        <v>189</v>
      </c>
      <c r="R2" s="48" t="s">
        <v>215</v>
      </c>
      <c r="Z2" s="48" t="s">
        <v>60</v>
      </c>
      <c r="AK2" s="48" t="s">
        <v>61</v>
      </c>
    </row>
    <row r="3" spans="1:49" x14ac:dyDescent="0.2">
      <c r="K3" s="1" t="s">
        <v>62</v>
      </c>
      <c r="R3" s="48" t="s">
        <v>63</v>
      </c>
      <c r="Z3" s="48" t="s">
        <v>64</v>
      </c>
      <c r="AK3" s="48" t="s">
        <v>64</v>
      </c>
    </row>
    <row r="4" spans="1:49" x14ac:dyDescent="0.2">
      <c r="W4" s="209"/>
      <c r="Z4" s="48" t="s">
        <v>65</v>
      </c>
      <c r="AP4" s="210" t="s">
        <v>479</v>
      </c>
      <c r="AU4" s="48" t="s">
        <v>385</v>
      </c>
    </row>
    <row r="5" spans="1:49" x14ac:dyDescent="0.2">
      <c r="A5" s="211"/>
      <c r="B5" s="51"/>
      <c r="C5" s="104"/>
      <c r="D5" s="51"/>
      <c r="E5" s="51"/>
      <c r="F5" s="51"/>
      <c r="G5" s="51"/>
      <c r="H5" s="105"/>
      <c r="K5" s="211"/>
      <c r="L5" s="105"/>
      <c r="M5" s="212" t="s">
        <v>66</v>
      </c>
      <c r="N5" s="155" t="s">
        <v>66</v>
      </c>
      <c r="O5" s="114"/>
      <c r="P5" s="105"/>
      <c r="R5" s="104"/>
      <c r="S5" s="51"/>
      <c r="T5" s="374" t="s">
        <v>66</v>
      </c>
      <c r="U5" s="375"/>
      <c r="V5" s="376"/>
      <c r="W5" s="464" t="s">
        <v>67</v>
      </c>
      <c r="X5" s="465"/>
      <c r="Z5" s="104"/>
      <c r="AA5" s="105"/>
      <c r="AB5" s="371"/>
      <c r="AC5" s="371"/>
      <c r="AD5" s="371"/>
      <c r="AE5" s="371"/>
      <c r="AF5" s="371"/>
      <c r="AG5" s="371"/>
      <c r="AH5" s="114"/>
      <c r="AI5" s="114"/>
      <c r="AK5" s="104"/>
      <c r="AL5" s="51"/>
      <c r="AM5" s="114"/>
      <c r="AN5" s="105"/>
      <c r="AP5" s="211"/>
      <c r="AQ5" s="105"/>
      <c r="AR5" s="212" t="s">
        <v>386</v>
      </c>
      <c r="AS5" s="155"/>
      <c r="AT5" s="155" t="s">
        <v>386</v>
      </c>
      <c r="AU5" s="212"/>
      <c r="AV5" s="114"/>
      <c r="AW5" s="105"/>
    </row>
    <row r="6" spans="1:49" ht="36" x14ac:dyDescent="0.2">
      <c r="A6" s="213" t="s">
        <v>1</v>
      </c>
      <c r="B6" s="158" t="s">
        <v>349</v>
      </c>
      <c r="C6" s="214" t="s">
        <v>482</v>
      </c>
      <c r="D6" s="215" t="s">
        <v>212</v>
      </c>
      <c r="E6" s="215" t="s">
        <v>213</v>
      </c>
      <c r="F6" s="215" t="s">
        <v>68</v>
      </c>
      <c r="G6" s="215" t="s">
        <v>69</v>
      </c>
      <c r="H6" s="216" t="s">
        <v>70</v>
      </c>
      <c r="I6" s="215"/>
      <c r="K6" s="213" t="s">
        <v>1</v>
      </c>
      <c r="L6" s="158" t="s">
        <v>349</v>
      </c>
      <c r="M6" s="217" t="s">
        <v>480</v>
      </c>
      <c r="N6" s="215" t="s">
        <v>71</v>
      </c>
      <c r="O6" s="217" t="s">
        <v>72</v>
      </c>
      <c r="P6" s="216" t="s">
        <v>482</v>
      </c>
      <c r="R6" s="213" t="s">
        <v>1</v>
      </c>
      <c r="S6" s="158" t="s">
        <v>349</v>
      </c>
      <c r="T6" s="377" t="s">
        <v>418</v>
      </c>
      <c r="U6" s="378" t="s">
        <v>350</v>
      </c>
      <c r="V6" s="379" t="s">
        <v>351</v>
      </c>
      <c r="W6" s="218" t="s">
        <v>212</v>
      </c>
      <c r="X6" s="218" t="s">
        <v>214</v>
      </c>
      <c r="Z6" s="213" t="s">
        <v>1</v>
      </c>
      <c r="AA6" s="158" t="s">
        <v>349</v>
      </c>
      <c r="AB6" s="372" t="s">
        <v>53</v>
      </c>
      <c r="AC6" s="372" t="s">
        <v>54</v>
      </c>
      <c r="AD6" s="372" t="s">
        <v>55</v>
      </c>
      <c r="AE6" s="372" t="s">
        <v>56</v>
      </c>
      <c r="AF6" s="372" t="s">
        <v>57</v>
      </c>
      <c r="AG6" s="372" t="s">
        <v>484</v>
      </c>
      <c r="AH6" s="217" t="s">
        <v>73</v>
      </c>
      <c r="AI6" s="217" t="s">
        <v>74</v>
      </c>
      <c r="AK6" s="213" t="s">
        <v>1</v>
      </c>
      <c r="AL6" s="158" t="s">
        <v>349</v>
      </c>
      <c r="AM6" s="217" t="s">
        <v>44</v>
      </c>
      <c r="AN6" s="216" t="s">
        <v>75</v>
      </c>
      <c r="AP6" s="213" t="s">
        <v>1</v>
      </c>
      <c r="AQ6" s="158" t="s">
        <v>349</v>
      </c>
      <c r="AR6" s="217" t="s">
        <v>480</v>
      </c>
      <c r="AS6" s="215" t="s">
        <v>352</v>
      </c>
      <c r="AT6" s="215" t="s">
        <v>71</v>
      </c>
      <c r="AU6" s="217" t="s">
        <v>481</v>
      </c>
      <c r="AV6" s="217" t="s">
        <v>72</v>
      </c>
      <c r="AW6" s="216" t="s">
        <v>482</v>
      </c>
    </row>
    <row r="7" spans="1:49" x14ac:dyDescent="0.2">
      <c r="A7" s="219"/>
      <c r="B7" s="126"/>
      <c r="C7" s="103"/>
      <c r="H7" s="158"/>
      <c r="K7" s="219"/>
      <c r="L7" s="220"/>
      <c r="M7" s="221" t="s">
        <v>76</v>
      </c>
      <c r="N7" s="222" t="s">
        <v>77</v>
      </c>
      <c r="O7" s="221" t="s">
        <v>78</v>
      </c>
      <c r="P7" s="223" t="s">
        <v>79</v>
      </c>
      <c r="R7" s="219"/>
      <c r="S7" s="220"/>
      <c r="T7" s="380" t="s">
        <v>80</v>
      </c>
      <c r="U7" s="381"/>
      <c r="V7" s="382"/>
      <c r="W7" s="221" t="s">
        <v>81</v>
      </c>
      <c r="X7" s="221" t="s">
        <v>82</v>
      </c>
      <c r="Z7" s="219"/>
      <c r="AA7" s="220"/>
      <c r="AB7" s="373" t="s">
        <v>84</v>
      </c>
      <c r="AC7" s="373" t="s">
        <v>85</v>
      </c>
      <c r="AD7" s="373" t="s">
        <v>86</v>
      </c>
      <c r="AE7" s="373" t="s">
        <v>87</v>
      </c>
      <c r="AF7" s="373" t="s">
        <v>88</v>
      </c>
      <c r="AG7" s="373" t="s">
        <v>89</v>
      </c>
      <c r="AH7" s="221" t="s">
        <v>90</v>
      </c>
      <c r="AI7" s="221" t="s">
        <v>91</v>
      </c>
      <c r="AK7" s="219"/>
      <c r="AL7" s="220"/>
      <c r="AM7" s="221" t="s">
        <v>84</v>
      </c>
      <c r="AN7" s="223" t="s">
        <v>92</v>
      </c>
      <c r="AP7" s="219"/>
      <c r="AQ7" s="220"/>
      <c r="AR7" s="221" t="s">
        <v>387</v>
      </c>
      <c r="AS7" s="222" t="s">
        <v>388</v>
      </c>
      <c r="AT7" s="222" t="s">
        <v>389</v>
      </c>
      <c r="AU7" s="221" t="s">
        <v>390</v>
      </c>
      <c r="AV7" s="221" t="s">
        <v>391</v>
      </c>
      <c r="AW7" s="223" t="s">
        <v>392</v>
      </c>
    </row>
    <row r="8" spans="1:49" x14ac:dyDescent="0.2">
      <c r="A8" s="224" t="s">
        <v>264</v>
      </c>
      <c r="B8" s="158" t="s">
        <v>265</v>
      </c>
      <c r="C8" s="402">
        <f t="shared" ref="C8:C41" si="0">P8</f>
        <v>1</v>
      </c>
      <c r="D8" s="403">
        <f t="shared" ref="D8:E41" si="1">W8</f>
        <v>0.29959662632929962</v>
      </c>
      <c r="E8" s="403">
        <f t="shared" si="1"/>
        <v>0.10695513995844029</v>
      </c>
      <c r="F8" s="403">
        <f t="shared" ref="F8:G41" si="2">AH8</f>
        <v>0.45202298007578534</v>
      </c>
      <c r="G8" s="403">
        <f t="shared" si="2"/>
        <v>0.11966752230778634</v>
      </c>
      <c r="H8" s="404">
        <f t="shared" ref="H8:H41" si="3">AN8</f>
        <v>1.1982031803320041E-2</v>
      </c>
      <c r="K8" s="224" t="s">
        <v>264</v>
      </c>
      <c r="L8" s="158" t="s">
        <v>265</v>
      </c>
      <c r="M8" s="383">
        <f>取引基本表!AX5</f>
        <v>3393</v>
      </c>
      <c r="N8" s="367">
        <f>ABS(取引基本表!BB5)</f>
        <v>0</v>
      </c>
      <c r="O8" s="411">
        <f t="shared" ref="O8:O41" si="4">N8/M8</f>
        <v>0</v>
      </c>
      <c r="P8" s="407">
        <f t="shared" ref="P8:P43" si="5">1-O8</f>
        <v>1</v>
      </c>
      <c r="R8" s="224" t="s">
        <v>264</v>
      </c>
      <c r="S8" s="158" t="s">
        <v>265</v>
      </c>
      <c r="T8" s="365">
        <f>取引基本表!BD5</f>
        <v>8181</v>
      </c>
      <c r="U8" s="446">
        <f>雇用表!I5</f>
        <v>2451</v>
      </c>
      <c r="V8" s="447">
        <f>雇用表!I51</f>
        <v>875</v>
      </c>
      <c r="W8" s="413">
        <f>U8/T8</f>
        <v>0.29959662632929962</v>
      </c>
      <c r="X8" s="413">
        <f>V8/T8</f>
        <v>0.10695513995844029</v>
      </c>
      <c r="Z8" s="224" t="s">
        <v>264</v>
      </c>
      <c r="AA8" s="48" t="s">
        <v>265</v>
      </c>
      <c r="AB8" s="450">
        <f t="array" ref="AB8:AF47">TRANSPOSE(取引基本表!C46:AP50)</f>
        <v>979</v>
      </c>
      <c r="AC8" s="451">
        <v>1654</v>
      </c>
      <c r="AD8" s="451">
        <v>1308</v>
      </c>
      <c r="AE8" s="451">
        <v>325</v>
      </c>
      <c r="AF8" s="451">
        <v>-568</v>
      </c>
      <c r="AG8" s="368">
        <f t="array" ref="AG8:AG47">TRANSPOSE(取引基本表!C52:AP52)</f>
        <v>8181</v>
      </c>
      <c r="AH8" s="404">
        <f>SUM(AB8:AF8)/AG8</f>
        <v>0.45202298007578534</v>
      </c>
      <c r="AI8" s="415">
        <f>AB8/AG8</f>
        <v>0.11966752230778634</v>
      </c>
      <c r="AK8" s="224" t="s">
        <v>264</v>
      </c>
      <c r="AL8" s="158" t="s">
        <v>265</v>
      </c>
      <c r="AM8" s="383">
        <f>取引基本表!AR5</f>
        <v>1235</v>
      </c>
      <c r="AN8" s="407">
        <f t="shared" ref="AN8:AN47" si="6">AM8/AM$47</f>
        <v>1.1982031803320041E-2</v>
      </c>
      <c r="AP8" s="224" t="s">
        <v>264</v>
      </c>
      <c r="AQ8" s="158" t="s">
        <v>265</v>
      </c>
      <c r="AR8" s="386">
        <f>取引基本表!AX5</f>
        <v>3393</v>
      </c>
      <c r="AS8" s="387">
        <f>取引基本表!AY5</f>
        <v>4788</v>
      </c>
      <c r="AT8" s="387">
        <f>ABS(取引基本表!BB5)</f>
        <v>0</v>
      </c>
      <c r="AU8" s="388">
        <f>AS8-AT8</f>
        <v>4788</v>
      </c>
      <c r="AV8" s="411">
        <v>0.83011676085593211</v>
      </c>
      <c r="AW8" s="407">
        <v>0.16988323914406789</v>
      </c>
    </row>
    <row r="9" spans="1:49" x14ac:dyDescent="0.2">
      <c r="A9" s="225" t="s">
        <v>220</v>
      </c>
      <c r="B9" s="158" t="s">
        <v>266</v>
      </c>
      <c r="C9" s="405">
        <f t="shared" si="0"/>
        <v>0.44525547445255476</v>
      </c>
      <c r="D9" s="406">
        <f t="shared" si="1"/>
        <v>0.22727272727272727</v>
      </c>
      <c r="E9" s="406">
        <f t="shared" si="1"/>
        <v>0</v>
      </c>
      <c r="F9" s="406">
        <f t="shared" si="2"/>
        <v>0.71212121212121215</v>
      </c>
      <c r="G9" s="406">
        <f t="shared" si="2"/>
        <v>0.25757575757575757</v>
      </c>
      <c r="H9" s="407">
        <f t="shared" si="3"/>
        <v>6.2093120276314386E-4</v>
      </c>
      <c r="K9" s="225" t="s">
        <v>220</v>
      </c>
      <c r="L9" s="158" t="s">
        <v>266</v>
      </c>
      <c r="M9" s="383">
        <f>取引基本表!AX6</f>
        <v>137</v>
      </c>
      <c r="N9" s="367">
        <f>ABS(取引基本表!BB6)</f>
        <v>76</v>
      </c>
      <c r="O9" s="411">
        <f t="shared" si="4"/>
        <v>0.55474452554744524</v>
      </c>
      <c r="P9" s="407">
        <f t="shared" si="5"/>
        <v>0.44525547445255476</v>
      </c>
      <c r="R9" s="225" t="s">
        <v>220</v>
      </c>
      <c r="S9" s="158" t="s">
        <v>266</v>
      </c>
      <c r="T9" s="365">
        <f>取引基本表!BD6</f>
        <v>66</v>
      </c>
      <c r="U9" s="446">
        <f>雇用表!I6</f>
        <v>15</v>
      </c>
      <c r="V9" s="447">
        <f>雇用表!I52</f>
        <v>0</v>
      </c>
      <c r="W9" s="413">
        <f t="shared" ref="W9:W47" si="7">U9/T9</f>
        <v>0.22727272727272727</v>
      </c>
      <c r="X9" s="413">
        <f t="shared" ref="X9:X47" si="8">V9/T9</f>
        <v>0</v>
      </c>
      <c r="Z9" s="225" t="s">
        <v>220</v>
      </c>
      <c r="AA9" s="48" t="s">
        <v>266</v>
      </c>
      <c r="AB9" s="452">
        <v>17</v>
      </c>
      <c r="AC9" s="387">
        <v>26</v>
      </c>
      <c r="AD9" s="387">
        <v>5</v>
      </c>
      <c r="AE9" s="387">
        <v>2</v>
      </c>
      <c r="AF9" s="387">
        <v>-3</v>
      </c>
      <c r="AG9" s="369">
        <v>66</v>
      </c>
      <c r="AH9" s="407">
        <f t="shared" ref="AH9:AH41" si="9">SUM(AB9:AF9)/AG9</f>
        <v>0.71212121212121215</v>
      </c>
      <c r="AI9" s="411">
        <f t="shared" ref="AI9:AI41" si="10">AB9/AG9</f>
        <v>0.25757575757575757</v>
      </c>
      <c r="AK9" s="225" t="s">
        <v>220</v>
      </c>
      <c r="AL9" s="158" t="s">
        <v>266</v>
      </c>
      <c r="AM9" s="383">
        <f>取引基本表!AR6</f>
        <v>64</v>
      </c>
      <c r="AN9" s="407">
        <f t="shared" si="6"/>
        <v>6.2093120276314386E-4</v>
      </c>
      <c r="AP9" s="225" t="s">
        <v>220</v>
      </c>
      <c r="AQ9" s="158" t="s">
        <v>266</v>
      </c>
      <c r="AR9" s="386">
        <f>取引基本表!AX6</f>
        <v>137</v>
      </c>
      <c r="AS9" s="387">
        <f>取引基本表!AY6</f>
        <v>5</v>
      </c>
      <c r="AT9" s="387">
        <f>ABS(取引基本表!BB6)</f>
        <v>76</v>
      </c>
      <c r="AU9" s="388">
        <f t="shared" ref="AU9:AU47" si="11">AS9-AT9</f>
        <v>-71</v>
      </c>
      <c r="AV9" s="411">
        <v>0.59023354564755837</v>
      </c>
      <c r="AW9" s="407">
        <v>0.40976645435244163</v>
      </c>
    </row>
    <row r="10" spans="1:49" x14ac:dyDescent="0.2">
      <c r="A10" s="225" t="s">
        <v>221</v>
      </c>
      <c r="B10" s="158" t="s">
        <v>267</v>
      </c>
      <c r="C10" s="405">
        <f t="shared" si="0"/>
        <v>1</v>
      </c>
      <c r="D10" s="406">
        <f t="shared" si="1"/>
        <v>0.10539419087136929</v>
      </c>
      <c r="E10" s="406">
        <f t="shared" si="1"/>
        <v>0</v>
      </c>
      <c r="F10" s="406">
        <f t="shared" si="2"/>
        <v>0.51950207468879672</v>
      </c>
      <c r="G10" s="406">
        <f t="shared" si="2"/>
        <v>0.17925311203319502</v>
      </c>
      <c r="H10" s="407">
        <f t="shared" si="3"/>
        <v>1.2030542053535912E-3</v>
      </c>
      <c r="K10" s="225" t="s">
        <v>221</v>
      </c>
      <c r="L10" s="158" t="s">
        <v>267</v>
      </c>
      <c r="M10" s="383">
        <f>取引基本表!AX7</f>
        <v>521</v>
      </c>
      <c r="N10" s="367">
        <f>ABS(取引基本表!BB7)</f>
        <v>0</v>
      </c>
      <c r="O10" s="411">
        <f t="shared" si="4"/>
        <v>0</v>
      </c>
      <c r="P10" s="407">
        <f t="shared" si="5"/>
        <v>1</v>
      </c>
      <c r="R10" s="225" t="s">
        <v>221</v>
      </c>
      <c r="S10" s="158" t="s">
        <v>267</v>
      </c>
      <c r="T10" s="365">
        <f>取引基本表!BD7</f>
        <v>3615</v>
      </c>
      <c r="U10" s="446">
        <f>雇用表!I7</f>
        <v>381</v>
      </c>
      <c r="V10" s="447">
        <f>雇用表!I53</f>
        <v>0</v>
      </c>
      <c r="W10" s="413">
        <f t="shared" si="7"/>
        <v>0.10539419087136929</v>
      </c>
      <c r="X10" s="413">
        <f t="shared" si="8"/>
        <v>0</v>
      </c>
      <c r="Z10" s="225" t="s">
        <v>221</v>
      </c>
      <c r="AA10" s="48" t="s">
        <v>267</v>
      </c>
      <c r="AB10" s="452">
        <v>648</v>
      </c>
      <c r="AC10" s="387">
        <v>539</v>
      </c>
      <c r="AD10" s="387">
        <v>507</v>
      </c>
      <c r="AE10" s="387">
        <v>187</v>
      </c>
      <c r="AF10" s="387">
        <v>-3</v>
      </c>
      <c r="AG10" s="369">
        <v>3615</v>
      </c>
      <c r="AH10" s="407">
        <f t="shared" si="9"/>
        <v>0.51950207468879672</v>
      </c>
      <c r="AI10" s="411">
        <f t="shared" si="10"/>
        <v>0.17925311203319502</v>
      </c>
      <c r="AK10" s="225" t="s">
        <v>221</v>
      </c>
      <c r="AL10" s="158" t="s">
        <v>267</v>
      </c>
      <c r="AM10" s="383">
        <f>取引基本表!AR7</f>
        <v>124</v>
      </c>
      <c r="AN10" s="407">
        <f t="shared" si="6"/>
        <v>1.2030542053535912E-3</v>
      </c>
      <c r="AP10" s="225" t="s">
        <v>221</v>
      </c>
      <c r="AQ10" s="158" t="s">
        <v>267</v>
      </c>
      <c r="AR10" s="386">
        <f>取引基本表!AX7</f>
        <v>521</v>
      </c>
      <c r="AS10" s="387">
        <f>取引基本表!AY7</f>
        <v>3094</v>
      </c>
      <c r="AT10" s="387">
        <f>ABS(取引基本表!BB7)</f>
        <v>0</v>
      </c>
      <c r="AU10" s="388">
        <f t="shared" si="11"/>
        <v>3094</v>
      </c>
      <c r="AV10" s="411">
        <v>0.31992289294256238</v>
      </c>
      <c r="AW10" s="407">
        <v>0.68007710705743762</v>
      </c>
    </row>
    <row r="11" spans="1:49" x14ac:dyDescent="0.2">
      <c r="A11" s="225" t="s">
        <v>222</v>
      </c>
      <c r="B11" s="158" t="s">
        <v>27</v>
      </c>
      <c r="C11" s="405">
        <f t="shared" si="0"/>
        <v>1.8423746161719823E-3</v>
      </c>
      <c r="D11" s="406">
        <f t="shared" si="1"/>
        <v>0.8666666666666667</v>
      </c>
      <c r="E11" s="406">
        <f t="shared" si="1"/>
        <v>0.13333333333333333</v>
      </c>
      <c r="F11" s="406">
        <f t="shared" si="2"/>
        <v>0.8</v>
      </c>
      <c r="G11" s="406">
        <f t="shared" si="2"/>
        <v>0.46666666666666667</v>
      </c>
      <c r="H11" s="407">
        <f t="shared" si="3"/>
        <v>-1.9404100086348246E-5</v>
      </c>
      <c r="K11" s="225" t="s">
        <v>222</v>
      </c>
      <c r="L11" s="158" t="s">
        <v>27</v>
      </c>
      <c r="M11" s="383">
        <f>取引基本表!AX8</f>
        <v>4885</v>
      </c>
      <c r="N11" s="367">
        <f>ABS(取引基本表!BB8)</f>
        <v>4876</v>
      </c>
      <c r="O11" s="411">
        <f t="shared" si="4"/>
        <v>0.99815762538382802</v>
      </c>
      <c r="P11" s="407">
        <f t="shared" si="5"/>
        <v>1.8423746161719823E-3</v>
      </c>
      <c r="R11" s="225" t="s">
        <v>222</v>
      </c>
      <c r="S11" s="158" t="s">
        <v>27</v>
      </c>
      <c r="T11" s="365">
        <f>取引基本表!BD8</f>
        <v>15</v>
      </c>
      <c r="U11" s="446">
        <f>雇用表!I8</f>
        <v>13</v>
      </c>
      <c r="V11" s="447">
        <f>雇用表!I54</f>
        <v>2</v>
      </c>
      <c r="W11" s="413">
        <f t="shared" si="7"/>
        <v>0.8666666666666667</v>
      </c>
      <c r="X11" s="413">
        <f t="shared" si="8"/>
        <v>0.13333333333333333</v>
      </c>
      <c r="Z11" s="225" t="s">
        <v>222</v>
      </c>
      <c r="AA11" s="48" t="s">
        <v>27</v>
      </c>
      <c r="AB11" s="452">
        <v>7</v>
      </c>
      <c r="AC11" s="387">
        <v>1</v>
      </c>
      <c r="AD11" s="387">
        <v>3</v>
      </c>
      <c r="AE11" s="387">
        <v>1</v>
      </c>
      <c r="AF11" s="387">
        <v>0</v>
      </c>
      <c r="AG11" s="369">
        <v>15</v>
      </c>
      <c r="AH11" s="407">
        <f t="shared" si="9"/>
        <v>0.8</v>
      </c>
      <c r="AI11" s="411">
        <f t="shared" si="10"/>
        <v>0.46666666666666667</v>
      </c>
      <c r="AK11" s="225" t="s">
        <v>222</v>
      </c>
      <c r="AL11" s="158" t="s">
        <v>27</v>
      </c>
      <c r="AM11" s="383">
        <f>取引基本表!AR8</f>
        <v>-2</v>
      </c>
      <c r="AN11" s="407">
        <f t="shared" si="6"/>
        <v>-1.9404100086348246E-5</v>
      </c>
      <c r="AP11" s="225" t="s">
        <v>222</v>
      </c>
      <c r="AQ11" s="158" t="s">
        <v>27</v>
      </c>
      <c r="AR11" s="386">
        <f>取引基本表!AX8</f>
        <v>4885</v>
      </c>
      <c r="AS11" s="387">
        <f>取引基本表!AY8</f>
        <v>6</v>
      </c>
      <c r="AT11" s="387">
        <f>ABS(取引基本表!BB8)</f>
        <v>4876</v>
      </c>
      <c r="AU11" s="388">
        <f t="shared" si="11"/>
        <v>-4870</v>
      </c>
      <c r="AV11" s="411">
        <v>0.97885279843965589</v>
      </c>
      <c r="AW11" s="407">
        <v>2.1147201560344109E-2</v>
      </c>
    </row>
    <row r="12" spans="1:49" x14ac:dyDescent="0.2">
      <c r="A12" s="225" t="s">
        <v>223</v>
      </c>
      <c r="B12" s="158" t="s">
        <v>191</v>
      </c>
      <c r="C12" s="405">
        <f t="shared" si="0"/>
        <v>2.0316759704011478E-2</v>
      </c>
      <c r="D12" s="406">
        <f t="shared" si="1"/>
        <v>9.4695091720376795E-2</v>
      </c>
      <c r="E12" s="406">
        <f t="shared" si="1"/>
        <v>6.8914229053049086E-2</v>
      </c>
      <c r="F12" s="406">
        <f t="shared" si="2"/>
        <v>0.28705999008428357</v>
      </c>
      <c r="G12" s="406">
        <f t="shared" si="2"/>
        <v>0.1442736737729301</v>
      </c>
      <c r="H12" s="407">
        <f t="shared" si="3"/>
        <v>9.3974056718184554E-2</v>
      </c>
      <c r="K12" s="225" t="s">
        <v>223</v>
      </c>
      <c r="L12" s="158" t="s">
        <v>191</v>
      </c>
      <c r="M12" s="383">
        <f>取引基本表!AX9</f>
        <v>15406</v>
      </c>
      <c r="N12" s="367">
        <f>ABS(取引基本表!BB9)</f>
        <v>15093</v>
      </c>
      <c r="O12" s="411">
        <f t="shared" si="4"/>
        <v>0.97968324029598852</v>
      </c>
      <c r="P12" s="407">
        <f t="shared" si="5"/>
        <v>2.0316759704011478E-2</v>
      </c>
      <c r="R12" s="225" t="s">
        <v>223</v>
      </c>
      <c r="S12" s="158" t="s">
        <v>191</v>
      </c>
      <c r="T12" s="365">
        <f>取引基本表!BD9</f>
        <v>2017</v>
      </c>
      <c r="U12" s="446">
        <f>雇用表!I9</f>
        <v>191</v>
      </c>
      <c r="V12" s="447">
        <f>雇用表!I55</f>
        <v>139</v>
      </c>
      <c r="W12" s="413">
        <f t="shared" si="7"/>
        <v>9.4695091720376795E-2</v>
      </c>
      <c r="X12" s="413">
        <f t="shared" si="8"/>
        <v>6.8914229053049086E-2</v>
      </c>
      <c r="Z12" s="225" t="s">
        <v>223</v>
      </c>
      <c r="AA12" s="48" t="s">
        <v>191</v>
      </c>
      <c r="AB12" s="452">
        <v>291</v>
      </c>
      <c r="AC12" s="387">
        <v>147</v>
      </c>
      <c r="AD12" s="387">
        <v>99</v>
      </c>
      <c r="AE12" s="387">
        <v>51</v>
      </c>
      <c r="AF12" s="387">
        <v>-9</v>
      </c>
      <c r="AG12" s="369">
        <v>2017</v>
      </c>
      <c r="AH12" s="407">
        <f t="shared" si="9"/>
        <v>0.28705999008428357</v>
      </c>
      <c r="AI12" s="411">
        <f t="shared" si="10"/>
        <v>0.1442736737729301</v>
      </c>
      <c r="AK12" s="225" t="s">
        <v>223</v>
      </c>
      <c r="AL12" s="158" t="s">
        <v>191</v>
      </c>
      <c r="AM12" s="383">
        <f>取引基本表!AR9</f>
        <v>9686</v>
      </c>
      <c r="AN12" s="407">
        <f t="shared" si="6"/>
        <v>9.3974056718184554E-2</v>
      </c>
      <c r="AP12" s="225" t="s">
        <v>223</v>
      </c>
      <c r="AQ12" s="158" t="s">
        <v>191</v>
      </c>
      <c r="AR12" s="386">
        <f>取引基本表!AX9</f>
        <v>15406</v>
      </c>
      <c r="AS12" s="387">
        <f>取引基本表!AY9</f>
        <v>1704</v>
      </c>
      <c r="AT12" s="387">
        <f>ABS(取引基本表!BB9)</f>
        <v>15093</v>
      </c>
      <c r="AU12" s="388">
        <f t="shared" si="11"/>
        <v>-13389</v>
      </c>
      <c r="AV12" s="411">
        <v>0.73020703224841943</v>
      </c>
      <c r="AW12" s="407">
        <v>0.26979296775158057</v>
      </c>
    </row>
    <row r="13" spans="1:49" x14ac:dyDescent="0.2">
      <c r="A13" s="225" t="s">
        <v>224</v>
      </c>
      <c r="B13" s="158" t="s">
        <v>28</v>
      </c>
      <c r="C13" s="405">
        <f t="shared" si="0"/>
        <v>0</v>
      </c>
      <c r="D13" s="406">
        <f t="shared" si="1"/>
        <v>0.19469026548672566</v>
      </c>
      <c r="E13" s="406">
        <f t="shared" si="1"/>
        <v>0.18584070796460178</v>
      </c>
      <c r="F13" s="406">
        <f t="shared" si="2"/>
        <v>0.38446411012782694</v>
      </c>
      <c r="G13" s="406">
        <f t="shared" si="2"/>
        <v>0.24483775811209441</v>
      </c>
      <c r="H13" s="407">
        <f t="shared" si="3"/>
        <v>1.4242609463379612E-2</v>
      </c>
      <c r="K13" s="225" t="s">
        <v>224</v>
      </c>
      <c r="L13" s="158" t="s">
        <v>28</v>
      </c>
      <c r="M13" s="383">
        <f>取引基本表!AX10</f>
        <v>3096</v>
      </c>
      <c r="N13" s="367">
        <f>ABS(取引基本表!BB10)</f>
        <v>3096</v>
      </c>
      <c r="O13" s="411">
        <f t="shared" si="4"/>
        <v>1</v>
      </c>
      <c r="P13" s="407">
        <f t="shared" si="5"/>
        <v>0</v>
      </c>
      <c r="R13" s="225" t="s">
        <v>224</v>
      </c>
      <c r="S13" s="158" t="s">
        <v>28</v>
      </c>
      <c r="T13" s="365">
        <f>取引基本表!BD10</f>
        <v>1017</v>
      </c>
      <c r="U13" s="446">
        <f>雇用表!I10</f>
        <v>198</v>
      </c>
      <c r="V13" s="447">
        <f>雇用表!I56</f>
        <v>189</v>
      </c>
      <c r="W13" s="413">
        <f t="shared" si="7"/>
        <v>0.19469026548672566</v>
      </c>
      <c r="X13" s="413">
        <f t="shared" si="8"/>
        <v>0.18584070796460178</v>
      </c>
      <c r="Z13" s="225" t="s">
        <v>224</v>
      </c>
      <c r="AA13" s="48" t="s">
        <v>28</v>
      </c>
      <c r="AB13" s="452">
        <v>249</v>
      </c>
      <c r="AC13" s="387">
        <v>-18</v>
      </c>
      <c r="AD13" s="387">
        <v>115</v>
      </c>
      <c r="AE13" s="387">
        <v>45</v>
      </c>
      <c r="AF13" s="387">
        <v>0</v>
      </c>
      <c r="AG13" s="369">
        <v>1017</v>
      </c>
      <c r="AH13" s="407">
        <f t="shared" si="9"/>
        <v>0.38446411012782694</v>
      </c>
      <c r="AI13" s="411">
        <f t="shared" si="10"/>
        <v>0.24483775811209441</v>
      </c>
      <c r="AK13" s="225" t="s">
        <v>224</v>
      </c>
      <c r="AL13" s="158" t="s">
        <v>28</v>
      </c>
      <c r="AM13" s="383">
        <f>取引基本表!AR10</f>
        <v>1468</v>
      </c>
      <c r="AN13" s="407">
        <f t="shared" si="6"/>
        <v>1.4242609463379612E-2</v>
      </c>
      <c r="AP13" s="225" t="s">
        <v>224</v>
      </c>
      <c r="AQ13" s="158" t="s">
        <v>28</v>
      </c>
      <c r="AR13" s="386">
        <f>取引基本表!AX10</f>
        <v>3096</v>
      </c>
      <c r="AS13" s="387">
        <f>取引基本表!AY10</f>
        <v>1017</v>
      </c>
      <c r="AT13" s="387">
        <f>ABS(取引基本表!BB10)</f>
        <v>3096</v>
      </c>
      <c r="AU13" s="388">
        <f t="shared" si="11"/>
        <v>-2079</v>
      </c>
      <c r="AV13" s="411">
        <v>0.93315766467397665</v>
      </c>
      <c r="AW13" s="407">
        <v>6.684233532602335E-2</v>
      </c>
    </row>
    <row r="14" spans="1:49" x14ac:dyDescent="0.2">
      <c r="A14" s="225" t="s">
        <v>225</v>
      </c>
      <c r="B14" s="158" t="s">
        <v>268</v>
      </c>
      <c r="C14" s="405">
        <f t="shared" si="0"/>
        <v>5.3118908382066232E-2</v>
      </c>
      <c r="D14" s="406">
        <f t="shared" si="1"/>
        <v>6.4882400648824001E-2</v>
      </c>
      <c r="E14" s="406">
        <f t="shared" si="1"/>
        <v>5.0283860502838604E-2</v>
      </c>
      <c r="F14" s="406">
        <f t="shared" si="2"/>
        <v>0.30008110300081103</v>
      </c>
      <c r="G14" s="406">
        <f t="shared" si="2"/>
        <v>0.16545012165450121</v>
      </c>
      <c r="H14" s="407">
        <f t="shared" si="3"/>
        <v>1.1739480552240688E-3</v>
      </c>
      <c r="K14" s="225" t="s">
        <v>225</v>
      </c>
      <c r="L14" s="158" t="s">
        <v>268</v>
      </c>
      <c r="M14" s="383">
        <f>取引基本表!AX11</f>
        <v>4104</v>
      </c>
      <c r="N14" s="367">
        <f>ABS(取引基本表!BB11)</f>
        <v>3886</v>
      </c>
      <c r="O14" s="411">
        <f t="shared" si="4"/>
        <v>0.94688109161793377</v>
      </c>
      <c r="P14" s="407">
        <f t="shared" si="5"/>
        <v>5.3118908382066232E-2</v>
      </c>
      <c r="R14" s="225" t="s">
        <v>225</v>
      </c>
      <c r="S14" s="158" t="s">
        <v>268</v>
      </c>
      <c r="T14" s="365">
        <f>取引基本表!BD11</f>
        <v>1233</v>
      </c>
      <c r="U14" s="446">
        <f>雇用表!I11</f>
        <v>80</v>
      </c>
      <c r="V14" s="447">
        <f>雇用表!I57</f>
        <v>62</v>
      </c>
      <c r="W14" s="413">
        <f t="shared" si="7"/>
        <v>6.4882400648824001E-2</v>
      </c>
      <c r="X14" s="413">
        <f t="shared" si="8"/>
        <v>5.0283860502838604E-2</v>
      </c>
      <c r="Z14" s="225" t="s">
        <v>225</v>
      </c>
      <c r="AA14" s="48" t="s">
        <v>268</v>
      </c>
      <c r="AB14" s="452">
        <v>204</v>
      </c>
      <c r="AC14" s="387">
        <v>75</v>
      </c>
      <c r="AD14" s="387">
        <v>61</v>
      </c>
      <c r="AE14" s="387">
        <v>30</v>
      </c>
      <c r="AF14" s="387">
        <v>0</v>
      </c>
      <c r="AG14" s="369">
        <v>1233</v>
      </c>
      <c r="AH14" s="407">
        <f t="shared" si="9"/>
        <v>0.30008110300081103</v>
      </c>
      <c r="AI14" s="411">
        <f t="shared" si="10"/>
        <v>0.16545012165450121</v>
      </c>
      <c r="AK14" s="225" t="s">
        <v>225</v>
      </c>
      <c r="AL14" s="158" t="s">
        <v>268</v>
      </c>
      <c r="AM14" s="383">
        <f>取引基本表!AR11</f>
        <v>121</v>
      </c>
      <c r="AN14" s="407">
        <f t="shared" si="6"/>
        <v>1.1739480552240688E-3</v>
      </c>
      <c r="AP14" s="225" t="s">
        <v>225</v>
      </c>
      <c r="AQ14" s="158" t="s">
        <v>268</v>
      </c>
      <c r="AR14" s="386">
        <f>取引基本表!AX11</f>
        <v>4104</v>
      </c>
      <c r="AS14" s="387">
        <f>取引基本表!AY11</f>
        <v>1015</v>
      </c>
      <c r="AT14" s="387">
        <f>ABS(取引基本表!BB11)</f>
        <v>3886</v>
      </c>
      <c r="AU14" s="388">
        <f t="shared" si="11"/>
        <v>-2871</v>
      </c>
      <c r="AV14" s="411">
        <v>0.78289172072298208</v>
      </c>
      <c r="AW14" s="407">
        <v>0.21710827927701792</v>
      </c>
    </row>
    <row r="15" spans="1:49" x14ac:dyDescent="0.2">
      <c r="A15" s="225" t="s">
        <v>226</v>
      </c>
      <c r="B15" s="158" t="s">
        <v>29</v>
      </c>
      <c r="C15" s="405">
        <f t="shared" si="0"/>
        <v>0</v>
      </c>
      <c r="D15" s="406">
        <f t="shared" si="1"/>
        <v>7.4154852780806982E-2</v>
      </c>
      <c r="E15" s="406">
        <f t="shared" si="1"/>
        <v>5.9978189749182113E-2</v>
      </c>
      <c r="F15" s="406">
        <f t="shared" si="2"/>
        <v>0.30534351145038169</v>
      </c>
      <c r="G15" s="406">
        <f t="shared" si="2"/>
        <v>9.5965103598691384E-2</v>
      </c>
      <c r="H15" s="407">
        <f t="shared" si="3"/>
        <v>8.6736327385976662E-3</v>
      </c>
      <c r="K15" s="225" t="s">
        <v>226</v>
      </c>
      <c r="L15" s="158" t="s">
        <v>29</v>
      </c>
      <c r="M15" s="383">
        <f>取引基本表!AX12</f>
        <v>10223</v>
      </c>
      <c r="N15" s="367">
        <f>ABS(取引基本表!BB12)</f>
        <v>10223</v>
      </c>
      <c r="O15" s="411">
        <f t="shared" si="4"/>
        <v>1</v>
      </c>
      <c r="P15" s="407">
        <f t="shared" si="5"/>
        <v>0</v>
      </c>
      <c r="R15" s="225" t="s">
        <v>226</v>
      </c>
      <c r="S15" s="158" t="s">
        <v>29</v>
      </c>
      <c r="T15" s="365">
        <f>取引基本表!BD12</f>
        <v>917</v>
      </c>
      <c r="U15" s="446">
        <f>雇用表!I12</f>
        <v>68</v>
      </c>
      <c r="V15" s="447">
        <f>雇用表!I58</f>
        <v>55</v>
      </c>
      <c r="W15" s="413">
        <f t="shared" si="7"/>
        <v>7.4154852780806982E-2</v>
      </c>
      <c r="X15" s="413">
        <f t="shared" si="8"/>
        <v>5.9978189749182113E-2</v>
      </c>
      <c r="Z15" s="225" t="s">
        <v>226</v>
      </c>
      <c r="AA15" s="48" t="s">
        <v>29</v>
      </c>
      <c r="AB15" s="452">
        <v>88</v>
      </c>
      <c r="AC15" s="387">
        <v>57</v>
      </c>
      <c r="AD15" s="387">
        <v>117</v>
      </c>
      <c r="AE15" s="387">
        <v>18</v>
      </c>
      <c r="AF15" s="387">
        <v>0</v>
      </c>
      <c r="AG15" s="369">
        <v>917</v>
      </c>
      <c r="AH15" s="407">
        <f t="shared" si="9"/>
        <v>0.30534351145038169</v>
      </c>
      <c r="AI15" s="411">
        <f t="shared" si="10"/>
        <v>9.5965103598691384E-2</v>
      </c>
      <c r="AK15" s="225" t="s">
        <v>226</v>
      </c>
      <c r="AL15" s="158" t="s">
        <v>29</v>
      </c>
      <c r="AM15" s="383">
        <f>取引基本表!AR12</f>
        <v>894</v>
      </c>
      <c r="AN15" s="407">
        <f t="shared" si="6"/>
        <v>8.6736327385976662E-3</v>
      </c>
      <c r="AP15" s="225" t="s">
        <v>226</v>
      </c>
      <c r="AQ15" s="158" t="s">
        <v>29</v>
      </c>
      <c r="AR15" s="386">
        <f>取引基本表!AX12</f>
        <v>10223</v>
      </c>
      <c r="AS15" s="387">
        <f>取引基本表!AY12</f>
        <v>917</v>
      </c>
      <c r="AT15" s="387">
        <f>ABS(取引基本表!BB12)</f>
        <v>10223</v>
      </c>
      <c r="AU15" s="388">
        <f t="shared" si="11"/>
        <v>-9306</v>
      </c>
      <c r="AV15" s="411">
        <v>0.8222762164835401</v>
      </c>
      <c r="AW15" s="407">
        <v>0.1777237835164599</v>
      </c>
    </row>
    <row r="16" spans="1:49" x14ac:dyDescent="0.2">
      <c r="A16" s="225" t="s">
        <v>227</v>
      </c>
      <c r="B16" s="158" t="s">
        <v>30</v>
      </c>
      <c r="C16" s="405">
        <f t="shared" si="0"/>
        <v>2.7114967462038564E-3</v>
      </c>
      <c r="D16" s="406">
        <f t="shared" si="1"/>
        <v>0.13043478260869565</v>
      </c>
      <c r="E16" s="406">
        <f t="shared" si="1"/>
        <v>8.6956521739130432E-2</v>
      </c>
      <c r="F16" s="406">
        <f t="shared" si="2"/>
        <v>0.30434782608695654</v>
      </c>
      <c r="G16" s="406">
        <f t="shared" si="2"/>
        <v>4.3478260869565216E-2</v>
      </c>
      <c r="H16" s="407">
        <f t="shared" si="3"/>
        <v>1.6842758874950278E-2</v>
      </c>
      <c r="K16" s="225" t="s">
        <v>227</v>
      </c>
      <c r="L16" s="158" t="s">
        <v>30</v>
      </c>
      <c r="M16" s="383">
        <f>取引基本表!AX13</f>
        <v>3688</v>
      </c>
      <c r="N16" s="367">
        <f>ABS(取引基本表!BB13)</f>
        <v>3678</v>
      </c>
      <c r="O16" s="411">
        <f t="shared" si="4"/>
        <v>0.99728850325379614</v>
      </c>
      <c r="P16" s="407">
        <f t="shared" si="5"/>
        <v>2.7114967462038564E-3</v>
      </c>
      <c r="R16" s="225" t="s">
        <v>227</v>
      </c>
      <c r="S16" s="158" t="s">
        <v>30</v>
      </c>
      <c r="T16" s="365">
        <f>取引基本表!BD13</f>
        <v>23</v>
      </c>
      <c r="U16" s="446">
        <f>雇用表!I13</f>
        <v>3</v>
      </c>
      <c r="V16" s="447">
        <f>雇用表!I59</f>
        <v>2</v>
      </c>
      <c r="W16" s="413">
        <f t="shared" si="7"/>
        <v>0.13043478260869565</v>
      </c>
      <c r="X16" s="413">
        <f t="shared" si="8"/>
        <v>8.6956521739130432E-2</v>
      </c>
      <c r="Z16" s="225" t="s">
        <v>227</v>
      </c>
      <c r="AA16" s="48" t="s">
        <v>30</v>
      </c>
      <c r="AB16" s="452">
        <v>1</v>
      </c>
      <c r="AC16" s="387">
        <v>1</v>
      </c>
      <c r="AD16" s="387">
        <v>2</v>
      </c>
      <c r="AE16" s="387">
        <v>3</v>
      </c>
      <c r="AF16" s="387">
        <v>0</v>
      </c>
      <c r="AG16" s="369">
        <v>23</v>
      </c>
      <c r="AH16" s="407">
        <f t="shared" si="9"/>
        <v>0.30434782608695654</v>
      </c>
      <c r="AI16" s="411">
        <f t="shared" si="10"/>
        <v>4.3478260869565216E-2</v>
      </c>
      <c r="AK16" s="225" t="s">
        <v>227</v>
      </c>
      <c r="AL16" s="158" t="s">
        <v>30</v>
      </c>
      <c r="AM16" s="383">
        <f>取引基本表!AR13</f>
        <v>1736</v>
      </c>
      <c r="AN16" s="407">
        <f t="shared" si="6"/>
        <v>1.6842758874950278E-2</v>
      </c>
      <c r="AP16" s="225" t="s">
        <v>227</v>
      </c>
      <c r="AQ16" s="158" t="s">
        <v>30</v>
      </c>
      <c r="AR16" s="386">
        <f>取引基本表!AX13</f>
        <v>3688</v>
      </c>
      <c r="AS16" s="387">
        <f>取引基本表!AY13</f>
        <v>13</v>
      </c>
      <c r="AT16" s="387">
        <f>ABS(取引基本表!BB13)</f>
        <v>3678</v>
      </c>
      <c r="AU16" s="388">
        <f t="shared" si="11"/>
        <v>-3665</v>
      </c>
      <c r="AV16" s="411">
        <v>0.87631747448336361</v>
      </c>
      <c r="AW16" s="407">
        <v>0.12368252551663639</v>
      </c>
    </row>
    <row r="17" spans="1:49" x14ac:dyDescent="0.2">
      <c r="A17" s="225" t="s">
        <v>2</v>
      </c>
      <c r="B17" s="158" t="s">
        <v>374</v>
      </c>
      <c r="C17" s="405">
        <f t="shared" si="0"/>
        <v>8.0363051905076865E-3</v>
      </c>
      <c r="D17" s="406">
        <f t="shared" si="1"/>
        <v>4.9800796812749001E-2</v>
      </c>
      <c r="E17" s="406">
        <f t="shared" si="1"/>
        <v>4.7808764940239043E-2</v>
      </c>
      <c r="F17" s="406">
        <f t="shared" si="2"/>
        <v>0.32270916334661354</v>
      </c>
      <c r="G17" s="406">
        <f t="shared" si="2"/>
        <v>0.21314741035856574</v>
      </c>
      <c r="H17" s="407">
        <f t="shared" si="3"/>
        <v>2.8815088628227144E-3</v>
      </c>
      <c r="K17" s="225" t="s">
        <v>2</v>
      </c>
      <c r="L17" s="158" t="s">
        <v>374</v>
      </c>
      <c r="M17" s="383">
        <f>取引基本表!AX14</f>
        <v>10577</v>
      </c>
      <c r="N17" s="367">
        <f>ABS(取引基本表!BB14)</f>
        <v>10492</v>
      </c>
      <c r="O17" s="411">
        <f t="shared" si="4"/>
        <v>0.99196369480949231</v>
      </c>
      <c r="P17" s="407">
        <f t="shared" si="5"/>
        <v>8.0363051905076865E-3</v>
      </c>
      <c r="R17" s="225" t="s">
        <v>2</v>
      </c>
      <c r="S17" s="158" t="s">
        <v>374</v>
      </c>
      <c r="T17" s="365">
        <f>取引基本表!BD14</f>
        <v>502</v>
      </c>
      <c r="U17" s="446">
        <f>雇用表!I14</f>
        <v>25</v>
      </c>
      <c r="V17" s="447">
        <f>雇用表!I60</f>
        <v>24</v>
      </c>
      <c r="W17" s="413">
        <f t="shared" si="7"/>
        <v>4.9800796812749001E-2</v>
      </c>
      <c r="X17" s="413">
        <f t="shared" si="8"/>
        <v>4.7808764940239043E-2</v>
      </c>
      <c r="Z17" s="225" t="s">
        <v>2</v>
      </c>
      <c r="AA17" s="48" t="s">
        <v>374</v>
      </c>
      <c r="AB17" s="452">
        <v>107</v>
      </c>
      <c r="AC17" s="387">
        <v>-3</v>
      </c>
      <c r="AD17" s="387">
        <v>40</v>
      </c>
      <c r="AE17" s="387">
        <v>18</v>
      </c>
      <c r="AF17" s="387">
        <v>0</v>
      </c>
      <c r="AG17" s="369">
        <v>502</v>
      </c>
      <c r="AH17" s="407">
        <f t="shared" si="9"/>
        <v>0.32270916334661354</v>
      </c>
      <c r="AI17" s="411">
        <f t="shared" si="10"/>
        <v>0.21314741035856574</v>
      </c>
      <c r="AK17" s="225" t="s">
        <v>2</v>
      </c>
      <c r="AL17" s="158" t="s">
        <v>374</v>
      </c>
      <c r="AM17" s="383">
        <f>取引基本表!AR14</f>
        <v>297</v>
      </c>
      <c r="AN17" s="407">
        <f t="shared" si="6"/>
        <v>2.8815088628227144E-3</v>
      </c>
      <c r="AP17" s="225" t="s">
        <v>2</v>
      </c>
      <c r="AQ17" s="158" t="s">
        <v>364</v>
      </c>
      <c r="AR17" s="386">
        <f>取引基本表!AX14</f>
        <v>10577</v>
      </c>
      <c r="AS17" s="387">
        <f>取引基本表!AY14</f>
        <v>417</v>
      </c>
      <c r="AT17" s="387">
        <f>ABS(取引基本表!BB14)</f>
        <v>10492</v>
      </c>
      <c r="AU17" s="388">
        <f t="shared" si="11"/>
        <v>-10075</v>
      </c>
      <c r="AV17" s="411">
        <v>0.80716043298169571</v>
      </c>
      <c r="AW17" s="407">
        <v>0.19283956701830429</v>
      </c>
    </row>
    <row r="18" spans="1:49" x14ac:dyDescent="0.2">
      <c r="A18" s="225" t="s">
        <v>3</v>
      </c>
      <c r="B18" s="158" t="s">
        <v>31</v>
      </c>
      <c r="C18" s="405">
        <f t="shared" si="0"/>
        <v>6.0036945812807829E-2</v>
      </c>
      <c r="D18" s="406">
        <f t="shared" si="1"/>
        <v>1.4358108108108109E-2</v>
      </c>
      <c r="E18" s="406">
        <f t="shared" si="1"/>
        <v>5.0675675675675678E-3</v>
      </c>
      <c r="F18" s="406">
        <f t="shared" si="2"/>
        <v>0.45777027027027029</v>
      </c>
      <c r="G18" s="406">
        <f t="shared" si="2"/>
        <v>0.21452702702702703</v>
      </c>
      <c r="H18" s="407">
        <f t="shared" si="3"/>
        <v>4.5599635202918376E-4</v>
      </c>
      <c r="K18" s="225" t="s">
        <v>3</v>
      </c>
      <c r="L18" s="158" t="s">
        <v>31</v>
      </c>
      <c r="M18" s="383">
        <f>取引基本表!AX15</f>
        <v>3248</v>
      </c>
      <c r="N18" s="367">
        <f>ABS(取引基本表!BB15)</f>
        <v>3053</v>
      </c>
      <c r="O18" s="411">
        <f t="shared" si="4"/>
        <v>0.93996305418719217</v>
      </c>
      <c r="P18" s="407">
        <f t="shared" si="5"/>
        <v>6.0036945812807829E-2</v>
      </c>
      <c r="R18" s="225" t="s">
        <v>3</v>
      </c>
      <c r="S18" s="158" t="s">
        <v>31</v>
      </c>
      <c r="T18" s="365">
        <f>取引基本表!BD15</f>
        <v>1184</v>
      </c>
      <c r="U18" s="446">
        <f>雇用表!I15</f>
        <v>17</v>
      </c>
      <c r="V18" s="447">
        <f>雇用表!I61</f>
        <v>6</v>
      </c>
      <c r="W18" s="413">
        <f t="shared" si="7"/>
        <v>1.4358108108108109E-2</v>
      </c>
      <c r="X18" s="413">
        <f t="shared" si="8"/>
        <v>5.0675675675675678E-3</v>
      </c>
      <c r="Z18" s="225" t="s">
        <v>3</v>
      </c>
      <c r="AA18" s="48" t="s">
        <v>31</v>
      </c>
      <c r="AB18" s="452">
        <v>254</v>
      </c>
      <c r="AC18" s="387">
        <v>115</v>
      </c>
      <c r="AD18" s="387">
        <v>137</v>
      </c>
      <c r="AE18" s="387">
        <v>36</v>
      </c>
      <c r="AF18" s="387">
        <v>0</v>
      </c>
      <c r="AG18" s="369">
        <v>1184</v>
      </c>
      <c r="AH18" s="407">
        <f t="shared" si="9"/>
        <v>0.45777027027027029</v>
      </c>
      <c r="AI18" s="411">
        <f t="shared" si="10"/>
        <v>0.21452702702702703</v>
      </c>
      <c r="AK18" s="225" t="s">
        <v>3</v>
      </c>
      <c r="AL18" s="158" t="s">
        <v>31</v>
      </c>
      <c r="AM18" s="383">
        <f>取引基本表!AR15</f>
        <v>47</v>
      </c>
      <c r="AN18" s="407">
        <f t="shared" si="6"/>
        <v>4.5599635202918376E-4</v>
      </c>
      <c r="AP18" s="225" t="s">
        <v>3</v>
      </c>
      <c r="AQ18" s="158" t="s">
        <v>31</v>
      </c>
      <c r="AR18" s="386">
        <f>取引基本表!AX15</f>
        <v>3248</v>
      </c>
      <c r="AS18" s="387">
        <f>取引基本表!AY15</f>
        <v>989</v>
      </c>
      <c r="AT18" s="387">
        <f>ABS(取引基本表!BB15)</f>
        <v>3053</v>
      </c>
      <c r="AU18" s="388">
        <f t="shared" si="11"/>
        <v>-2064</v>
      </c>
      <c r="AV18" s="411">
        <v>0.69369460950567885</v>
      </c>
      <c r="AW18" s="407">
        <v>0.30630539049432115</v>
      </c>
    </row>
    <row r="19" spans="1:49" x14ac:dyDescent="0.2">
      <c r="A19" s="225" t="s">
        <v>4</v>
      </c>
      <c r="B19" s="158" t="s">
        <v>32</v>
      </c>
      <c r="C19" s="405">
        <f t="shared" si="0"/>
        <v>2.1817907292767669E-2</v>
      </c>
      <c r="D19" s="406">
        <f t="shared" si="1"/>
        <v>1.171875E-2</v>
      </c>
      <c r="E19" s="406">
        <f t="shared" si="1"/>
        <v>1.015625E-2</v>
      </c>
      <c r="F19" s="406">
        <f t="shared" si="2"/>
        <v>0.24062500000000001</v>
      </c>
      <c r="G19" s="406">
        <f t="shared" si="2"/>
        <v>5.7812500000000003E-2</v>
      </c>
      <c r="H19" s="407">
        <f t="shared" si="3"/>
        <v>-1.1642460051808947E-4</v>
      </c>
      <c r="K19" s="225" t="s">
        <v>4</v>
      </c>
      <c r="L19" s="158" t="s">
        <v>32</v>
      </c>
      <c r="M19" s="383">
        <f>取引基本表!AX16</f>
        <v>13246</v>
      </c>
      <c r="N19" s="367">
        <f>ABS(取引基本表!BB16)</f>
        <v>12957</v>
      </c>
      <c r="O19" s="411">
        <f t="shared" si="4"/>
        <v>0.97818209270723233</v>
      </c>
      <c r="P19" s="407">
        <f t="shared" si="5"/>
        <v>2.1817907292767669E-2</v>
      </c>
      <c r="R19" s="225" t="s">
        <v>4</v>
      </c>
      <c r="S19" s="158" t="s">
        <v>32</v>
      </c>
      <c r="T19" s="365">
        <f>取引基本表!BD16</f>
        <v>1280</v>
      </c>
      <c r="U19" s="446">
        <f>雇用表!I16</f>
        <v>15</v>
      </c>
      <c r="V19" s="447">
        <f>雇用表!I62</f>
        <v>13</v>
      </c>
      <c r="W19" s="413">
        <f t="shared" si="7"/>
        <v>1.171875E-2</v>
      </c>
      <c r="X19" s="413">
        <f t="shared" si="8"/>
        <v>1.015625E-2</v>
      </c>
      <c r="Z19" s="225" t="s">
        <v>4</v>
      </c>
      <c r="AA19" s="48" t="s">
        <v>32</v>
      </c>
      <c r="AB19" s="452">
        <v>74</v>
      </c>
      <c r="AC19" s="387">
        <v>141</v>
      </c>
      <c r="AD19" s="387">
        <v>70</v>
      </c>
      <c r="AE19" s="387">
        <v>23</v>
      </c>
      <c r="AF19" s="387">
        <v>0</v>
      </c>
      <c r="AG19" s="369">
        <v>1280</v>
      </c>
      <c r="AH19" s="407">
        <f t="shared" si="9"/>
        <v>0.24062500000000001</v>
      </c>
      <c r="AI19" s="411">
        <f t="shared" si="10"/>
        <v>5.7812500000000003E-2</v>
      </c>
      <c r="AK19" s="225" t="s">
        <v>4</v>
      </c>
      <c r="AL19" s="158" t="s">
        <v>32</v>
      </c>
      <c r="AM19" s="383">
        <f>取引基本表!AR16</f>
        <v>-12</v>
      </c>
      <c r="AN19" s="407">
        <f t="shared" si="6"/>
        <v>-1.1642460051808947E-4</v>
      </c>
      <c r="AP19" s="225" t="s">
        <v>4</v>
      </c>
      <c r="AQ19" s="158" t="s">
        <v>32</v>
      </c>
      <c r="AR19" s="386">
        <f>取引基本表!AX16</f>
        <v>13246</v>
      </c>
      <c r="AS19" s="387">
        <f>取引基本表!AY16</f>
        <v>991</v>
      </c>
      <c r="AT19" s="387">
        <f>ABS(取引基本表!BB16)</f>
        <v>12957</v>
      </c>
      <c r="AU19" s="388">
        <f t="shared" si="11"/>
        <v>-11966</v>
      </c>
      <c r="AV19" s="411">
        <v>0.63033685044372512</v>
      </c>
      <c r="AW19" s="407">
        <v>0.36966314955627488</v>
      </c>
    </row>
    <row r="20" spans="1:49" x14ac:dyDescent="0.2">
      <c r="A20" s="225" t="s">
        <v>5</v>
      </c>
      <c r="B20" s="158" t="s">
        <v>33</v>
      </c>
      <c r="C20" s="405">
        <f t="shared" si="0"/>
        <v>5.6386047731444844E-3</v>
      </c>
      <c r="D20" s="406">
        <f t="shared" si="1"/>
        <v>9.2165898617511521E-3</v>
      </c>
      <c r="E20" s="406">
        <f t="shared" si="1"/>
        <v>6.9124423963133645E-3</v>
      </c>
      <c r="F20" s="406">
        <f t="shared" si="2"/>
        <v>0.22119815668202766</v>
      </c>
      <c r="G20" s="406">
        <f t="shared" si="2"/>
        <v>9.9078341013824886E-2</v>
      </c>
      <c r="H20" s="407">
        <f t="shared" si="3"/>
        <v>5.6271890250409915E-4</v>
      </c>
      <c r="K20" s="225" t="s">
        <v>5</v>
      </c>
      <c r="L20" s="158" t="s">
        <v>33</v>
      </c>
      <c r="M20" s="383">
        <f>取引基本表!AX17</f>
        <v>15252</v>
      </c>
      <c r="N20" s="367">
        <f>ABS(取引基本表!BB17)</f>
        <v>15166</v>
      </c>
      <c r="O20" s="411">
        <f t="shared" si="4"/>
        <v>0.99436139522685552</v>
      </c>
      <c r="P20" s="407">
        <f t="shared" si="5"/>
        <v>5.6386047731444844E-3</v>
      </c>
      <c r="R20" s="225" t="s">
        <v>5</v>
      </c>
      <c r="S20" s="158" t="s">
        <v>33</v>
      </c>
      <c r="T20" s="365">
        <f>取引基本表!BD17</f>
        <v>434</v>
      </c>
      <c r="U20" s="446">
        <f>雇用表!I17</f>
        <v>4</v>
      </c>
      <c r="V20" s="447">
        <f>雇用表!I63</f>
        <v>3</v>
      </c>
      <c r="W20" s="413">
        <f t="shared" si="7"/>
        <v>9.2165898617511521E-3</v>
      </c>
      <c r="X20" s="413">
        <f t="shared" si="8"/>
        <v>6.9124423963133645E-3</v>
      </c>
      <c r="Z20" s="225" t="s">
        <v>5</v>
      </c>
      <c r="AA20" s="48" t="s">
        <v>33</v>
      </c>
      <c r="AB20" s="452">
        <v>43</v>
      </c>
      <c r="AC20" s="387">
        <v>37</v>
      </c>
      <c r="AD20" s="387">
        <v>13</v>
      </c>
      <c r="AE20" s="387">
        <v>3</v>
      </c>
      <c r="AF20" s="387">
        <v>0</v>
      </c>
      <c r="AG20" s="369">
        <v>434</v>
      </c>
      <c r="AH20" s="407">
        <f t="shared" si="9"/>
        <v>0.22119815668202766</v>
      </c>
      <c r="AI20" s="411">
        <f t="shared" si="10"/>
        <v>9.9078341013824886E-2</v>
      </c>
      <c r="AK20" s="225" t="s">
        <v>5</v>
      </c>
      <c r="AL20" s="158" t="s">
        <v>33</v>
      </c>
      <c r="AM20" s="383">
        <f>取引基本表!AR17</f>
        <v>58</v>
      </c>
      <c r="AN20" s="407">
        <f t="shared" si="6"/>
        <v>5.6271890250409915E-4</v>
      </c>
      <c r="AP20" s="225" t="s">
        <v>5</v>
      </c>
      <c r="AQ20" s="158" t="s">
        <v>33</v>
      </c>
      <c r="AR20" s="386">
        <f>取引基本表!AX17</f>
        <v>15252</v>
      </c>
      <c r="AS20" s="387">
        <f>取引基本表!AY17</f>
        <v>348</v>
      </c>
      <c r="AT20" s="387">
        <f>ABS(取引基本表!BB17)</f>
        <v>15166</v>
      </c>
      <c r="AU20" s="388">
        <f t="shared" si="11"/>
        <v>-14818</v>
      </c>
      <c r="AV20" s="411">
        <v>0.88159848319713086</v>
      </c>
      <c r="AW20" s="407">
        <v>0.11840151680286914</v>
      </c>
    </row>
    <row r="21" spans="1:49" x14ac:dyDescent="0.2">
      <c r="A21" s="225" t="s">
        <v>6</v>
      </c>
      <c r="B21" s="158" t="s">
        <v>34</v>
      </c>
      <c r="C21" s="405">
        <f t="shared" si="0"/>
        <v>3.6921656859351559E-2</v>
      </c>
      <c r="D21" s="406">
        <f t="shared" si="1"/>
        <v>7.1549534292972061E-2</v>
      </c>
      <c r="E21" s="406">
        <f t="shared" si="1"/>
        <v>6.2235393734123623E-2</v>
      </c>
      <c r="F21" s="406">
        <f t="shared" si="2"/>
        <v>0.42591024555461471</v>
      </c>
      <c r="G21" s="406">
        <f t="shared" si="2"/>
        <v>0.2849280270956816</v>
      </c>
      <c r="H21" s="407">
        <f t="shared" si="3"/>
        <v>9.3139680414471579E-4</v>
      </c>
      <c r="K21" s="225" t="s">
        <v>6</v>
      </c>
      <c r="L21" s="158" t="s">
        <v>34</v>
      </c>
      <c r="M21" s="383">
        <f>取引基本表!AX18</f>
        <v>8667</v>
      </c>
      <c r="N21" s="367">
        <f>ABS(取引基本表!BB18)</f>
        <v>8347</v>
      </c>
      <c r="O21" s="411">
        <f t="shared" si="4"/>
        <v>0.96307834314064844</v>
      </c>
      <c r="P21" s="407">
        <f t="shared" si="5"/>
        <v>3.6921656859351559E-2</v>
      </c>
      <c r="R21" s="225" t="s">
        <v>6</v>
      </c>
      <c r="S21" s="158" t="s">
        <v>34</v>
      </c>
      <c r="T21" s="365">
        <f>取引基本表!BD18</f>
        <v>2362</v>
      </c>
      <c r="U21" s="446">
        <f>雇用表!I18</f>
        <v>169</v>
      </c>
      <c r="V21" s="447">
        <f>雇用表!I64</f>
        <v>147</v>
      </c>
      <c r="W21" s="413">
        <f t="shared" si="7"/>
        <v>7.1549534292972061E-2</v>
      </c>
      <c r="X21" s="413">
        <f t="shared" si="8"/>
        <v>6.2235393734123623E-2</v>
      </c>
      <c r="Z21" s="225" t="s">
        <v>6</v>
      </c>
      <c r="AA21" s="48" t="s">
        <v>34</v>
      </c>
      <c r="AB21" s="452">
        <v>673</v>
      </c>
      <c r="AC21" s="387">
        <v>72</v>
      </c>
      <c r="AD21" s="387">
        <v>196</v>
      </c>
      <c r="AE21" s="387">
        <v>65</v>
      </c>
      <c r="AF21" s="387">
        <v>0</v>
      </c>
      <c r="AG21" s="369">
        <v>2362</v>
      </c>
      <c r="AH21" s="407">
        <f t="shared" si="9"/>
        <v>0.42591024555461471</v>
      </c>
      <c r="AI21" s="411">
        <f t="shared" si="10"/>
        <v>0.2849280270956816</v>
      </c>
      <c r="AK21" s="225" t="s">
        <v>6</v>
      </c>
      <c r="AL21" s="158" t="s">
        <v>34</v>
      </c>
      <c r="AM21" s="383">
        <f>取引基本表!AR18</f>
        <v>96</v>
      </c>
      <c r="AN21" s="407">
        <f t="shared" si="6"/>
        <v>9.3139680414471579E-4</v>
      </c>
      <c r="AP21" s="225" t="s">
        <v>6</v>
      </c>
      <c r="AQ21" s="158" t="s">
        <v>34</v>
      </c>
      <c r="AR21" s="386">
        <f>取引基本表!AX18</f>
        <v>8667</v>
      </c>
      <c r="AS21" s="387">
        <f>取引基本表!AY18</f>
        <v>2042</v>
      </c>
      <c r="AT21" s="387">
        <f>ABS(取引基本表!BB18)</f>
        <v>8347</v>
      </c>
      <c r="AU21" s="388">
        <f t="shared" si="11"/>
        <v>-6305</v>
      </c>
      <c r="AV21" s="411">
        <v>0.73741787363403832</v>
      </c>
      <c r="AW21" s="407">
        <v>0.26258212636596168</v>
      </c>
    </row>
    <row r="22" spans="1:49" x14ac:dyDescent="0.2">
      <c r="A22" s="225" t="s">
        <v>7</v>
      </c>
      <c r="B22" s="158" t="s">
        <v>269</v>
      </c>
      <c r="C22" s="405">
        <f t="shared" si="0"/>
        <v>3.1736872475476074E-2</v>
      </c>
      <c r="D22" s="406">
        <f t="shared" si="1"/>
        <v>4.1913331754676771E-2</v>
      </c>
      <c r="E22" s="406">
        <f t="shared" si="1"/>
        <v>4.0966137816717971E-2</v>
      </c>
      <c r="F22" s="406">
        <f t="shared" si="2"/>
        <v>0.41345015391901491</v>
      </c>
      <c r="G22" s="406">
        <f t="shared" si="2"/>
        <v>0.19464835425053278</v>
      </c>
      <c r="H22" s="407">
        <f t="shared" si="3"/>
        <v>4.8510250215870614E-5</v>
      </c>
      <c r="K22" s="225" t="s">
        <v>7</v>
      </c>
      <c r="L22" s="158" t="s">
        <v>269</v>
      </c>
      <c r="M22" s="383">
        <f>取引基本表!AX19</f>
        <v>5199</v>
      </c>
      <c r="N22" s="367">
        <f>ABS(取引基本表!BB19)</f>
        <v>5034</v>
      </c>
      <c r="O22" s="411">
        <f t="shared" si="4"/>
        <v>0.96826312752452393</v>
      </c>
      <c r="P22" s="407">
        <f t="shared" si="5"/>
        <v>3.1736872475476074E-2</v>
      </c>
      <c r="R22" s="225" t="s">
        <v>7</v>
      </c>
      <c r="S22" s="158" t="s">
        <v>269</v>
      </c>
      <c r="T22" s="365">
        <f>取引基本表!BD19</f>
        <v>4223</v>
      </c>
      <c r="U22" s="446">
        <f>雇用表!I19</f>
        <v>177</v>
      </c>
      <c r="V22" s="447">
        <f>雇用表!I65</f>
        <v>173</v>
      </c>
      <c r="W22" s="413">
        <f t="shared" si="7"/>
        <v>4.1913331754676771E-2</v>
      </c>
      <c r="X22" s="413">
        <f t="shared" si="8"/>
        <v>4.0966137816717971E-2</v>
      </c>
      <c r="Z22" s="225" t="s">
        <v>7</v>
      </c>
      <c r="AA22" s="48" t="s">
        <v>269</v>
      </c>
      <c r="AB22" s="452">
        <v>822</v>
      </c>
      <c r="AC22" s="387">
        <v>452</v>
      </c>
      <c r="AD22" s="387">
        <v>444</v>
      </c>
      <c r="AE22" s="387">
        <v>28</v>
      </c>
      <c r="AF22" s="387">
        <v>0</v>
      </c>
      <c r="AG22" s="369">
        <v>4223</v>
      </c>
      <c r="AH22" s="407">
        <f t="shared" si="9"/>
        <v>0.41345015391901491</v>
      </c>
      <c r="AI22" s="411">
        <f t="shared" si="10"/>
        <v>0.19464835425053278</v>
      </c>
      <c r="AK22" s="225" t="s">
        <v>7</v>
      </c>
      <c r="AL22" s="158" t="s">
        <v>269</v>
      </c>
      <c r="AM22" s="383">
        <f>取引基本表!AR19</f>
        <v>5</v>
      </c>
      <c r="AN22" s="407">
        <f t="shared" si="6"/>
        <v>4.8510250215870614E-5</v>
      </c>
      <c r="AP22" s="225" t="s">
        <v>7</v>
      </c>
      <c r="AQ22" s="158" t="s">
        <v>269</v>
      </c>
      <c r="AR22" s="386">
        <f>取引基本表!AX19</f>
        <v>5199</v>
      </c>
      <c r="AS22" s="387">
        <f>取引基本表!AY19</f>
        <v>4058</v>
      </c>
      <c r="AT22" s="387">
        <f>ABS(取引基本表!BB19)</f>
        <v>5034</v>
      </c>
      <c r="AU22" s="388">
        <f t="shared" si="11"/>
        <v>-976</v>
      </c>
      <c r="AV22" s="411">
        <v>0.80743251432126495</v>
      </c>
      <c r="AW22" s="407">
        <v>0.19256748567873505</v>
      </c>
    </row>
    <row r="23" spans="1:49" x14ac:dyDescent="0.2">
      <c r="A23" s="225" t="s">
        <v>8</v>
      </c>
      <c r="B23" s="158" t="s">
        <v>270</v>
      </c>
      <c r="C23" s="405">
        <f t="shared" si="0"/>
        <v>0</v>
      </c>
      <c r="D23" s="406">
        <f t="shared" si="1"/>
        <v>3.8478833429691016E-2</v>
      </c>
      <c r="E23" s="406">
        <f t="shared" si="1"/>
        <v>4.0213271664418321E-2</v>
      </c>
      <c r="F23" s="406">
        <f t="shared" si="2"/>
        <v>0.44144664996466887</v>
      </c>
      <c r="G23" s="406">
        <f t="shared" si="2"/>
        <v>0.21584120254384273</v>
      </c>
      <c r="H23" s="407">
        <f t="shared" si="3"/>
        <v>2.9106150129522369E-5</v>
      </c>
      <c r="K23" s="225" t="s">
        <v>8</v>
      </c>
      <c r="L23" s="158" t="s">
        <v>270</v>
      </c>
      <c r="M23" s="383">
        <f>取引基本表!AX20</f>
        <v>4119</v>
      </c>
      <c r="N23" s="367">
        <f>ABS(取引基本表!BB20)</f>
        <v>4119</v>
      </c>
      <c r="O23" s="411">
        <f t="shared" si="4"/>
        <v>1</v>
      </c>
      <c r="P23" s="407">
        <f t="shared" si="5"/>
        <v>0</v>
      </c>
      <c r="R23" s="225" t="s">
        <v>8</v>
      </c>
      <c r="S23" s="158" t="s">
        <v>270</v>
      </c>
      <c r="T23" s="365">
        <f>取引基本表!BD20</f>
        <v>15567</v>
      </c>
      <c r="U23" s="446">
        <f>雇用表!I20</f>
        <v>599</v>
      </c>
      <c r="V23" s="447">
        <f>雇用表!I66</f>
        <v>626</v>
      </c>
      <c r="W23" s="413">
        <f t="shared" si="7"/>
        <v>3.8478833429691016E-2</v>
      </c>
      <c r="X23" s="413">
        <f t="shared" si="8"/>
        <v>4.0213271664418321E-2</v>
      </c>
      <c r="Z23" s="225" t="s">
        <v>8</v>
      </c>
      <c r="AA23" s="48" t="s">
        <v>270</v>
      </c>
      <c r="AB23" s="452">
        <v>3360</v>
      </c>
      <c r="AC23" s="387">
        <v>1755</v>
      </c>
      <c r="AD23" s="387">
        <v>1605</v>
      </c>
      <c r="AE23" s="387">
        <v>152</v>
      </c>
      <c r="AF23" s="387">
        <v>0</v>
      </c>
      <c r="AG23" s="369">
        <v>15567</v>
      </c>
      <c r="AH23" s="407">
        <f t="shared" si="9"/>
        <v>0.44144664996466887</v>
      </c>
      <c r="AI23" s="411">
        <f t="shared" si="10"/>
        <v>0.21584120254384273</v>
      </c>
      <c r="AK23" s="225" t="s">
        <v>8</v>
      </c>
      <c r="AL23" s="158" t="s">
        <v>270</v>
      </c>
      <c r="AM23" s="383">
        <f>取引基本表!AR20</f>
        <v>3</v>
      </c>
      <c r="AN23" s="407">
        <f t="shared" si="6"/>
        <v>2.9106150129522369E-5</v>
      </c>
      <c r="AP23" s="225" t="s">
        <v>8</v>
      </c>
      <c r="AQ23" s="158" t="s">
        <v>270</v>
      </c>
      <c r="AR23" s="386">
        <f>取引基本表!AX20</f>
        <v>4119</v>
      </c>
      <c r="AS23" s="387">
        <f>取引基本表!AY20</f>
        <v>15567</v>
      </c>
      <c r="AT23" s="387">
        <f>ABS(取引基本表!BB20)</f>
        <v>4119</v>
      </c>
      <c r="AU23" s="388">
        <f t="shared" si="11"/>
        <v>11448</v>
      </c>
      <c r="AV23" s="411">
        <v>0.79883567479416906</v>
      </c>
      <c r="AW23" s="407">
        <v>0.20116432520583094</v>
      </c>
    </row>
    <row r="24" spans="1:49" x14ac:dyDescent="0.2">
      <c r="A24" s="225" t="s">
        <v>9</v>
      </c>
      <c r="B24" s="158" t="s">
        <v>271</v>
      </c>
      <c r="C24" s="405">
        <f t="shared" si="0"/>
        <v>0.35760598503740648</v>
      </c>
      <c r="D24" s="406">
        <f t="shared" si="1"/>
        <v>0</v>
      </c>
      <c r="E24" s="406">
        <f t="shared" si="1"/>
        <v>0</v>
      </c>
      <c r="F24" s="406">
        <f t="shared" si="2"/>
        <v>0.39156118143459917</v>
      </c>
      <c r="G24" s="406">
        <f t="shared" si="2"/>
        <v>0.20759493670886076</v>
      </c>
      <c r="H24" s="407">
        <f t="shared" si="3"/>
        <v>3.6867790164061664E-4</v>
      </c>
      <c r="K24" s="225" t="s">
        <v>9</v>
      </c>
      <c r="L24" s="158" t="s">
        <v>271</v>
      </c>
      <c r="M24" s="383">
        <f>取引基本表!AX21</f>
        <v>2005</v>
      </c>
      <c r="N24" s="367">
        <f>ABS(取引基本表!BB21)</f>
        <v>1288</v>
      </c>
      <c r="O24" s="411">
        <f t="shared" si="4"/>
        <v>0.64239401496259352</v>
      </c>
      <c r="P24" s="407">
        <f t="shared" si="5"/>
        <v>0.35760598503740648</v>
      </c>
      <c r="R24" s="225" t="s">
        <v>9</v>
      </c>
      <c r="S24" s="158" t="s">
        <v>271</v>
      </c>
      <c r="T24" s="365">
        <f>取引基本表!BD21</f>
        <v>1185</v>
      </c>
      <c r="U24" s="446">
        <f>雇用表!I21</f>
        <v>0</v>
      </c>
      <c r="V24" s="447">
        <f>雇用表!I67</f>
        <v>0</v>
      </c>
      <c r="W24" s="413">
        <f t="shared" si="7"/>
        <v>0</v>
      </c>
      <c r="X24" s="413">
        <f t="shared" si="8"/>
        <v>0</v>
      </c>
      <c r="Z24" s="225" t="s">
        <v>9</v>
      </c>
      <c r="AA24" s="48" t="s">
        <v>271</v>
      </c>
      <c r="AB24" s="452">
        <v>246</v>
      </c>
      <c r="AC24" s="387">
        <v>31</v>
      </c>
      <c r="AD24" s="387">
        <v>169</v>
      </c>
      <c r="AE24" s="387">
        <v>18</v>
      </c>
      <c r="AF24" s="387">
        <v>0</v>
      </c>
      <c r="AG24" s="369">
        <v>1185</v>
      </c>
      <c r="AH24" s="407">
        <f t="shared" si="9"/>
        <v>0.39156118143459917</v>
      </c>
      <c r="AI24" s="411">
        <f t="shared" si="10"/>
        <v>0.20759493670886076</v>
      </c>
      <c r="AK24" s="225" t="s">
        <v>9</v>
      </c>
      <c r="AL24" s="158" t="s">
        <v>271</v>
      </c>
      <c r="AM24" s="383">
        <f>取引基本表!AR21</f>
        <v>38</v>
      </c>
      <c r="AN24" s="407">
        <f t="shared" si="6"/>
        <v>3.6867790164061664E-4</v>
      </c>
      <c r="AP24" s="225" t="s">
        <v>9</v>
      </c>
      <c r="AQ24" s="158" t="s">
        <v>271</v>
      </c>
      <c r="AR24" s="386">
        <f>取引基本表!AX21</f>
        <v>2005</v>
      </c>
      <c r="AS24" s="387">
        <f>取引基本表!AY21</f>
        <v>468</v>
      </c>
      <c r="AT24" s="387">
        <f>ABS(取引基本表!BB21)</f>
        <v>1288</v>
      </c>
      <c r="AU24" s="388">
        <f t="shared" si="11"/>
        <v>-820</v>
      </c>
      <c r="AV24" s="411">
        <v>0.53203541493025519</v>
      </c>
      <c r="AW24" s="407">
        <v>0.46796458506974481</v>
      </c>
    </row>
    <row r="25" spans="1:49" x14ac:dyDescent="0.2">
      <c r="A25" s="225" t="s">
        <v>10</v>
      </c>
      <c r="B25" s="158" t="s">
        <v>272</v>
      </c>
      <c r="C25" s="405">
        <f t="shared" si="0"/>
        <v>9.5215065139195865E-3</v>
      </c>
      <c r="D25" s="406">
        <f t="shared" si="1"/>
        <v>3.500875218804701E-3</v>
      </c>
      <c r="E25" s="406">
        <f t="shared" si="1"/>
        <v>3.0007501875468868E-3</v>
      </c>
      <c r="F25" s="406">
        <f t="shared" si="2"/>
        <v>0.35083770942735681</v>
      </c>
      <c r="G25" s="406">
        <f t="shared" si="2"/>
        <v>0.19654913728432108</v>
      </c>
      <c r="H25" s="407">
        <f t="shared" si="3"/>
        <v>5.2391070233140261E-4</v>
      </c>
      <c r="K25" s="225" t="s">
        <v>10</v>
      </c>
      <c r="L25" s="158" t="s">
        <v>272</v>
      </c>
      <c r="M25" s="383">
        <f>取引基本表!AX22</f>
        <v>33083</v>
      </c>
      <c r="N25" s="367">
        <f>ABS(取引基本表!BB22)</f>
        <v>32768</v>
      </c>
      <c r="O25" s="411">
        <f t="shared" si="4"/>
        <v>0.99047849348608041</v>
      </c>
      <c r="P25" s="407">
        <f t="shared" si="5"/>
        <v>9.5215065139195865E-3</v>
      </c>
      <c r="R25" s="225" t="s">
        <v>10</v>
      </c>
      <c r="S25" s="158" t="s">
        <v>272</v>
      </c>
      <c r="T25" s="365">
        <f>取引基本表!BD22</f>
        <v>3999</v>
      </c>
      <c r="U25" s="446">
        <f>雇用表!I22</f>
        <v>14</v>
      </c>
      <c r="V25" s="447">
        <f>雇用表!I68</f>
        <v>12</v>
      </c>
      <c r="W25" s="413">
        <f t="shared" si="7"/>
        <v>3.500875218804701E-3</v>
      </c>
      <c r="X25" s="413">
        <f t="shared" si="8"/>
        <v>3.0007501875468868E-3</v>
      </c>
      <c r="Z25" s="225" t="s">
        <v>10</v>
      </c>
      <c r="AA25" s="48" t="s">
        <v>272</v>
      </c>
      <c r="AB25" s="452">
        <v>786</v>
      </c>
      <c r="AC25" s="387">
        <v>-165</v>
      </c>
      <c r="AD25" s="387">
        <v>750</v>
      </c>
      <c r="AE25" s="387">
        <v>32</v>
      </c>
      <c r="AF25" s="387">
        <v>0</v>
      </c>
      <c r="AG25" s="369">
        <v>3999</v>
      </c>
      <c r="AH25" s="407">
        <f t="shared" si="9"/>
        <v>0.35083770942735681</v>
      </c>
      <c r="AI25" s="411">
        <f t="shared" si="10"/>
        <v>0.19654913728432108</v>
      </c>
      <c r="AK25" s="225" t="s">
        <v>10</v>
      </c>
      <c r="AL25" s="158" t="s">
        <v>272</v>
      </c>
      <c r="AM25" s="383">
        <f>取引基本表!AR22</f>
        <v>54</v>
      </c>
      <c r="AN25" s="407">
        <f t="shared" si="6"/>
        <v>5.2391070233140261E-4</v>
      </c>
      <c r="AP25" s="225" t="s">
        <v>10</v>
      </c>
      <c r="AQ25" s="158" t="s">
        <v>272</v>
      </c>
      <c r="AR25" s="386">
        <f>取引基本表!AX22</f>
        <v>33083</v>
      </c>
      <c r="AS25" s="387">
        <f>取引基本表!AY22</f>
        <v>3684</v>
      </c>
      <c r="AT25" s="387">
        <f>ABS(取引基本表!BB22)</f>
        <v>32768</v>
      </c>
      <c r="AU25" s="388">
        <f t="shared" si="11"/>
        <v>-29084</v>
      </c>
      <c r="AV25" s="411">
        <v>0.88160188384965898</v>
      </c>
      <c r="AW25" s="407">
        <v>0.11839811615034102</v>
      </c>
    </row>
    <row r="26" spans="1:49" x14ac:dyDescent="0.2">
      <c r="A26" s="225" t="s">
        <v>11</v>
      </c>
      <c r="B26" s="158" t="s">
        <v>35</v>
      </c>
      <c r="C26" s="405">
        <f t="shared" si="0"/>
        <v>1</v>
      </c>
      <c r="D26" s="406">
        <f t="shared" si="1"/>
        <v>6.5760780018802641E-3</v>
      </c>
      <c r="E26" s="406">
        <f t="shared" si="1"/>
        <v>6.992837551004584E-3</v>
      </c>
      <c r="F26" s="406">
        <f t="shared" si="2"/>
        <v>0.33543328454985122</v>
      </c>
      <c r="G26" s="406">
        <f t="shared" si="2"/>
        <v>0.19643428283435263</v>
      </c>
      <c r="H26" s="407">
        <f t="shared" si="3"/>
        <v>1.1070039099261674E-2</v>
      </c>
      <c r="K26" s="225" t="s">
        <v>11</v>
      </c>
      <c r="L26" s="158" t="s">
        <v>35</v>
      </c>
      <c r="M26" s="383">
        <f>取引基本表!AX23</f>
        <v>29443</v>
      </c>
      <c r="N26" s="367">
        <f>ABS(取引基本表!BB23)</f>
        <v>0</v>
      </c>
      <c r="O26" s="411">
        <f t="shared" si="4"/>
        <v>0</v>
      </c>
      <c r="P26" s="407">
        <f t="shared" si="5"/>
        <v>1</v>
      </c>
      <c r="R26" s="225" t="s">
        <v>11</v>
      </c>
      <c r="S26" s="158" t="s">
        <v>35</v>
      </c>
      <c r="T26" s="365">
        <f>取引基本表!BD23</f>
        <v>206354</v>
      </c>
      <c r="U26" s="446">
        <f>雇用表!I23</f>
        <v>1357</v>
      </c>
      <c r="V26" s="447">
        <f>雇用表!I69</f>
        <v>1443</v>
      </c>
      <c r="W26" s="413">
        <f t="shared" si="7"/>
        <v>6.5760780018802641E-3</v>
      </c>
      <c r="X26" s="413">
        <f t="shared" si="8"/>
        <v>6.992837551004584E-3</v>
      </c>
      <c r="Z26" s="225" t="s">
        <v>11</v>
      </c>
      <c r="AA26" s="48" t="s">
        <v>35</v>
      </c>
      <c r="AB26" s="452">
        <v>40535</v>
      </c>
      <c r="AC26" s="387">
        <v>-4352</v>
      </c>
      <c r="AD26" s="387">
        <v>32219</v>
      </c>
      <c r="AE26" s="387">
        <v>817</v>
      </c>
      <c r="AF26" s="387">
        <v>-1</v>
      </c>
      <c r="AG26" s="369">
        <v>206354</v>
      </c>
      <c r="AH26" s="407">
        <f t="shared" si="9"/>
        <v>0.33543328454985122</v>
      </c>
      <c r="AI26" s="411">
        <f t="shared" si="10"/>
        <v>0.19643428283435263</v>
      </c>
      <c r="AK26" s="225" t="s">
        <v>11</v>
      </c>
      <c r="AL26" s="158" t="s">
        <v>35</v>
      </c>
      <c r="AM26" s="383">
        <f>取引基本表!AR23</f>
        <v>1141</v>
      </c>
      <c r="AN26" s="407">
        <f t="shared" si="6"/>
        <v>1.1070039099261674E-2</v>
      </c>
      <c r="AP26" s="225" t="s">
        <v>11</v>
      </c>
      <c r="AQ26" s="158" t="s">
        <v>35</v>
      </c>
      <c r="AR26" s="386">
        <f>取引基本表!AX23</f>
        <v>29443</v>
      </c>
      <c r="AS26" s="387">
        <f>取引基本表!AY23</f>
        <v>176911</v>
      </c>
      <c r="AT26" s="387">
        <f>ABS(取引基本表!BB23)</f>
        <v>0</v>
      </c>
      <c r="AU26" s="388">
        <f t="shared" si="11"/>
        <v>176911</v>
      </c>
      <c r="AV26" s="411">
        <v>0.70886039128338962</v>
      </c>
      <c r="AW26" s="407">
        <v>0.29113960871661038</v>
      </c>
    </row>
    <row r="27" spans="1:49" x14ac:dyDescent="0.2">
      <c r="A27" s="225" t="s">
        <v>12</v>
      </c>
      <c r="B27" s="158" t="s">
        <v>375</v>
      </c>
      <c r="C27" s="405">
        <f t="shared" si="0"/>
        <v>0.19201995012468831</v>
      </c>
      <c r="D27" s="406">
        <f t="shared" si="1"/>
        <v>0</v>
      </c>
      <c r="E27" s="406">
        <f t="shared" si="1"/>
        <v>0</v>
      </c>
      <c r="F27" s="406">
        <f t="shared" si="2"/>
        <v>0.32029950083194675</v>
      </c>
      <c r="G27" s="406">
        <f t="shared" si="2"/>
        <v>0.16888519134775373</v>
      </c>
      <c r="H27" s="407">
        <f t="shared" si="3"/>
        <v>1.1060337049218499E-2</v>
      </c>
      <c r="K27" s="225" t="s">
        <v>12</v>
      </c>
      <c r="L27" s="158" t="s">
        <v>376</v>
      </c>
      <c r="M27" s="383">
        <f>取引基本表!AX24</f>
        <v>2406</v>
      </c>
      <c r="N27" s="367">
        <f>ABS(取引基本表!BB24)</f>
        <v>1944</v>
      </c>
      <c r="O27" s="411">
        <f t="shared" si="4"/>
        <v>0.80798004987531169</v>
      </c>
      <c r="P27" s="407">
        <f t="shared" si="5"/>
        <v>0.19201995012468831</v>
      </c>
      <c r="R27" s="225" t="s">
        <v>12</v>
      </c>
      <c r="S27" s="158" t="s">
        <v>376</v>
      </c>
      <c r="T27" s="365">
        <f>取引基本表!BD24</f>
        <v>1202</v>
      </c>
      <c r="U27" s="446">
        <f>雇用表!I24</f>
        <v>0</v>
      </c>
      <c r="V27" s="447">
        <f>雇用表!I70</f>
        <v>0</v>
      </c>
      <c r="W27" s="413">
        <f t="shared" si="7"/>
        <v>0</v>
      </c>
      <c r="X27" s="413">
        <f t="shared" si="8"/>
        <v>0</v>
      </c>
      <c r="Z27" s="225" t="s">
        <v>12</v>
      </c>
      <c r="AA27" s="48" t="s">
        <v>365</v>
      </c>
      <c r="AB27" s="452">
        <v>203</v>
      </c>
      <c r="AC27" s="387">
        <v>-56</v>
      </c>
      <c r="AD27" s="387">
        <v>224</v>
      </c>
      <c r="AE27" s="387">
        <v>14</v>
      </c>
      <c r="AF27" s="387">
        <v>0</v>
      </c>
      <c r="AG27" s="369">
        <v>1202</v>
      </c>
      <c r="AH27" s="407">
        <f t="shared" si="9"/>
        <v>0.32029950083194675</v>
      </c>
      <c r="AI27" s="411">
        <f t="shared" si="10"/>
        <v>0.16888519134775373</v>
      </c>
      <c r="AK27" s="225" t="s">
        <v>12</v>
      </c>
      <c r="AL27" s="158" t="s">
        <v>365</v>
      </c>
      <c r="AM27" s="383">
        <f>取引基本表!AR24</f>
        <v>1140</v>
      </c>
      <c r="AN27" s="407">
        <f t="shared" si="6"/>
        <v>1.1060337049218499E-2</v>
      </c>
      <c r="AP27" s="225" t="s">
        <v>12</v>
      </c>
      <c r="AQ27" s="158" t="s">
        <v>365</v>
      </c>
      <c r="AR27" s="386">
        <f>取引基本表!AX24</f>
        <v>2406</v>
      </c>
      <c r="AS27" s="387">
        <f>取引基本表!AY24</f>
        <v>740</v>
      </c>
      <c r="AT27" s="387">
        <f>ABS(取引基本表!BB24)</f>
        <v>1944</v>
      </c>
      <c r="AU27" s="388">
        <f t="shared" si="11"/>
        <v>-1204</v>
      </c>
      <c r="AV27" s="411">
        <v>0.77609965062016961</v>
      </c>
      <c r="AW27" s="407">
        <v>0.22390034937983039</v>
      </c>
    </row>
    <row r="28" spans="1:49" x14ac:dyDescent="0.2">
      <c r="A28" s="225" t="s">
        <v>13</v>
      </c>
      <c r="B28" s="158" t="s">
        <v>192</v>
      </c>
      <c r="C28" s="405">
        <f t="shared" si="0"/>
        <v>7.8754250939681358E-2</v>
      </c>
      <c r="D28" s="406">
        <f t="shared" si="1"/>
        <v>3.3980582524271843E-2</v>
      </c>
      <c r="E28" s="406">
        <f t="shared" si="1"/>
        <v>2.9773462783171521E-2</v>
      </c>
      <c r="F28" s="406">
        <f t="shared" si="2"/>
        <v>0.21391585760517801</v>
      </c>
      <c r="G28" s="406">
        <f t="shared" si="2"/>
        <v>0.12491909385113269</v>
      </c>
      <c r="H28" s="407">
        <f t="shared" si="3"/>
        <v>1.995711693880917E-2</v>
      </c>
      <c r="K28" s="225" t="s">
        <v>13</v>
      </c>
      <c r="L28" s="158" t="s">
        <v>192</v>
      </c>
      <c r="M28" s="383">
        <f>取引基本表!AX25</f>
        <v>5587</v>
      </c>
      <c r="N28" s="367">
        <f>ABS(取引基本表!BB25)</f>
        <v>5147</v>
      </c>
      <c r="O28" s="411">
        <f t="shared" si="4"/>
        <v>0.92124574906031864</v>
      </c>
      <c r="P28" s="407">
        <f t="shared" si="5"/>
        <v>7.8754250939681358E-2</v>
      </c>
      <c r="R28" s="225" t="s">
        <v>13</v>
      </c>
      <c r="S28" s="158" t="s">
        <v>192</v>
      </c>
      <c r="T28" s="365">
        <f>取引基本表!BD25</f>
        <v>3090</v>
      </c>
      <c r="U28" s="446">
        <f>雇用表!I25</f>
        <v>105</v>
      </c>
      <c r="V28" s="447">
        <f>雇用表!I71</f>
        <v>92</v>
      </c>
      <c r="W28" s="413">
        <f t="shared" si="7"/>
        <v>3.3980582524271843E-2</v>
      </c>
      <c r="X28" s="413">
        <f t="shared" si="8"/>
        <v>2.9773462783171521E-2</v>
      </c>
      <c r="Z28" s="225" t="s">
        <v>13</v>
      </c>
      <c r="AA28" s="48" t="s">
        <v>192</v>
      </c>
      <c r="AB28" s="452">
        <v>386</v>
      </c>
      <c r="AC28" s="387">
        <v>39</v>
      </c>
      <c r="AD28" s="387">
        <v>211</v>
      </c>
      <c r="AE28" s="387">
        <v>25</v>
      </c>
      <c r="AF28" s="387">
        <v>0</v>
      </c>
      <c r="AG28" s="369">
        <v>3090</v>
      </c>
      <c r="AH28" s="407">
        <f t="shared" si="9"/>
        <v>0.21391585760517801</v>
      </c>
      <c r="AI28" s="411">
        <f t="shared" si="10"/>
        <v>0.12491909385113269</v>
      </c>
      <c r="AK28" s="225" t="s">
        <v>13</v>
      </c>
      <c r="AL28" s="158" t="s">
        <v>192</v>
      </c>
      <c r="AM28" s="383">
        <f>取引基本表!AR25</f>
        <v>2057</v>
      </c>
      <c r="AN28" s="407">
        <f t="shared" si="6"/>
        <v>1.995711693880917E-2</v>
      </c>
      <c r="AP28" s="225" t="s">
        <v>13</v>
      </c>
      <c r="AQ28" s="158" t="s">
        <v>192</v>
      </c>
      <c r="AR28" s="386">
        <f>取引基本表!AX25</f>
        <v>5587</v>
      </c>
      <c r="AS28" s="387">
        <f>取引基本表!AY25</f>
        <v>2650</v>
      </c>
      <c r="AT28" s="387">
        <f>ABS(取引基本表!BB25)</f>
        <v>5147</v>
      </c>
      <c r="AU28" s="388">
        <f t="shared" si="11"/>
        <v>-2497</v>
      </c>
      <c r="AV28" s="411">
        <v>0.77487185874795916</v>
      </c>
      <c r="AW28" s="407">
        <v>0.22512814125204084</v>
      </c>
    </row>
    <row r="29" spans="1:49" x14ac:dyDescent="0.2">
      <c r="A29" s="225" t="s">
        <v>14</v>
      </c>
      <c r="B29" s="158" t="s">
        <v>50</v>
      </c>
      <c r="C29" s="405">
        <f t="shared" si="0"/>
        <v>0.17273701124799146</v>
      </c>
      <c r="D29" s="406">
        <f t="shared" si="1"/>
        <v>0.15033696215655781</v>
      </c>
      <c r="E29" s="406">
        <f t="shared" si="1"/>
        <v>7.8797304302747534E-2</v>
      </c>
      <c r="F29" s="406">
        <f t="shared" si="2"/>
        <v>0.41420425090720581</v>
      </c>
      <c r="G29" s="406">
        <f t="shared" si="2"/>
        <v>0.26179367547952309</v>
      </c>
      <c r="H29" s="407">
        <f t="shared" si="3"/>
        <v>9.8960910440376044E-3</v>
      </c>
      <c r="K29" s="225" t="s">
        <v>14</v>
      </c>
      <c r="L29" s="158" t="s">
        <v>50</v>
      </c>
      <c r="M29" s="383">
        <f>取引基本表!AX26</f>
        <v>3734</v>
      </c>
      <c r="N29" s="367">
        <f>ABS(取引基本表!BB26)</f>
        <v>3089</v>
      </c>
      <c r="O29" s="411">
        <f t="shared" si="4"/>
        <v>0.82726298875200854</v>
      </c>
      <c r="P29" s="407">
        <f t="shared" si="5"/>
        <v>0.17273701124799146</v>
      </c>
      <c r="R29" s="225" t="s">
        <v>14</v>
      </c>
      <c r="S29" s="158" t="s">
        <v>50</v>
      </c>
      <c r="T29" s="365">
        <f>取引基本表!BD26</f>
        <v>1929</v>
      </c>
      <c r="U29" s="446">
        <f>雇用表!I26</f>
        <v>290</v>
      </c>
      <c r="V29" s="447">
        <f>雇用表!I72</f>
        <v>152</v>
      </c>
      <c r="W29" s="413">
        <f t="shared" si="7"/>
        <v>0.15033696215655781</v>
      </c>
      <c r="X29" s="413">
        <f t="shared" si="8"/>
        <v>7.8797304302747534E-2</v>
      </c>
      <c r="Z29" s="225" t="s">
        <v>14</v>
      </c>
      <c r="AA29" s="48" t="s">
        <v>50</v>
      </c>
      <c r="AB29" s="452">
        <v>505</v>
      </c>
      <c r="AC29" s="387">
        <v>50</v>
      </c>
      <c r="AD29" s="387">
        <v>194</v>
      </c>
      <c r="AE29" s="387">
        <v>50</v>
      </c>
      <c r="AF29" s="387">
        <v>0</v>
      </c>
      <c r="AG29" s="369">
        <v>1929</v>
      </c>
      <c r="AH29" s="407">
        <f t="shared" si="9"/>
        <v>0.41420425090720581</v>
      </c>
      <c r="AI29" s="411">
        <f t="shared" si="10"/>
        <v>0.26179367547952309</v>
      </c>
      <c r="AK29" s="225" t="s">
        <v>14</v>
      </c>
      <c r="AL29" s="158" t="s">
        <v>50</v>
      </c>
      <c r="AM29" s="383">
        <f>取引基本表!AR26</f>
        <v>1020</v>
      </c>
      <c r="AN29" s="407">
        <f t="shared" si="6"/>
        <v>9.8960910440376044E-3</v>
      </c>
      <c r="AP29" s="225" t="s">
        <v>14</v>
      </c>
      <c r="AQ29" s="158" t="s">
        <v>50</v>
      </c>
      <c r="AR29" s="386">
        <f>取引基本表!AX26</f>
        <v>3734</v>
      </c>
      <c r="AS29" s="387">
        <f>取引基本表!AY26</f>
        <v>1284</v>
      </c>
      <c r="AT29" s="387">
        <f>ABS(取引基本表!BB26)</f>
        <v>3089</v>
      </c>
      <c r="AU29" s="388">
        <f t="shared" si="11"/>
        <v>-1805</v>
      </c>
      <c r="AV29" s="411">
        <v>0.79707187916920597</v>
      </c>
      <c r="AW29" s="407">
        <v>0.20292812083079403</v>
      </c>
    </row>
    <row r="30" spans="1:49" x14ac:dyDescent="0.2">
      <c r="A30" s="225" t="s">
        <v>15</v>
      </c>
      <c r="B30" s="158" t="s">
        <v>36</v>
      </c>
      <c r="C30" s="405">
        <f t="shared" si="0"/>
        <v>1</v>
      </c>
      <c r="D30" s="406">
        <f t="shared" si="1"/>
        <v>0.13470232166117538</v>
      </c>
      <c r="E30" s="406">
        <f t="shared" si="1"/>
        <v>9.0644395065512223E-2</v>
      </c>
      <c r="F30" s="406">
        <f t="shared" si="2"/>
        <v>0.44103900084284731</v>
      </c>
      <c r="G30" s="406">
        <f t="shared" si="2"/>
        <v>0.34449467473756801</v>
      </c>
      <c r="H30" s="407">
        <f t="shared" si="3"/>
        <v>0</v>
      </c>
      <c r="K30" s="225" t="s">
        <v>15</v>
      </c>
      <c r="L30" s="158" t="s">
        <v>36</v>
      </c>
      <c r="M30" s="383">
        <f>取引基本表!AX27</f>
        <v>13051</v>
      </c>
      <c r="N30" s="367">
        <f>ABS(取引基本表!BB27)</f>
        <v>0</v>
      </c>
      <c r="O30" s="411">
        <f t="shared" si="4"/>
        <v>0</v>
      </c>
      <c r="P30" s="407">
        <f t="shared" si="5"/>
        <v>1</v>
      </c>
      <c r="R30" s="225" t="s">
        <v>15</v>
      </c>
      <c r="S30" s="158" t="s">
        <v>36</v>
      </c>
      <c r="T30" s="365">
        <f>取引基本表!BD27</f>
        <v>13051</v>
      </c>
      <c r="U30" s="446">
        <f>雇用表!I27</f>
        <v>1758</v>
      </c>
      <c r="V30" s="447">
        <f>雇用表!I73</f>
        <v>1183</v>
      </c>
      <c r="W30" s="413">
        <f t="shared" si="7"/>
        <v>0.13470232166117538</v>
      </c>
      <c r="X30" s="413">
        <f t="shared" si="8"/>
        <v>9.0644395065512223E-2</v>
      </c>
      <c r="Z30" s="225" t="s">
        <v>15</v>
      </c>
      <c r="AA30" s="48" t="s">
        <v>36</v>
      </c>
      <c r="AB30" s="452">
        <v>4496</v>
      </c>
      <c r="AC30" s="387">
        <v>355</v>
      </c>
      <c r="AD30" s="387">
        <v>479</v>
      </c>
      <c r="AE30" s="387">
        <v>481</v>
      </c>
      <c r="AF30" s="387">
        <v>-55</v>
      </c>
      <c r="AG30" s="369">
        <v>13051</v>
      </c>
      <c r="AH30" s="407">
        <f t="shared" si="9"/>
        <v>0.44103900084284731</v>
      </c>
      <c r="AI30" s="411">
        <f t="shared" si="10"/>
        <v>0.34449467473756801</v>
      </c>
      <c r="AK30" s="225" t="s">
        <v>15</v>
      </c>
      <c r="AL30" s="158" t="s">
        <v>36</v>
      </c>
      <c r="AM30" s="383">
        <f>取引基本表!AR27</f>
        <v>0</v>
      </c>
      <c r="AN30" s="407">
        <f t="shared" si="6"/>
        <v>0</v>
      </c>
      <c r="AP30" s="225" t="s">
        <v>15</v>
      </c>
      <c r="AQ30" s="158" t="s">
        <v>36</v>
      </c>
      <c r="AR30" s="386">
        <f>取引基本表!AX27</f>
        <v>13051</v>
      </c>
      <c r="AS30" s="387">
        <f>取引基本表!AY27</f>
        <v>0</v>
      </c>
      <c r="AT30" s="387">
        <f>ABS(取引基本表!BB27)</f>
        <v>0</v>
      </c>
      <c r="AU30" s="388">
        <f t="shared" si="11"/>
        <v>0</v>
      </c>
      <c r="AV30" s="411">
        <v>0</v>
      </c>
      <c r="AW30" s="407">
        <v>1</v>
      </c>
    </row>
    <row r="31" spans="1:49" x14ac:dyDescent="0.2">
      <c r="A31" s="225" t="s">
        <v>16</v>
      </c>
      <c r="B31" s="158" t="s">
        <v>193</v>
      </c>
      <c r="C31" s="405">
        <f t="shared" si="0"/>
        <v>0.22703792364873376</v>
      </c>
      <c r="D31" s="406">
        <f t="shared" si="1"/>
        <v>2.0934146854618137E-2</v>
      </c>
      <c r="E31" s="406">
        <f t="shared" si="1"/>
        <v>1.7988638754470862E-2</v>
      </c>
      <c r="F31" s="406">
        <f t="shared" si="2"/>
        <v>0.2422680412371134</v>
      </c>
      <c r="G31" s="406">
        <f t="shared" si="2"/>
        <v>7.0061014096360189E-2</v>
      </c>
      <c r="H31" s="407">
        <f t="shared" si="3"/>
        <v>2.3692406205431206E-2</v>
      </c>
      <c r="K31" s="225" t="s">
        <v>16</v>
      </c>
      <c r="L31" s="158" t="s">
        <v>193</v>
      </c>
      <c r="M31" s="383">
        <f>取引基本表!AX28</f>
        <v>7937</v>
      </c>
      <c r="N31" s="367">
        <f>ABS(取引基本表!BB28)</f>
        <v>6135</v>
      </c>
      <c r="O31" s="411">
        <f t="shared" si="4"/>
        <v>0.77296207635126624</v>
      </c>
      <c r="P31" s="407">
        <f t="shared" si="5"/>
        <v>0.22703792364873376</v>
      </c>
      <c r="R31" s="225" t="s">
        <v>16</v>
      </c>
      <c r="S31" s="158" t="s">
        <v>193</v>
      </c>
      <c r="T31" s="365">
        <f>取引基本表!BD28</f>
        <v>9506</v>
      </c>
      <c r="U31" s="446">
        <f>雇用表!I28</f>
        <v>199</v>
      </c>
      <c r="V31" s="447">
        <f>雇用表!I74</f>
        <v>171</v>
      </c>
      <c r="W31" s="413">
        <f t="shared" si="7"/>
        <v>2.0934146854618137E-2</v>
      </c>
      <c r="X31" s="413">
        <f t="shared" si="8"/>
        <v>1.7988638754470862E-2</v>
      </c>
      <c r="Z31" s="225" t="s">
        <v>16</v>
      </c>
      <c r="AA31" s="48" t="s">
        <v>193</v>
      </c>
      <c r="AB31" s="452">
        <v>666</v>
      </c>
      <c r="AC31" s="387">
        <v>276</v>
      </c>
      <c r="AD31" s="387">
        <v>1210</v>
      </c>
      <c r="AE31" s="387">
        <v>164</v>
      </c>
      <c r="AF31" s="387">
        <v>-13</v>
      </c>
      <c r="AG31" s="369">
        <v>9506</v>
      </c>
      <c r="AH31" s="407">
        <f t="shared" si="9"/>
        <v>0.2422680412371134</v>
      </c>
      <c r="AI31" s="411">
        <f t="shared" si="10"/>
        <v>7.0061014096360189E-2</v>
      </c>
      <c r="AK31" s="225" t="s">
        <v>16</v>
      </c>
      <c r="AL31" s="158" t="s">
        <v>193</v>
      </c>
      <c r="AM31" s="383">
        <f>取引基本表!AR28</f>
        <v>2442</v>
      </c>
      <c r="AN31" s="407">
        <f t="shared" si="6"/>
        <v>2.3692406205431206E-2</v>
      </c>
      <c r="AP31" s="225" t="s">
        <v>16</v>
      </c>
      <c r="AQ31" s="158" t="s">
        <v>193</v>
      </c>
      <c r="AR31" s="386">
        <f>取引基本表!AX28</f>
        <v>7937</v>
      </c>
      <c r="AS31" s="387">
        <f>取引基本表!AY28</f>
        <v>7704</v>
      </c>
      <c r="AT31" s="387">
        <f>ABS(取引基本表!BB28)</f>
        <v>6135</v>
      </c>
      <c r="AU31" s="388">
        <f t="shared" si="11"/>
        <v>1569</v>
      </c>
      <c r="AV31" s="411">
        <v>3.3200621348077096E-3</v>
      </c>
      <c r="AW31" s="407">
        <v>0.99667993786519227</v>
      </c>
    </row>
    <row r="32" spans="1:49" x14ac:dyDescent="0.2">
      <c r="A32" s="225" t="s">
        <v>17</v>
      </c>
      <c r="B32" s="158" t="s">
        <v>273</v>
      </c>
      <c r="C32" s="405">
        <f t="shared" si="0"/>
        <v>0.29590488771466317</v>
      </c>
      <c r="D32" s="406">
        <f t="shared" si="1"/>
        <v>2.4390243902439025E-2</v>
      </c>
      <c r="E32" s="406">
        <f t="shared" si="1"/>
        <v>3.7694013303769404E-2</v>
      </c>
      <c r="F32" s="406">
        <f t="shared" si="2"/>
        <v>0.48337028824833705</v>
      </c>
      <c r="G32" s="406">
        <f t="shared" si="2"/>
        <v>0.13968957871396895</v>
      </c>
      <c r="H32" s="407">
        <f t="shared" si="3"/>
        <v>6.5682878792288815E-3</v>
      </c>
      <c r="K32" s="225" t="s">
        <v>17</v>
      </c>
      <c r="L32" s="158" t="s">
        <v>273</v>
      </c>
      <c r="M32" s="383">
        <f>取引基本表!AX29</f>
        <v>1514</v>
      </c>
      <c r="N32" s="367">
        <f>ABS(取引基本表!BB29)</f>
        <v>1066</v>
      </c>
      <c r="O32" s="411">
        <f t="shared" si="4"/>
        <v>0.70409511228533683</v>
      </c>
      <c r="P32" s="407">
        <f t="shared" si="5"/>
        <v>0.29590488771466317</v>
      </c>
      <c r="R32" s="225" t="s">
        <v>17</v>
      </c>
      <c r="S32" s="158" t="s">
        <v>273</v>
      </c>
      <c r="T32" s="365">
        <f>取引基本表!BD29</f>
        <v>451</v>
      </c>
      <c r="U32" s="446">
        <f>雇用表!I29</f>
        <v>11</v>
      </c>
      <c r="V32" s="447">
        <f>雇用表!I75</f>
        <v>17</v>
      </c>
      <c r="W32" s="413">
        <f t="shared" si="7"/>
        <v>2.4390243902439025E-2</v>
      </c>
      <c r="X32" s="413">
        <f t="shared" si="8"/>
        <v>3.7694013303769404E-2</v>
      </c>
      <c r="Z32" s="225" t="s">
        <v>17</v>
      </c>
      <c r="AA32" s="48" t="s">
        <v>273</v>
      </c>
      <c r="AB32" s="452">
        <v>63</v>
      </c>
      <c r="AC32" s="387">
        <v>58</v>
      </c>
      <c r="AD32" s="387">
        <v>98</v>
      </c>
      <c r="AE32" s="387">
        <v>21</v>
      </c>
      <c r="AF32" s="387">
        <v>-22</v>
      </c>
      <c r="AG32" s="369">
        <v>451</v>
      </c>
      <c r="AH32" s="407">
        <f t="shared" si="9"/>
        <v>0.48337028824833705</v>
      </c>
      <c r="AI32" s="411">
        <f t="shared" si="10"/>
        <v>0.13968957871396895</v>
      </c>
      <c r="AK32" s="225" t="s">
        <v>17</v>
      </c>
      <c r="AL32" s="158" t="s">
        <v>273</v>
      </c>
      <c r="AM32" s="383">
        <f>取引基本表!AR29</f>
        <v>677</v>
      </c>
      <c r="AN32" s="407">
        <f t="shared" si="6"/>
        <v>6.5682878792288815E-3</v>
      </c>
      <c r="AP32" s="225" t="s">
        <v>17</v>
      </c>
      <c r="AQ32" s="158" t="s">
        <v>273</v>
      </c>
      <c r="AR32" s="386">
        <f>取引基本表!AX29</f>
        <v>1514</v>
      </c>
      <c r="AS32" s="387">
        <f>取引基本表!AY29</f>
        <v>3</v>
      </c>
      <c r="AT32" s="387">
        <f>ABS(取引基本表!BB29)</f>
        <v>1066</v>
      </c>
      <c r="AU32" s="388">
        <f t="shared" si="11"/>
        <v>-1063</v>
      </c>
      <c r="AV32" s="411">
        <v>2.6249531258370389E-4</v>
      </c>
      <c r="AW32" s="407">
        <v>0.99973750468741629</v>
      </c>
    </row>
    <row r="33" spans="1:49" x14ac:dyDescent="0.2">
      <c r="A33" s="225" t="s">
        <v>18</v>
      </c>
      <c r="B33" s="158" t="s">
        <v>274</v>
      </c>
      <c r="C33" s="405">
        <f t="shared" si="0"/>
        <v>0.50593824228028506</v>
      </c>
      <c r="D33" s="406">
        <f t="shared" si="1"/>
        <v>0.16744730679156908</v>
      </c>
      <c r="E33" s="406">
        <f t="shared" si="1"/>
        <v>0.16510538641686182</v>
      </c>
      <c r="F33" s="406">
        <f t="shared" si="2"/>
        <v>0.6428571428571429</v>
      </c>
      <c r="G33" s="406">
        <f t="shared" si="2"/>
        <v>0.50351288056206089</v>
      </c>
      <c r="H33" s="407">
        <f t="shared" si="3"/>
        <v>9.7990705436058648E-4</v>
      </c>
      <c r="K33" s="225" t="s">
        <v>18</v>
      </c>
      <c r="L33" s="158" t="s">
        <v>274</v>
      </c>
      <c r="M33" s="383">
        <f>取引基本表!AX30</f>
        <v>1684</v>
      </c>
      <c r="N33" s="367">
        <f>ABS(取引基本表!BB30)</f>
        <v>832</v>
      </c>
      <c r="O33" s="411">
        <f t="shared" si="4"/>
        <v>0.49406175771971494</v>
      </c>
      <c r="P33" s="407">
        <f t="shared" si="5"/>
        <v>0.50593824228028506</v>
      </c>
      <c r="R33" s="225" t="s">
        <v>18</v>
      </c>
      <c r="S33" s="158" t="s">
        <v>274</v>
      </c>
      <c r="T33" s="365">
        <f>取引基本表!BD30</f>
        <v>854</v>
      </c>
      <c r="U33" s="446">
        <f>雇用表!I30</f>
        <v>143</v>
      </c>
      <c r="V33" s="447">
        <f>雇用表!I76</f>
        <v>141</v>
      </c>
      <c r="W33" s="413">
        <f t="shared" si="7"/>
        <v>0.16744730679156908</v>
      </c>
      <c r="X33" s="413">
        <f t="shared" si="8"/>
        <v>0.16510538641686182</v>
      </c>
      <c r="Z33" s="225" t="s">
        <v>18</v>
      </c>
      <c r="AA33" s="48" t="s">
        <v>274</v>
      </c>
      <c r="AB33" s="452">
        <v>430</v>
      </c>
      <c r="AC33" s="387">
        <v>34</v>
      </c>
      <c r="AD33" s="387">
        <v>69</v>
      </c>
      <c r="AE33" s="387">
        <v>16</v>
      </c>
      <c r="AF33" s="387">
        <v>0</v>
      </c>
      <c r="AG33" s="369">
        <v>854</v>
      </c>
      <c r="AH33" s="407">
        <f t="shared" si="9"/>
        <v>0.6428571428571429</v>
      </c>
      <c r="AI33" s="411">
        <f t="shared" si="10"/>
        <v>0.50351288056206089</v>
      </c>
      <c r="AK33" s="225" t="s">
        <v>18</v>
      </c>
      <c r="AL33" s="158" t="s">
        <v>274</v>
      </c>
      <c r="AM33" s="383">
        <f>取引基本表!AR30</f>
        <v>101</v>
      </c>
      <c r="AN33" s="407">
        <f t="shared" si="6"/>
        <v>9.7990705436058648E-4</v>
      </c>
      <c r="AP33" s="225" t="s">
        <v>18</v>
      </c>
      <c r="AQ33" s="158" t="s">
        <v>274</v>
      </c>
      <c r="AR33" s="386">
        <f>取引基本表!AX30</f>
        <v>1684</v>
      </c>
      <c r="AS33" s="387">
        <f>取引基本表!AY30</f>
        <v>2</v>
      </c>
      <c r="AT33" s="387">
        <f>ABS(取引基本表!BB30)</f>
        <v>832</v>
      </c>
      <c r="AU33" s="388">
        <f t="shared" si="11"/>
        <v>-830</v>
      </c>
      <c r="AV33" s="411">
        <v>7.2791995281517016E-2</v>
      </c>
      <c r="AW33" s="407">
        <v>0.92720800471848297</v>
      </c>
    </row>
    <row r="34" spans="1:49" x14ac:dyDescent="0.2">
      <c r="A34" s="225" t="s">
        <v>19</v>
      </c>
      <c r="B34" s="158" t="s">
        <v>275</v>
      </c>
      <c r="C34" s="405">
        <f t="shared" si="0"/>
        <v>0.26077975054258296</v>
      </c>
      <c r="D34" s="406">
        <f t="shared" si="1"/>
        <v>0.25868278093145336</v>
      </c>
      <c r="E34" s="406">
        <f t="shared" si="1"/>
        <v>0.16968809131416712</v>
      </c>
      <c r="F34" s="406">
        <f t="shared" si="2"/>
        <v>0.70072636269303545</v>
      </c>
      <c r="G34" s="406">
        <f t="shared" si="2"/>
        <v>0.42483061710309467</v>
      </c>
      <c r="H34" s="407">
        <f t="shared" si="3"/>
        <v>0.16366388217830427</v>
      </c>
      <c r="K34" s="225" t="s">
        <v>19</v>
      </c>
      <c r="L34" s="158" t="s">
        <v>275</v>
      </c>
      <c r="M34" s="383">
        <f>取引基本表!AX31</f>
        <v>38243</v>
      </c>
      <c r="N34" s="367">
        <f>ABS(取引基本表!BB31)</f>
        <v>28270</v>
      </c>
      <c r="O34" s="411">
        <f t="shared" si="4"/>
        <v>0.73922024945741704</v>
      </c>
      <c r="P34" s="407">
        <f t="shared" si="5"/>
        <v>0.26077975054258296</v>
      </c>
      <c r="R34" s="225" t="s">
        <v>19</v>
      </c>
      <c r="S34" s="158" t="s">
        <v>275</v>
      </c>
      <c r="T34" s="365">
        <f>取引基本表!BD31</f>
        <v>16383</v>
      </c>
      <c r="U34" s="446">
        <f>雇用表!I31</f>
        <v>4238</v>
      </c>
      <c r="V34" s="447">
        <f>雇用表!I77</f>
        <v>2780</v>
      </c>
      <c r="W34" s="413">
        <f t="shared" si="7"/>
        <v>0.25868278093145336</v>
      </c>
      <c r="X34" s="413">
        <f t="shared" si="8"/>
        <v>0.16968809131416712</v>
      </c>
      <c r="Z34" s="225" t="s">
        <v>19</v>
      </c>
      <c r="AA34" s="48" t="s">
        <v>275</v>
      </c>
      <c r="AB34" s="452">
        <v>6960</v>
      </c>
      <c r="AC34" s="387">
        <v>2260</v>
      </c>
      <c r="AD34" s="387">
        <v>1556</v>
      </c>
      <c r="AE34" s="387">
        <v>712</v>
      </c>
      <c r="AF34" s="387">
        <v>-8</v>
      </c>
      <c r="AG34" s="369">
        <v>16383</v>
      </c>
      <c r="AH34" s="407">
        <f t="shared" si="9"/>
        <v>0.70072636269303545</v>
      </c>
      <c r="AI34" s="411">
        <f t="shared" si="10"/>
        <v>0.42483061710309467</v>
      </c>
      <c r="AK34" s="225" t="s">
        <v>19</v>
      </c>
      <c r="AL34" s="158" t="s">
        <v>275</v>
      </c>
      <c r="AM34" s="383">
        <f>取引基本表!AR31</f>
        <v>16869</v>
      </c>
      <c r="AN34" s="407">
        <f t="shared" si="6"/>
        <v>0.16366388217830427</v>
      </c>
      <c r="AP34" s="225" t="s">
        <v>19</v>
      </c>
      <c r="AQ34" s="158" t="s">
        <v>275</v>
      </c>
      <c r="AR34" s="386">
        <f>取引基本表!AX31</f>
        <v>38243</v>
      </c>
      <c r="AS34" s="387">
        <f>取引基本表!AY31</f>
        <v>6410</v>
      </c>
      <c r="AT34" s="387">
        <f>ABS(取引基本表!BB31)</f>
        <v>28270</v>
      </c>
      <c r="AU34" s="388">
        <f t="shared" si="11"/>
        <v>-21860</v>
      </c>
      <c r="AV34" s="411">
        <v>0.56941832909614032</v>
      </c>
      <c r="AW34" s="407">
        <v>0.43058167090385968</v>
      </c>
    </row>
    <row r="35" spans="1:49" x14ac:dyDescent="0.2">
      <c r="A35" s="225" t="s">
        <v>20</v>
      </c>
      <c r="B35" s="158" t="s">
        <v>37</v>
      </c>
      <c r="C35" s="405">
        <f t="shared" si="0"/>
        <v>0.71993786549707606</v>
      </c>
      <c r="D35" s="406">
        <f t="shared" si="1"/>
        <v>8.7804878048780483E-2</v>
      </c>
      <c r="E35" s="406">
        <f t="shared" si="1"/>
        <v>7.8643664485425341E-2</v>
      </c>
      <c r="F35" s="406">
        <f t="shared" si="2"/>
        <v>0.64640095181439616</v>
      </c>
      <c r="G35" s="406">
        <f t="shared" si="2"/>
        <v>0.31397977394408089</v>
      </c>
      <c r="H35" s="407">
        <f t="shared" si="3"/>
        <v>6.1132617322040145E-2</v>
      </c>
      <c r="K35" s="225" t="s">
        <v>20</v>
      </c>
      <c r="L35" s="158" t="s">
        <v>37</v>
      </c>
      <c r="M35" s="383">
        <f>取引基本表!AX32</f>
        <v>10944</v>
      </c>
      <c r="N35" s="367">
        <f>ABS(取引基本表!BB32)</f>
        <v>3065</v>
      </c>
      <c r="O35" s="411">
        <f t="shared" si="4"/>
        <v>0.280062134502924</v>
      </c>
      <c r="P35" s="407">
        <f t="shared" si="5"/>
        <v>0.71993786549707606</v>
      </c>
      <c r="R35" s="225" t="s">
        <v>20</v>
      </c>
      <c r="S35" s="158" t="s">
        <v>37</v>
      </c>
      <c r="T35" s="365">
        <f>取引基本表!BD32</f>
        <v>8405</v>
      </c>
      <c r="U35" s="446">
        <f>雇用表!I32</f>
        <v>738</v>
      </c>
      <c r="V35" s="447">
        <f>雇用表!I78</f>
        <v>661</v>
      </c>
      <c r="W35" s="413">
        <f t="shared" si="7"/>
        <v>8.7804878048780483E-2</v>
      </c>
      <c r="X35" s="413">
        <f t="shared" si="8"/>
        <v>7.8643664485425341E-2</v>
      </c>
      <c r="Z35" s="225" t="s">
        <v>20</v>
      </c>
      <c r="AA35" s="48" t="s">
        <v>37</v>
      </c>
      <c r="AB35" s="452">
        <v>2639</v>
      </c>
      <c r="AC35" s="387">
        <v>2125</v>
      </c>
      <c r="AD35" s="387">
        <v>621</v>
      </c>
      <c r="AE35" s="387">
        <v>174</v>
      </c>
      <c r="AF35" s="387">
        <v>-126</v>
      </c>
      <c r="AG35" s="369">
        <v>8405</v>
      </c>
      <c r="AH35" s="407">
        <f t="shared" si="9"/>
        <v>0.64640095181439616</v>
      </c>
      <c r="AI35" s="411">
        <f t="shared" si="10"/>
        <v>0.31397977394408089</v>
      </c>
      <c r="AK35" s="225" t="s">
        <v>20</v>
      </c>
      <c r="AL35" s="158" t="s">
        <v>37</v>
      </c>
      <c r="AM35" s="383">
        <f>取引基本表!AR32</f>
        <v>6301</v>
      </c>
      <c r="AN35" s="407">
        <f t="shared" si="6"/>
        <v>6.1132617322040145E-2</v>
      </c>
      <c r="AP35" s="225" t="s">
        <v>20</v>
      </c>
      <c r="AQ35" s="158" t="s">
        <v>37</v>
      </c>
      <c r="AR35" s="386">
        <f>取引基本表!AX32</f>
        <v>10944</v>
      </c>
      <c r="AS35" s="387">
        <f>取引基本表!AY32</f>
        <v>526</v>
      </c>
      <c r="AT35" s="387">
        <f>ABS(取引基本表!BB32)</f>
        <v>3065</v>
      </c>
      <c r="AU35" s="388">
        <f t="shared" si="11"/>
        <v>-2539</v>
      </c>
      <c r="AV35" s="411">
        <v>0.14958058191588852</v>
      </c>
      <c r="AW35" s="407">
        <v>0.85041941808411148</v>
      </c>
    </row>
    <row r="36" spans="1:49" x14ac:dyDescent="0.2">
      <c r="A36" s="225" t="s">
        <v>21</v>
      </c>
      <c r="B36" s="158" t="s">
        <v>38</v>
      </c>
      <c r="C36" s="405">
        <f t="shared" si="0"/>
        <v>0.73814422888496956</v>
      </c>
      <c r="D36" s="406">
        <f t="shared" si="1"/>
        <v>1.6625819699278004E-2</v>
      </c>
      <c r="E36" s="406">
        <f t="shared" si="1"/>
        <v>4.8353977611445987E-3</v>
      </c>
      <c r="F36" s="406">
        <f t="shared" si="2"/>
        <v>0.88368550043054916</v>
      </c>
      <c r="G36" s="406">
        <f t="shared" si="2"/>
        <v>1.8281777836656288E-2</v>
      </c>
      <c r="H36" s="407">
        <f t="shared" si="3"/>
        <v>0.17079488896003725</v>
      </c>
      <c r="K36" s="225" t="s">
        <v>21</v>
      </c>
      <c r="L36" s="158" t="s">
        <v>38</v>
      </c>
      <c r="M36" s="383">
        <f>取引基本表!AX33</f>
        <v>20412</v>
      </c>
      <c r="N36" s="367">
        <f>ABS(取引基本表!BB33)</f>
        <v>5345</v>
      </c>
      <c r="O36" s="411">
        <f t="shared" si="4"/>
        <v>0.26185577111503039</v>
      </c>
      <c r="P36" s="407">
        <f t="shared" si="5"/>
        <v>0.73814422888496956</v>
      </c>
      <c r="R36" s="225" t="s">
        <v>21</v>
      </c>
      <c r="S36" s="158" t="s">
        <v>38</v>
      </c>
      <c r="T36" s="365">
        <f>取引基本表!BD33</f>
        <v>15097</v>
      </c>
      <c r="U36" s="446">
        <f>雇用表!I33</f>
        <v>251</v>
      </c>
      <c r="V36" s="447">
        <f>雇用表!I79</f>
        <v>73</v>
      </c>
      <c r="W36" s="413">
        <f t="shared" si="7"/>
        <v>1.6625819699278004E-2</v>
      </c>
      <c r="X36" s="413">
        <f t="shared" si="8"/>
        <v>4.8353977611445987E-3</v>
      </c>
      <c r="Z36" s="225" t="s">
        <v>21</v>
      </c>
      <c r="AA36" s="48" t="s">
        <v>38</v>
      </c>
      <c r="AB36" s="452">
        <v>276</v>
      </c>
      <c r="AC36" s="387">
        <v>7003</v>
      </c>
      <c r="AD36" s="387">
        <v>5391</v>
      </c>
      <c r="AE36" s="387">
        <v>672</v>
      </c>
      <c r="AF36" s="387">
        <v>-1</v>
      </c>
      <c r="AG36" s="369">
        <v>15097</v>
      </c>
      <c r="AH36" s="407">
        <f>SUM(AB36:AF36)/AG36</f>
        <v>0.88368550043054916</v>
      </c>
      <c r="AI36" s="411">
        <f>AB36/AG36</f>
        <v>1.8281777836656288E-2</v>
      </c>
      <c r="AK36" s="225" t="s">
        <v>21</v>
      </c>
      <c r="AL36" s="158" t="s">
        <v>38</v>
      </c>
      <c r="AM36" s="383">
        <f>取引基本表!AR33</f>
        <v>17604</v>
      </c>
      <c r="AN36" s="407">
        <f t="shared" si="6"/>
        <v>0.17079488896003725</v>
      </c>
      <c r="AP36" s="225" t="s">
        <v>21</v>
      </c>
      <c r="AQ36" s="158" t="s">
        <v>38</v>
      </c>
      <c r="AR36" s="386">
        <f>取引基本表!AX33</f>
        <v>20412</v>
      </c>
      <c r="AS36" s="387">
        <f>取引基本表!AY33</f>
        <v>30</v>
      </c>
      <c r="AT36" s="387">
        <f>ABS(取引基本表!BB33)</f>
        <v>5345</v>
      </c>
      <c r="AU36" s="388">
        <f t="shared" si="11"/>
        <v>-5315</v>
      </c>
      <c r="AV36" s="411">
        <v>6.3278791478513889E-3</v>
      </c>
      <c r="AW36" s="407">
        <v>0.99367212085214862</v>
      </c>
    </row>
    <row r="37" spans="1:49" x14ac:dyDescent="0.2">
      <c r="A37" s="225" t="s">
        <v>22</v>
      </c>
      <c r="B37" s="158" t="s">
        <v>377</v>
      </c>
      <c r="C37" s="405">
        <f t="shared" si="0"/>
        <v>0.25348602222970695</v>
      </c>
      <c r="D37" s="406">
        <f t="shared" si="1"/>
        <v>9.1554008834158748E-2</v>
      </c>
      <c r="E37" s="406">
        <f t="shared" si="1"/>
        <v>8.4593762548520954E-2</v>
      </c>
      <c r="F37" s="406">
        <f t="shared" si="2"/>
        <v>0.68036407442109492</v>
      </c>
      <c r="G37" s="406">
        <f t="shared" si="2"/>
        <v>0.47075358051131039</v>
      </c>
      <c r="H37" s="407">
        <f t="shared" si="3"/>
        <v>4.9005054768072494E-2</v>
      </c>
      <c r="K37" s="225" t="s">
        <v>22</v>
      </c>
      <c r="L37" s="158" t="s">
        <v>377</v>
      </c>
      <c r="M37" s="383">
        <f>取引基本表!AX34</f>
        <v>14845</v>
      </c>
      <c r="N37" s="367">
        <f>ABS(取引基本表!BB34)</f>
        <v>11082</v>
      </c>
      <c r="O37" s="411">
        <f t="shared" si="4"/>
        <v>0.74651397777029305</v>
      </c>
      <c r="P37" s="407">
        <f t="shared" si="5"/>
        <v>0.25348602222970695</v>
      </c>
      <c r="R37" s="225" t="s">
        <v>22</v>
      </c>
      <c r="S37" s="158" t="s">
        <v>377</v>
      </c>
      <c r="T37" s="365">
        <f>取引基本表!BD34</f>
        <v>7471</v>
      </c>
      <c r="U37" s="446">
        <f>雇用表!I34</f>
        <v>684</v>
      </c>
      <c r="V37" s="447">
        <f>雇用表!I80</f>
        <v>632</v>
      </c>
      <c r="W37" s="413">
        <f t="shared" si="7"/>
        <v>9.1554008834158748E-2</v>
      </c>
      <c r="X37" s="413">
        <f t="shared" si="8"/>
        <v>8.4593762548520954E-2</v>
      </c>
      <c r="Z37" s="225" t="s">
        <v>22</v>
      </c>
      <c r="AA37" s="48" t="s">
        <v>377</v>
      </c>
      <c r="AB37" s="452">
        <v>3517</v>
      </c>
      <c r="AC37" s="387">
        <v>438</v>
      </c>
      <c r="AD37" s="387">
        <v>627</v>
      </c>
      <c r="AE37" s="387">
        <v>519</v>
      </c>
      <c r="AF37" s="387">
        <v>-18</v>
      </c>
      <c r="AG37" s="369">
        <v>7471</v>
      </c>
      <c r="AH37" s="407">
        <f t="shared" si="9"/>
        <v>0.68036407442109492</v>
      </c>
      <c r="AI37" s="411">
        <f t="shared" si="10"/>
        <v>0.47075358051131039</v>
      </c>
      <c r="AK37" s="225" t="s">
        <v>22</v>
      </c>
      <c r="AL37" s="158" t="s">
        <v>377</v>
      </c>
      <c r="AM37" s="383">
        <f>取引基本表!AR34</f>
        <v>5051</v>
      </c>
      <c r="AN37" s="407">
        <f t="shared" si="6"/>
        <v>4.9005054768072494E-2</v>
      </c>
      <c r="AP37" s="225" t="s">
        <v>22</v>
      </c>
      <c r="AQ37" s="158" t="s">
        <v>377</v>
      </c>
      <c r="AR37" s="386">
        <f>取引基本表!AX34</f>
        <v>14845</v>
      </c>
      <c r="AS37" s="387">
        <f>取引基本表!AY34</f>
        <v>3708</v>
      </c>
      <c r="AT37" s="387">
        <f>ABS(取引基本表!BB34)</f>
        <v>11082</v>
      </c>
      <c r="AU37" s="388">
        <f t="shared" si="11"/>
        <v>-7374</v>
      </c>
      <c r="AV37" s="411">
        <v>0.42821641302313979</v>
      </c>
      <c r="AW37" s="407">
        <v>0.57178358697686016</v>
      </c>
    </row>
    <row r="38" spans="1:49" x14ac:dyDescent="0.2">
      <c r="A38" s="225" t="s">
        <v>23</v>
      </c>
      <c r="B38" s="158" t="s">
        <v>194</v>
      </c>
      <c r="C38" s="405">
        <f t="shared" si="0"/>
        <v>0.13763637750820168</v>
      </c>
      <c r="D38" s="406">
        <f t="shared" si="1"/>
        <v>5.9182714889619542E-2</v>
      </c>
      <c r="E38" s="406">
        <f t="shared" si="1"/>
        <v>5.7303898543917334E-2</v>
      </c>
      <c r="F38" s="406">
        <f t="shared" si="2"/>
        <v>0.41427900422733677</v>
      </c>
      <c r="G38" s="406">
        <f t="shared" si="2"/>
        <v>0.19868482855800845</v>
      </c>
      <c r="H38" s="407">
        <f t="shared" si="3"/>
        <v>4.3455482143376897E-2</v>
      </c>
      <c r="K38" s="225" t="s">
        <v>23</v>
      </c>
      <c r="L38" s="158" t="s">
        <v>194</v>
      </c>
      <c r="M38" s="383">
        <f>取引基本表!AX35</f>
        <v>13107</v>
      </c>
      <c r="N38" s="367">
        <f>ABS(取引基本表!BB35)</f>
        <v>11303</v>
      </c>
      <c r="O38" s="411">
        <f t="shared" si="4"/>
        <v>0.86236362249179832</v>
      </c>
      <c r="P38" s="407">
        <f t="shared" si="5"/>
        <v>0.13763637750820168</v>
      </c>
      <c r="R38" s="225" t="s">
        <v>23</v>
      </c>
      <c r="S38" s="158" t="s">
        <v>194</v>
      </c>
      <c r="T38" s="365">
        <f>取引基本表!BD35</f>
        <v>2129</v>
      </c>
      <c r="U38" s="446">
        <f>雇用表!I35</f>
        <v>126</v>
      </c>
      <c r="V38" s="447">
        <f>雇用表!I81</f>
        <v>122</v>
      </c>
      <c r="W38" s="413">
        <f t="shared" si="7"/>
        <v>5.9182714889619542E-2</v>
      </c>
      <c r="X38" s="413">
        <f t="shared" si="8"/>
        <v>5.7303898543917334E-2</v>
      </c>
      <c r="Z38" s="225" t="s">
        <v>23</v>
      </c>
      <c r="AA38" s="48" t="s">
        <v>194</v>
      </c>
      <c r="AB38" s="452">
        <v>423</v>
      </c>
      <c r="AC38" s="387">
        <v>255</v>
      </c>
      <c r="AD38" s="387">
        <v>139</v>
      </c>
      <c r="AE38" s="387">
        <v>65</v>
      </c>
      <c r="AF38" s="387">
        <v>0</v>
      </c>
      <c r="AG38" s="369">
        <v>2129</v>
      </c>
      <c r="AH38" s="407">
        <f t="shared" si="9"/>
        <v>0.41427900422733677</v>
      </c>
      <c r="AI38" s="411">
        <f t="shared" si="10"/>
        <v>0.19868482855800845</v>
      </c>
      <c r="AK38" s="225" t="s">
        <v>23</v>
      </c>
      <c r="AL38" s="158" t="s">
        <v>194</v>
      </c>
      <c r="AM38" s="383">
        <f>取引基本表!AR35</f>
        <v>4479</v>
      </c>
      <c r="AN38" s="407">
        <f t="shared" si="6"/>
        <v>4.3455482143376897E-2</v>
      </c>
      <c r="AP38" s="225" t="s">
        <v>23</v>
      </c>
      <c r="AQ38" s="158" t="s">
        <v>194</v>
      </c>
      <c r="AR38" s="386">
        <f>取引基本表!AX35</f>
        <v>13107</v>
      </c>
      <c r="AS38" s="387">
        <f>取引基本表!AY35</f>
        <v>325</v>
      </c>
      <c r="AT38" s="387">
        <f>ABS(取引基本表!BB35)</f>
        <v>11303</v>
      </c>
      <c r="AU38" s="388">
        <f t="shared" si="11"/>
        <v>-10978</v>
      </c>
      <c r="AV38" s="411">
        <v>0.57331716017527301</v>
      </c>
      <c r="AW38" s="407">
        <v>0.42668283982472699</v>
      </c>
    </row>
    <row r="39" spans="1:49" x14ac:dyDescent="0.2">
      <c r="A39" s="225" t="s">
        <v>24</v>
      </c>
      <c r="B39" s="158" t="s">
        <v>39</v>
      </c>
      <c r="C39" s="405">
        <f t="shared" si="0"/>
        <v>1</v>
      </c>
      <c r="D39" s="406">
        <f t="shared" si="1"/>
        <v>6.644127590768778E-2</v>
      </c>
      <c r="E39" s="406">
        <f t="shared" si="1"/>
        <v>8.4080552697339411E-2</v>
      </c>
      <c r="F39" s="406">
        <f t="shared" si="2"/>
        <v>0.70505659267970011</v>
      </c>
      <c r="G39" s="406">
        <f t="shared" si="2"/>
        <v>0.35440246949875054</v>
      </c>
      <c r="H39" s="407">
        <f t="shared" si="3"/>
        <v>3.9099261673991711E-3</v>
      </c>
      <c r="K39" s="225" t="s">
        <v>24</v>
      </c>
      <c r="L39" s="158" t="s">
        <v>39</v>
      </c>
      <c r="M39" s="383">
        <f>取引基本表!AX36</f>
        <v>13606</v>
      </c>
      <c r="N39" s="367">
        <f>ABS(取引基本表!BB36)</f>
        <v>0</v>
      </c>
      <c r="O39" s="411">
        <f t="shared" si="4"/>
        <v>0</v>
      </c>
      <c r="P39" s="407">
        <f t="shared" si="5"/>
        <v>1</v>
      </c>
      <c r="R39" s="225" t="s">
        <v>24</v>
      </c>
      <c r="S39" s="158" t="s">
        <v>39</v>
      </c>
      <c r="T39" s="365">
        <f>取引基本表!BD36</f>
        <v>13606</v>
      </c>
      <c r="U39" s="446">
        <f>雇用表!I36</f>
        <v>904</v>
      </c>
      <c r="V39" s="447">
        <f>雇用表!I82</f>
        <v>1144</v>
      </c>
      <c r="W39" s="413">
        <f t="shared" si="7"/>
        <v>6.644127590768778E-2</v>
      </c>
      <c r="X39" s="413">
        <f t="shared" si="8"/>
        <v>8.4080552697339411E-2</v>
      </c>
      <c r="Z39" s="225" t="s">
        <v>24</v>
      </c>
      <c r="AA39" s="48" t="s">
        <v>39</v>
      </c>
      <c r="AB39" s="452">
        <v>4822</v>
      </c>
      <c r="AC39" s="387">
        <v>0</v>
      </c>
      <c r="AD39" s="387">
        <v>4749</v>
      </c>
      <c r="AE39" s="387">
        <v>22</v>
      </c>
      <c r="AF39" s="387">
        <v>0</v>
      </c>
      <c r="AG39" s="369">
        <v>13606</v>
      </c>
      <c r="AH39" s="407">
        <f t="shared" si="9"/>
        <v>0.70505659267970011</v>
      </c>
      <c r="AI39" s="411">
        <f t="shared" si="10"/>
        <v>0.35440246949875054</v>
      </c>
      <c r="AK39" s="225" t="s">
        <v>24</v>
      </c>
      <c r="AL39" s="158" t="s">
        <v>39</v>
      </c>
      <c r="AM39" s="383">
        <f>取引基本表!AR36</f>
        <v>403</v>
      </c>
      <c r="AN39" s="407">
        <f t="shared" si="6"/>
        <v>3.9099261673991711E-3</v>
      </c>
      <c r="AP39" s="225" t="s">
        <v>24</v>
      </c>
      <c r="AQ39" s="158" t="s">
        <v>39</v>
      </c>
      <c r="AR39" s="386">
        <f>取引基本表!AX36</f>
        <v>13606</v>
      </c>
      <c r="AS39" s="387">
        <f>取引基本表!AY36</f>
        <v>0</v>
      </c>
      <c r="AT39" s="387">
        <f>ABS(取引基本表!BB36)</f>
        <v>0</v>
      </c>
      <c r="AU39" s="388">
        <f t="shared" si="11"/>
        <v>0</v>
      </c>
      <c r="AV39" s="411">
        <v>0</v>
      </c>
      <c r="AW39" s="407">
        <v>1</v>
      </c>
    </row>
    <row r="40" spans="1:49" x14ac:dyDescent="0.2">
      <c r="A40" s="225" t="s">
        <v>25</v>
      </c>
      <c r="B40" s="158" t="s">
        <v>40</v>
      </c>
      <c r="C40" s="405">
        <f t="shared" si="0"/>
        <v>0.97865804365400166</v>
      </c>
      <c r="D40" s="406">
        <f t="shared" si="1"/>
        <v>7.5250050345707184E-2</v>
      </c>
      <c r="E40" s="406">
        <f t="shared" si="1"/>
        <v>4.584815734711687E-2</v>
      </c>
      <c r="F40" s="406">
        <f t="shared" si="2"/>
        <v>0.70027522319930191</v>
      </c>
      <c r="G40" s="406">
        <f t="shared" si="2"/>
        <v>0.50171175404443846</v>
      </c>
      <c r="H40" s="407">
        <f t="shared" si="3"/>
        <v>2.8630749677406836E-2</v>
      </c>
      <c r="K40" s="225" t="s">
        <v>25</v>
      </c>
      <c r="L40" s="158" t="s">
        <v>40</v>
      </c>
      <c r="M40" s="383">
        <f>取引基本表!AX37</f>
        <v>12370</v>
      </c>
      <c r="N40" s="367">
        <f>ABS(取引基本表!BB37)</f>
        <v>264</v>
      </c>
      <c r="O40" s="411">
        <f t="shared" si="4"/>
        <v>2.1341956345998381E-2</v>
      </c>
      <c r="P40" s="407">
        <f t="shared" si="5"/>
        <v>0.97865804365400166</v>
      </c>
      <c r="R40" s="225" t="s">
        <v>25</v>
      </c>
      <c r="S40" s="158" t="s">
        <v>40</v>
      </c>
      <c r="T40" s="365">
        <f>取引基本表!BD37</f>
        <v>14897</v>
      </c>
      <c r="U40" s="446">
        <f>雇用表!I37</f>
        <v>1121</v>
      </c>
      <c r="V40" s="447">
        <f>雇用表!I83</f>
        <v>683</v>
      </c>
      <c r="W40" s="413">
        <f t="shared" si="7"/>
        <v>7.5250050345707184E-2</v>
      </c>
      <c r="X40" s="413">
        <f t="shared" si="8"/>
        <v>4.584815734711687E-2</v>
      </c>
      <c r="Z40" s="225" t="s">
        <v>25</v>
      </c>
      <c r="AA40" s="48" t="s">
        <v>40</v>
      </c>
      <c r="AB40" s="452">
        <v>7474</v>
      </c>
      <c r="AC40" s="387">
        <v>376</v>
      </c>
      <c r="AD40" s="387">
        <v>2439</v>
      </c>
      <c r="AE40" s="387">
        <v>193</v>
      </c>
      <c r="AF40" s="387">
        <v>-50</v>
      </c>
      <c r="AG40" s="369">
        <v>14897</v>
      </c>
      <c r="AH40" s="407">
        <f t="shared" si="9"/>
        <v>0.70027522319930191</v>
      </c>
      <c r="AI40" s="411">
        <f t="shared" si="10"/>
        <v>0.50171175404443846</v>
      </c>
      <c r="AK40" s="225" t="s">
        <v>25</v>
      </c>
      <c r="AL40" s="158" t="s">
        <v>40</v>
      </c>
      <c r="AM40" s="383">
        <f>取引基本表!AR37</f>
        <v>2951</v>
      </c>
      <c r="AN40" s="407">
        <f t="shared" si="6"/>
        <v>2.8630749677406836E-2</v>
      </c>
      <c r="AP40" s="225" t="s">
        <v>25</v>
      </c>
      <c r="AQ40" s="158" t="s">
        <v>40</v>
      </c>
      <c r="AR40" s="386">
        <f>取引基本表!AX37</f>
        <v>12370</v>
      </c>
      <c r="AS40" s="387">
        <f>取引基本表!AY37</f>
        <v>2791</v>
      </c>
      <c r="AT40" s="387">
        <f>ABS(取引基本表!BB37)</f>
        <v>264</v>
      </c>
      <c r="AU40" s="388">
        <f t="shared" si="11"/>
        <v>2527</v>
      </c>
      <c r="AV40" s="411">
        <v>0.13187533136804414</v>
      </c>
      <c r="AW40" s="407">
        <v>0.86812466863195592</v>
      </c>
    </row>
    <row r="41" spans="1:49" x14ac:dyDescent="0.2">
      <c r="A41" s="225" t="s">
        <v>26</v>
      </c>
      <c r="B41" s="158" t="s">
        <v>277</v>
      </c>
      <c r="C41" s="405">
        <f t="shared" si="0"/>
        <v>0.80396305278910163</v>
      </c>
      <c r="D41" s="406">
        <f t="shared" si="1"/>
        <v>0.14475696804894631</v>
      </c>
      <c r="E41" s="406">
        <f t="shared" si="1"/>
        <v>0.13642929979605711</v>
      </c>
      <c r="F41" s="406">
        <f t="shared" si="2"/>
        <v>0.54716179469748472</v>
      </c>
      <c r="G41" s="406">
        <f t="shared" si="2"/>
        <v>0.44128144119646501</v>
      </c>
      <c r="H41" s="407">
        <f t="shared" si="3"/>
        <v>5.1799245180506638E-2</v>
      </c>
      <c r="K41" s="225" t="s">
        <v>26</v>
      </c>
      <c r="L41" s="158" t="s">
        <v>277</v>
      </c>
      <c r="M41" s="383">
        <f>取引基本表!AX38</f>
        <v>19379</v>
      </c>
      <c r="N41" s="367">
        <f>ABS(取引基本表!BB38)</f>
        <v>3799</v>
      </c>
      <c r="O41" s="411">
        <f t="shared" si="4"/>
        <v>0.1960369472108984</v>
      </c>
      <c r="P41" s="407">
        <f t="shared" si="5"/>
        <v>0.80396305278910163</v>
      </c>
      <c r="R41" s="225" t="s">
        <v>26</v>
      </c>
      <c r="S41" s="158" t="s">
        <v>277</v>
      </c>
      <c r="T41" s="365">
        <f>取引基本表!BD38</f>
        <v>23536</v>
      </c>
      <c r="U41" s="446">
        <f>雇用表!I38</f>
        <v>3407</v>
      </c>
      <c r="V41" s="447">
        <f>雇用表!I84</f>
        <v>3211</v>
      </c>
      <c r="W41" s="413">
        <f t="shared" si="7"/>
        <v>0.14475696804894631</v>
      </c>
      <c r="X41" s="413">
        <f t="shared" si="8"/>
        <v>0.13642929979605711</v>
      </c>
      <c r="Z41" s="225" t="s">
        <v>26</v>
      </c>
      <c r="AA41" s="48" t="s">
        <v>277</v>
      </c>
      <c r="AB41" s="452">
        <v>10386</v>
      </c>
      <c r="AC41" s="387">
        <v>921</v>
      </c>
      <c r="AD41" s="387">
        <v>1542</v>
      </c>
      <c r="AE41" s="387">
        <v>354</v>
      </c>
      <c r="AF41" s="387">
        <v>-325</v>
      </c>
      <c r="AG41" s="369">
        <v>23536</v>
      </c>
      <c r="AH41" s="407">
        <f t="shared" si="9"/>
        <v>0.54716179469748472</v>
      </c>
      <c r="AI41" s="411">
        <f t="shared" si="10"/>
        <v>0.44128144119646501</v>
      </c>
      <c r="AK41" s="225" t="s">
        <v>26</v>
      </c>
      <c r="AL41" s="158" t="s">
        <v>277</v>
      </c>
      <c r="AM41" s="383">
        <f>取引基本表!AR38</f>
        <v>5339</v>
      </c>
      <c r="AN41" s="407">
        <f t="shared" si="6"/>
        <v>5.1799245180506638E-2</v>
      </c>
      <c r="AP41" s="225" t="s">
        <v>26</v>
      </c>
      <c r="AQ41" s="158" t="s">
        <v>277</v>
      </c>
      <c r="AR41" s="386">
        <f>取引基本表!AX38</f>
        <v>19379</v>
      </c>
      <c r="AS41" s="387">
        <f>取引基本表!AY38</f>
        <v>7956</v>
      </c>
      <c r="AT41" s="387">
        <f>ABS(取引基本表!BB38)</f>
        <v>3799</v>
      </c>
      <c r="AU41" s="388">
        <f t="shared" si="11"/>
        <v>4157</v>
      </c>
      <c r="AV41" s="411">
        <v>5.6596812691101581E-5</v>
      </c>
      <c r="AW41" s="407">
        <v>0.9999434031873089</v>
      </c>
    </row>
    <row r="42" spans="1:49" x14ac:dyDescent="0.2">
      <c r="A42" s="225" t="s">
        <v>51</v>
      </c>
      <c r="B42" s="158" t="s">
        <v>367</v>
      </c>
      <c r="C42" s="405">
        <f t="shared" ref="C42:C47" si="12">P42</f>
        <v>0.7641968631692807</v>
      </c>
      <c r="D42" s="406">
        <f t="shared" ref="D42:E47" si="13">W42</f>
        <v>0.23876404494382023</v>
      </c>
      <c r="E42" s="406">
        <f t="shared" si="13"/>
        <v>0.20084269662921347</v>
      </c>
      <c r="F42" s="406">
        <f t="shared" ref="F42:G46" si="14">AH42</f>
        <v>0.5610955056179775</v>
      </c>
      <c r="G42" s="406">
        <f t="shared" si="14"/>
        <v>0.4859550561797753</v>
      </c>
      <c r="H42" s="407">
        <f t="shared" ref="H42:H47" si="15">AN42</f>
        <v>1.4232907413336437E-2</v>
      </c>
      <c r="K42" s="225" t="s">
        <v>51</v>
      </c>
      <c r="L42" s="158" t="s">
        <v>367</v>
      </c>
      <c r="M42" s="383">
        <f>取引基本表!AX39</f>
        <v>1849</v>
      </c>
      <c r="N42" s="367">
        <f>ABS(取引基本表!BB39)</f>
        <v>436</v>
      </c>
      <c r="O42" s="411">
        <f t="shared" ref="O42:O47" si="16">N42/M42</f>
        <v>0.2358031368307193</v>
      </c>
      <c r="P42" s="407">
        <f t="shared" si="5"/>
        <v>0.7641968631692807</v>
      </c>
      <c r="R42" s="225" t="s">
        <v>51</v>
      </c>
      <c r="S42" s="158" t="s">
        <v>367</v>
      </c>
      <c r="T42" s="365">
        <f>取引基本表!BD39</f>
        <v>1424</v>
      </c>
      <c r="U42" s="446">
        <f>雇用表!I39</f>
        <v>340</v>
      </c>
      <c r="V42" s="447">
        <f>雇用表!I85</f>
        <v>286</v>
      </c>
      <c r="W42" s="413">
        <f t="shared" si="7"/>
        <v>0.23876404494382023</v>
      </c>
      <c r="X42" s="413">
        <f t="shared" si="8"/>
        <v>0.20084269662921347</v>
      </c>
      <c r="Z42" s="225" t="s">
        <v>51</v>
      </c>
      <c r="AA42" s="48" t="s">
        <v>367</v>
      </c>
      <c r="AB42" s="452">
        <v>692</v>
      </c>
      <c r="AC42" s="387">
        <v>-4</v>
      </c>
      <c r="AD42" s="387">
        <v>87</v>
      </c>
      <c r="AE42" s="387">
        <v>49</v>
      </c>
      <c r="AF42" s="387">
        <v>-25</v>
      </c>
      <c r="AG42" s="369">
        <v>1424</v>
      </c>
      <c r="AH42" s="407">
        <f t="shared" ref="AH42:AH47" si="17">SUM(AB42:AF42)/AG42</f>
        <v>0.5610955056179775</v>
      </c>
      <c r="AI42" s="411">
        <f t="shared" ref="AI42:AI47" si="18">AB42/AG42</f>
        <v>0.4859550561797753</v>
      </c>
      <c r="AK42" s="225" t="s">
        <v>51</v>
      </c>
      <c r="AL42" s="158" t="s">
        <v>367</v>
      </c>
      <c r="AM42" s="383">
        <f>取引基本表!AR39</f>
        <v>1467</v>
      </c>
      <c r="AN42" s="407">
        <f t="shared" si="6"/>
        <v>1.4232907413336437E-2</v>
      </c>
      <c r="AP42" s="225" t="s">
        <v>51</v>
      </c>
      <c r="AQ42" s="158" t="s">
        <v>367</v>
      </c>
      <c r="AR42" s="386">
        <f>取引基本表!AX39</f>
        <v>1849</v>
      </c>
      <c r="AS42" s="387">
        <f>取引基本表!AY39</f>
        <v>11</v>
      </c>
      <c r="AT42" s="387">
        <f>ABS(取引基本表!BB39)</f>
        <v>436</v>
      </c>
      <c r="AU42" s="388">
        <f t="shared" si="11"/>
        <v>-425</v>
      </c>
      <c r="AV42" s="411">
        <v>6.3071491241979305E-2</v>
      </c>
      <c r="AW42" s="407">
        <v>0.93692850875802069</v>
      </c>
    </row>
    <row r="43" spans="1:49" x14ac:dyDescent="0.2">
      <c r="A43" s="225" t="s">
        <v>195</v>
      </c>
      <c r="B43" s="158" t="s">
        <v>41</v>
      </c>
      <c r="C43" s="405">
        <f t="shared" si="12"/>
        <v>0.28983015307192284</v>
      </c>
      <c r="D43" s="406">
        <f t="shared" si="13"/>
        <v>0.1860122699386503</v>
      </c>
      <c r="E43" s="406">
        <f t="shared" si="13"/>
        <v>0.14098159509202454</v>
      </c>
      <c r="F43" s="406">
        <f t="shared" si="14"/>
        <v>0.56944785276073617</v>
      </c>
      <c r="G43" s="406">
        <f t="shared" si="14"/>
        <v>0.33656441717791413</v>
      </c>
      <c r="H43" s="407">
        <f t="shared" si="15"/>
        <v>3.8148460769760653E-2</v>
      </c>
      <c r="K43" s="225" t="s">
        <v>195</v>
      </c>
      <c r="L43" s="158" t="s">
        <v>41</v>
      </c>
      <c r="M43" s="383">
        <f>取引基本表!AX40</f>
        <v>23845</v>
      </c>
      <c r="N43" s="367">
        <f>ABS(取引基本表!BB40)</f>
        <v>16934</v>
      </c>
      <c r="O43" s="411">
        <f t="shared" si="16"/>
        <v>0.71016984692807716</v>
      </c>
      <c r="P43" s="407">
        <f t="shared" si="5"/>
        <v>0.28983015307192284</v>
      </c>
      <c r="R43" s="225" t="s">
        <v>195</v>
      </c>
      <c r="S43" s="158" t="s">
        <v>41</v>
      </c>
      <c r="T43" s="365">
        <f>取引基本表!BD40</f>
        <v>8150</v>
      </c>
      <c r="U43" s="446">
        <f>雇用表!I40</f>
        <v>1516</v>
      </c>
      <c r="V43" s="447">
        <f>雇用表!I86</f>
        <v>1149</v>
      </c>
      <c r="W43" s="413">
        <f t="shared" si="7"/>
        <v>0.1860122699386503</v>
      </c>
      <c r="X43" s="413">
        <f t="shared" si="8"/>
        <v>0.14098159509202454</v>
      </c>
      <c r="Z43" s="225" t="s">
        <v>195</v>
      </c>
      <c r="AA43" s="48" t="s">
        <v>41</v>
      </c>
      <c r="AB43" s="452">
        <v>2743</v>
      </c>
      <c r="AC43" s="387">
        <v>693</v>
      </c>
      <c r="AD43" s="387">
        <v>835</v>
      </c>
      <c r="AE43" s="387">
        <v>370</v>
      </c>
      <c r="AF43" s="387">
        <v>0</v>
      </c>
      <c r="AG43" s="369">
        <v>8150</v>
      </c>
      <c r="AH43" s="407">
        <f t="shared" si="17"/>
        <v>0.56944785276073617</v>
      </c>
      <c r="AI43" s="411">
        <f t="shared" si="18"/>
        <v>0.33656441717791413</v>
      </c>
      <c r="AK43" s="225" t="s">
        <v>195</v>
      </c>
      <c r="AL43" s="158" t="s">
        <v>41</v>
      </c>
      <c r="AM43" s="383">
        <f>取引基本表!AR40</f>
        <v>3932</v>
      </c>
      <c r="AN43" s="407">
        <f t="shared" si="6"/>
        <v>3.8148460769760653E-2</v>
      </c>
      <c r="AP43" s="225" t="s">
        <v>195</v>
      </c>
      <c r="AQ43" s="158" t="s">
        <v>41</v>
      </c>
      <c r="AR43" s="386">
        <f>取引基本表!AX40</f>
        <v>23845</v>
      </c>
      <c r="AS43" s="387">
        <f>取引基本表!AY40</f>
        <v>1239</v>
      </c>
      <c r="AT43" s="387">
        <f>ABS(取引基本表!BB40)</f>
        <v>16934</v>
      </c>
      <c r="AU43" s="388">
        <f t="shared" si="11"/>
        <v>-15695</v>
      </c>
      <c r="AV43" s="411">
        <v>0.35331229564204947</v>
      </c>
      <c r="AW43" s="407">
        <v>0.64668770435795053</v>
      </c>
    </row>
    <row r="44" spans="1:49" x14ac:dyDescent="0.2">
      <c r="A44" s="225" t="s">
        <v>206</v>
      </c>
      <c r="B44" s="158" t="s">
        <v>346</v>
      </c>
      <c r="C44" s="405">
        <f t="shared" si="12"/>
        <v>0.42300160227879646</v>
      </c>
      <c r="D44" s="406">
        <f t="shared" si="13"/>
        <v>0.17696073816024857</v>
      </c>
      <c r="E44" s="406">
        <f t="shared" si="13"/>
        <v>0.12357593446944733</v>
      </c>
      <c r="F44" s="406">
        <f t="shared" si="14"/>
        <v>0.45226438188494494</v>
      </c>
      <c r="G44" s="406">
        <f t="shared" si="14"/>
        <v>0.26136898597118913</v>
      </c>
      <c r="H44" s="407">
        <f t="shared" si="15"/>
        <v>0.11478495406079305</v>
      </c>
      <c r="K44" s="225" t="s">
        <v>206</v>
      </c>
      <c r="L44" s="158" t="s">
        <v>278</v>
      </c>
      <c r="M44" s="383">
        <f>取引基本表!AX41</f>
        <v>16851</v>
      </c>
      <c r="N44" s="367">
        <f>ABS(取引基本表!BB41)</f>
        <v>9723</v>
      </c>
      <c r="O44" s="411">
        <f t="shared" si="16"/>
        <v>0.57699839772120354</v>
      </c>
      <c r="P44" s="407">
        <f>1-O44</f>
        <v>0.42300160227879646</v>
      </c>
      <c r="R44" s="225" t="s">
        <v>206</v>
      </c>
      <c r="S44" s="158" t="s">
        <v>360</v>
      </c>
      <c r="T44" s="365">
        <f>取引基本表!BD41</f>
        <v>21242</v>
      </c>
      <c r="U44" s="446">
        <f>雇用表!I41</f>
        <v>3759</v>
      </c>
      <c r="V44" s="447">
        <f>雇用表!I87</f>
        <v>2625</v>
      </c>
      <c r="W44" s="413">
        <f t="shared" si="7"/>
        <v>0.17696073816024857</v>
      </c>
      <c r="X44" s="413">
        <f t="shared" si="8"/>
        <v>0.12357593446944733</v>
      </c>
      <c r="Z44" s="225" t="s">
        <v>206</v>
      </c>
      <c r="AA44" s="48" t="s">
        <v>42</v>
      </c>
      <c r="AB44" s="452">
        <v>5552</v>
      </c>
      <c r="AC44" s="387">
        <v>1265</v>
      </c>
      <c r="AD44" s="387">
        <v>2036</v>
      </c>
      <c r="AE44" s="387">
        <v>754</v>
      </c>
      <c r="AF44" s="387">
        <v>0</v>
      </c>
      <c r="AG44" s="369">
        <v>21242</v>
      </c>
      <c r="AH44" s="407">
        <f t="shared" si="17"/>
        <v>0.45226438188494494</v>
      </c>
      <c r="AI44" s="411">
        <f t="shared" si="18"/>
        <v>0.26136898597118913</v>
      </c>
      <c r="AK44" s="225" t="s">
        <v>206</v>
      </c>
      <c r="AL44" s="158" t="s">
        <v>42</v>
      </c>
      <c r="AM44" s="383">
        <f>取引基本表!AR41</f>
        <v>11831</v>
      </c>
      <c r="AN44" s="407">
        <f t="shared" si="6"/>
        <v>0.11478495406079305</v>
      </c>
      <c r="AP44" s="225" t="s">
        <v>201</v>
      </c>
      <c r="AQ44" s="158" t="s">
        <v>42</v>
      </c>
      <c r="AR44" s="386">
        <f>取引基本表!AX41</f>
        <v>16851</v>
      </c>
      <c r="AS44" s="387">
        <f>取引基本表!AY41</f>
        <v>14114</v>
      </c>
      <c r="AT44" s="387">
        <f>ABS(取引基本表!BB41)</f>
        <v>9723</v>
      </c>
      <c r="AU44" s="388">
        <f t="shared" si="11"/>
        <v>4391</v>
      </c>
      <c r="AV44" s="411">
        <v>0.30843419542811235</v>
      </c>
      <c r="AW44" s="407">
        <v>0.69156580457188765</v>
      </c>
    </row>
    <row r="45" spans="1:49" x14ac:dyDescent="0.2">
      <c r="A45" s="225" t="s">
        <v>342</v>
      </c>
      <c r="B45" s="158" t="s">
        <v>279</v>
      </c>
      <c r="C45" s="405">
        <f t="shared" si="12"/>
        <v>1</v>
      </c>
      <c r="D45" s="406">
        <f t="shared" si="13"/>
        <v>0</v>
      </c>
      <c r="E45" s="406">
        <f t="shared" si="13"/>
        <v>0</v>
      </c>
      <c r="F45" s="406">
        <f t="shared" si="14"/>
        <v>0</v>
      </c>
      <c r="G45" s="406">
        <f t="shared" si="14"/>
        <v>0</v>
      </c>
      <c r="H45" s="407">
        <f t="shared" si="15"/>
        <v>0</v>
      </c>
      <c r="K45" s="225" t="s">
        <v>342</v>
      </c>
      <c r="L45" s="158" t="s">
        <v>279</v>
      </c>
      <c r="M45" s="383">
        <f>取引基本表!AX42</f>
        <v>271</v>
      </c>
      <c r="N45" s="367">
        <f>ABS(取引基本表!BB42)</f>
        <v>0</v>
      </c>
      <c r="O45" s="411">
        <f t="shared" si="16"/>
        <v>0</v>
      </c>
      <c r="P45" s="407">
        <f>1-O45</f>
        <v>1</v>
      </c>
      <c r="R45" s="225" t="s">
        <v>342</v>
      </c>
      <c r="S45" s="158" t="s">
        <v>279</v>
      </c>
      <c r="T45" s="365">
        <f>取引基本表!BD42</f>
        <v>271</v>
      </c>
      <c r="U45" s="446">
        <f>雇用表!I42</f>
        <v>0</v>
      </c>
      <c r="V45" s="447">
        <f>雇用表!I88</f>
        <v>0</v>
      </c>
      <c r="W45" s="413">
        <f t="shared" si="7"/>
        <v>0</v>
      </c>
      <c r="X45" s="413">
        <f t="shared" si="8"/>
        <v>0</v>
      </c>
      <c r="Z45" s="225" t="s">
        <v>342</v>
      </c>
      <c r="AA45" s="48" t="s">
        <v>279</v>
      </c>
      <c r="AB45" s="452">
        <v>0</v>
      </c>
      <c r="AC45" s="387">
        <v>0</v>
      </c>
      <c r="AD45" s="387">
        <v>0</v>
      </c>
      <c r="AE45" s="387">
        <v>0</v>
      </c>
      <c r="AF45" s="387">
        <v>0</v>
      </c>
      <c r="AG45" s="369">
        <v>271</v>
      </c>
      <c r="AH45" s="407">
        <v>0</v>
      </c>
      <c r="AI45" s="411">
        <v>0</v>
      </c>
      <c r="AK45" s="225" t="s">
        <v>342</v>
      </c>
      <c r="AL45" s="158" t="s">
        <v>279</v>
      </c>
      <c r="AM45" s="383">
        <f>取引基本表!AR42</f>
        <v>0</v>
      </c>
      <c r="AN45" s="407">
        <f t="shared" si="6"/>
        <v>0</v>
      </c>
      <c r="AP45" s="225" t="s">
        <v>202</v>
      </c>
      <c r="AQ45" s="158" t="s">
        <v>279</v>
      </c>
      <c r="AR45" s="386">
        <f>取引基本表!AX42</f>
        <v>271</v>
      </c>
      <c r="AS45" s="387">
        <f>取引基本表!AY42</f>
        <v>0</v>
      </c>
      <c r="AT45" s="387">
        <f>ABS(取引基本表!BB42)</f>
        <v>0</v>
      </c>
      <c r="AU45" s="388">
        <f t="shared" si="11"/>
        <v>0</v>
      </c>
      <c r="AV45" s="411">
        <v>0</v>
      </c>
      <c r="AW45" s="407">
        <v>1</v>
      </c>
    </row>
    <row r="46" spans="1:49" x14ac:dyDescent="0.2">
      <c r="A46" s="225" t="s">
        <v>343</v>
      </c>
      <c r="B46" s="158" t="s">
        <v>280</v>
      </c>
      <c r="C46" s="405">
        <f t="shared" si="12"/>
        <v>0.14201585503963765</v>
      </c>
      <c r="D46" s="406">
        <f t="shared" si="13"/>
        <v>3.1847133757961785E-3</v>
      </c>
      <c r="E46" s="406">
        <f t="shared" si="13"/>
        <v>1.1146496815286623E-2</v>
      </c>
      <c r="F46" s="406">
        <f t="shared" si="14"/>
        <v>0.31369426751592355</v>
      </c>
      <c r="G46" s="406">
        <f t="shared" si="14"/>
        <v>9.5541401273885346E-3</v>
      </c>
      <c r="H46" s="407">
        <f t="shared" si="15"/>
        <v>2.2838625801631884E-2</v>
      </c>
      <c r="K46" s="225" t="s">
        <v>343</v>
      </c>
      <c r="L46" s="158" t="s">
        <v>280</v>
      </c>
      <c r="M46" s="383">
        <f>取引基本表!AX43</f>
        <v>4415</v>
      </c>
      <c r="N46" s="367">
        <f>ABS(取引基本表!BB43)</f>
        <v>3788</v>
      </c>
      <c r="O46" s="411">
        <f t="shared" si="16"/>
        <v>0.85798414496036235</v>
      </c>
      <c r="P46" s="407">
        <f>1-O46</f>
        <v>0.14201585503963765</v>
      </c>
      <c r="R46" s="225" t="s">
        <v>343</v>
      </c>
      <c r="S46" s="158" t="s">
        <v>280</v>
      </c>
      <c r="T46" s="365">
        <f>取引基本表!BD43</f>
        <v>628</v>
      </c>
      <c r="U46" s="446">
        <f>雇用表!I43</f>
        <v>2</v>
      </c>
      <c r="V46" s="447">
        <f>雇用表!I89</f>
        <v>7</v>
      </c>
      <c r="W46" s="413">
        <f t="shared" si="7"/>
        <v>3.1847133757961785E-3</v>
      </c>
      <c r="X46" s="413">
        <f t="shared" si="8"/>
        <v>1.1146496815286623E-2</v>
      </c>
      <c r="Z46" s="225" t="s">
        <v>343</v>
      </c>
      <c r="AA46" s="48" t="s">
        <v>280</v>
      </c>
      <c r="AB46" s="452">
        <v>6</v>
      </c>
      <c r="AC46" s="387">
        <v>162</v>
      </c>
      <c r="AD46" s="387">
        <v>23</v>
      </c>
      <c r="AE46" s="387">
        <v>8</v>
      </c>
      <c r="AF46" s="387">
        <v>-2</v>
      </c>
      <c r="AG46" s="369">
        <v>628</v>
      </c>
      <c r="AH46" s="407">
        <f t="shared" si="17"/>
        <v>0.31369426751592355</v>
      </c>
      <c r="AI46" s="411">
        <f t="shared" si="18"/>
        <v>9.5541401273885346E-3</v>
      </c>
      <c r="AK46" s="225" t="s">
        <v>343</v>
      </c>
      <c r="AL46" s="158" t="s">
        <v>280</v>
      </c>
      <c r="AM46" s="383">
        <f>取引基本表!AR43</f>
        <v>2354</v>
      </c>
      <c r="AN46" s="407">
        <f t="shared" si="6"/>
        <v>2.2838625801631884E-2</v>
      </c>
      <c r="AP46" s="225" t="s">
        <v>203</v>
      </c>
      <c r="AQ46" s="158" t="s">
        <v>280</v>
      </c>
      <c r="AR46" s="386">
        <f>取引基本表!AX43</f>
        <v>4415</v>
      </c>
      <c r="AS46" s="387">
        <f>取引基本表!AY43</f>
        <v>1</v>
      </c>
      <c r="AT46" s="387">
        <f>ABS(取引基本表!BB43)</f>
        <v>3788</v>
      </c>
      <c r="AU46" s="388">
        <f t="shared" si="11"/>
        <v>-3787</v>
      </c>
      <c r="AV46" s="411">
        <v>6.99850635196259E-3</v>
      </c>
      <c r="AW46" s="407">
        <v>0.99300149364803736</v>
      </c>
    </row>
    <row r="47" spans="1:49" x14ac:dyDescent="0.2">
      <c r="A47" s="226" t="s">
        <v>348</v>
      </c>
      <c r="B47" s="227" t="s">
        <v>43</v>
      </c>
      <c r="C47" s="408">
        <f t="shared" si="12"/>
        <v>0.37838028773130272</v>
      </c>
      <c r="D47" s="409">
        <f t="shared" si="13"/>
        <v>6.076465403261349E-2</v>
      </c>
      <c r="E47" s="409">
        <f t="shared" si="13"/>
        <v>4.5269894801387316E-2</v>
      </c>
      <c r="F47" s="409">
        <f>AH47</f>
        <v>0.4410006323413877</v>
      </c>
      <c r="G47" s="409">
        <f>AI47</f>
        <v>0.24341071531224251</v>
      </c>
      <c r="H47" s="410">
        <f t="shared" si="15"/>
        <v>1</v>
      </c>
      <c r="K47" s="226" t="s">
        <v>348</v>
      </c>
      <c r="L47" s="228" t="s">
        <v>43</v>
      </c>
      <c r="M47" s="384">
        <f>取引基本表!AX44</f>
        <v>396342</v>
      </c>
      <c r="N47" s="385">
        <f>ABS(取引基本表!BB44)</f>
        <v>246374</v>
      </c>
      <c r="O47" s="412">
        <f t="shared" si="16"/>
        <v>0.62161971226869728</v>
      </c>
      <c r="P47" s="410">
        <f>1-O47</f>
        <v>0.37838028773130272</v>
      </c>
      <c r="R47" s="226" t="s">
        <v>348</v>
      </c>
      <c r="S47" s="228" t="s">
        <v>43</v>
      </c>
      <c r="T47" s="366">
        <f>取引基本表!BD44</f>
        <v>417496</v>
      </c>
      <c r="U47" s="448">
        <f>雇用表!I44</f>
        <v>25369</v>
      </c>
      <c r="V47" s="449">
        <f>雇用表!I90</f>
        <v>18900</v>
      </c>
      <c r="W47" s="414">
        <f t="shared" si="7"/>
        <v>6.076465403261349E-2</v>
      </c>
      <c r="X47" s="414">
        <f t="shared" si="8"/>
        <v>4.5269894801387316E-2</v>
      </c>
      <c r="Z47" s="226" t="s">
        <v>348</v>
      </c>
      <c r="AA47" s="229" t="s">
        <v>43</v>
      </c>
      <c r="AB47" s="453">
        <v>101623</v>
      </c>
      <c r="AC47" s="390">
        <v>16815</v>
      </c>
      <c r="AD47" s="390">
        <v>60390</v>
      </c>
      <c r="AE47" s="390">
        <v>6517</v>
      </c>
      <c r="AF47" s="390">
        <v>-1229</v>
      </c>
      <c r="AG47" s="370">
        <v>417496</v>
      </c>
      <c r="AH47" s="410">
        <f t="shared" si="17"/>
        <v>0.4410006323413877</v>
      </c>
      <c r="AI47" s="412">
        <f t="shared" si="18"/>
        <v>0.24341071531224251</v>
      </c>
      <c r="AK47" s="226" t="s">
        <v>348</v>
      </c>
      <c r="AL47" s="228" t="s">
        <v>43</v>
      </c>
      <c r="AM47" s="384">
        <f>取引基本表!AR44</f>
        <v>103071</v>
      </c>
      <c r="AN47" s="410">
        <f t="shared" si="6"/>
        <v>1</v>
      </c>
      <c r="AP47" s="226" t="s">
        <v>204</v>
      </c>
      <c r="AQ47" s="228" t="s">
        <v>43</v>
      </c>
      <c r="AR47" s="389">
        <f>取引基本表!AX44</f>
        <v>396342</v>
      </c>
      <c r="AS47" s="390">
        <f>取引基本表!AY44</f>
        <v>267528</v>
      </c>
      <c r="AT47" s="391">
        <f>ABS(取引基本表!BB44)</f>
        <v>246374</v>
      </c>
      <c r="AU47" s="392">
        <f t="shared" si="11"/>
        <v>21154</v>
      </c>
      <c r="AV47" s="412">
        <v>0.41467476400433478</v>
      </c>
      <c r="AW47" s="410">
        <v>0.58532523599566522</v>
      </c>
    </row>
    <row r="48" spans="1:49" ht="13" x14ac:dyDescent="0.2">
      <c r="A48" s="56" t="s">
        <v>422</v>
      </c>
      <c r="K48" s="56" t="s">
        <v>422</v>
      </c>
      <c r="R48" s="56" t="s">
        <v>422</v>
      </c>
      <c r="Z48" s="56" t="s">
        <v>422</v>
      </c>
      <c r="AK48" s="56" t="s">
        <v>422</v>
      </c>
      <c r="AP48" s="56" t="s">
        <v>422</v>
      </c>
      <c r="AR48" s="231"/>
      <c r="AS48" s="231"/>
      <c r="AT48" s="231"/>
      <c r="AU48" s="231"/>
      <c r="AV48" s="230"/>
      <c r="AW48" s="230"/>
    </row>
    <row r="49" spans="29:49" x14ac:dyDescent="0.2">
      <c r="AQ49" s="48" t="s">
        <v>393</v>
      </c>
      <c r="AR49" s="231">
        <f>SUM(AR12:AR29)+AR45</f>
        <v>173354</v>
      </c>
      <c r="AS49" s="231">
        <f>SUM(AS12:AS29)+AS45</f>
        <v>214815</v>
      </c>
      <c r="AT49" s="231">
        <f>SUM(AT12:AT29)+AT45</f>
        <v>139380</v>
      </c>
      <c r="AU49" s="231">
        <f>SUM(AU12:AU29)+AU45</f>
        <v>75435</v>
      </c>
      <c r="AV49" s="230">
        <f>AT49/AR49</f>
        <v>0.80401952074944916</v>
      </c>
      <c r="AW49" s="230">
        <f>1-AV49</f>
        <v>0.19598047925055084</v>
      </c>
    </row>
    <row r="50" spans="29:49" x14ac:dyDescent="0.2">
      <c r="AQ50" s="48" t="s">
        <v>394</v>
      </c>
      <c r="AR50" s="231">
        <f>SUM(AR8:AR11)+SUM(AR30:AR44)+AR46</f>
        <v>222988</v>
      </c>
      <c r="AS50" s="231">
        <f>SUM(AS8:AS11)+SUM(AS30:AS44)+AS46</f>
        <v>52713</v>
      </c>
      <c r="AT50" s="231">
        <f>SUM(AT8:AT11)+SUM(AT30:AT44)+AT46</f>
        <v>106994</v>
      </c>
      <c r="AU50" s="231">
        <f>SUM(AU8:AU11)+SUM(AU30:AU44)+AU46</f>
        <v>-54281</v>
      </c>
      <c r="AV50" s="230">
        <f>AT50/AR50</f>
        <v>0.47981954185875475</v>
      </c>
      <c r="AW50" s="230">
        <f>1-AV50</f>
        <v>0.52018045814124525</v>
      </c>
    </row>
    <row r="51" spans="29:49" x14ac:dyDescent="0.2">
      <c r="AC51" s="48" t="s">
        <v>548</v>
      </c>
      <c r="AR51" s="232"/>
      <c r="AS51" s="232"/>
      <c r="AT51" s="232"/>
      <c r="AU51" s="232"/>
    </row>
    <row r="52" spans="29:49" x14ac:dyDescent="0.2">
      <c r="AR52" s="232" t="s">
        <v>395</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tabSelected="1" zoomScaleNormal="100" workbookViewId="0">
      <pane xSplit="2" ySplit="4" topLeftCell="C5" activePane="bottomRight" state="frozen"/>
      <selection activeCell="F63" sqref="F63"/>
      <selection pane="topRight" activeCell="F63" sqref="F63"/>
      <selection pane="bottomLeft" activeCell="F63" sqref="F63"/>
      <selection pane="bottomRight" activeCell="C2" sqref="C2"/>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549</v>
      </c>
      <c r="E1" s="237" t="s">
        <v>547</v>
      </c>
      <c r="F1" s="238"/>
      <c r="G1" s="56" t="s">
        <v>550</v>
      </c>
      <c r="BG1" s="236" t="s">
        <v>551</v>
      </c>
      <c r="BJ1" s="56" t="s">
        <v>550</v>
      </c>
      <c r="BN1" s="236" t="s">
        <v>552</v>
      </c>
      <c r="BQ1" s="56" t="s">
        <v>550</v>
      </c>
    </row>
    <row r="2" spans="1:71" x14ac:dyDescent="0.2">
      <c r="A2" s="56" t="s">
        <v>553</v>
      </c>
      <c r="BC2" s="239" t="s">
        <v>0</v>
      </c>
      <c r="BG2" s="56" t="s">
        <v>554</v>
      </c>
      <c r="BN2" s="236" t="s">
        <v>555</v>
      </c>
    </row>
    <row r="3" spans="1:71" x14ac:dyDescent="0.2">
      <c r="A3" s="240" t="s">
        <v>1</v>
      </c>
      <c r="B3" s="241"/>
      <c r="C3" s="242" t="s">
        <v>397</v>
      </c>
      <c r="D3" s="242" t="s">
        <v>398</v>
      </c>
      <c r="E3" s="242" t="s">
        <v>399</v>
      </c>
      <c r="F3" s="242" t="s">
        <v>400</v>
      </c>
      <c r="G3" s="242" t="s">
        <v>401</v>
      </c>
      <c r="H3" s="243" t="s">
        <v>402</v>
      </c>
      <c r="I3" s="243" t="s">
        <v>403</v>
      </c>
      <c r="J3" s="243" t="s">
        <v>404</v>
      </c>
      <c r="K3" s="243" t="s">
        <v>405</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556</v>
      </c>
      <c r="BJ3" s="251" t="s">
        <v>71</v>
      </c>
      <c r="BK3" s="252" t="s">
        <v>72</v>
      </c>
      <c r="BL3" s="250" t="s">
        <v>557</v>
      </c>
      <c r="BN3" s="248" t="s">
        <v>1</v>
      </c>
      <c r="BO3" s="249"/>
      <c r="BP3" s="248" t="s">
        <v>558</v>
      </c>
      <c r="BQ3" s="251" t="s">
        <v>559</v>
      </c>
      <c r="BR3" s="250" t="s">
        <v>555</v>
      </c>
    </row>
    <row r="4" spans="1:71" ht="50" x14ac:dyDescent="0.2">
      <c r="A4" s="253"/>
      <c r="B4" s="254" t="s">
        <v>560</v>
      </c>
      <c r="C4" s="255" t="s">
        <v>406</v>
      </c>
      <c r="D4" s="255" t="s">
        <v>561</v>
      </c>
      <c r="E4" s="255" t="s">
        <v>562</v>
      </c>
      <c r="F4" s="255" t="s">
        <v>27</v>
      </c>
      <c r="G4" s="255" t="s">
        <v>407</v>
      </c>
      <c r="H4" s="256" t="s">
        <v>28</v>
      </c>
      <c r="I4" s="256" t="s">
        <v>268</v>
      </c>
      <c r="J4" s="256" t="s">
        <v>29</v>
      </c>
      <c r="K4" s="256" t="s">
        <v>30</v>
      </c>
      <c r="L4" s="256" t="s">
        <v>563</v>
      </c>
      <c r="M4" s="256" t="s">
        <v>31</v>
      </c>
      <c r="N4" s="256" t="s">
        <v>32</v>
      </c>
      <c r="O4" s="256" t="s">
        <v>33</v>
      </c>
      <c r="P4" s="256" t="s">
        <v>34</v>
      </c>
      <c r="Q4" s="256" t="s">
        <v>269</v>
      </c>
      <c r="R4" s="256" t="s">
        <v>270</v>
      </c>
      <c r="S4" s="256" t="s">
        <v>271</v>
      </c>
      <c r="T4" s="256" t="s">
        <v>408</v>
      </c>
      <c r="U4" s="256" t="s">
        <v>35</v>
      </c>
      <c r="V4" s="256" t="s">
        <v>365</v>
      </c>
      <c r="W4" s="256" t="s">
        <v>409</v>
      </c>
      <c r="X4" s="256" t="s">
        <v>50</v>
      </c>
      <c r="Y4" s="256" t="s">
        <v>36</v>
      </c>
      <c r="Z4" s="256" t="s">
        <v>410</v>
      </c>
      <c r="AA4" s="256" t="s">
        <v>411</v>
      </c>
      <c r="AB4" s="256" t="s">
        <v>412</v>
      </c>
      <c r="AC4" s="256" t="s">
        <v>413</v>
      </c>
      <c r="AD4" s="256" t="s">
        <v>37</v>
      </c>
      <c r="AE4" s="256" t="s">
        <v>38</v>
      </c>
      <c r="AF4" s="256" t="s">
        <v>414</v>
      </c>
      <c r="AG4" s="256" t="s">
        <v>194</v>
      </c>
      <c r="AH4" s="256" t="s">
        <v>39</v>
      </c>
      <c r="AI4" s="256" t="s">
        <v>40</v>
      </c>
      <c r="AJ4" s="256" t="s">
        <v>415</v>
      </c>
      <c r="AK4" s="256" t="s">
        <v>564</v>
      </c>
      <c r="AL4" s="255" t="s">
        <v>41</v>
      </c>
      <c r="AM4" s="255" t="s">
        <v>42</v>
      </c>
      <c r="AN4" s="255" t="s">
        <v>416</v>
      </c>
      <c r="AO4" s="255" t="s">
        <v>417</v>
      </c>
      <c r="AP4" s="257" t="s">
        <v>43</v>
      </c>
      <c r="AQ4" s="258" t="s">
        <v>52</v>
      </c>
      <c r="AR4" s="258" t="s">
        <v>44</v>
      </c>
      <c r="AS4" s="258" t="s">
        <v>45</v>
      </c>
      <c r="AT4" s="258" t="s">
        <v>565</v>
      </c>
      <c r="AU4" s="258" t="s">
        <v>566</v>
      </c>
      <c r="AV4" s="258" t="s">
        <v>46</v>
      </c>
      <c r="AW4" s="257" t="s">
        <v>567</v>
      </c>
      <c r="AX4" s="258" t="s">
        <v>568</v>
      </c>
      <c r="AY4" s="259" t="s">
        <v>569</v>
      </c>
      <c r="AZ4" s="257" t="s">
        <v>47</v>
      </c>
      <c r="BA4" s="258" t="s">
        <v>48</v>
      </c>
      <c r="BB4" s="259" t="s">
        <v>570</v>
      </c>
      <c r="BC4" s="258" t="s">
        <v>49</v>
      </c>
      <c r="BD4" s="257" t="s">
        <v>571</v>
      </c>
      <c r="BE4" s="260"/>
      <c r="BG4" s="261"/>
      <c r="BH4" s="262" t="s">
        <v>560</v>
      </c>
      <c r="BI4" s="263" t="s">
        <v>76</v>
      </c>
      <c r="BJ4" s="264" t="s">
        <v>77</v>
      </c>
      <c r="BK4" s="265" t="s">
        <v>78</v>
      </c>
      <c r="BL4" s="263" t="s">
        <v>572</v>
      </c>
      <c r="BN4" s="261"/>
      <c r="BO4" s="262" t="s">
        <v>560</v>
      </c>
      <c r="BP4" s="266" t="s">
        <v>573</v>
      </c>
      <c r="BQ4" s="264" t="s">
        <v>574</v>
      </c>
      <c r="BR4" s="263" t="s">
        <v>575</v>
      </c>
    </row>
    <row r="5" spans="1:71" x14ac:dyDescent="0.2">
      <c r="A5" s="267" t="s">
        <v>264</v>
      </c>
      <c r="B5" s="268" t="s">
        <v>576</v>
      </c>
      <c r="C5" s="269">
        <v>1154</v>
      </c>
      <c r="D5" s="269">
        <v>0</v>
      </c>
      <c r="E5" s="269">
        <v>0</v>
      </c>
      <c r="F5" s="269">
        <v>0</v>
      </c>
      <c r="G5" s="269">
        <v>424</v>
      </c>
      <c r="H5" s="269">
        <v>9</v>
      </c>
      <c r="I5" s="269">
        <v>1</v>
      </c>
      <c r="J5" s="269">
        <v>1</v>
      </c>
      <c r="K5" s="269">
        <v>0</v>
      </c>
      <c r="L5" s="269">
        <v>1</v>
      </c>
      <c r="M5" s="269">
        <v>0</v>
      </c>
      <c r="N5" s="269">
        <v>0</v>
      </c>
      <c r="O5" s="269">
        <v>0</v>
      </c>
      <c r="P5" s="269">
        <v>0</v>
      </c>
      <c r="Q5" s="269">
        <v>0</v>
      </c>
      <c r="R5" s="269">
        <v>0</v>
      </c>
      <c r="S5" s="269">
        <v>0</v>
      </c>
      <c r="T5" s="269">
        <v>0</v>
      </c>
      <c r="U5" s="269">
        <v>0</v>
      </c>
      <c r="V5" s="269">
        <v>0</v>
      </c>
      <c r="W5" s="269">
        <v>0</v>
      </c>
      <c r="X5" s="269">
        <v>4</v>
      </c>
      <c r="Y5" s="269">
        <v>14</v>
      </c>
      <c r="Z5" s="269">
        <v>0</v>
      </c>
      <c r="AA5" s="269">
        <v>0</v>
      </c>
      <c r="AB5" s="269">
        <v>0</v>
      </c>
      <c r="AC5" s="269">
        <v>2</v>
      </c>
      <c r="AD5" s="269">
        <v>0</v>
      </c>
      <c r="AE5" s="269">
        <v>0</v>
      </c>
      <c r="AF5" s="269">
        <v>0</v>
      </c>
      <c r="AG5" s="269">
        <v>0</v>
      </c>
      <c r="AH5" s="269">
        <v>0</v>
      </c>
      <c r="AI5" s="269">
        <v>33</v>
      </c>
      <c r="AJ5" s="269">
        <v>38</v>
      </c>
      <c r="AK5" s="269">
        <v>3</v>
      </c>
      <c r="AL5" s="269">
        <v>0</v>
      </c>
      <c r="AM5" s="269">
        <v>430</v>
      </c>
      <c r="AN5" s="269">
        <v>0</v>
      </c>
      <c r="AO5" s="269">
        <v>0</v>
      </c>
      <c r="AP5" s="270">
        <v>2114</v>
      </c>
      <c r="AQ5" s="269">
        <v>20</v>
      </c>
      <c r="AR5" s="269">
        <v>1235</v>
      </c>
      <c r="AS5" s="269">
        <v>0</v>
      </c>
      <c r="AT5" s="269">
        <v>0</v>
      </c>
      <c r="AU5" s="269">
        <v>24</v>
      </c>
      <c r="AV5" s="269">
        <v>0</v>
      </c>
      <c r="AW5" s="270">
        <v>1279</v>
      </c>
      <c r="AX5" s="269">
        <v>3393</v>
      </c>
      <c r="AY5" s="270">
        <v>4788</v>
      </c>
      <c r="AZ5" s="270">
        <v>6067</v>
      </c>
      <c r="BA5" s="269">
        <v>8181</v>
      </c>
      <c r="BB5" s="270">
        <v>0</v>
      </c>
      <c r="BC5" s="269">
        <v>6067</v>
      </c>
      <c r="BD5" s="270">
        <v>8181</v>
      </c>
      <c r="BE5" s="271"/>
      <c r="BG5" s="267" t="s">
        <v>264</v>
      </c>
      <c r="BH5" s="272" t="s">
        <v>576</v>
      </c>
      <c r="BI5" s="273">
        <v>3393</v>
      </c>
      <c r="BJ5" s="274">
        <v>0</v>
      </c>
      <c r="BK5" s="275">
        <v>0</v>
      </c>
      <c r="BL5" s="276">
        <v>1</v>
      </c>
      <c r="BM5" s="277"/>
      <c r="BN5" s="267" t="s">
        <v>264</v>
      </c>
      <c r="BO5" s="272" t="s">
        <v>576</v>
      </c>
      <c r="BP5" s="278">
        <v>4788</v>
      </c>
      <c r="BQ5" s="279">
        <v>0</v>
      </c>
      <c r="BR5" s="280">
        <v>4788</v>
      </c>
      <c r="BS5" s="277"/>
    </row>
    <row r="6" spans="1:71" x14ac:dyDescent="0.2">
      <c r="A6" s="267" t="s">
        <v>220</v>
      </c>
      <c r="B6" s="268" t="s">
        <v>577</v>
      </c>
      <c r="C6" s="269">
        <v>1</v>
      </c>
      <c r="D6" s="269">
        <v>9</v>
      </c>
      <c r="E6" s="269">
        <v>1</v>
      </c>
      <c r="F6" s="269">
        <v>0</v>
      </c>
      <c r="G6" s="269">
        <v>1</v>
      </c>
      <c r="H6" s="269">
        <v>0</v>
      </c>
      <c r="I6" s="269">
        <v>6</v>
      </c>
      <c r="J6" s="269">
        <v>0</v>
      </c>
      <c r="K6" s="269">
        <v>0</v>
      </c>
      <c r="L6" s="269">
        <v>0</v>
      </c>
      <c r="M6" s="269">
        <v>0</v>
      </c>
      <c r="N6" s="269">
        <v>0</v>
      </c>
      <c r="O6" s="269">
        <v>0</v>
      </c>
      <c r="P6" s="269">
        <v>0</v>
      </c>
      <c r="Q6" s="269">
        <v>0</v>
      </c>
      <c r="R6" s="269">
        <v>0</v>
      </c>
      <c r="S6" s="269">
        <v>0</v>
      </c>
      <c r="T6" s="269">
        <v>0</v>
      </c>
      <c r="U6" s="269">
        <v>0</v>
      </c>
      <c r="V6" s="269">
        <v>0</v>
      </c>
      <c r="W6" s="269">
        <v>0</v>
      </c>
      <c r="X6" s="269">
        <v>0</v>
      </c>
      <c r="Y6" s="269">
        <v>1</v>
      </c>
      <c r="Z6" s="269">
        <v>0</v>
      </c>
      <c r="AA6" s="269">
        <v>0</v>
      </c>
      <c r="AB6" s="269">
        <v>0</v>
      </c>
      <c r="AC6" s="269">
        <v>0</v>
      </c>
      <c r="AD6" s="269">
        <v>0</v>
      </c>
      <c r="AE6" s="269">
        <v>0</v>
      </c>
      <c r="AF6" s="269">
        <v>0</v>
      </c>
      <c r="AG6" s="269">
        <v>0</v>
      </c>
      <c r="AH6" s="269">
        <v>0</v>
      </c>
      <c r="AI6" s="269">
        <v>1</v>
      </c>
      <c r="AJ6" s="269">
        <v>0</v>
      </c>
      <c r="AK6" s="269">
        <v>0</v>
      </c>
      <c r="AL6" s="269">
        <v>0</v>
      </c>
      <c r="AM6" s="269">
        <v>29</v>
      </c>
      <c r="AN6" s="269">
        <v>0</v>
      </c>
      <c r="AO6" s="269">
        <v>0</v>
      </c>
      <c r="AP6" s="270">
        <v>49</v>
      </c>
      <c r="AQ6" s="269">
        <v>1</v>
      </c>
      <c r="AR6" s="269">
        <v>64</v>
      </c>
      <c r="AS6" s="269">
        <v>0</v>
      </c>
      <c r="AT6" s="269">
        <v>0</v>
      </c>
      <c r="AU6" s="269">
        <v>0</v>
      </c>
      <c r="AV6" s="269">
        <v>23</v>
      </c>
      <c r="AW6" s="270">
        <v>88</v>
      </c>
      <c r="AX6" s="269">
        <v>137</v>
      </c>
      <c r="AY6" s="270">
        <v>5</v>
      </c>
      <c r="AZ6" s="270">
        <v>93</v>
      </c>
      <c r="BA6" s="269">
        <v>142</v>
      </c>
      <c r="BB6" s="270">
        <v>-76</v>
      </c>
      <c r="BC6" s="269">
        <v>17</v>
      </c>
      <c r="BD6" s="270">
        <v>66</v>
      </c>
      <c r="BE6" s="271"/>
      <c r="BG6" s="267" t="s">
        <v>220</v>
      </c>
      <c r="BH6" s="272" t="s">
        <v>577</v>
      </c>
      <c r="BI6" s="273">
        <v>137</v>
      </c>
      <c r="BJ6" s="274">
        <v>76</v>
      </c>
      <c r="BK6" s="275">
        <v>0.55474452554744524</v>
      </c>
      <c r="BL6" s="276">
        <v>0.44525547445255476</v>
      </c>
      <c r="BM6" s="277"/>
      <c r="BN6" s="267" t="s">
        <v>220</v>
      </c>
      <c r="BO6" s="272" t="s">
        <v>577</v>
      </c>
      <c r="BP6" s="278">
        <v>5</v>
      </c>
      <c r="BQ6" s="279">
        <v>76</v>
      </c>
      <c r="BR6" s="280">
        <v>-71</v>
      </c>
      <c r="BS6" s="277"/>
    </row>
    <row r="7" spans="1:71" x14ac:dyDescent="0.2">
      <c r="A7" s="267" t="s">
        <v>221</v>
      </c>
      <c r="B7" s="268" t="s">
        <v>578</v>
      </c>
      <c r="C7" s="269">
        <v>0</v>
      </c>
      <c r="D7" s="269">
        <v>0</v>
      </c>
      <c r="E7" s="269">
        <v>157</v>
      </c>
      <c r="F7" s="269">
        <v>0</v>
      </c>
      <c r="G7" s="269">
        <v>81</v>
      </c>
      <c r="H7" s="269">
        <v>0</v>
      </c>
      <c r="I7" s="269">
        <v>0</v>
      </c>
      <c r="J7" s="269">
        <v>0</v>
      </c>
      <c r="K7" s="269">
        <v>0</v>
      </c>
      <c r="L7" s="269">
        <v>0</v>
      </c>
      <c r="M7" s="269">
        <v>0</v>
      </c>
      <c r="N7" s="269">
        <v>0</v>
      </c>
      <c r="O7" s="269">
        <v>0</v>
      </c>
      <c r="P7" s="269">
        <v>0</v>
      </c>
      <c r="Q7" s="269">
        <v>0</v>
      </c>
      <c r="R7" s="269">
        <v>0</v>
      </c>
      <c r="S7" s="269">
        <v>0</v>
      </c>
      <c r="T7" s="269">
        <v>0</v>
      </c>
      <c r="U7" s="269">
        <v>0</v>
      </c>
      <c r="V7" s="269">
        <v>0</v>
      </c>
      <c r="W7" s="269">
        <v>0</v>
      </c>
      <c r="X7" s="269">
        <v>15</v>
      </c>
      <c r="Y7" s="269">
        <v>0</v>
      </c>
      <c r="Z7" s="269">
        <v>0</v>
      </c>
      <c r="AA7" s="269">
        <v>0</v>
      </c>
      <c r="AB7" s="269">
        <v>0</v>
      </c>
      <c r="AC7" s="269">
        <v>0</v>
      </c>
      <c r="AD7" s="269">
        <v>0</v>
      </c>
      <c r="AE7" s="269">
        <v>0</v>
      </c>
      <c r="AF7" s="269">
        <v>0</v>
      </c>
      <c r="AG7" s="269">
        <v>0</v>
      </c>
      <c r="AH7" s="269">
        <v>0</v>
      </c>
      <c r="AI7" s="269">
        <v>1</v>
      </c>
      <c r="AJ7" s="269">
        <v>8</v>
      </c>
      <c r="AK7" s="269">
        <v>0</v>
      </c>
      <c r="AL7" s="269">
        <v>0</v>
      </c>
      <c r="AM7" s="269">
        <v>105</v>
      </c>
      <c r="AN7" s="269">
        <v>0</v>
      </c>
      <c r="AO7" s="269">
        <v>0</v>
      </c>
      <c r="AP7" s="270">
        <v>367</v>
      </c>
      <c r="AQ7" s="269">
        <v>6</v>
      </c>
      <c r="AR7" s="269">
        <v>124</v>
      </c>
      <c r="AS7" s="269">
        <v>0</v>
      </c>
      <c r="AT7" s="269">
        <v>0</v>
      </c>
      <c r="AU7" s="269">
        <v>0</v>
      </c>
      <c r="AV7" s="269">
        <v>24</v>
      </c>
      <c r="AW7" s="270">
        <v>154</v>
      </c>
      <c r="AX7" s="269">
        <v>521</v>
      </c>
      <c r="AY7" s="270">
        <v>3094</v>
      </c>
      <c r="AZ7" s="270">
        <v>3248</v>
      </c>
      <c r="BA7" s="269">
        <v>3615</v>
      </c>
      <c r="BB7" s="270">
        <v>0</v>
      </c>
      <c r="BC7" s="269">
        <v>3248</v>
      </c>
      <c r="BD7" s="270">
        <v>3615</v>
      </c>
      <c r="BE7" s="271"/>
      <c r="BG7" s="267" t="s">
        <v>221</v>
      </c>
      <c r="BH7" s="272" t="s">
        <v>578</v>
      </c>
      <c r="BI7" s="273">
        <v>521</v>
      </c>
      <c r="BJ7" s="274">
        <v>0</v>
      </c>
      <c r="BK7" s="275">
        <v>0</v>
      </c>
      <c r="BL7" s="276">
        <v>1</v>
      </c>
      <c r="BM7" s="277"/>
      <c r="BN7" s="267" t="s">
        <v>221</v>
      </c>
      <c r="BO7" s="272" t="s">
        <v>578</v>
      </c>
      <c r="BP7" s="278">
        <v>3094</v>
      </c>
      <c r="BQ7" s="279">
        <v>0</v>
      </c>
      <c r="BR7" s="280">
        <v>3094</v>
      </c>
      <c r="BS7" s="277"/>
    </row>
    <row r="8" spans="1:71" x14ac:dyDescent="0.2">
      <c r="A8" s="267" t="s">
        <v>222</v>
      </c>
      <c r="B8" s="268" t="s">
        <v>27</v>
      </c>
      <c r="C8" s="269">
        <v>0</v>
      </c>
      <c r="D8" s="269">
        <v>0</v>
      </c>
      <c r="E8" s="269">
        <v>0</v>
      </c>
      <c r="F8" s="269">
        <v>0</v>
      </c>
      <c r="G8" s="269">
        <v>1</v>
      </c>
      <c r="H8" s="269">
        <v>1</v>
      </c>
      <c r="I8" s="269">
        <v>8</v>
      </c>
      <c r="J8" s="269">
        <v>5</v>
      </c>
      <c r="K8" s="269">
        <v>14</v>
      </c>
      <c r="L8" s="269">
        <v>0</v>
      </c>
      <c r="M8" s="269">
        <v>81</v>
      </c>
      <c r="N8" s="269">
        <v>66</v>
      </c>
      <c r="O8" s="269">
        <v>65</v>
      </c>
      <c r="P8" s="269">
        <v>1</v>
      </c>
      <c r="Q8" s="269">
        <v>0</v>
      </c>
      <c r="R8" s="269">
        <v>1</v>
      </c>
      <c r="S8" s="269">
        <v>0</v>
      </c>
      <c r="T8" s="269">
        <v>1</v>
      </c>
      <c r="U8" s="269">
        <v>10</v>
      </c>
      <c r="V8" s="269">
        <v>0</v>
      </c>
      <c r="W8" s="269">
        <v>0</v>
      </c>
      <c r="X8" s="269">
        <v>1</v>
      </c>
      <c r="Y8" s="269">
        <v>86</v>
      </c>
      <c r="Z8" s="269">
        <v>4549</v>
      </c>
      <c r="AA8" s="269">
        <v>0</v>
      </c>
      <c r="AB8" s="269">
        <v>0</v>
      </c>
      <c r="AC8" s="269">
        <v>0</v>
      </c>
      <c r="AD8" s="269">
        <v>0</v>
      </c>
      <c r="AE8" s="269">
        <v>0</v>
      </c>
      <c r="AF8" s="269">
        <v>0</v>
      </c>
      <c r="AG8" s="269">
        <v>0</v>
      </c>
      <c r="AH8" s="269">
        <v>0</v>
      </c>
      <c r="AI8" s="269">
        <v>1</v>
      </c>
      <c r="AJ8" s="269">
        <v>0</v>
      </c>
      <c r="AK8" s="269">
        <v>0</v>
      </c>
      <c r="AL8" s="269">
        <v>0</v>
      </c>
      <c r="AM8" s="269">
        <v>0</v>
      </c>
      <c r="AN8" s="269">
        <v>0</v>
      </c>
      <c r="AO8" s="269">
        <v>0</v>
      </c>
      <c r="AP8" s="270">
        <v>4891</v>
      </c>
      <c r="AQ8" s="269">
        <v>-2</v>
      </c>
      <c r="AR8" s="269">
        <v>-2</v>
      </c>
      <c r="AS8" s="269">
        <v>0</v>
      </c>
      <c r="AT8" s="269">
        <v>0</v>
      </c>
      <c r="AU8" s="269">
        <v>-1</v>
      </c>
      <c r="AV8" s="269">
        <v>-1</v>
      </c>
      <c r="AW8" s="270">
        <v>-6</v>
      </c>
      <c r="AX8" s="269">
        <v>4885</v>
      </c>
      <c r="AY8" s="270">
        <v>6</v>
      </c>
      <c r="AZ8" s="270">
        <v>0</v>
      </c>
      <c r="BA8" s="269">
        <v>4891</v>
      </c>
      <c r="BB8" s="270">
        <v>-4876</v>
      </c>
      <c r="BC8" s="269">
        <v>-4876</v>
      </c>
      <c r="BD8" s="270">
        <v>15</v>
      </c>
      <c r="BE8" s="271"/>
      <c r="BG8" s="267" t="s">
        <v>222</v>
      </c>
      <c r="BH8" s="272" t="s">
        <v>27</v>
      </c>
      <c r="BI8" s="273">
        <v>4885</v>
      </c>
      <c r="BJ8" s="274">
        <v>4876</v>
      </c>
      <c r="BK8" s="275">
        <v>0.99815762538382802</v>
      </c>
      <c r="BL8" s="276">
        <v>1.8423746161719823E-3</v>
      </c>
      <c r="BM8" s="277"/>
      <c r="BN8" s="267" t="s">
        <v>222</v>
      </c>
      <c r="BO8" s="272" t="s">
        <v>27</v>
      </c>
      <c r="BP8" s="278">
        <v>6</v>
      </c>
      <c r="BQ8" s="279">
        <v>4876</v>
      </c>
      <c r="BR8" s="280">
        <v>-4870</v>
      </c>
      <c r="BS8" s="277"/>
    </row>
    <row r="9" spans="1:71" x14ac:dyDescent="0.2">
      <c r="A9" s="267" t="s">
        <v>223</v>
      </c>
      <c r="B9" s="268" t="s">
        <v>191</v>
      </c>
      <c r="C9" s="269">
        <v>1079</v>
      </c>
      <c r="D9" s="269">
        <v>2</v>
      </c>
      <c r="E9" s="269">
        <v>380</v>
      </c>
      <c r="F9" s="269">
        <v>0</v>
      </c>
      <c r="G9" s="269">
        <v>431</v>
      </c>
      <c r="H9" s="269">
        <v>2</v>
      </c>
      <c r="I9" s="269">
        <v>3</v>
      </c>
      <c r="J9" s="269">
        <v>7</v>
      </c>
      <c r="K9" s="269">
        <v>0</v>
      </c>
      <c r="L9" s="269">
        <v>0</v>
      </c>
      <c r="M9" s="269">
        <v>1</v>
      </c>
      <c r="N9" s="269">
        <v>0</v>
      </c>
      <c r="O9" s="269">
        <v>0</v>
      </c>
      <c r="P9" s="269">
        <v>0</v>
      </c>
      <c r="Q9" s="269">
        <v>0</v>
      </c>
      <c r="R9" s="269">
        <v>0</v>
      </c>
      <c r="S9" s="269">
        <v>0</v>
      </c>
      <c r="T9" s="269">
        <v>0</v>
      </c>
      <c r="U9" s="269">
        <v>0</v>
      </c>
      <c r="V9" s="269">
        <v>0</v>
      </c>
      <c r="W9" s="269">
        <v>0</v>
      </c>
      <c r="X9" s="269">
        <v>3</v>
      </c>
      <c r="Y9" s="269">
        <v>0</v>
      </c>
      <c r="Z9" s="269">
        <v>0</v>
      </c>
      <c r="AA9" s="269">
        <v>0</v>
      </c>
      <c r="AB9" s="269">
        <v>0</v>
      </c>
      <c r="AC9" s="269">
        <v>2</v>
      </c>
      <c r="AD9" s="269">
        <v>0</v>
      </c>
      <c r="AE9" s="269">
        <v>0</v>
      </c>
      <c r="AF9" s="269">
        <v>2</v>
      </c>
      <c r="AG9" s="269">
        <v>0</v>
      </c>
      <c r="AH9" s="269">
        <v>4</v>
      </c>
      <c r="AI9" s="269">
        <v>86</v>
      </c>
      <c r="AJ9" s="269">
        <v>137</v>
      </c>
      <c r="AK9" s="269">
        <v>2</v>
      </c>
      <c r="AL9" s="269">
        <v>0</v>
      </c>
      <c r="AM9" s="269">
        <v>3209</v>
      </c>
      <c r="AN9" s="269">
        <v>0</v>
      </c>
      <c r="AO9" s="269">
        <v>1</v>
      </c>
      <c r="AP9" s="270">
        <v>5351</v>
      </c>
      <c r="AQ9" s="269">
        <v>364</v>
      </c>
      <c r="AR9" s="269">
        <v>9686</v>
      </c>
      <c r="AS9" s="269">
        <v>0</v>
      </c>
      <c r="AT9" s="269">
        <v>0</v>
      </c>
      <c r="AU9" s="269">
        <v>0</v>
      </c>
      <c r="AV9" s="269">
        <v>5</v>
      </c>
      <c r="AW9" s="270">
        <v>10055</v>
      </c>
      <c r="AX9" s="269">
        <v>15406</v>
      </c>
      <c r="AY9" s="270">
        <v>1704</v>
      </c>
      <c r="AZ9" s="270">
        <v>11759</v>
      </c>
      <c r="BA9" s="269">
        <v>17110</v>
      </c>
      <c r="BB9" s="270">
        <v>-15093</v>
      </c>
      <c r="BC9" s="269">
        <v>-3334</v>
      </c>
      <c r="BD9" s="270">
        <v>2017</v>
      </c>
      <c r="BE9" s="271"/>
      <c r="BG9" s="267" t="s">
        <v>223</v>
      </c>
      <c r="BH9" s="272" t="s">
        <v>191</v>
      </c>
      <c r="BI9" s="273">
        <v>15406</v>
      </c>
      <c r="BJ9" s="274">
        <v>15093</v>
      </c>
      <c r="BK9" s="275">
        <v>0.97968324029598852</v>
      </c>
      <c r="BL9" s="276">
        <v>2.0316759704011478E-2</v>
      </c>
      <c r="BM9" s="277"/>
      <c r="BN9" s="267" t="s">
        <v>223</v>
      </c>
      <c r="BO9" s="272" t="s">
        <v>191</v>
      </c>
      <c r="BP9" s="278">
        <v>1704</v>
      </c>
      <c r="BQ9" s="279">
        <v>15093</v>
      </c>
      <c r="BR9" s="280">
        <v>-13389</v>
      </c>
      <c r="BS9" s="277"/>
    </row>
    <row r="10" spans="1:71" x14ac:dyDescent="0.2">
      <c r="A10" s="281" t="s">
        <v>224</v>
      </c>
      <c r="B10" s="282" t="s">
        <v>28</v>
      </c>
      <c r="C10" s="269">
        <v>34</v>
      </c>
      <c r="D10" s="269">
        <v>0</v>
      </c>
      <c r="E10" s="269">
        <v>79</v>
      </c>
      <c r="F10" s="269">
        <v>0</v>
      </c>
      <c r="G10" s="269">
        <v>3</v>
      </c>
      <c r="H10" s="269">
        <v>249</v>
      </c>
      <c r="I10" s="269">
        <v>9</v>
      </c>
      <c r="J10" s="269">
        <v>1</v>
      </c>
      <c r="K10" s="269">
        <v>0</v>
      </c>
      <c r="L10" s="269">
        <v>1</v>
      </c>
      <c r="M10" s="269">
        <v>4</v>
      </c>
      <c r="N10" s="269">
        <v>0</v>
      </c>
      <c r="O10" s="269">
        <v>0</v>
      </c>
      <c r="P10" s="269">
        <v>3</v>
      </c>
      <c r="Q10" s="269">
        <v>5</v>
      </c>
      <c r="R10" s="269">
        <v>22</v>
      </c>
      <c r="S10" s="269">
        <v>1</v>
      </c>
      <c r="T10" s="269">
        <v>16</v>
      </c>
      <c r="U10" s="269">
        <v>528</v>
      </c>
      <c r="V10" s="269">
        <v>2</v>
      </c>
      <c r="W10" s="269">
        <v>5</v>
      </c>
      <c r="X10" s="269">
        <v>10</v>
      </c>
      <c r="Y10" s="269">
        <v>44</v>
      </c>
      <c r="Z10" s="269">
        <v>3</v>
      </c>
      <c r="AA10" s="269">
        <v>0</v>
      </c>
      <c r="AB10" s="269">
        <v>2</v>
      </c>
      <c r="AC10" s="269">
        <v>73</v>
      </c>
      <c r="AD10" s="269">
        <v>13</v>
      </c>
      <c r="AE10" s="269">
        <v>0</v>
      </c>
      <c r="AF10" s="269">
        <v>12</v>
      </c>
      <c r="AG10" s="269">
        <v>2</v>
      </c>
      <c r="AH10" s="269">
        <v>45</v>
      </c>
      <c r="AI10" s="269">
        <v>10</v>
      </c>
      <c r="AJ10" s="269">
        <v>62</v>
      </c>
      <c r="AK10" s="269">
        <v>38</v>
      </c>
      <c r="AL10" s="269">
        <v>16</v>
      </c>
      <c r="AM10" s="269">
        <v>118</v>
      </c>
      <c r="AN10" s="269">
        <v>19</v>
      </c>
      <c r="AO10" s="269">
        <v>3</v>
      </c>
      <c r="AP10" s="270">
        <v>1432</v>
      </c>
      <c r="AQ10" s="269">
        <v>45</v>
      </c>
      <c r="AR10" s="269">
        <v>1468</v>
      </c>
      <c r="AS10" s="269">
        <v>0</v>
      </c>
      <c r="AT10" s="269">
        <v>1</v>
      </c>
      <c r="AU10" s="269">
        <v>25</v>
      </c>
      <c r="AV10" s="269">
        <v>125</v>
      </c>
      <c r="AW10" s="270">
        <v>1664</v>
      </c>
      <c r="AX10" s="269">
        <v>3096</v>
      </c>
      <c r="AY10" s="270">
        <v>1017</v>
      </c>
      <c r="AZ10" s="270">
        <v>2681</v>
      </c>
      <c r="BA10" s="269">
        <v>4113</v>
      </c>
      <c r="BB10" s="270">
        <v>-3096</v>
      </c>
      <c r="BC10" s="269">
        <v>-415</v>
      </c>
      <c r="BD10" s="270">
        <v>1017</v>
      </c>
      <c r="BE10" s="271"/>
      <c r="BG10" s="281" t="s">
        <v>224</v>
      </c>
      <c r="BH10" s="283" t="s">
        <v>28</v>
      </c>
      <c r="BI10" s="273">
        <v>3096</v>
      </c>
      <c r="BJ10" s="274">
        <v>3096</v>
      </c>
      <c r="BK10" s="275">
        <v>1</v>
      </c>
      <c r="BL10" s="276">
        <v>0</v>
      </c>
      <c r="BM10" s="277"/>
      <c r="BN10" s="281" t="s">
        <v>224</v>
      </c>
      <c r="BO10" s="283" t="s">
        <v>28</v>
      </c>
      <c r="BP10" s="278">
        <v>1017</v>
      </c>
      <c r="BQ10" s="279">
        <v>3096</v>
      </c>
      <c r="BR10" s="280">
        <v>-2079</v>
      </c>
      <c r="BS10" s="277"/>
    </row>
    <row r="11" spans="1:71" x14ac:dyDescent="0.2">
      <c r="A11" s="281" t="s">
        <v>225</v>
      </c>
      <c r="B11" s="282" t="s">
        <v>268</v>
      </c>
      <c r="C11" s="269">
        <v>221</v>
      </c>
      <c r="D11" s="269">
        <v>0</v>
      </c>
      <c r="E11" s="269">
        <v>13</v>
      </c>
      <c r="F11" s="269">
        <v>0</v>
      </c>
      <c r="G11" s="269">
        <v>33</v>
      </c>
      <c r="H11" s="269">
        <v>6</v>
      </c>
      <c r="I11" s="269">
        <v>422</v>
      </c>
      <c r="J11" s="269">
        <v>13</v>
      </c>
      <c r="K11" s="269">
        <v>0</v>
      </c>
      <c r="L11" s="269">
        <v>3</v>
      </c>
      <c r="M11" s="269">
        <v>25</v>
      </c>
      <c r="N11" s="269">
        <v>0</v>
      </c>
      <c r="O11" s="269">
        <v>1</v>
      </c>
      <c r="P11" s="269">
        <v>9</v>
      </c>
      <c r="Q11" s="269">
        <v>7</v>
      </c>
      <c r="R11" s="269">
        <v>19</v>
      </c>
      <c r="S11" s="269">
        <v>7</v>
      </c>
      <c r="T11" s="269">
        <v>25</v>
      </c>
      <c r="U11" s="269">
        <v>1525</v>
      </c>
      <c r="V11" s="269">
        <v>8</v>
      </c>
      <c r="W11" s="269">
        <v>4</v>
      </c>
      <c r="X11" s="269">
        <v>142</v>
      </c>
      <c r="Y11" s="269">
        <v>653</v>
      </c>
      <c r="Z11" s="269">
        <v>4</v>
      </c>
      <c r="AA11" s="269">
        <v>1</v>
      </c>
      <c r="AB11" s="269">
        <v>4</v>
      </c>
      <c r="AC11" s="269">
        <v>139</v>
      </c>
      <c r="AD11" s="269">
        <v>39</v>
      </c>
      <c r="AE11" s="269">
        <v>4</v>
      </c>
      <c r="AF11" s="269">
        <v>23</v>
      </c>
      <c r="AG11" s="269">
        <v>14</v>
      </c>
      <c r="AH11" s="269">
        <v>18</v>
      </c>
      <c r="AI11" s="269">
        <v>113</v>
      </c>
      <c r="AJ11" s="269">
        <v>84</v>
      </c>
      <c r="AK11" s="269">
        <v>28</v>
      </c>
      <c r="AL11" s="269">
        <v>24</v>
      </c>
      <c r="AM11" s="269">
        <v>120</v>
      </c>
      <c r="AN11" s="269">
        <v>104</v>
      </c>
      <c r="AO11" s="269">
        <v>65</v>
      </c>
      <c r="AP11" s="270">
        <v>3920</v>
      </c>
      <c r="AQ11" s="269">
        <v>32</v>
      </c>
      <c r="AR11" s="269">
        <v>121</v>
      </c>
      <c r="AS11" s="269">
        <v>0</v>
      </c>
      <c r="AT11" s="269">
        <v>14</v>
      </c>
      <c r="AU11" s="269">
        <v>41</v>
      </c>
      <c r="AV11" s="269">
        <v>-24</v>
      </c>
      <c r="AW11" s="270">
        <v>184</v>
      </c>
      <c r="AX11" s="269">
        <v>4104</v>
      </c>
      <c r="AY11" s="270">
        <v>1015</v>
      </c>
      <c r="AZ11" s="270">
        <v>1199</v>
      </c>
      <c r="BA11" s="269">
        <v>5119</v>
      </c>
      <c r="BB11" s="270">
        <v>-3886</v>
      </c>
      <c r="BC11" s="269">
        <v>-2687</v>
      </c>
      <c r="BD11" s="270">
        <v>1233</v>
      </c>
      <c r="BE11" s="271"/>
      <c r="BG11" s="281" t="s">
        <v>225</v>
      </c>
      <c r="BH11" s="283" t="s">
        <v>268</v>
      </c>
      <c r="BI11" s="273">
        <v>4104</v>
      </c>
      <c r="BJ11" s="274">
        <v>3886</v>
      </c>
      <c r="BK11" s="275">
        <v>0.94688109161793377</v>
      </c>
      <c r="BL11" s="276">
        <v>5.3118908382066232E-2</v>
      </c>
      <c r="BM11" s="277"/>
      <c r="BN11" s="281" t="s">
        <v>225</v>
      </c>
      <c r="BO11" s="283" t="s">
        <v>268</v>
      </c>
      <c r="BP11" s="278">
        <v>1015</v>
      </c>
      <c r="BQ11" s="279">
        <v>3886</v>
      </c>
      <c r="BR11" s="280">
        <v>-2871</v>
      </c>
      <c r="BS11" s="277"/>
    </row>
    <row r="12" spans="1:71" x14ac:dyDescent="0.2">
      <c r="A12" s="281" t="s">
        <v>226</v>
      </c>
      <c r="B12" s="282" t="s">
        <v>29</v>
      </c>
      <c r="C12" s="269">
        <v>554</v>
      </c>
      <c r="D12" s="269">
        <v>0</v>
      </c>
      <c r="E12" s="269">
        <v>41</v>
      </c>
      <c r="F12" s="269">
        <v>0</v>
      </c>
      <c r="G12" s="269">
        <v>21</v>
      </c>
      <c r="H12" s="269">
        <v>116</v>
      </c>
      <c r="I12" s="269">
        <v>46</v>
      </c>
      <c r="J12" s="269">
        <v>330</v>
      </c>
      <c r="K12" s="269">
        <v>0</v>
      </c>
      <c r="L12" s="269">
        <v>107</v>
      </c>
      <c r="M12" s="269">
        <v>41</v>
      </c>
      <c r="N12" s="269">
        <v>5</v>
      </c>
      <c r="O12" s="269">
        <v>4</v>
      </c>
      <c r="P12" s="269">
        <v>21</v>
      </c>
      <c r="Q12" s="269">
        <v>19</v>
      </c>
      <c r="R12" s="269">
        <v>64</v>
      </c>
      <c r="S12" s="269">
        <v>20</v>
      </c>
      <c r="T12" s="269">
        <v>72</v>
      </c>
      <c r="U12" s="269">
        <v>2836</v>
      </c>
      <c r="V12" s="269">
        <v>12</v>
      </c>
      <c r="W12" s="269">
        <v>31</v>
      </c>
      <c r="X12" s="269">
        <v>73</v>
      </c>
      <c r="Y12" s="269">
        <v>75</v>
      </c>
      <c r="Z12" s="269">
        <v>30</v>
      </c>
      <c r="AA12" s="269">
        <v>4</v>
      </c>
      <c r="AB12" s="269">
        <v>13</v>
      </c>
      <c r="AC12" s="269">
        <v>0</v>
      </c>
      <c r="AD12" s="269">
        <v>0</v>
      </c>
      <c r="AE12" s="269">
        <v>1</v>
      </c>
      <c r="AF12" s="269">
        <v>5</v>
      </c>
      <c r="AG12" s="269">
        <v>1</v>
      </c>
      <c r="AH12" s="269">
        <v>13</v>
      </c>
      <c r="AI12" s="269">
        <v>149</v>
      </c>
      <c r="AJ12" s="269">
        <v>4367</v>
      </c>
      <c r="AK12" s="269">
        <v>3</v>
      </c>
      <c r="AL12" s="269">
        <v>39</v>
      </c>
      <c r="AM12" s="269">
        <v>101</v>
      </c>
      <c r="AN12" s="269">
        <v>0</v>
      </c>
      <c r="AO12" s="269">
        <v>5</v>
      </c>
      <c r="AP12" s="270">
        <v>9219</v>
      </c>
      <c r="AQ12" s="269">
        <v>68</v>
      </c>
      <c r="AR12" s="269">
        <v>894</v>
      </c>
      <c r="AS12" s="269">
        <v>0</v>
      </c>
      <c r="AT12" s="269">
        <v>0</v>
      </c>
      <c r="AU12" s="269">
        <v>0</v>
      </c>
      <c r="AV12" s="269">
        <v>42</v>
      </c>
      <c r="AW12" s="270">
        <v>1004</v>
      </c>
      <c r="AX12" s="269">
        <v>10223</v>
      </c>
      <c r="AY12" s="270">
        <v>917</v>
      </c>
      <c r="AZ12" s="270">
        <v>1921</v>
      </c>
      <c r="BA12" s="269">
        <v>11140</v>
      </c>
      <c r="BB12" s="270">
        <v>-10223</v>
      </c>
      <c r="BC12" s="269">
        <v>-8302</v>
      </c>
      <c r="BD12" s="270">
        <v>917</v>
      </c>
      <c r="BE12" s="271"/>
      <c r="BG12" s="281" t="s">
        <v>226</v>
      </c>
      <c r="BH12" s="283" t="s">
        <v>29</v>
      </c>
      <c r="BI12" s="273">
        <v>10223</v>
      </c>
      <c r="BJ12" s="274">
        <v>10223</v>
      </c>
      <c r="BK12" s="275">
        <v>1</v>
      </c>
      <c r="BL12" s="276">
        <v>0</v>
      </c>
      <c r="BM12" s="277"/>
      <c r="BN12" s="281" t="s">
        <v>226</v>
      </c>
      <c r="BO12" s="283" t="s">
        <v>29</v>
      </c>
      <c r="BP12" s="278">
        <v>917</v>
      </c>
      <c r="BQ12" s="279">
        <v>10223</v>
      </c>
      <c r="BR12" s="280">
        <v>-9306</v>
      </c>
      <c r="BS12" s="277"/>
    </row>
    <row r="13" spans="1:71" x14ac:dyDescent="0.2">
      <c r="A13" s="281" t="s">
        <v>227</v>
      </c>
      <c r="B13" s="282" t="s">
        <v>30</v>
      </c>
      <c r="C13" s="269">
        <v>58</v>
      </c>
      <c r="D13" s="269">
        <v>0</v>
      </c>
      <c r="E13" s="269">
        <v>196</v>
      </c>
      <c r="F13" s="269">
        <v>0</v>
      </c>
      <c r="G13" s="269">
        <v>9</v>
      </c>
      <c r="H13" s="269">
        <v>6</v>
      </c>
      <c r="I13" s="269">
        <v>6</v>
      </c>
      <c r="J13" s="269">
        <v>75</v>
      </c>
      <c r="K13" s="269">
        <v>2</v>
      </c>
      <c r="L13" s="269">
        <v>0</v>
      </c>
      <c r="M13" s="269">
        <v>27</v>
      </c>
      <c r="N13" s="269">
        <v>29</v>
      </c>
      <c r="O13" s="269">
        <v>1</v>
      </c>
      <c r="P13" s="269">
        <v>7</v>
      </c>
      <c r="Q13" s="269">
        <v>5</v>
      </c>
      <c r="R13" s="269">
        <v>17</v>
      </c>
      <c r="S13" s="269">
        <v>1</v>
      </c>
      <c r="T13" s="269">
        <v>5</v>
      </c>
      <c r="U13" s="269">
        <v>218</v>
      </c>
      <c r="V13" s="269">
        <v>0</v>
      </c>
      <c r="W13" s="269">
        <v>6</v>
      </c>
      <c r="X13" s="269">
        <v>4</v>
      </c>
      <c r="Y13" s="269">
        <v>168</v>
      </c>
      <c r="Z13" s="269">
        <v>315</v>
      </c>
      <c r="AA13" s="269">
        <v>6</v>
      </c>
      <c r="AB13" s="269">
        <v>10</v>
      </c>
      <c r="AC13" s="269">
        <v>27</v>
      </c>
      <c r="AD13" s="269">
        <v>3</v>
      </c>
      <c r="AE13" s="269">
        <v>2</v>
      </c>
      <c r="AF13" s="269">
        <v>361</v>
      </c>
      <c r="AG13" s="269">
        <v>1</v>
      </c>
      <c r="AH13" s="269">
        <v>148</v>
      </c>
      <c r="AI13" s="269">
        <v>61</v>
      </c>
      <c r="AJ13" s="269">
        <v>54</v>
      </c>
      <c r="AK13" s="269">
        <v>5</v>
      </c>
      <c r="AL13" s="269">
        <v>21</v>
      </c>
      <c r="AM13" s="269">
        <v>82</v>
      </c>
      <c r="AN13" s="269">
        <v>0</v>
      </c>
      <c r="AO13" s="269">
        <v>10</v>
      </c>
      <c r="AP13" s="270">
        <v>1946</v>
      </c>
      <c r="AQ13" s="269">
        <v>6</v>
      </c>
      <c r="AR13" s="269">
        <v>1736</v>
      </c>
      <c r="AS13" s="269">
        <v>0</v>
      </c>
      <c r="AT13" s="269">
        <v>0</v>
      </c>
      <c r="AU13" s="269">
        <v>0</v>
      </c>
      <c r="AV13" s="269">
        <v>0</v>
      </c>
      <c r="AW13" s="270">
        <v>1742</v>
      </c>
      <c r="AX13" s="269">
        <v>3688</v>
      </c>
      <c r="AY13" s="270">
        <v>13</v>
      </c>
      <c r="AZ13" s="270">
        <v>1755</v>
      </c>
      <c r="BA13" s="269">
        <v>3701</v>
      </c>
      <c r="BB13" s="270">
        <v>-3678</v>
      </c>
      <c r="BC13" s="269">
        <v>-1923</v>
      </c>
      <c r="BD13" s="270">
        <v>23</v>
      </c>
      <c r="BE13" s="271"/>
      <c r="BG13" s="281" t="s">
        <v>227</v>
      </c>
      <c r="BH13" s="283" t="s">
        <v>30</v>
      </c>
      <c r="BI13" s="273">
        <v>3688</v>
      </c>
      <c r="BJ13" s="274">
        <v>3678</v>
      </c>
      <c r="BK13" s="275">
        <v>0.99728850325379614</v>
      </c>
      <c r="BL13" s="276">
        <v>2.7114967462038564E-3</v>
      </c>
      <c r="BM13" s="277"/>
      <c r="BN13" s="281" t="s">
        <v>227</v>
      </c>
      <c r="BO13" s="283" t="s">
        <v>30</v>
      </c>
      <c r="BP13" s="278">
        <v>13</v>
      </c>
      <c r="BQ13" s="279">
        <v>3678</v>
      </c>
      <c r="BR13" s="280">
        <v>-3665</v>
      </c>
      <c r="BS13" s="277"/>
    </row>
    <row r="14" spans="1:71" x14ac:dyDescent="0.2">
      <c r="A14" s="281" t="s">
        <v>2</v>
      </c>
      <c r="B14" s="282" t="s">
        <v>579</v>
      </c>
      <c r="C14" s="269">
        <v>66</v>
      </c>
      <c r="D14" s="269">
        <v>2</v>
      </c>
      <c r="E14" s="269">
        <v>62</v>
      </c>
      <c r="F14" s="269">
        <v>0</v>
      </c>
      <c r="G14" s="269">
        <v>35</v>
      </c>
      <c r="H14" s="269">
        <v>11</v>
      </c>
      <c r="I14" s="269">
        <v>29</v>
      </c>
      <c r="J14" s="269">
        <v>17</v>
      </c>
      <c r="K14" s="269">
        <v>0</v>
      </c>
      <c r="L14" s="269">
        <v>131</v>
      </c>
      <c r="M14" s="269">
        <v>10</v>
      </c>
      <c r="N14" s="269">
        <v>1</v>
      </c>
      <c r="O14" s="269">
        <v>2</v>
      </c>
      <c r="P14" s="269">
        <v>12</v>
      </c>
      <c r="Q14" s="269">
        <v>58</v>
      </c>
      <c r="R14" s="269">
        <v>331</v>
      </c>
      <c r="S14" s="269">
        <v>48</v>
      </c>
      <c r="T14" s="269">
        <v>81</v>
      </c>
      <c r="U14" s="269">
        <v>8325</v>
      </c>
      <c r="V14" s="269">
        <v>52</v>
      </c>
      <c r="W14" s="269">
        <v>118</v>
      </c>
      <c r="X14" s="269">
        <v>121</v>
      </c>
      <c r="Y14" s="269">
        <v>187</v>
      </c>
      <c r="Z14" s="269">
        <v>0</v>
      </c>
      <c r="AA14" s="269">
        <v>18</v>
      </c>
      <c r="AB14" s="269">
        <v>13</v>
      </c>
      <c r="AC14" s="269">
        <v>89</v>
      </c>
      <c r="AD14" s="269">
        <v>25</v>
      </c>
      <c r="AE14" s="269">
        <v>7</v>
      </c>
      <c r="AF14" s="269">
        <v>14</v>
      </c>
      <c r="AG14" s="269">
        <v>7</v>
      </c>
      <c r="AH14" s="269">
        <v>26</v>
      </c>
      <c r="AI14" s="269">
        <v>72</v>
      </c>
      <c r="AJ14" s="269">
        <v>57</v>
      </c>
      <c r="AK14" s="269">
        <v>11</v>
      </c>
      <c r="AL14" s="269">
        <v>162</v>
      </c>
      <c r="AM14" s="269">
        <v>56</v>
      </c>
      <c r="AN14" s="269">
        <v>2</v>
      </c>
      <c r="AO14" s="269">
        <v>9</v>
      </c>
      <c r="AP14" s="270">
        <v>10267</v>
      </c>
      <c r="AQ14" s="269">
        <v>10</v>
      </c>
      <c r="AR14" s="269">
        <v>297</v>
      </c>
      <c r="AS14" s="269">
        <v>1</v>
      </c>
      <c r="AT14" s="269">
        <v>0</v>
      </c>
      <c r="AU14" s="269">
        <v>0</v>
      </c>
      <c r="AV14" s="269">
        <v>2</v>
      </c>
      <c r="AW14" s="270">
        <v>310</v>
      </c>
      <c r="AX14" s="269">
        <v>10577</v>
      </c>
      <c r="AY14" s="270">
        <v>417</v>
      </c>
      <c r="AZ14" s="270">
        <v>727</v>
      </c>
      <c r="BA14" s="269">
        <v>10994</v>
      </c>
      <c r="BB14" s="270">
        <v>-10492</v>
      </c>
      <c r="BC14" s="269">
        <v>-9765</v>
      </c>
      <c r="BD14" s="270">
        <v>502</v>
      </c>
      <c r="BE14" s="271"/>
      <c r="BG14" s="281" t="s">
        <v>2</v>
      </c>
      <c r="BH14" s="283" t="s">
        <v>579</v>
      </c>
      <c r="BI14" s="273">
        <v>10577</v>
      </c>
      <c r="BJ14" s="274">
        <v>10492</v>
      </c>
      <c r="BK14" s="275">
        <v>0.99196369480949231</v>
      </c>
      <c r="BL14" s="276">
        <v>8.0363051905076865E-3</v>
      </c>
      <c r="BM14" s="277"/>
      <c r="BN14" s="281" t="s">
        <v>2</v>
      </c>
      <c r="BO14" s="283" t="s">
        <v>579</v>
      </c>
      <c r="BP14" s="278">
        <v>417</v>
      </c>
      <c r="BQ14" s="279">
        <v>10492</v>
      </c>
      <c r="BR14" s="280">
        <v>-10075</v>
      </c>
      <c r="BS14" s="277"/>
    </row>
    <row r="15" spans="1:71" x14ac:dyDescent="0.2">
      <c r="A15" s="281" t="s">
        <v>3</v>
      </c>
      <c r="B15" s="282" t="s">
        <v>31</v>
      </c>
      <c r="C15" s="269">
        <v>22</v>
      </c>
      <c r="D15" s="269">
        <v>0</v>
      </c>
      <c r="E15" s="269">
        <v>0</v>
      </c>
      <c r="F15" s="269">
        <v>0</v>
      </c>
      <c r="G15" s="269">
        <v>2</v>
      </c>
      <c r="H15" s="269">
        <v>1</v>
      </c>
      <c r="I15" s="269">
        <v>3</v>
      </c>
      <c r="J15" s="269">
        <v>7</v>
      </c>
      <c r="K15" s="269">
        <v>0</v>
      </c>
      <c r="L15" s="269">
        <v>2</v>
      </c>
      <c r="M15" s="269">
        <v>103</v>
      </c>
      <c r="N15" s="269">
        <v>7</v>
      </c>
      <c r="O15" s="269">
        <v>4</v>
      </c>
      <c r="P15" s="269">
        <v>9</v>
      </c>
      <c r="Q15" s="269">
        <v>28</v>
      </c>
      <c r="R15" s="269">
        <v>70</v>
      </c>
      <c r="S15" s="269">
        <v>23</v>
      </c>
      <c r="T15" s="269">
        <v>144</v>
      </c>
      <c r="U15" s="269">
        <v>1905</v>
      </c>
      <c r="V15" s="269">
        <v>3</v>
      </c>
      <c r="W15" s="269">
        <v>19</v>
      </c>
      <c r="X15" s="269">
        <v>14</v>
      </c>
      <c r="Y15" s="269">
        <v>744</v>
      </c>
      <c r="Z15" s="269">
        <v>1</v>
      </c>
      <c r="AA15" s="269">
        <v>2</v>
      </c>
      <c r="AB15" s="269">
        <v>0</v>
      </c>
      <c r="AC15" s="269">
        <v>3</v>
      </c>
      <c r="AD15" s="269">
        <v>0</v>
      </c>
      <c r="AE15" s="269">
        <v>1</v>
      </c>
      <c r="AF15" s="269">
        <v>0</v>
      </c>
      <c r="AG15" s="269">
        <v>0</v>
      </c>
      <c r="AH15" s="269">
        <v>3</v>
      </c>
      <c r="AI15" s="269">
        <v>31</v>
      </c>
      <c r="AJ15" s="269">
        <v>17</v>
      </c>
      <c r="AK15" s="269">
        <v>1</v>
      </c>
      <c r="AL15" s="269">
        <v>13</v>
      </c>
      <c r="AM15" s="269">
        <v>37</v>
      </c>
      <c r="AN15" s="269">
        <v>1</v>
      </c>
      <c r="AO15" s="269">
        <v>3</v>
      </c>
      <c r="AP15" s="270">
        <v>3223</v>
      </c>
      <c r="AQ15" s="269">
        <v>4</v>
      </c>
      <c r="AR15" s="269">
        <v>47</v>
      </c>
      <c r="AS15" s="269">
        <v>0</v>
      </c>
      <c r="AT15" s="269">
        <v>0</v>
      </c>
      <c r="AU15" s="269">
        <v>0</v>
      </c>
      <c r="AV15" s="269">
        <v>-26</v>
      </c>
      <c r="AW15" s="270">
        <v>25</v>
      </c>
      <c r="AX15" s="269">
        <v>3248</v>
      </c>
      <c r="AY15" s="270">
        <v>989</v>
      </c>
      <c r="AZ15" s="270">
        <v>1014</v>
      </c>
      <c r="BA15" s="269">
        <v>4237</v>
      </c>
      <c r="BB15" s="270">
        <v>-3053</v>
      </c>
      <c r="BC15" s="269">
        <v>-2039</v>
      </c>
      <c r="BD15" s="270">
        <v>1184</v>
      </c>
      <c r="BE15" s="271"/>
      <c r="BG15" s="281" t="s">
        <v>3</v>
      </c>
      <c r="BH15" s="283" t="s">
        <v>31</v>
      </c>
      <c r="BI15" s="273">
        <v>3248</v>
      </c>
      <c r="BJ15" s="274">
        <v>3053</v>
      </c>
      <c r="BK15" s="275">
        <v>0.93996305418719217</v>
      </c>
      <c r="BL15" s="276">
        <v>6.0036945812807829E-2</v>
      </c>
      <c r="BM15" s="277"/>
      <c r="BN15" s="281" t="s">
        <v>3</v>
      </c>
      <c r="BO15" s="283" t="s">
        <v>31</v>
      </c>
      <c r="BP15" s="278">
        <v>989</v>
      </c>
      <c r="BQ15" s="279">
        <v>3053</v>
      </c>
      <c r="BR15" s="280">
        <v>-2064</v>
      </c>
      <c r="BS15" s="277"/>
    </row>
    <row r="16" spans="1:71" x14ac:dyDescent="0.2">
      <c r="A16" s="281" t="s">
        <v>4</v>
      </c>
      <c r="B16" s="282" t="s">
        <v>32</v>
      </c>
      <c r="C16" s="269">
        <v>0</v>
      </c>
      <c r="D16" s="269">
        <v>0</v>
      </c>
      <c r="E16" s="269">
        <v>1</v>
      </c>
      <c r="F16" s="269">
        <v>0</v>
      </c>
      <c r="G16" s="269">
        <v>0</v>
      </c>
      <c r="H16" s="269">
        <v>0</v>
      </c>
      <c r="I16" s="269">
        <v>7</v>
      </c>
      <c r="J16" s="269">
        <v>0</v>
      </c>
      <c r="K16" s="269">
        <v>0</v>
      </c>
      <c r="L16" s="269">
        <v>1</v>
      </c>
      <c r="M16" s="269">
        <v>10</v>
      </c>
      <c r="N16" s="269">
        <v>688</v>
      </c>
      <c r="O16" s="269">
        <v>1</v>
      </c>
      <c r="P16" s="269">
        <v>557</v>
      </c>
      <c r="Q16" s="269">
        <v>504</v>
      </c>
      <c r="R16" s="269">
        <v>1488</v>
      </c>
      <c r="S16" s="269">
        <v>28</v>
      </c>
      <c r="T16" s="269">
        <v>24</v>
      </c>
      <c r="U16" s="269">
        <v>9480</v>
      </c>
      <c r="V16" s="269">
        <v>11</v>
      </c>
      <c r="W16" s="269">
        <v>171</v>
      </c>
      <c r="X16" s="269">
        <v>10</v>
      </c>
      <c r="Y16" s="269">
        <v>324</v>
      </c>
      <c r="Z16" s="269">
        <v>0</v>
      </c>
      <c r="AA16" s="269">
        <v>0</v>
      </c>
      <c r="AB16" s="269">
        <v>0</v>
      </c>
      <c r="AC16" s="269">
        <v>0</v>
      </c>
      <c r="AD16" s="269">
        <v>0</v>
      </c>
      <c r="AE16" s="269">
        <v>0</v>
      </c>
      <c r="AF16" s="269">
        <v>1</v>
      </c>
      <c r="AG16" s="269">
        <v>0</v>
      </c>
      <c r="AH16" s="269">
        <v>1</v>
      </c>
      <c r="AI16" s="269">
        <v>0</v>
      </c>
      <c r="AJ16" s="269">
        <v>0</v>
      </c>
      <c r="AK16" s="269">
        <v>0</v>
      </c>
      <c r="AL16" s="269">
        <v>2</v>
      </c>
      <c r="AM16" s="269">
        <v>0</v>
      </c>
      <c r="AN16" s="269">
        <v>0</v>
      </c>
      <c r="AO16" s="269">
        <v>2</v>
      </c>
      <c r="AP16" s="270">
        <v>13311</v>
      </c>
      <c r="AQ16" s="269">
        <v>0</v>
      </c>
      <c r="AR16" s="269">
        <v>-12</v>
      </c>
      <c r="AS16" s="269">
        <v>0</v>
      </c>
      <c r="AT16" s="269">
        <v>-29</v>
      </c>
      <c r="AU16" s="269">
        <v>-15</v>
      </c>
      <c r="AV16" s="269">
        <v>-9</v>
      </c>
      <c r="AW16" s="270">
        <v>-65</v>
      </c>
      <c r="AX16" s="269">
        <v>13246</v>
      </c>
      <c r="AY16" s="270">
        <v>991</v>
      </c>
      <c r="AZ16" s="270">
        <v>926</v>
      </c>
      <c r="BA16" s="269">
        <v>14237</v>
      </c>
      <c r="BB16" s="270">
        <v>-12957</v>
      </c>
      <c r="BC16" s="269">
        <v>-12031</v>
      </c>
      <c r="BD16" s="270">
        <v>1280</v>
      </c>
      <c r="BE16" s="271"/>
      <c r="BG16" s="281" t="s">
        <v>4</v>
      </c>
      <c r="BH16" s="283" t="s">
        <v>32</v>
      </c>
      <c r="BI16" s="273">
        <v>13246</v>
      </c>
      <c r="BJ16" s="274">
        <v>12957</v>
      </c>
      <c r="BK16" s="275">
        <v>0.97818209270723233</v>
      </c>
      <c r="BL16" s="276">
        <v>2.1817907292767669E-2</v>
      </c>
      <c r="BM16" s="277"/>
      <c r="BN16" s="281" t="s">
        <v>4</v>
      </c>
      <c r="BO16" s="283" t="s">
        <v>32</v>
      </c>
      <c r="BP16" s="278">
        <v>991</v>
      </c>
      <c r="BQ16" s="279">
        <v>12957</v>
      </c>
      <c r="BR16" s="280">
        <v>-11966</v>
      </c>
      <c r="BS16" s="277"/>
    </row>
    <row r="17" spans="1:71" x14ac:dyDescent="0.2">
      <c r="A17" s="281" t="s">
        <v>5</v>
      </c>
      <c r="B17" s="282" t="s">
        <v>33</v>
      </c>
      <c r="C17" s="269">
        <v>0</v>
      </c>
      <c r="D17" s="269">
        <v>0</v>
      </c>
      <c r="E17" s="269">
        <v>0</v>
      </c>
      <c r="F17" s="269">
        <v>0</v>
      </c>
      <c r="G17" s="269">
        <v>3</v>
      </c>
      <c r="H17" s="269">
        <v>0</v>
      </c>
      <c r="I17" s="269">
        <v>1</v>
      </c>
      <c r="J17" s="269">
        <v>5</v>
      </c>
      <c r="K17" s="269">
        <v>0</v>
      </c>
      <c r="L17" s="269">
        <v>1</v>
      </c>
      <c r="M17" s="269">
        <v>12</v>
      </c>
      <c r="N17" s="269">
        <v>11</v>
      </c>
      <c r="O17" s="269">
        <v>184</v>
      </c>
      <c r="P17" s="269">
        <v>161</v>
      </c>
      <c r="Q17" s="269">
        <v>165</v>
      </c>
      <c r="R17" s="269">
        <v>314</v>
      </c>
      <c r="S17" s="269">
        <v>45</v>
      </c>
      <c r="T17" s="269">
        <v>191</v>
      </c>
      <c r="U17" s="269">
        <v>13779</v>
      </c>
      <c r="V17" s="269">
        <v>50</v>
      </c>
      <c r="W17" s="269">
        <v>77</v>
      </c>
      <c r="X17" s="269">
        <v>37</v>
      </c>
      <c r="Y17" s="269">
        <v>125</v>
      </c>
      <c r="Z17" s="269">
        <v>0</v>
      </c>
      <c r="AA17" s="269">
        <v>0</v>
      </c>
      <c r="AB17" s="269">
        <v>0</v>
      </c>
      <c r="AC17" s="269">
        <v>0</v>
      </c>
      <c r="AD17" s="269">
        <v>0</v>
      </c>
      <c r="AE17" s="269">
        <v>0</v>
      </c>
      <c r="AF17" s="269">
        <v>0</v>
      </c>
      <c r="AG17" s="269">
        <v>0</v>
      </c>
      <c r="AH17" s="269">
        <v>3</v>
      </c>
      <c r="AI17" s="269">
        <v>2</v>
      </c>
      <c r="AJ17" s="269">
        <v>40</v>
      </c>
      <c r="AK17" s="269">
        <v>0</v>
      </c>
      <c r="AL17" s="269">
        <v>6</v>
      </c>
      <c r="AM17" s="269">
        <v>10</v>
      </c>
      <c r="AN17" s="269">
        <v>0</v>
      </c>
      <c r="AO17" s="269">
        <v>2</v>
      </c>
      <c r="AP17" s="270">
        <v>15224</v>
      </c>
      <c r="AQ17" s="269">
        <v>0</v>
      </c>
      <c r="AR17" s="269">
        <v>58</v>
      </c>
      <c r="AS17" s="269">
        <v>0</v>
      </c>
      <c r="AT17" s="269">
        <v>0</v>
      </c>
      <c r="AU17" s="269">
        <v>-18</v>
      </c>
      <c r="AV17" s="269">
        <v>-12</v>
      </c>
      <c r="AW17" s="270">
        <v>28</v>
      </c>
      <c r="AX17" s="269">
        <v>15252</v>
      </c>
      <c r="AY17" s="270">
        <v>348</v>
      </c>
      <c r="AZ17" s="270">
        <v>376</v>
      </c>
      <c r="BA17" s="269">
        <v>15600</v>
      </c>
      <c r="BB17" s="270">
        <v>-15166</v>
      </c>
      <c r="BC17" s="269">
        <v>-14790</v>
      </c>
      <c r="BD17" s="270">
        <v>434</v>
      </c>
      <c r="BE17" s="271"/>
      <c r="BG17" s="281" t="s">
        <v>5</v>
      </c>
      <c r="BH17" s="283" t="s">
        <v>33</v>
      </c>
      <c r="BI17" s="273">
        <v>15252</v>
      </c>
      <c r="BJ17" s="274">
        <v>15166</v>
      </c>
      <c r="BK17" s="275">
        <v>0.99436139522685552</v>
      </c>
      <c r="BL17" s="276">
        <v>5.6386047731444844E-3</v>
      </c>
      <c r="BM17" s="277"/>
      <c r="BN17" s="281" t="s">
        <v>5</v>
      </c>
      <c r="BO17" s="283" t="s">
        <v>33</v>
      </c>
      <c r="BP17" s="278">
        <v>348</v>
      </c>
      <c r="BQ17" s="279">
        <v>15166</v>
      </c>
      <c r="BR17" s="280">
        <v>-14818</v>
      </c>
      <c r="BS17" s="277"/>
    </row>
    <row r="18" spans="1:71" x14ac:dyDescent="0.2">
      <c r="A18" s="281" t="s">
        <v>6</v>
      </c>
      <c r="B18" s="282" t="s">
        <v>34</v>
      </c>
      <c r="C18" s="269">
        <v>11</v>
      </c>
      <c r="D18" s="269">
        <v>0</v>
      </c>
      <c r="E18" s="269">
        <v>6</v>
      </c>
      <c r="F18" s="269">
        <v>0</v>
      </c>
      <c r="G18" s="269">
        <v>10</v>
      </c>
      <c r="H18" s="269">
        <v>3</v>
      </c>
      <c r="I18" s="269">
        <v>9</v>
      </c>
      <c r="J18" s="269">
        <v>8</v>
      </c>
      <c r="K18" s="269">
        <v>0</v>
      </c>
      <c r="L18" s="269">
        <v>1</v>
      </c>
      <c r="M18" s="269">
        <v>13</v>
      </c>
      <c r="N18" s="269">
        <v>1</v>
      </c>
      <c r="O18" s="269">
        <v>1</v>
      </c>
      <c r="P18" s="269">
        <v>173</v>
      </c>
      <c r="Q18" s="269">
        <v>157</v>
      </c>
      <c r="R18" s="269">
        <v>525</v>
      </c>
      <c r="S18" s="269">
        <v>48</v>
      </c>
      <c r="T18" s="269">
        <v>86</v>
      </c>
      <c r="U18" s="269">
        <v>5811</v>
      </c>
      <c r="V18" s="269">
        <v>33</v>
      </c>
      <c r="W18" s="269">
        <v>32</v>
      </c>
      <c r="X18" s="269">
        <v>33</v>
      </c>
      <c r="Y18" s="269">
        <v>1330</v>
      </c>
      <c r="Z18" s="269">
        <v>14</v>
      </c>
      <c r="AA18" s="269">
        <v>0</v>
      </c>
      <c r="AB18" s="269">
        <v>0</v>
      </c>
      <c r="AC18" s="269">
        <v>51</v>
      </c>
      <c r="AD18" s="269">
        <v>1</v>
      </c>
      <c r="AE18" s="269">
        <v>5</v>
      </c>
      <c r="AF18" s="269">
        <v>11</v>
      </c>
      <c r="AG18" s="269">
        <v>0</v>
      </c>
      <c r="AH18" s="269">
        <v>61</v>
      </c>
      <c r="AI18" s="269">
        <v>3</v>
      </c>
      <c r="AJ18" s="269">
        <v>7</v>
      </c>
      <c r="AK18" s="269">
        <v>3</v>
      </c>
      <c r="AL18" s="269">
        <v>18</v>
      </c>
      <c r="AM18" s="269">
        <v>42</v>
      </c>
      <c r="AN18" s="269">
        <v>0</v>
      </c>
      <c r="AO18" s="269">
        <v>3</v>
      </c>
      <c r="AP18" s="270">
        <v>8510</v>
      </c>
      <c r="AQ18" s="269">
        <v>12</v>
      </c>
      <c r="AR18" s="269">
        <v>96</v>
      </c>
      <c r="AS18" s="269">
        <v>0</v>
      </c>
      <c r="AT18" s="269">
        <v>17</v>
      </c>
      <c r="AU18" s="269">
        <v>46</v>
      </c>
      <c r="AV18" s="269">
        <v>-14</v>
      </c>
      <c r="AW18" s="270">
        <v>157</v>
      </c>
      <c r="AX18" s="269">
        <v>8667</v>
      </c>
      <c r="AY18" s="270">
        <v>2042</v>
      </c>
      <c r="AZ18" s="270">
        <v>2199</v>
      </c>
      <c r="BA18" s="269">
        <v>10709</v>
      </c>
      <c r="BB18" s="270">
        <v>-8347</v>
      </c>
      <c r="BC18" s="269">
        <v>-6148</v>
      </c>
      <c r="BD18" s="270">
        <v>2362</v>
      </c>
      <c r="BE18" s="271"/>
      <c r="BG18" s="281" t="s">
        <v>6</v>
      </c>
      <c r="BH18" s="283" t="s">
        <v>34</v>
      </c>
      <c r="BI18" s="273">
        <v>8667</v>
      </c>
      <c r="BJ18" s="274">
        <v>8347</v>
      </c>
      <c r="BK18" s="275">
        <v>0.96307834314064844</v>
      </c>
      <c r="BL18" s="276">
        <v>3.6921656859351559E-2</v>
      </c>
      <c r="BM18" s="277"/>
      <c r="BN18" s="281" t="s">
        <v>6</v>
      </c>
      <c r="BO18" s="283" t="s">
        <v>34</v>
      </c>
      <c r="BP18" s="278">
        <v>2042</v>
      </c>
      <c r="BQ18" s="279">
        <v>8347</v>
      </c>
      <c r="BR18" s="280">
        <v>-6305</v>
      </c>
      <c r="BS18" s="277"/>
    </row>
    <row r="19" spans="1:71" x14ac:dyDescent="0.2">
      <c r="A19" s="281" t="s">
        <v>7</v>
      </c>
      <c r="B19" s="284" t="s">
        <v>269</v>
      </c>
      <c r="C19" s="269">
        <v>0</v>
      </c>
      <c r="D19" s="269">
        <v>0</v>
      </c>
      <c r="E19" s="269">
        <v>0</v>
      </c>
      <c r="F19" s="269">
        <v>0</v>
      </c>
      <c r="G19" s="269">
        <v>0</v>
      </c>
      <c r="H19" s="269">
        <v>0</v>
      </c>
      <c r="I19" s="269">
        <v>1</v>
      </c>
      <c r="J19" s="269">
        <v>0</v>
      </c>
      <c r="K19" s="269">
        <v>0</v>
      </c>
      <c r="L19" s="269">
        <v>0</v>
      </c>
      <c r="M19" s="269">
        <v>3</v>
      </c>
      <c r="N19" s="269">
        <v>0</v>
      </c>
      <c r="O19" s="269">
        <v>0</v>
      </c>
      <c r="P19" s="269">
        <v>3</v>
      </c>
      <c r="Q19" s="269">
        <v>691</v>
      </c>
      <c r="R19" s="269">
        <v>639</v>
      </c>
      <c r="S19" s="269">
        <v>18</v>
      </c>
      <c r="T19" s="269">
        <v>9</v>
      </c>
      <c r="U19" s="269">
        <v>2817</v>
      </c>
      <c r="V19" s="269">
        <v>3</v>
      </c>
      <c r="W19" s="269">
        <v>25</v>
      </c>
      <c r="X19" s="269">
        <v>1</v>
      </c>
      <c r="Y19" s="269">
        <v>89</v>
      </c>
      <c r="Z19" s="269">
        <v>0</v>
      </c>
      <c r="AA19" s="269">
        <v>5</v>
      </c>
      <c r="AB19" s="269">
        <v>0</v>
      </c>
      <c r="AC19" s="269">
        <v>0</v>
      </c>
      <c r="AD19" s="269">
        <v>0</v>
      </c>
      <c r="AE19" s="269">
        <v>0</v>
      </c>
      <c r="AF19" s="269">
        <v>0</v>
      </c>
      <c r="AG19" s="269">
        <v>0</v>
      </c>
      <c r="AH19" s="269">
        <v>5</v>
      </c>
      <c r="AI19" s="269">
        <v>0</v>
      </c>
      <c r="AJ19" s="269">
        <v>0</v>
      </c>
      <c r="AK19" s="269">
        <v>0</v>
      </c>
      <c r="AL19" s="269">
        <v>137</v>
      </c>
      <c r="AM19" s="269">
        <v>0</v>
      </c>
      <c r="AN19" s="269">
        <v>0</v>
      </c>
      <c r="AO19" s="269">
        <v>0</v>
      </c>
      <c r="AP19" s="270">
        <v>4446</v>
      </c>
      <c r="AQ19" s="269">
        <v>0</v>
      </c>
      <c r="AR19" s="269">
        <v>5</v>
      </c>
      <c r="AS19" s="269">
        <v>0</v>
      </c>
      <c r="AT19" s="269">
        <v>157</v>
      </c>
      <c r="AU19" s="269">
        <v>512</v>
      </c>
      <c r="AV19" s="269">
        <v>79</v>
      </c>
      <c r="AW19" s="270">
        <v>753</v>
      </c>
      <c r="AX19" s="269">
        <v>5199</v>
      </c>
      <c r="AY19" s="270">
        <v>4058</v>
      </c>
      <c r="AZ19" s="270">
        <v>4811</v>
      </c>
      <c r="BA19" s="269">
        <v>9257</v>
      </c>
      <c r="BB19" s="270">
        <v>-5034</v>
      </c>
      <c r="BC19" s="269">
        <v>-223</v>
      </c>
      <c r="BD19" s="270">
        <v>4223</v>
      </c>
      <c r="BE19" s="271"/>
      <c r="BG19" s="281" t="s">
        <v>7</v>
      </c>
      <c r="BH19" s="285" t="s">
        <v>269</v>
      </c>
      <c r="BI19" s="273">
        <v>5199</v>
      </c>
      <c r="BJ19" s="274">
        <v>5034</v>
      </c>
      <c r="BK19" s="275">
        <v>0.96826312752452393</v>
      </c>
      <c r="BL19" s="276">
        <v>3.1736872475476074E-2</v>
      </c>
      <c r="BM19" s="277"/>
      <c r="BN19" s="281" t="s">
        <v>7</v>
      </c>
      <c r="BO19" s="285" t="s">
        <v>269</v>
      </c>
      <c r="BP19" s="278">
        <v>4058</v>
      </c>
      <c r="BQ19" s="279">
        <v>5034</v>
      </c>
      <c r="BR19" s="280">
        <v>-976</v>
      </c>
      <c r="BS19" s="277"/>
    </row>
    <row r="20" spans="1:71" x14ac:dyDescent="0.2">
      <c r="A20" s="281" t="s">
        <v>8</v>
      </c>
      <c r="B20" s="284" t="s">
        <v>270</v>
      </c>
      <c r="C20" s="269">
        <v>0</v>
      </c>
      <c r="D20" s="269">
        <v>0</v>
      </c>
      <c r="E20" s="269">
        <v>0</v>
      </c>
      <c r="F20" s="269">
        <v>0</v>
      </c>
      <c r="G20" s="269">
        <v>0</v>
      </c>
      <c r="H20" s="269">
        <v>0</v>
      </c>
      <c r="I20" s="269">
        <v>0</v>
      </c>
      <c r="J20" s="269">
        <v>0</v>
      </c>
      <c r="K20" s="269">
        <v>0</v>
      </c>
      <c r="L20" s="269">
        <v>2</v>
      </c>
      <c r="M20" s="269">
        <v>2</v>
      </c>
      <c r="N20" s="269">
        <v>0</v>
      </c>
      <c r="O20" s="269">
        <v>0</v>
      </c>
      <c r="P20" s="269">
        <v>1</v>
      </c>
      <c r="Q20" s="269">
        <v>22</v>
      </c>
      <c r="R20" s="269">
        <v>2375</v>
      </c>
      <c r="S20" s="269">
        <v>2</v>
      </c>
      <c r="T20" s="269">
        <v>13</v>
      </c>
      <c r="U20" s="269">
        <v>500</v>
      </c>
      <c r="V20" s="269">
        <v>2</v>
      </c>
      <c r="W20" s="269">
        <v>3</v>
      </c>
      <c r="X20" s="269">
        <v>0</v>
      </c>
      <c r="Y20" s="269">
        <v>1</v>
      </c>
      <c r="Z20" s="269">
        <v>0</v>
      </c>
      <c r="AA20" s="269">
        <v>0</v>
      </c>
      <c r="AB20" s="269">
        <v>0</v>
      </c>
      <c r="AC20" s="269">
        <v>0</v>
      </c>
      <c r="AD20" s="269">
        <v>0</v>
      </c>
      <c r="AE20" s="269">
        <v>0</v>
      </c>
      <c r="AF20" s="269">
        <v>0</v>
      </c>
      <c r="AG20" s="269">
        <v>0</v>
      </c>
      <c r="AH20" s="269">
        <v>0</v>
      </c>
      <c r="AI20" s="269">
        <v>0</v>
      </c>
      <c r="AJ20" s="269">
        <v>0</v>
      </c>
      <c r="AK20" s="269">
        <v>0</v>
      </c>
      <c r="AL20" s="269">
        <v>203</v>
      </c>
      <c r="AM20" s="269">
        <v>0</v>
      </c>
      <c r="AN20" s="269">
        <v>0</v>
      </c>
      <c r="AO20" s="269">
        <v>0</v>
      </c>
      <c r="AP20" s="270">
        <v>3126</v>
      </c>
      <c r="AQ20" s="269">
        <v>0</v>
      </c>
      <c r="AR20" s="269">
        <v>3</v>
      </c>
      <c r="AS20" s="269">
        <v>0</v>
      </c>
      <c r="AT20" s="269">
        <v>92</v>
      </c>
      <c r="AU20" s="269">
        <v>872</v>
      </c>
      <c r="AV20" s="269">
        <v>26</v>
      </c>
      <c r="AW20" s="270">
        <v>993</v>
      </c>
      <c r="AX20" s="269">
        <v>4119</v>
      </c>
      <c r="AY20" s="270">
        <v>15567</v>
      </c>
      <c r="AZ20" s="270">
        <v>16560</v>
      </c>
      <c r="BA20" s="269">
        <v>19686</v>
      </c>
      <c r="BB20" s="270">
        <v>-4119</v>
      </c>
      <c r="BC20" s="269">
        <v>12441</v>
      </c>
      <c r="BD20" s="270">
        <v>15567</v>
      </c>
      <c r="BE20" s="271"/>
      <c r="BG20" s="281" t="s">
        <v>8</v>
      </c>
      <c r="BH20" s="285" t="s">
        <v>270</v>
      </c>
      <c r="BI20" s="273">
        <v>4119</v>
      </c>
      <c r="BJ20" s="274">
        <v>4119</v>
      </c>
      <c r="BK20" s="275">
        <v>1</v>
      </c>
      <c r="BL20" s="276">
        <v>0</v>
      </c>
      <c r="BM20" s="277"/>
      <c r="BN20" s="281" t="s">
        <v>8</v>
      </c>
      <c r="BO20" s="285" t="s">
        <v>270</v>
      </c>
      <c r="BP20" s="278">
        <v>15567</v>
      </c>
      <c r="BQ20" s="279">
        <v>4119</v>
      </c>
      <c r="BR20" s="280">
        <v>11448</v>
      </c>
      <c r="BS20" s="277"/>
    </row>
    <row r="21" spans="1:71" x14ac:dyDescent="0.2">
      <c r="A21" s="281" t="s">
        <v>9</v>
      </c>
      <c r="B21" s="284" t="s">
        <v>271</v>
      </c>
      <c r="C21" s="269">
        <v>3</v>
      </c>
      <c r="D21" s="269">
        <v>0</v>
      </c>
      <c r="E21" s="269">
        <v>0</v>
      </c>
      <c r="F21" s="269">
        <v>0</v>
      </c>
      <c r="G21" s="269">
        <v>0</v>
      </c>
      <c r="H21" s="269">
        <v>0</v>
      </c>
      <c r="I21" s="269">
        <v>0</v>
      </c>
      <c r="J21" s="269">
        <v>0</v>
      </c>
      <c r="K21" s="269">
        <v>0</v>
      </c>
      <c r="L21" s="269">
        <v>0</v>
      </c>
      <c r="M21" s="269">
        <v>0</v>
      </c>
      <c r="N21" s="269">
        <v>0</v>
      </c>
      <c r="O21" s="269">
        <v>0</v>
      </c>
      <c r="P21" s="269">
        <v>0</v>
      </c>
      <c r="Q21" s="269">
        <v>12</v>
      </c>
      <c r="R21" s="269">
        <v>90</v>
      </c>
      <c r="S21" s="269">
        <v>105</v>
      </c>
      <c r="T21" s="269">
        <v>1</v>
      </c>
      <c r="U21" s="269">
        <v>198</v>
      </c>
      <c r="V21" s="269">
        <v>2</v>
      </c>
      <c r="W21" s="269">
        <v>1</v>
      </c>
      <c r="X21" s="269">
        <v>0</v>
      </c>
      <c r="Y21" s="269">
        <v>3</v>
      </c>
      <c r="Z21" s="269">
        <v>0</v>
      </c>
      <c r="AA21" s="269">
        <v>0</v>
      </c>
      <c r="AB21" s="269">
        <v>0</v>
      </c>
      <c r="AC21" s="269">
        <v>19</v>
      </c>
      <c r="AD21" s="269">
        <v>0</v>
      </c>
      <c r="AE21" s="269">
        <v>0</v>
      </c>
      <c r="AF21" s="269">
        <v>0</v>
      </c>
      <c r="AG21" s="269">
        <v>0</v>
      </c>
      <c r="AH21" s="269">
        <v>44</v>
      </c>
      <c r="AI21" s="269">
        <v>0</v>
      </c>
      <c r="AJ21" s="269">
        <v>334</v>
      </c>
      <c r="AK21" s="269">
        <v>0</v>
      </c>
      <c r="AL21" s="269">
        <v>68</v>
      </c>
      <c r="AM21" s="269">
        <v>3</v>
      </c>
      <c r="AN21" s="269">
        <v>7</v>
      </c>
      <c r="AO21" s="269">
        <v>3</v>
      </c>
      <c r="AP21" s="270">
        <v>893</v>
      </c>
      <c r="AQ21" s="269">
        <v>9</v>
      </c>
      <c r="AR21" s="269">
        <v>38</v>
      </c>
      <c r="AS21" s="269">
        <v>0</v>
      </c>
      <c r="AT21" s="269">
        <v>456</v>
      </c>
      <c r="AU21" s="269">
        <v>559</v>
      </c>
      <c r="AV21" s="269">
        <v>50</v>
      </c>
      <c r="AW21" s="270">
        <v>1112</v>
      </c>
      <c r="AX21" s="269">
        <v>2005</v>
      </c>
      <c r="AY21" s="270">
        <v>468</v>
      </c>
      <c r="AZ21" s="270">
        <v>1580</v>
      </c>
      <c r="BA21" s="269">
        <v>2473</v>
      </c>
      <c r="BB21" s="270">
        <v>-1288</v>
      </c>
      <c r="BC21" s="269">
        <v>292</v>
      </c>
      <c r="BD21" s="270">
        <v>1185</v>
      </c>
      <c r="BE21" s="271"/>
      <c r="BG21" s="281" t="s">
        <v>9</v>
      </c>
      <c r="BH21" s="285" t="s">
        <v>271</v>
      </c>
      <c r="BI21" s="273">
        <v>2005</v>
      </c>
      <c r="BJ21" s="274">
        <v>1288</v>
      </c>
      <c r="BK21" s="275">
        <v>0.64239401496259352</v>
      </c>
      <c r="BL21" s="276">
        <v>0.35760598503740648</v>
      </c>
      <c r="BM21" s="277"/>
      <c r="BN21" s="281" t="s">
        <v>9</v>
      </c>
      <c r="BO21" s="285" t="s">
        <v>271</v>
      </c>
      <c r="BP21" s="278">
        <v>468</v>
      </c>
      <c r="BQ21" s="279">
        <v>1288</v>
      </c>
      <c r="BR21" s="280">
        <v>-820</v>
      </c>
      <c r="BS21" s="277"/>
    </row>
    <row r="22" spans="1:71" x14ac:dyDescent="0.2">
      <c r="A22" s="281" t="s">
        <v>10</v>
      </c>
      <c r="B22" s="284" t="s">
        <v>580</v>
      </c>
      <c r="C22" s="269">
        <v>0</v>
      </c>
      <c r="D22" s="269">
        <v>0</v>
      </c>
      <c r="E22" s="269">
        <v>0</v>
      </c>
      <c r="F22" s="269">
        <v>0</v>
      </c>
      <c r="G22" s="269">
        <v>0</v>
      </c>
      <c r="H22" s="269">
        <v>0</v>
      </c>
      <c r="I22" s="269">
        <v>0</v>
      </c>
      <c r="J22" s="269">
        <v>0</v>
      </c>
      <c r="K22" s="269">
        <v>0</v>
      </c>
      <c r="L22" s="269">
        <v>0</v>
      </c>
      <c r="M22" s="269">
        <v>0</v>
      </c>
      <c r="N22" s="269">
        <v>0</v>
      </c>
      <c r="O22" s="269">
        <v>0</v>
      </c>
      <c r="P22" s="269">
        <v>7</v>
      </c>
      <c r="Q22" s="269">
        <v>33</v>
      </c>
      <c r="R22" s="269">
        <v>154</v>
      </c>
      <c r="S22" s="269">
        <v>166</v>
      </c>
      <c r="T22" s="269">
        <v>1157</v>
      </c>
      <c r="U22" s="269">
        <v>30999</v>
      </c>
      <c r="V22" s="269">
        <v>383</v>
      </c>
      <c r="W22" s="269">
        <v>34</v>
      </c>
      <c r="X22" s="269">
        <v>22</v>
      </c>
      <c r="Y22" s="269">
        <v>4</v>
      </c>
      <c r="Z22" s="269">
        <v>0</v>
      </c>
      <c r="AA22" s="269">
        <v>0</v>
      </c>
      <c r="AB22" s="269">
        <v>0</v>
      </c>
      <c r="AC22" s="269">
        <v>0</v>
      </c>
      <c r="AD22" s="269">
        <v>0</v>
      </c>
      <c r="AE22" s="269">
        <v>0</v>
      </c>
      <c r="AF22" s="269">
        <v>0</v>
      </c>
      <c r="AG22" s="269">
        <v>4</v>
      </c>
      <c r="AH22" s="269">
        <v>30</v>
      </c>
      <c r="AI22" s="269">
        <v>28</v>
      </c>
      <c r="AJ22" s="269">
        <v>0</v>
      </c>
      <c r="AK22" s="269">
        <v>0</v>
      </c>
      <c r="AL22" s="269">
        <v>206</v>
      </c>
      <c r="AM22" s="269">
        <v>0</v>
      </c>
      <c r="AN22" s="269">
        <v>29</v>
      </c>
      <c r="AO22" s="269">
        <v>6</v>
      </c>
      <c r="AP22" s="270">
        <v>33262</v>
      </c>
      <c r="AQ22" s="269">
        <v>0</v>
      </c>
      <c r="AR22" s="269">
        <v>54</v>
      </c>
      <c r="AS22" s="269">
        <v>0</v>
      </c>
      <c r="AT22" s="269">
        <v>0</v>
      </c>
      <c r="AU22" s="269">
        <v>0</v>
      </c>
      <c r="AV22" s="269">
        <v>-233</v>
      </c>
      <c r="AW22" s="270">
        <v>-179</v>
      </c>
      <c r="AX22" s="269">
        <v>33083</v>
      </c>
      <c r="AY22" s="270">
        <v>3684</v>
      </c>
      <c r="AZ22" s="270">
        <v>3505</v>
      </c>
      <c r="BA22" s="269">
        <v>36767</v>
      </c>
      <c r="BB22" s="270">
        <v>-32768</v>
      </c>
      <c r="BC22" s="269">
        <v>-29263</v>
      </c>
      <c r="BD22" s="270">
        <v>3999</v>
      </c>
      <c r="BE22" s="271"/>
      <c r="BG22" s="281" t="s">
        <v>10</v>
      </c>
      <c r="BH22" s="285" t="s">
        <v>580</v>
      </c>
      <c r="BI22" s="273">
        <v>33083</v>
      </c>
      <c r="BJ22" s="274">
        <v>32768</v>
      </c>
      <c r="BK22" s="275">
        <v>0.99047849348608041</v>
      </c>
      <c r="BL22" s="276">
        <v>9.5215065139195865E-3</v>
      </c>
      <c r="BM22" s="277"/>
      <c r="BN22" s="281" t="s">
        <v>10</v>
      </c>
      <c r="BO22" s="285" t="s">
        <v>580</v>
      </c>
      <c r="BP22" s="278">
        <v>3684</v>
      </c>
      <c r="BQ22" s="279">
        <v>32768</v>
      </c>
      <c r="BR22" s="280">
        <v>-29084</v>
      </c>
      <c r="BS22" s="277"/>
    </row>
    <row r="23" spans="1:71" x14ac:dyDescent="0.2">
      <c r="A23" s="281" t="s">
        <v>11</v>
      </c>
      <c r="B23" s="282" t="s">
        <v>35</v>
      </c>
      <c r="C23" s="269">
        <v>0</v>
      </c>
      <c r="D23" s="269">
        <v>0</v>
      </c>
      <c r="E23" s="269">
        <v>6</v>
      </c>
      <c r="F23" s="269">
        <v>0</v>
      </c>
      <c r="G23" s="269">
        <v>0</v>
      </c>
      <c r="H23" s="269">
        <v>0</v>
      </c>
      <c r="I23" s="269">
        <v>0</v>
      </c>
      <c r="J23" s="269">
        <v>0</v>
      </c>
      <c r="K23" s="269">
        <v>0</v>
      </c>
      <c r="L23" s="269">
        <v>0</v>
      </c>
      <c r="M23" s="269">
        <v>0</v>
      </c>
      <c r="N23" s="269">
        <v>0</v>
      </c>
      <c r="O23" s="269">
        <v>0</v>
      </c>
      <c r="P23" s="269">
        <v>2</v>
      </c>
      <c r="Q23" s="269">
        <v>103</v>
      </c>
      <c r="R23" s="269">
        <v>369</v>
      </c>
      <c r="S23" s="269">
        <v>24</v>
      </c>
      <c r="T23" s="269">
        <v>85</v>
      </c>
      <c r="U23" s="269">
        <v>24558</v>
      </c>
      <c r="V23" s="269">
        <v>23</v>
      </c>
      <c r="W23" s="269">
        <v>101</v>
      </c>
      <c r="X23" s="269">
        <v>4</v>
      </c>
      <c r="Y23" s="269">
        <v>111</v>
      </c>
      <c r="Z23" s="269">
        <v>0</v>
      </c>
      <c r="AA23" s="269">
        <v>0</v>
      </c>
      <c r="AB23" s="269">
        <v>0</v>
      </c>
      <c r="AC23" s="269">
        <v>3</v>
      </c>
      <c r="AD23" s="269">
        <v>0</v>
      </c>
      <c r="AE23" s="269">
        <v>0</v>
      </c>
      <c r="AF23" s="269">
        <v>1</v>
      </c>
      <c r="AG23" s="269">
        <v>1</v>
      </c>
      <c r="AH23" s="269">
        <v>26</v>
      </c>
      <c r="AI23" s="269">
        <v>7</v>
      </c>
      <c r="AJ23" s="269">
        <v>2</v>
      </c>
      <c r="AK23" s="269">
        <v>0</v>
      </c>
      <c r="AL23" s="269">
        <v>118</v>
      </c>
      <c r="AM23" s="269">
        <v>2</v>
      </c>
      <c r="AN23" s="269">
        <v>0</v>
      </c>
      <c r="AO23" s="269">
        <v>1</v>
      </c>
      <c r="AP23" s="270">
        <v>25547</v>
      </c>
      <c r="AQ23" s="269">
        <v>32</v>
      </c>
      <c r="AR23" s="269">
        <v>1141</v>
      </c>
      <c r="AS23" s="269">
        <v>0</v>
      </c>
      <c r="AT23" s="269">
        <v>299</v>
      </c>
      <c r="AU23" s="269">
        <v>570</v>
      </c>
      <c r="AV23" s="269">
        <v>1854</v>
      </c>
      <c r="AW23" s="270">
        <v>3896</v>
      </c>
      <c r="AX23" s="269">
        <v>29443</v>
      </c>
      <c r="AY23" s="270">
        <v>176911</v>
      </c>
      <c r="AZ23" s="270">
        <v>180807</v>
      </c>
      <c r="BA23" s="269">
        <v>206354</v>
      </c>
      <c r="BB23" s="270">
        <v>0</v>
      </c>
      <c r="BC23" s="269">
        <v>180807</v>
      </c>
      <c r="BD23" s="270">
        <v>206354</v>
      </c>
      <c r="BE23" s="271"/>
      <c r="BG23" s="281" t="s">
        <v>11</v>
      </c>
      <c r="BH23" s="283" t="s">
        <v>35</v>
      </c>
      <c r="BI23" s="273">
        <v>29443</v>
      </c>
      <c r="BJ23" s="274">
        <v>0</v>
      </c>
      <c r="BK23" s="275">
        <v>0</v>
      </c>
      <c r="BL23" s="276">
        <v>1</v>
      </c>
      <c r="BM23" s="277"/>
      <c r="BN23" s="281" t="s">
        <v>11</v>
      </c>
      <c r="BO23" s="283" t="s">
        <v>35</v>
      </c>
      <c r="BP23" s="278">
        <v>176911</v>
      </c>
      <c r="BQ23" s="279">
        <v>0</v>
      </c>
      <c r="BR23" s="280">
        <v>176911</v>
      </c>
      <c r="BS23" s="277"/>
    </row>
    <row r="24" spans="1:71" x14ac:dyDescent="0.2">
      <c r="A24" s="281" t="s">
        <v>12</v>
      </c>
      <c r="B24" s="282" t="s">
        <v>420</v>
      </c>
      <c r="C24" s="269">
        <v>0</v>
      </c>
      <c r="D24" s="269">
        <v>0</v>
      </c>
      <c r="E24" s="269">
        <v>0</v>
      </c>
      <c r="F24" s="269">
        <v>0</v>
      </c>
      <c r="G24" s="269">
        <v>0</v>
      </c>
      <c r="H24" s="269">
        <v>0</v>
      </c>
      <c r="I24" s="269">
        <v>0</v>
      </c>
      <c r="J24" s="269">
        <v>0</v>
      </c>
      <c r="K24" s="269">
        <v>0</v>
      </c>
      <c r="L24" s="269">
        <v>0</v>
      </c>
      <c r="M24" s="269">
        <v>0</v>
      </c>
      <c r="N24" s="269">
        <v>0</v>
      </c>
      <c r="O24" s="269">
        <v>0</v>
      </c>
      <c r="P24" s="269">
        <v>0</v>
      </c>
      <c r="Q24" s="269">
        <v>3</v>
      </c>
      <c r="R24" s="269">
        <v>3</v>
      </c>
      <c r="S24" s="269">
        <v>0</v>
      </c>
      <c r="T24" s="269">
        <v>0</v>
      </c>
      <c r="U24" s="269">
        <v>9</v>
      </c>
      <c r="V24" s="269">
        <v>32</v>
      </c>
      <c r="W24" s="269">
        <v>20</v>
      </c>
      <c r="X24" s="269">
        <v>0</v>
      </c>
      <c r="Y24" s="269">
        <v>22</v>
      </c>
      <c r="Z24" s="269">
        <v>0</v>
      </c>
      <c r="AA24" s="269">
        <v>0</v>
      </c>
      <c r="AB24" s="269">
        <v>0</v>
      </c>
      <c r="AC24" s="269">
        <v>5</v>
      </c>
      <c r="AD24" s="269">
        <v>1</v>
      </c>
      <c r="AE24" s="269">
        <v>0</v>
      </c>
      <c r="AF24" s="269">
        <v>1</v>
      </c>
      <c r="AG24" s="269">
        <v>0</v>
      </c>
      <c r="AH24" s="269">
        <v>23</v>
      </c>
      <c r="AI24" s="269">
        <v>2</v>
      </c>
      <c r="AJ24" s="269">
        <v>0</v>
      </c>
      <c r="AK24" s="269">
        <v>0</v>
      </c>
      <c r="AL24" s="269">
        <v>14</v>
      </c>
      <c r="AM24" s="269">
        <v>1</v>
      </c>
      <c r="AN24" s="269">
        <v>0</v>
      </c>
      <c r="AO24" s="269">
        <v>0</v>
      </c>
      <c r="AP24" s="270">
        <v>136</v>
      </c>
      <c r="AQ24" s="269">
        <v>4</v>
      </c>
      <c r="AR24" s="269">
        <v>1140</v>
      </c>
      <c r="AS24" s="269">
        <v>0</v>
      </c>
      <c r="AT24" s="269">
        <v>880</v>
      </c>
      <c r="AU24" s="269">
        <v>254</v>
      </c>
      <c r="AV24" s="269">
        <v>-8</v>
      </c>
      <c r="AW24" s="270">
        <v>2270</v>
      </c>
      <c r="AX24" s="269">
        <v>2406</v>
      </c>
      <c r="AY24" s="270">
        <v>740</v>
      </c>
      <c r="AZ24" s="270">
        <v>3010</v>
      </c>
      <c r="BA24" s="269">
        <v>3146</v>
      </c>
      <c r="BB24" s="270">
        <v>-1944</v>
      </c>
      <c r="BC24" s="269">
        <v>1066</v>
      </c>
      <c r="BD24" s="270">
        <v>1202</v>
      </c>
      <c r="BE24" s="271"/>
      <c r="BG24" s="281" t="s">
        <v>12</v>
      </c>
      <c r="BH24" s="283" t="s">
        <v>420</v>
      </c>
      <c r="BI24" s="273">
        <v>2406</v>
      </c>
      <c r="BJ24" s="274">
        <v>1944</v>
      </c>
      <c r="BK24" s="275">
        <v>0.80798004987531169</v>
      </c>
      <c r="BL24" s="276">
        <v>0.19201995012468831</v>
      </c>
      <c r="BM24" s="277"/>
      <c r="BN24" s="281" t="s">
        <v>12</v>
      </c>
      <c r="BO24" s="283" t="s">
        <v>420</v>
      </c>
      <c r="BP24" s="278">
        <v>740</v>
      </c>
      <c r="BQ24" s="279">
        <v>1944</v>
      </c>
      <c r="BR24" s="280">
        <v>-1204</v>
      </c>
      <c r="BS24" s="277"/>
    </row>
    <row r="25" spans="1:71" x14ac:dyDescent="0.2">
      <c r="A25" s="281" t="s">
        <v>13</v>
      </c>
      <c r="B25" s="282" t="s">
        <v>192</v>
      </c>
      <c r="C25" s="269">
        <v>0</v>
      </c>
      <c r="D25" s="269">
        <v>0</v>
      </c>
      <c r="E25" s="269">
        <v>178</v>
      </c>
      <c r="F25" s="269">
        <v>0</v>
      </c>
      <c r="G25" s="269">
        <v>0</v>
      </c>
      <c r="H25" s="269">
        <v>0</v>
      </c>
      <c r="I25" s="269">
        <v>0</v>
      </c>
      <c r="J25" s="269">
        <v>0</v>
      </c>
      <c r="K25" s="269">
        <v>0</v>
      </c>
      <c r="L25" s="269">
        <v>0</v>
      </c>
      <c r="M25" s="269">
        <v>0</v>
      </c>
      <c r="N25" s="269">
        <v>0</v>
      </c>
      <c r="O25" s="269">
        <v>0</v>
      </c>
      <c r="P25" s="269">
        <v>0</v>
      </c>
      <c r="Q25" s="269">
        <v>0</v>
      </c>
      <c r="R25" s="269">
        <v>8</v>
      </c>
      <c r="S25" s="269">
        <v>0</v>
      </c>
      <c r="T25" s="269">
        <v>0</v>
      </c>
      <c r="U25" s="269">
        <v>0</v>
      </c>
      <c r="V25" s="269">
        <v>0</v>
      </c>
      <c r="W25" s="269">
        <v>1448</v>
      </c>
      <c r="X25" s="269">
        <v>0</v>
      </c>
      <c r="Y25" s="269">
        <v>0</v>
      </c>
      <c r="Z25" s="269">
        <v>0</v>
      </c>
      <c r="AA25" s="269">
        <v>0</v>
      </c>
      <c r="AB25" s="269">
        <v>0</v>
      </c>
      <c r="AC25" s="269">
        <v>0</v>
      </c>
      <c r="AD25" s="269">
        <v>0</v>
      </c>
      <c r="AE25" s="269">
        <v>0</v>
      </c>
      <c r="AF25" s="269">
        <v>11</v>
      </c>
      <c r="AG25" s="269">
        <v>0</v>
      </c>
      <c r="AH25" s="269">
        <v>74</v>
      </c>
      <c r="AI25" s="269">
        <v>2</v>
      </c>
      <c r="AJ25" s="269">
        <v>0</v>
      </c>
      <c r="AK25" s="269">
        <v>0</v>
      </c>
      <c r="AL25" s="269">
        <v>501</v>
      </c>
      <c r="AM25" s="269">
        <v>0</v>
      </c>
      <c r="AN25" s="269">
        <v>0</v>
      </c>
      <c r="AO25" s="269">
        <v>0</v>
      </c>
      <c r="AP25" s="270">
        <v>2222</v>
      </c>
      <c r="AQ25" s="269">
        <v>0</v>
      </c>
      <c r="AR25" s="269">
        <v>2057</v>
      </c>
      <c r="AS25" s="269">
        <v>0</v>
      </c>
      <c r="AT25" s="269">
        <v>828</v>
      </c>
      <c r="AU25" s="269">
        <v>458</v>
      </c>
      <c r="AV25" s="269">
        <v>22</v>
      </c>
      <c r="AW25" s="270">
        <v>3365</v>
      </c>
      <c r="AX25" s="269">
        <v>5587</v>
      </c>
      <c r="AY25" s="270">
        <v>2650</v>
      </c>
      <c r="AZ25" s="270">
        <v>6015</v>
      </c>
      <c r="BA25" s="269">
        <v>8237</v>
      </c>
      <c r="BB25" s="270">
        <v>-5147</v>
      </c>
      <c r="BC25" s="269">
        <v>868</v>
      </c>
      <c r="BD25" s="270">
        <v>3090</v>
      </c>
      <c r="BE25" s="271"/>
      <c r="BG25" s="281" t="s">
        <v>13</v>
      </c>
      <c r="BH25" s="283" t="s">
        <v>192</v>
      </c>
      <c r="BI25" s="273">
        <v>5587</v>
      </c>
      <c r="BJ25" s="274">
        <v>5147</v>
      </c>
      <c r="BK25" s="275">
        <v>0.92124574906031864</v>
      </c>
      <c r="BL25" s="276">
        <v>7.8754250939681358E-2</v>
      </c>
      <c r="BM25" s="277"/>
      <c r="BN25" s="281" t="s">
        <v>13</v>
      </c>
      <c r="BO25" s="283" t="s">
        <v>192</v>
      </c>
      <c r="BP25" s="278">
        <v>2650</v>
      </c>
      <c r="BQ25" s="279">
        <v>5147</v>
      </c>
      <c r="BR25" s="280">
        <v>-2497</v>
      </c>
      <c r="BS25" s="277"/>
    </row>
    <row r="26" spans="1:71" x14ac:dyDescent="0.2">
      <c r="A26" s="281" t="s">
        <v>14</v>
      </c>
      <c r="B26" s="282" t="s">
        <v>50</v>
      </c>
      <c r="C26" s="269">
        <v>11</v>
      </c>
      <c r="D26" s="269">
        <v>0</v>
      </c>
      <c r="E26" s="269">
        <v>26</v>
      </c>
      <c r="F26" s="269">
        <v>0</v>
      </c>
      <c r="G26" s="269">
        <v>20</v>
      </c>
      <c r="H26" s="269">
        <v>17</v>
      </c>
      <c r="I26" s="269">
        <v>20</v>
      </c>
      <c r="J26" s="269">
        <v>3</v>
      </c>
      <c r="K26" s="269">
        <v>0</v>
      </c>
      <c r="L26" s="269">
        <v>1</v>
      </c>
      <c r="M26" s="269">
        <v>12</v>
      </c>
      <c r="N26" s="269">
        <v>10</v>
      </c>
      <c r="O26" s="269">
        <v>14</v>
      </c>
      <c r="P26" s="269">
        <v>7</v>
      </c>
      <c r="Q26" s="269">
        <v>5</v>
      </c>
      <c r="R26" s="269">
        <v>48</v>
      </c>
      <c r="S26" s="269">
        <v>9</v>
      </c>
      <c r="T26" s="269">
        <v>21</v>
      </c>
      <c r="U26" s="269">
        <v>852</v>
      </c>
      <c r="V26" s="269">
        <v>10</v>
      </c>
      <c r="W26" s="269">
        <v>5</v>
      </c>
      <c r="X26" s="269">
        <v>97</v>
      </c>
      <c r="Y26" s="269">
        <v>43</v>
      </c>
      <c r="Z26" s="269">
        <v>131</v>
      </c>
      <c r="AA26" s="269">
        <v>1</v>
      </c>
      <c r="AB26" s="269">
        <v>3</v>
      </c>
      <c r="AC26" s="269">
        <v>105</v>
      </c>
      <c r="AD26" s="269">
        <v>139</v>
      </c>
      <c r="AE26" s="269">
        <v>0</v>
      </c>
      <c r="AF26" s="269">
        <v>24</v>
      </c>
      <c r="AG26" s="269">
        <v>25</v>
      </c>
      <c r="AH26" s="269">
        <v>121</v>
      </c>
      <c r="AI26" s="269">
        <v>302</v>
      </c>
      <c r="AJ26" s="269">
        <v>75</v>
      </c>
      <c r="AK26" s="269">
        <v>73</v>
      </c>
      <c r="AL26" s="269">
        <v>45</v>
      </c>
      <c r="AM26" s="269">
        <v>76</v>
      </c>
      <c r="AN26" s="269">
        <v>13</v>
      </c>
      <c r="AO26" s="269">
        <v>23</v>
      </c>
      <c r="AP26" s="270">
        <v>2387</v>
      </c>
      <c r="AQ26" s="269">
        <v>121</v>
      </c>
      <c r="AR26" s="269">
        <v>1020</v>
      </c>
      <c r="AS26" s="269">
        <v>0</v>
      </c>
      <c r="AT26" s="269">
        <v>103</v>
      </c>
      <c r="AU26" s="269">
        <v>98</v>
      </c>
      <c r="AV26" s="269">
        <v>5</v>
      </c>
      <c r="AW26" s="270">
        <v>1347</v>
      </c>
      <c r="AX26" s="269">
        <v>3734</v>
      </c>
      <c r="AY26" s="270">
        <v>1284</v>
      </c>
      <c r="AZ26" s="270">
        <v>2631</v>
      </c>
      <c r="BA26" s="269">
        <v>5018</v>
      </c>
      <c r="BB26" s="270">
        <v>-3089</v>
      </c>
      <c r="BC26" s="269">
        <v>-458</v>
      </c>
      <c r="BD26" s="270">
        <v>1929</v>
      </c>
      <c r="BE26" s="271"/>
      <c r="BG26" s="281" t="s">
        <v>14</v>
      </c>
      <c r="BH26" s="283" t="s">
        <v>50</v>
      </c>
      <c r="BI26" s="273">
        <v>3734</v>
      </c>
      <c r="BJ26" s="274">
        <v>3089</v>
      </c>
      <c r="BK26" s="275">
        <v>0.82726298875200854</v>
      </c>
      <c r="BL26" s="276">
        <v>0.17273701124799146</v>
      </c>
      <c r="BM26" s="277"/>
      <c r="BN26" s="281" t="s">
        <v>14</v>
      </c>
      <c r="BO26" s="283" t="s">
        <v>50</v>
      </c>
      <c r="BP26" s="278">
        <v>1284</v>
      </c>
      <c r="BQ26" s="279">
        <v>3089</v>
      </c>
      <c r="BR26" s="280">
        <v>-1805</v>
      </c>
      <c r="BS26" s="277"/>
    </row>
    <row r="27" spans="1:71" x14ac:dyDescent="0.2">
      <c r="A27" s="281" t="s">
        <v>15</v>
      </c>
      <c r="B27" s="282" t="s">
        <v>36</v>
      </c>
      <c r="C27" s="269">
        <v>23</v>
      </c>
      <c r="D27" s="269">
        <v>0</v>
      </c>
      <c r="E27" s="269">
        <v>3</v>
      </c>
      <c r="F27" s="269">
        <v>0</v>
      </c>
      <c r="G27" s="269">
        <v>1</v>
      </c>
      <c r="H27" s="269">
        <v>2</v>
      </c>
      <c r="I27" s="269">
        <v>6</v>
      </c>
      <c r="J27" s="269">
        <v>3</v>
      </c>
      <c r="K27" s="269">
        <v>0</v>
      </c>
      <c r="L27" s="269">
        <v>2</v>
      </c>
      <c r="M27" s="269">
        <v>7</v>
      </c>
      <c r="N27" s="269">
        <v>5</v>
      </c>
      <c r="O27" s="269">
        <v>1</v>
      </c>
      <c r="P27" s="269">
        <v>9</v>
      </c>
      <c r="Q27" s="269">
        <v>7</v>
      </c>
      <c r="R27" s="269">
        <v>26</v>
      </c>
      <c r="S27" s="269">
        <v>2</v>
      </c>
      <c r="T27" s="269">
        <v>13</v>
      </c>
      <c r="U27" s="269">
        <v>361</v>
      </c>
      <c r="V27" s="269">
        <v>2</v>
      </c>
      <c r="W27" s="269">
        <v>2</v>
      </c>
      <c r="X27" s="269">
        <v>2</v>
      </c>
      <c r="Y27" s="269">
        <v>9</v>
      </c>
      <c r="Z27" s="269">
        <v>258</v>
      </c>
      <c r="AA27" s="269">
        <v>13</v>
      </c>
      <c r="AB27" s="269">
        <v>3</v>
      </c>
      <c r="AC27" s="269">
        <v>51</v>
      </c>
      <c r="AD27" s="269">
        <v>22</v>
      </c>
      <c r="AE27" s="269">
        <v>148</v>
      </c>
      <c r="AF27" s="269">
        <v>19</v>
      </c>
      <c r="AG27" s="269">
        <v>14</v>
      </c>
      <c r="AH27" s="269">
        <v>112</v>
      </c>
      <c r="AI27" s="269">
        <v>82</v>
      </c>
      <c r="AJ27" s="269">
        <v>52</v>
      </c>
      <c r="AK27" s="269">
        <v>3</v>
      </c>
      <c r="AL27" s="269">
        <v>9</v>
      </c>
      <c r="AM27" s="269">
        <v>38</v>
      </c>
      <c r="AN27" s="269">
        <v>0</v>
      </c>
      <c r="AO27" s="269">
        <v>0</v>
      </c>
      <c r="AP27" s="270">
        <v>1310</v>
      </c>
      <c r="AQ27" s="269">
        <v>0</v>
      </c>
      <c r="AR27" s="269">
        <v>0</v>
      </c>
      <c r="AS27" s="269">
        <v>0</v>
      </c>
      <c r="AT27" s="269">
        <v>10023</v>
      </c>
      <c r="AU27" s="269">
        <v>1718</v>
      </c>
      <c r="AV27" s="269">
        <v>0</v>
      </c>
      <c r="AW27" s="270">
        <v>11741</v>
      </c>
      <c r="AX27" s="269">
        <v>13051</v>
      </c>
      <c r="AY27" s="270">
        <v>0</v>
      </c>
      <c r="AZ27" s="270">
        <v>11741</v>
      </c>
      <c r="BA27" s="269">
        <v>13051</v>
      </c>
      <c r="BB27" s="270">
        <v>0</v>
      </c>
      <c r="BC27" s="269">
        <v>11741</v>
      </c>
      <c r="BD27" s="270">
        <v>13051</v>
      </c>
      <c r="BE27" s="271"/>
      <c r="BG27" s="281" t="s">
        <v>15</v>
      </c>
      <c r="BH27" s="283" t="s">
        <v>36</v>
      </c>
      <c r="BI27" s="273">
        <v>13051</v>
      </c>
      <c r="BJ27" s="274">
        <v>0</v>
      </c>
      <c r="BK27" s="275">
        <v>0</v>
      </c>
      <c r="BL27" s="276">
        <v>1</v>
      </c>
      <c r="BM27" s="277"/>
      <c r="BN27" s="281" t="s">
        <v>15</v>
      </c>
      <c r="BO27" s="283" t="s">
        <v>36</v>
      </c>
      <c r="BP27" s="278">
        <v>0</v>
      </c>
      <c r="BQ27" s="279">
        <v>0</v>
      </c>
      <c r="BR27" s="280">
        <v>0</v>
      </c>
      <c r="BS27" s="277"/>
    </row>
    <row r="28" spans="1:71" x14ac:dyDescent="0.2">
      <c r="A28" s="281" t="s">
        <v>16</v>
      </c>
      <c r="B28" s="282" t="s">
        <v>193</v>
      </c>
      <c r="C28" s="269">
        <v>80</v>
      </c>
      <c r="D28" s="269">
        <v>0</v>
      </c>
      <c r="E28" s="269">
        <v>26</v>
      </c>
      <c r="F28" s="269">
        <v>1</v>
      </c>
      <c r="G28" s="269">
        <v>29</v>
      </c>
      <c r="H28" s="269">
        <v>32</v>
      </c>
      <c r="I28" s="269">
        <v>68</v>
      </c>
      <c r="J28" s="269">
        <v>27</v>
      </c>
      <c r="K28" s="269">
        <v>0</v>
      </c>
      <c r="L28" s="269">
        <v>17</v>
      </c>
      <c r="M28" s="269">
        <v>68</v>
      </c>
      <c r="N28" s="269">
        <v>57</v>
      </c>
      <c r="O28" s="269">
        <v>16</v>
      </c>
      <c r="P28" s="269">
        <v>57</v>
      </c>
      <c r="Q28" s="269">
        <v>60</v>
      </c>
      <c r="R28" s="269">
        <v>170</v>
      </c>
      <c r="S28" s="269">
        <v>12</v>
      </c>
      <c r="T28" s="269">
        <v>115</v>
      </c>
      <c r="U28" s="269">
        <v>1912</v>
      </c>
      <c r="V28" s="269">
        <v>8</v>
      </c>
      <c r="W28" s="269">
        <v>38</v>
      </c>
      <c r="X28" s="269">
        <v>32</v>
      </c>
      <c r="Y28" s="269">
        <v>42</v>
      </c>
      <c r="Z28" s="269">
        <v>318</v>
      </c>
      <c r="AA28" s="269">
        <v>20</v>
      </c>
      <c r="AB28" s="269">
        <v>66</v>
      </c>
      <c r="AC28" s="269">
        <v>386</v>
      </c>
      <c r="AD28" s="269">
        <v>42</v>
      </c>
      <c r="AE28" s="269">
        <v>16</v>
      </c>
      <c r="AF28" s="269">
        <v>38</v>
      </c>
      <c r="AG28" s="269">
        <v>7</v>
      </c>
      <c r="AH28" s="269">
        <v>164</v>
      </c>
      <c r="AI28" s="269">
        <v>280</v>
      </c>
      <c r="AJ28" s="269">
        <v>247</v>
      </c>
      <c r="AK28" s="269">
        <v>6</v>
      </c>
      <c r="AL28" s="269">
        <v>45</v>
      </c>
      <c r="AM28" s="269">
        <v>989</v>
      </c>
      <c r="AN28" s="269">
        <v>0</v>
      </c>
      <c r="AO28" s="269">
        <v>2</v>
      </c>
      <c r="AP28" s="270">
        <v>5493</v>
      </c>
      <c r="AQ28" s="269">
        <v>2</v>
      </c>
      <c r="AR28" s="269">
        <v>2442</v>
      </c>
      <c r="AS28" s="269">
        <v>0</v>
      </c>
      <c r="AT28" s="269">
        <v>0</v>
      </c>
      <c r="AU28" s="269">
        <v>0</v>
      </c>
      <c r="AV28" s="269">
        <v>0</v>
      </c>
      <c r="AW28" s="270">
        <v>2444</v>
      </c>
      <c r="AX28" s="269">
        <v>7937</v>
      </c>
      <c r="AY28" s="270">
        <v>7704</v>
      </c>
      <c r="AZ28" s="270">
        <v>10148</v>
      </c>
      <c r="BA28" s="269">
        <v>15641</v>
      </c>
      <c r="BB28" s="270">
        <v>-6135</v>
      </c>
      <c r="BC28" s="269">
        <v>4013</v>
      </c>
      <c r="BD28" s="270">
        <v>9506</v>
      </c>
      <c r="BE28" s="271"/>
      <c r="BG28" s="281" t="s">
        <v>16</v>
      </c>
      <c r="BH28" s="283" t="s">
        <v>193</v>
      </c>
      <c r="BI28" s="273">
        <v>7937</v>
      </c>
      <c r="BJ28" s="274">
        <v>6135</v>
      </c>
      <c r="BK28" s="275">
        <v>0.77296207635126624</v>
      </c>
      <c r="BL28" s="276">
        <v>0.22703792364873376</v>
      </c>
      <c r="BM28" s="277"/>
      <c r="BN28" s="281" t="s">
        <v>16</v>
      </c>
      <c r="BO28" s="283" t="s">
        <v>193</v>
      </c>
      <c r="BP28" s="278">
        <v>7704</v>
      </c>
      <c r="BQ28" s="279">
        <v>6135</v>
      </c>
      <c r="BR28" s="280">
        <v>1569</v>
      </c>
      <c r="BS28" s="277"/>
    </row>
    <row r="29" spans="1:71" x14ac:dyDescent="0.2">
      <c r="A29" s="281" t="s">
        <v>17</v>
      </c>
      <c r="B29" s="282" t="s">
        <v>273</v>
      </c>
      <c r="C29" s="269">
        <v>5</v>
      </c>
      <c r="D29" s="269">
        <v>0</v>
      </c>
      <c r="E29" s="269">
        <v>0</v>
      </c>
      <c r="F29" s="269">
        <v>0</v>
      </c>
      <c r="G29" s="269">
        <v>4</v>
      </c>
      <c r="H29" s="269">
        <v>1</v>
      </c>
      <c r="I29" s="269">
        <v>3</v>
      </c>
      <c r="J29" s="269">
        <v>2</v>
      </c>
      <c r="K29" s="269">
        <v>0</v>
      </c>
      <c r="L29" s="269">
        <v>1</v>
      </c>
      <c r="M29" s="269">
        <v>2</v>
      </c>
      <c r="N29" s="269">
        <v>1</v>
      </c>
      <c r="O29" s="269">
        <v>0</v>
      </c>
      <c r="P29" s="269">
        <v>2</v>
      </c>
      <c r="Q29" s="269">
        <v>3</v>
      </c>
      <c r="R29" s="269">
        <v>8</v>
      </c>
      <c r="S29" s="269">
        <v>1</v>
      </c>
      <c r="T29" s="269">
        <v>7</v>
      </c>
      <c r="U29" s="269">
        <v>119</v>
      </c>
      <c r="V29" s="269">
        <v>0</v>
      </c>
      <c r="W29" s="269">
        <v>1</v>
      </c>
      <c r="X29" s="269">
        <v>1</v>
      </c>
      <c r="Y29" s="269">
        <v>10</v>
      </c>
      <c r="Z29" s="269">
        <v>27</v>
      </c>
      <c r="AA29" s="269">
        <v>42</v>
      </c>
      <c r="AB29" s="269">
        <v>8</v>
      </c>
      <c r="AC29" s="269">
        <v>38</v>
      </c>
      <c r="AD29" s="269">
        <v>10</v>
      </c>
      <c r="AE29" s="269">
        <v>1</v>
      </c>
      <c r="AF29" s="269">
        <v>8</v>
      </c>
      <c r="AG29" s="269">
        <v>1</v>
      </c>
      <c r="AH29" s="269">
        <v>55</v>
      </c>
      <c r="AI29" s="269">
        <v>142</v>
      </c>
      <c r="AJ29" s="269">
        <v>106</v>
      </c>
      <c r="AK29" s="269">
        <v>3</v>
      </c>
      <c r="AL29" s="269">
        <v>6</v>
      </c>
      <c r="AM29" s="269">
        <v>226</v>
      </c>
      <c r="AN29" s="269">
        <v>0</v>
      </c>
      <c r="AO29" s="269">
        <v>1</v>
      </c>
      <c r="AP29" s="270">
        <v>845</v>
      </c>
      <c r="AQ29" s="269">
        <v>1</v>
      </c>
      <c r="AR29" s="269">
        <v>677</v>
      </c>
      <c r="AS29" s="269">
        <v>-9</v>
      </c>
      <c r="AT29" s="269">
        <v>0</v>
      </c>
      <c r="AU29" s="269">
        <v>0</v>
      </c>
      <c r="AV29" s="269">
        <v>0</v>
      </c>
      <c r="AW29" s="270">
        <v>669</v>
      </c>
      <c r="AX29" s="269">
        <v>1514</v>
      </c>
      <c r="AY29" s="270">
        <v>3</v>
      </c>
      <c r="AZ29" s="270">
        <v>672</v>
      </c>
      <c r="BA29" s="269">
        <v>1517</v>
      </c>
      <c r="BB29" s="270">
        <v>-1066</v>
      </c>
      <c r="BC29" s="269">
        <v>-394</v>
      </c>
      <c r="BD29" s="270">
        <v>451</v>
      </c>
      <c r="BE29" s="271"/>
      <c r="BG29" s="281" t="s">
        <v>17</v>
      </c>
      <c r="BH29" s="283" t="s">
        <v>273</v>
      </c>
      <c r="BI29" s="273">
        <v>1514</v>
      </c>
      <c r="BJ29" s="274">
        <v>1066</v>
      </c>
      <c r="BK29" s="275">
        <v>0.70409511228533683</v>
      </c>
      <c r="BL29" s="276">
        <v>0.29590488771466317</v>
      </c>
      <c r="BM29" s="277"/>
      <c r="BN29" s="281" t="s">
        <v>17</v>
      </c>
      <c r="BO29" s="283" t="s">
        <v>273</v>
      </c>
      <c r="BP29" s="278">
        <v>3</v>
      </c>
      <c r="BQ29" s="279">
        <v>1066</v>
      </c>
      <c r="BR29" s="280">
        <v>-1063</v>
      </c>
      <c r="BS29" s="277"/>
    </row>
    <row r="30" spans="1:71" x14ac:dyDescent="0.2">
      <c r="A30" s="281" t="s">
        <v>18</v>
      </c>
      <c r="B30" s="282" t="s">
        <v>581</v>
      </c>
      <c r="C30" s="269">
        <v>4</v>
      </c>
      <c r="D30" s="269">
        <v>0</v>
      </c>
      <c r="E30" s="269">
        <v>0</v>
      </c>
      <c r="F30" s="269">
        <v>0</v>
      </c>
      <c r="G30" s="269">
        <v>2</v>
      </c>
      <c r="H30" s="269">
        <v>0</v>
      </c>
      <c r="I30" s="269">
        <v>1</v>
      </c>
      <c r="J30" s="269">
        <v>2</v>
      </c>
      <c r="K30" s="269">
        <v>0</v>
      </c>
      <c r="L30" s="269">
        <v>0</v>
      </c>
      <c r="M30" s="269">
        <v>3</v>
      </c>
      <c r="N30" s="269">
        <v>0</v>
      </c>
      <c r="O30" s="269">
        <v>0</v>
      </c>
      <c r="P30" s="269">
        <v>0</v>
      </c>
      <c r="Q30" s="269">
        <v>1</v>
      </c>
      <c r="R30" s="269">
        <v>0</v>
      </c>
      <c r="S30" s="269">
        <v>1</v>
      </c>
      <c r="T30" s="269">
        <v>3</v>
      </c>
      <c r="U30" s="269">
        <v>48</v>
      </c>
      <c r="V30" s="269">
        <v>0</v>
      </c>
      <c r="W30" s="269">
        <v>1</v>
      </c>
      <c r="X30" s="269">
        <v>0</v>
      </c>
      <c r="Y30" s="269">
        <v>26</v>
      </c>
      <c r="Z30" s="269">
        <v>16</v>
      </c>
      <c r="AA30" s="269">
        <v>1</v>
      </c>
      <c r="AB30" s="269">
        <v>0</v>
      </c>
      <c r="AC30" s="269">
        <v>23</v>
      </c>
      <c r="AD30" s="269">
        <v>28</v>
      </c>
      <c r="AE30" s="269">
        <v>0</v>
      </c>
      <c r="AF30" s="269">
        <v>21</v>
      </c>
      <c r="AG30" s="269">
        <v>7</v>
      </c>
      <c r="AH30" s="269">
        <v>374</v>
      </c>
      <c r="AI30" s="269">
        <v>71</v>
      </c>
      <c r="AJ30" s="269">
        <v>87</v>
      </c>
      <c r="AK30" s="269">
        <v>0</v>
      </c>
      <c r="AL30" s="269">
        <v>3</v>
      </c>
      <c r="AM30" s="269">
        <v>646</v>
      </c>
      <c r="AN30" s="269">
        <v>0</v>
      </c>
      <c r="AO30" s="269">
        <v>7</v>
      </c>
      <c r="AP30" s="270">
        <v>1376</v>
      </c>
      <c r="AQ30" s="269">
        <v>0</v>
      </c>
      <c r="AR30" s="269">
        <v>101</v>
      </c>
      <c r="AS30" s="269">
        <v>207</v>
      </c>
      <c r="AT30" s="269">
        <v>0</v>
      </c>
      <c r="AU30" s="269">
        <v>0</v>
      </c>
      <c r="AV30" s="269">
        <v>0</v>
      </c>
      <c r="AW30" s="270">
        <v>308</v>
      </c>
      <c r="AX30" s="269">
        <v>1684</v>
      </c>
      <c r="AY30" s="270">
        <v>2</v>
      </c>
      <c r="AZ30" s="270">
        <v>310</v>
      </c>
      <c r="BA30" s="269">
        <v>1686</v>
      </c>
      <c r="BB30" s="270">
        <v>-832</v>
      </c>
      <c r="BC30" s="269">
        <v>-522</v>
      </c>
      <c r="BD30" s="270">
        <v>854</v>
      </c>
      <c r="BE30" s="271"/>
      <c r="BG30" s="281" t="s">
        <v>18</v>
      </c>
      <c r="BH30" s="283" t="s">
        <v>581</v>
      </c>
      <c r="BI30" s="273">
        <v>1684</v>
      </c>
      <c r="BJ30" s="274">
        <v>832</v>
      </c>
      <c r="BK30" s="275">
        <v>0.49406175771971494</v>
      </c>
      <c r="BL30" s="276">
        <v>0.50593824228028506</v>
      </c>
      <c r="BM30" s="277"/>
      <c r="BN30" s="281" t="s">
        <v>18</v>
      </c>
      <c r="BO30" s="283" t="s">
        <v>581</v>
      </c>
      <c r="BP30" s="278">
        <v>2</v>
      </c>
      <c r="BQ30" s="279">
        <v>832</v>
      </c>
      <c r="BR30" s="280">
        <v>-830</v>
      </c>
      <c r="BS30" s="277"/>
    </row>
    <row r="31" spans="1:71" x14ac:dyDescent="0.2">
      <c r="A31" s="281" t="s">
        <v>19</v>
      </c>
      <c r="B31" s="282" t="s">
        <v>582</v>
      </c>
      <c r="C31" s="269">
        <v>593</v>
      </c>
      <c r="D31" s="269">
        <v>2</v>
      </c>
      <c r="E31" s="269">
        <v>229</v>
      </c>
      <c r="F31" s="269">
        <v>0</v>
      </c>
      <c r="G31" s="269">
        <v>168</v>
      </c>
      <c r="H31" s="269">
        <v>77</v>
      </c>
      <c r="I31" s="269">
        <v>106</v>
      </c>
      <c r="J31" s="269">
        <v>37</v>
      </c>
      <c r="K31" s="269">
        <v>0</v>
      </c>
      <c r="L31" s="269">
        <v>31</v>
      </c>
      <c r="M31" s="269">
        <v>46</v>
      </c>
      <c r="N31" s="269">
        <v>30</v>
      </c>
      <c r="O31" s="269">
        <v>18</v>
      </c>
      <c r="P31" s="269">
        <v>109</v>
      </c>
      <c r="Q31" s="269">
        <v>191</v>
      </c>
      <c r="R31" s="269">
        <v>646</v>
      </c>
      <c r="S31" s="269">
        <v>58</v>
      </c>
      <c r="T31" s="269">
        <v>171</v>
      </c>
      <c r="U31" s="269">
        <v>10732</v>
      </c>
      <c r="V31" s="269">
        <v>53</v>
      </c>
      <c r="W31" s="269">
        <v>124</v>
      </c>
      <c r="X31" s="269">
        <v>144</v>
      </c>
      <c r="Y31" s="269">
        <v>770</v>
      </c>
      <c r="Z31" s="269">
        <v>258</v>
      </c>
      <c r="AA31" s="269">
        <v>9</v>
      </c>
      <c r="AB31" s="269">
        <v>13</v>
      </c>
      <c r="AC31" s="269">
        <v>187</v>
      </c>
      <c r="AD31" s="269">
        <v>49</v>
      </c>
      <c r="AE31" s="269">
        <v>14</v>
      </c>
      <c r="AF31" s="269">
        <v>87</v>
      </c>
      <c r="AG31" s="269">
        <v>18</v>
      </c>
      <c r="AH31" s="269">
        <v>135</v>
      </c>
      <c r="AI31" s="269">
        <v>331</v>
      </c>
      <c r="AJ31" s="269">
        <v>1494</v>
      </c>
      <c r="AK31" s="269">
        <v>59</v>
      </c>
      <c r="AL31" s="269">
        <v>262</v>
      </c>
      <c r="AM31" s="269">
        <v>1834</v>
      </c>
      <c r="AN31" s="269">
        <v>66</v>
      </c>
      <c r="AO31" s="269">
        <v>39</v>
      </c>
      <c r="AP31" s="270">
        <v>19190</v>
      </c>
      <c r="AQ31" s="269">
        <v>593</v>
      </c>
      <c r="AR31" s="269">
        <v>16869</v>
      </c>
      <c r="AS31" s="269">
        <v>2</v>
      </c>
      <c r="AT31" s="269">
        <v>554</v>
      </c>
      <c r="AU31" s="269">
        <v>1018</v>
      </c>
      <c r="AV31" s="269">
        <v>17</v>
      </c>
      <c r="AW31" s="270">
        <v>19053</v>
      </c>
      <c r="AX31" s="269">
        <v>38243</v>
      </c>
      <c r="AY31" s="270">
        <v>6410</v>
      </c>
      <c r="AZ31" s="270">
        <v>25463</v>
      </c>
      <c r="BA31" s="269">
        <v>44653</v>
      </c>
      <c r="BB31" s="270">
        <v>-28270</v>
      </c>
      <c r="BC31" s="269">
        <v>-2807</v>
      </c>
      <c r="BD31" s="270">
        <v>16383</v>
      </c>
      <c r="BE31" s="271"/>
      <c r="BG31" s="281" t="s">
        <v>19</v>
      </c>
      <c r="BH31" s="283" t="s">
        <v>582</v>
      </c>
      <c r="BI31" s="273">
        <v>38243</v>
      </c>
      <c r="BJ31" s="274">
        <v>28270</v>
      </c>
      <c r="BK31" s="275">
        <v>0.73922024945741704</v>
      </c>
      <c r="BL31" s="276">
        <v>0.26077975054258296</v>
      </c>
      <c r="BM31" s="277"/>
      <c r="BN31" s="281" t="s">
        <v>19</v>
      </c>
      <c r="BO31" s="283" t="s">
        <v>582</v>
      </c>
      <c r="BP31" s="278">
        <v>6410</v>
      </c>
      <c r="BQ31" s="279">
        <v>28270</v>
      </c>
      <c r="BR31" s="280">
        <v>-21860</v>
      </c>
      <c r="BS31" s="277"/>
    </row>
    <row r="32" spans="1:71" x14ac:dyDescent="0.2">
      <c r="A32" s="281" t="s">
        <v>20</v>
      </c>
      <c r="B32" s="282" t="s">
        <v>37</v>
      </c>
      <c r="C32" s="269">
        <v>42</v>
      </c>
      <c r="D32" s="269">
        <v>0</v>
      </c>
      <c r="E32" s="269">
        <v>33</v>
      </c>
      <c r="F32" s="269">
        <v>1</v>
      </c>
      <c r="G32" s="269">
        <v>8</v>
      </c>
      <c r="H32" s="269">
        <v>18</v>
      </c>
      <c r="I32" s="269">
        <v>9</v>
      </c>
      <c r="J32" s="269">
        <v>6</v>
      </c>
      <c r="K32" s="269">
        <v>0</v>
      </c>
      <c r="L32" s="269">
        <v>1</v>
      </c>
      <c r="M32" s="269">
        <v>12</v>
      </c>
      <c r="N32" s="269">
        <v>5</v>
      </c>
      <c r="O32" s="269">
        <v>3</v>
      </c>
      <c r="P32" s="269">
        <v>27</v>
      </c>
      <c r="Q32" s="269">
        <v>26</v>
      </c>
      <c r="R32" s="269">
        <v>100</v>
      </c>
      <c r="S32" s="269">
        <v>13</v>
      </c>
      <c r="T32" s="269">
        <v>23</v>
      </c>
      <c r="U32" s="269">
        <v>1192</v>
      </c>
      <c r="V32" s="269">
        <v>8</v>
      </c>
      <c r="W32" s="269">
        <v>11</v>
      </c>
      <c r="X32" s="269">
        <v>35</v>
      </c>
      <c r="Y32" s="269">
        <v>164</v>
      </c>
      <c r="Z32" s="269">
        <v>55</v>
      </c>
      <c r="AA32" s="269">
        <v>11</v>
      </c>
      <c r="AB32" s="269">
        <v>23</v>
      </c>
      <c r="AC32" s="269">
        <v>289</v>
      </c>
      <c r="AD32" s="269">
        <v>404</v>
      </c>
      <c r="AE32" s="269">
        <v>1139</v>
      </c>
      <c r="AF32" s="269">
        <v>84</v>
      </c>
      <c r="AG32" s="269">
        <v>9</v>
      </c>
      <c r="AH32" s="269">
        <v>289</v>
      </c>
      <c r="AI32" s="269">
        <v>98</v>
      </c>
      <c r="AJ32" s="269">
        <v>160</v>
      </c>
      <c r="AK32" s="269">
        <v>38</v>
      </c>
      <c r="AL32" s="269">
        <v>67</v>
      </c>
      <c r="AM32" s="269">
        <v>239</v>
      </c>
      <c r="AN32" s="269">
        <v>0</v>
      </c>
      <c r="AO32" s="269">
        <v>1</v>
      </c>
      <c r="AP32" s="270">
        <v>4643</v>
      </c>
      <c r="AQ32" s="269">
        <v>0</v>
      </c>
      <c r="AR32" s="269">
        <v>6301</v>
      </c>
      <c r="AS32" s="269">
        <v>0</v>
      </c>
      <c r="AT32" s="269">
        <v>0</v>
      </c>
      <c r="AU32" s="269">
        <v>0</v>
      </c>
      <c r="AV32" s="269">
        <v>0</v>
      </c>
      <c r="AW32" s="270">
        <v>6301</v>
      </c>
      <c r="AX32" s="269">
        <v>10944</v>
      </c>
      <c r="AY32" s="270">
        <v>526</v>
      </c>
      <c r="AZ32" s="270">
        <v>6827</v>
      </c>
      <c r="BA32" s="269">
        <v>11470</v>
      </c>
      <c r="BB32" s="270">
        <v>-3065</v>
      </c>
      <c r="BC32" s="269">
        <v>3762</v>
      </c>
      <c r="BD32" s="270">
        <v>8405</v>
      </c>
      <c r="BE32" s="271"/>
      <c r="BG32" s="281" t="s">
        <v>20</v>
      </c>
      <c r="BH32" s="283" t="s">
        <v>37</v>
      </c>
      <c r="BI32" s="273">
        <v>10944</v>
      </c>
      <c r="BJ32" s="274">
        <v>3065</v>
      </c>
      <c r="BK32" s="275">
        <v>0.280062134502924</v>
      </c>
      <c r="BL32" s="276">
        <v>0.71993786549707606</v>
      </c>
      <c r="BM32" s="277"/>
      <c r="BN32" s="281" t="s">
        <v>20</v>
      </c>
      <c r="BO32" s="283" t="s">
        <v>37</v>
      </c>
      <c r="BP32" s="278">
        <v>526</v>
      </c>
      <c r="BQ32" s="279">
        <v>3065</v>
      </c>
      <c r="BR32" s="280">
        <v>-2539</v>
      </c>
      <c r="BS32" s="277"/>
    </row>
    <row r="33" spans="1:71" x14ac:dyDescent="0.2">
      <c r="A33" s="281" t="s">
        <v>21</v>
      </c>
      <c r="B33" s="282" t="s">
        <v>38</v>
      </c>
      <c r="C33" s="269">
        <v>17</v>
      </c>
      <c r="D33" s="269">
        <v>0</v>
      </c>
      <c r="E33" s="269">
        <v>3</v>
      </c>
      <c r="F33" s="269">
        <v>0</v>
      </c>
      <c r="G33" s="269">
        <v>3</v>
      </c>
      <c r="H33" s="269">
        <v>3</v>
      </c>
      <c r="I33" s="269">
        <v>1</v>
      </c>
      <c r="J33" s="269">
        <v>2</v>
      </c>
      <c r="K33" s="269">
        <v>0</v>
      </c>
      <c r="L33" s="269">
        <v>0</v>
      </c>
      <c r="M33" s="269">
        <v>3</v>
      </c>
      <c r="N33" s="269">
        <v>1</v>
      </c>
      <c r="O33" s="269">
        <v>0</v>
      </c>
      <c r="P33" s="269">
        <v>8</v>
      </c>
      <c r="Q33" s="269">
        <v>8</v>
      </c>
      <c r="R33" s="269">
        <v>26</v>
      </c>
      <c r="S33" s="269">
        <v>2</v>
      </c>
      <c r="T33" s="269">
        <v>2</v>
      </c>
      <c r="U33" s="269">
        <v>385</v>
      </c>
      <c r="V33" s="269">
        <v>2</v>
      </c>
      <c r="W33" s="269">
        <v>1</v>
      </c>
      <c r="X33" s="269">
        <v>2</v>
      </c>
      <c r="Y33" s="269">
        <v>45</v>
      </c>
      <c r="Z33" s="269">
        <v>66</v>
      </c>
      <c r="AA33" s="269">
        <v>0</v>
      </c>
      <c r="AB33" s="269">
        <v>1</v>
      </c>
      <c r="AC33" s="269">
        <v>447</v>
      </c>
      <c r="AD33" s="269">
        <v>121</v>
      </c>
      <c r="AE33" s="269">
        <v>238</v>
      </c>
      <c r="AF33" s="269">
        <v>132</v>
      </c>
      <c r="AG33" s="269">
        <v>54</v>
      </c>
      <c r="AH33" s="269">
        <v>22</v>
      </c>
      <c r="AI33" s="269">
        <v>114</v>
      </c>
      <c r="AJ33" s="269">
        <v>466</v>
      </c>
      <c r="AK33" s="269">
        <v>22</v>
      </c>
      <c r="AL33" s="269">
        <v>38</v>
      </c>
      <c r="AM33" s="269">
        <v>177</v>
      </c>
      <c r="AN33" s="269">
        <v>0</v>
      </c>
      <c r="AO33" s="269">
        <v>15</v>
      </c>
      <c r="AP33" s="270">
        <v>2427</v>
      </c>
      <c r="AQ33" s="269">
        <v>0</v>
      </c>
      <c r="AR33" s="269">
        <v>17604</v>
      </c>
      <c r="AS33" s="269">
        <v>4</v>
      </c>
      <c r="AT33" s="269">
        <v>0</v>
      </c>
      <c r="AU33" s="269">
        <v>377</v>
      </c>
      <c r="AV33" s="269">
        <v>0</v>
      </c>
      <c r="AW33" s="270">
        <v>17985</v>
      </c>
      <c r="AX33" s="269">
        <v>20412</v>
      </c>
      <c r="AY33" s="270">
        <v>30</v>
      </c>
      <c r="AZ33" s="270">
        <v>18015</v>
      </c>
      <c r="BA33" s="269">
        <v>20442</v>
      </c>
      <c r="BB33" s="270">
        <v>-5345</v>
      </c>
      <c r="BC33" s="269">
        <v>12670</v>
      </c>
      <c r="BD33" s="270">
        <v>15097</v>
      </c>
      <c r="BE33" s="271"/>
      <c r="BG33" s="281" t="s">
        <v>21</v>
      </c>
      <c r="BH33" s="283" t="s">
        <v>38</v>
      </c>
      <c r="BI33" s="273">
        <v>20412</v>
      </c>
      <c r="BJ33" s="274">
        <v>5345</v>
      </c>
      <c r="BK33" s="275">
        <v>0.26185577111503039</v>
      </c>
      <c r="BL33" s="276">
        <v>0.73814422888496956</v>
      </c>
      <c r="BM33" s="277"/>
      <c r="BN33" s="281" t="s">
        <v>21</v>
      </c>
      <c r="BO33" s="283" t="s">
        <v>38</v>
      </c>
      <c r="BP33" s="278">
        <v>30</v>
      </c>
      <c r="BQ33" s="279">
        <v>5345</v>
      </c>
      <c r="BR33" s="280">
        <v>-5315</v>
      </c>
      <c r="BS33" s="277"/>
    </row>
    <row r="34" spans="1:71" x14ac:dyDescent="0.2">
      <c r="A34" s="281" t="s">
        <v>22</v>
      </c>
      <c r="B34" s="282" t="s">
        <v>583</v>
      </c>
      <c r="C34" s="269">
        <v>244</v>
      </c>
      <c r="D34" s="269">
        <v>2</v>
      </c>
      <c r="E34" s="269">
        <v>74</v>
      </c>
      <c r="F34" s="269">
        <v>0</v>
      </c>
      <c r="G34" s="269">
        <v>57</v>
      </c>
      <c r="H34" s="269">
        <v>18</v>
      </c>
      <c r="I34" s="269">
        <v>42</v>
      </c>
      <c r="J34" s="269">
        <v>20</v>
      </c>
      <c r="K34" s="269">
        <v>0</v>
      </c>
      <c r="L34" s="269">
        <v>8</v>
      </c>
      <c r="M34" s="269">
        <v>55</v>
      </c>
      <c r="N34" s="269">
        <v>23</v>
      </c>
      <c r="O34" s="269">
        <v>11</v>
      </c>
      <c r="P34" s="269">
        <v>48</v>
      </c>
      <c r="Q34" s="269">
        <v>68</v>
      </c>
      <c r="R34" s="269">
        <v>214</v>
      </c>
      <c r="S34" s="269">
        <v>19</v>
      </c>
      <c r="T34" s="269">
        <v>71</v>
      </c>
      <c r="U34" s="269">
        <v>3813</v>
      </c>
      <c r="V34" s="269">
        <v>25</v>
      </c>
      <c r="W34" s="269">
        <v>44</v>
      </c>
      <c r="X34" s="269">
        <v>202</v>
      </c>
      <c r="Y34" s="269">
        <v>345</v>
      </c>
      <c r="Z34" s="269">
        <v>554</v>
      </c>
      <c r="AA34" s="269">
        <v>5</v>
      </c>
      <c r="AB34" s="269">
        <v>38</v>
      </c>
      <c r="AC34" s="269">
        <v>342</v>
      </c>
      <c r="AD34" s="269">
        <v>239</v>
      </c>
      <c r="AE34" s="269">
        <v>2</v>
      </c>
      <c r="AF34" s="269">
        <v>743</v>
      </c>
      <c r="AG34" s="269">
        <v>29</v>
      </c>
      <c r="AH34" s="269">
        <v>320</v>
      </c>
      <c r="AI34" s="269">
        <v>300</v>
      </c>
      <c r="AJ34" s="269">
        <v>290</v>
      </c>
      <c r="AK34" s="269">
        <v>40</v>
      </c>
      <c r="AL34" s="269">
        <v>77</v>
      </c>
      <c r="AM34" s="269">
        <v>1021</v>
      </c>
      <c r="AN34" s="269">
        <v>30</v>
      </c>
      <c r="AO34" s="269">
        <v>49</v>
      </c>
      <c r="AP34" s="270">
        <v>9482</v>
      </c>
      <c r="AQ34" s="269">
        <v>165</v>
      </c>
      <c r="AR34" s="269">
        <v>5051</v>
      </c>
      <c r="AS34" s="269">
        <v>22</v>
      </c>
      <c r="AT34" s="269">
        <v>55</v>
      </c>
      <c r="AU34" s="269">
        <v>64</v>
      </c>
      <c r="AV34" s="269">
        <v>6</v>
      </c>
      <c r="AW34" s="270">
        <v>5363</v>
      </c>
      <c r="AX34" s="269">
        <v>14845</v>
      </c>
      <c r="AY34" s="270">
        <v>3708</v>
      </c>
      <c r="AZ34" s="270">
        <v>9071</v>
      </c>
      <c r="BA34" s="269">
        <v>18553</v>
      </c>
      <c r="BB34" s="270">
        <v>-11082</v>
      </c>
      <c r="BC34" s="269">
        <v>-2011</v>
      </c>
      <c r="BD34" s="270">
        <v>7471</v>
      </c>
      <c r="BE34" s="271"/>
      <c r="BG34" s="281" t="s">
        <v>22</v>
      </c>
      <c r="BH34" s="283" t="s">
        <v>583</v>
      </c>
      <c r="BI34" s="273">
        <v>14845</v>
      </c>
      <c r="BJ34" s="274">
        <v>11082</v>
      </c>
      <c r="BK34" s="275">
        <v>0.74651397777029305</v>
      </c>
      <c r="BL34" s="276">
        <v>0.25348602222970695</v>
      </c>
      <c r="BM34" s="277"/>
      <c r="BN34" s="281" t="s">
        <v>22</v>
      </c>
      <c r="BO34" s="283" t="s">
        <v>583</v>
      </c>
      <c r="BP34" s="278">
        <v>3708</v>
      </c>
      <c r="BQ34" s="279">
        <v>11082</v>
      </c>
      <c r="BR34" s="280">
        <v>-7374</v>
      </c>
      <c r="BS34" s="277"/>
    </row>
    <row r="35" spans="1:71" x14ac:dyDescent="0.2">
      <c r="A35" s="281" t="s">
        <v>23</v>
      </c>
      <c r="B35" s="282" t="s">
        <v>194</v>
      </c>
      <c r="C35" s="269">
        <v>28</v>
      </c>
      <c r="D35" s="269">
        <v>0</v>
      </c>
      <c r="E35" s="269">
        <v>16</v>
      </c>
      <c r="F35" s="269">
        <v>0</v>
      </c>
      <c r="G35" s="269">
        <v>8</v>
      </c>
      <c r="H35" s="269">
        <v>5</v>
      </c>
      <c r="I35" s="269">
        <v>6</v>
      </c>
      <c r="J35" s="269">
        <v>10</v>
      </c>
      <c r="K35" s="269">
        <v>0</v>
      </c>
      <c r="L35" s="269">
        <v>1</v>
      </c>
      <c r="M35" s="269">
        <v>6</v>
      </c>
      <c r="N35" s="269">
        <v>1</v>
      </c>
      <c r="O35" s="269">
        <v>1</v>
      </c>
      <c r="P35" s="269">
        <v>15</v>
      </c>
      <c r="Q35" s="269">
        <v>29</v>
      </c>
      <c r="R35" s="269">
        <v>151</v>
      </c>
      <c r="S35" s="269">
        <v>8</v>
      </c>
      <c r="T35" s="269">
        <v>26</v>
      </c>
      <c r="U35" s="269">
        <v>2516</v>
      </c>
      <c r="V35" s="269">
        <v>22</v>
      </c>
      <c r="W35" s="269">
        <v>6</v>
      </c>
      <c r="X35" s="269">
        <v>10</v>
      </c>
      <c r="Y35" s="269">
        <v>111</v>
      </c>
      <c r="Z35" s="269">
        <v>68</v>
      </c>
      <c r="AA35" s="269">
        <v>18</v>
      </c>
      <c r="AB35" s="269">
        <v>8</v>
      </c>
      <c r="AC35" s="269">
        <v>632</v>
      </c>
      <c r="AD35" s="269">
        <v>491</v>
      </c>
      <c r="AE35" s="269">
        <v>11</v>
      </c>
      <c r="AF35" s="269">
        <v>91</v>
      </c>
      <c r="AG35" s="269">
        <v>581</v>
      </c>
      <c r="AH35" s="269">
        <v>417</v>
      </c>
      <c r="AI35" s="269">
        <v>505</v>
      </c>
      <c r="AJ35" s="269">
        <v>263</v>
      </c>
      <c r="AK35" s="269">
        <v>102</v>
      </c>
      <c r="AL35" s="269">
        <v>224</v>
      </c>
      <c r="AM35" s="269">
        <v>454</v>
      </c>
      <c r="AN35" s="269">
        <v>0</v>
      </c>
      <c r="AO35" s="269">
        <v>37</v>
      </c>
      <c r="AP35" s="270">
        <v>6878</v>
      </c>
      <c r="AQ35" s="269">
        <v>70</v>
      </c>
      <c r="AR35" s="269">
        <v>4479</v>
      </c>
      <c r="AS35" s="269">
        <v>2</v>
      </c>
      <c r="AT35" s="269">
        <v>977</v>
      </c>
      <c r="AU35" s="269">
        <v>702</v>
      </c>
      <c r="AV35" s="269">
        <v>-1</v>
      </c>
      <c r="AW35" s="270">
        <v>6229</v>
      </c>
      <c r="AX35" s="269">
        <v>13107</v>
      </c>
      <c r="AY35" s="270">
        <v>325</v>
      </c>
      <c r="AZ35" s="270">
        <v>6554</v>
      </c>
      <c r="BA35" s="269">
        <v>13432</v>
      </c>
      <c r="BB35" s="270">
        <v>-11303</v>
      </c>
      <c r="BC35" s="269">
        <v>-4749</v>
      </c>
      <c r="BD35" s="270">
        <v>2129</v>
      </c>
      <c r="BE35" s="271"/>
      <c r="BG35" s="281" t="s">
        <v>23</v>
      </c>
      <c r="BH35" s="283" t="s">
        <v>194</v>
      </c>
      <c r="BI35" s="273">
        <v>13107</v>
      </c>
      <c r="BJ35" s="274">
        <v>11303</v>
      </c>
      <c r="BK35" s="275">
        <v>0.86236362249179832</v>
      </c>
      <c r="BL35" s="276">
        <v>0.13763637750820168</v>
      </c>
      <c r="BM35" s="277"/>
      <c r="BN35" s="281" t="s">
        <v>23</v>
      </c>
      <c r="BO35" s="283" t="s">
        <v>194</v>
      </c>
      <c r="BP35" s="278">
        <v>325</v>
      </c>
      <c r="BQ35" s="279">
        <v>11303</v>
      </c>
      <c r="BR35" s="280">
        <v>-10978</v>
      </c>
      <c r="BS35" s="277"/>
    </row>
    <row r="36" spans="1:71" x14ac:dyDescent="0.2">
      <c r="A36" s="281" t="s">
        <v>24</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119</v>
      </c>
      <c r="AP36" s="270">
        <v>119</v>
      </c>
      <c r="AQ36" s="269">
        <v>0</v>
      </c>
      <c r="AR36" s="269">
        <v>403</v>
      </c>
      <c r="AS36" s="269">
        <v>13084</v>
      </c>
      <c r="AT36" s="269">
        <v>0</v>
      </c>
      <c r="AU36" s="269">
        <v>0</v>
      </c>
      <c r="AV36" s="269">
        <v>0</v>
      </c>
      <c r="AW36" s="270">
        <v>13487</v>
      </c>
      <c r="AX36" s="269">
        <v>13606</v>
      </c>
      <c r="AY36" s="270">
        <v>0</v>
      </c>
      <c r="AZ36" s="270">
        <v>13487</v>
      </c>
      <c r="BA36" s="269">
        <v>13606</v>
      </c>
      <c r="BB36" s="270">
        <v>0</v>
      </c>
      <c r="BC36" s="269">
        <v>13487</v>
      </c>
      <c r="BD36" s="270">
        <v>13606</v>
      </c>
      <c r="BE36" s="271"/>
      <c r="BG36" s="281" t="s">
        <v>24</v>
      </c>
      <c r="BH36" s="283" t="s">
        <v>39</v>
      </c>
      <c r="BI36" s="273">
        <v>13606</v>
      </c>
      <c r="BJ36" s="274">
        <v>0</v>
      </c>
      <c r="BK36" s="275">
        <v>0</v>
      </c>
      <c r="BL36" s="276">
        <v>1</v>
      </c>
      <c r="BM36" s="277"/>
      <c r="BN36" s="281" t="s">
        <v>24</v>
      </c>
      <c r="BO36" s="283" t="s">
        <v>39</v>
      </c>
      <c r="BP36" s="278">
        <v>0</v>
      </c>
      <c r="BQ36" s="279">
        <v>0</v>
      </c>
      <c r="BR36" s="280">
        <v>0</v>
      </c>
      <c r="BS36" s="277"/>
    </row>
    <row r="37" spans="1:71" x14ac:dyDescent="0.2">
      <c r="A37" s="281" t="s">
        <v>25</v>
      </c>
      <c r="B37" s="282" t="s">
        <v>40</v>
      </c>
      <c r="C37" s="269">
        <v>0</v>
      </c>
      <c r="D37" s="269">
        <v>0</v>
      </c>
      <c r="E37" s="269">
        <v>0</v>
      </c>
      <c r="F37" s="269">
        <v>0</v>
      </c>
      <c r="G37" s="269">
        <v>0</v>
      </c>
      <c r="H37" s="269">
        <v>0</v>
      </c>
      <c r="I37" s="269">
        <v>0</v>
      </c>
      <c r="J37" s="269">
        <v>0</v>
      </c>
      <c r="K37" s="269">
        <v>0</v>
      </c>
      <c r="L37" s="269">
        <v>0</v>
      </c>
      <c r="M37" s="269">
        <v>0</v>
      </c>
      <c r="N37" s="269">
        <v>0</v>
      </c>
      <c r="O37" s="269">
        <v>0</v>
      </c>
      <c r="P37" s="269">
        <v>1</v>
      </c>
      <c r="Q37" s="269">
        <v>0</v>
      </c>
      <c r="R37" s="269">
        <v>1</v>
      </c>
      <c r="S37" s="269">
        <v>0</v>
      </c>
      <c r="T37" s="269">
        <v>4</v>
      </c>
      <c r="U37" s="269">
        <v>175</v>
      </c>
      <c r="V37" s="269">
        <v>2</v>
      </c>
      <c r="W37" s="269">
        <v>0</v>
      </c>
      <c r="X37" s="269">
        <v>0</v>
      </c>
      <c r="Y37" s="269">
        <v>2</v>
      </c>
      <c r="Z37" s="269">
        <v>3</v>
      </c>
      <c r="AA37" s="269">
        <v>0</v>
      </c>
      <c r="AB37" s="269">
        <v>0</v>
      </c>
      <c r="AC37" s="269">
        <v>1</v>
      </c>
      <c r="AD37" s="269">
        <v>1</v>
      </c>
      <c r="AE37" s="269">
        <v>0</v>
      </c>
      <c r="AF37" s="269">
        <v>1</v>
      </c>
      <c r="AG37" s="269">
        <v>7</v>
      </c>
      <c r="AH37" s="269">
        <v>2</v>
      </c>
      <c r="AI37" s="269">
        <v>0</v>
      </c>
      <c r="AJ37" s="269">
        <v>2</v>
      </c>
      <c r="AK37" s="269">
        <v>0</v>
      </c>
      <c r="AL37" s="269">
        <v>1</v>
      </c>
      <c r="AM37" s="269">
        <v>3</v>
      </c>
      <c r="AN37" s="269">
        <v>0</v>
      </c>
      <c r="AO37" s="269">
        <v>0</v>
      </c>
      <c r="AP37" s="270">
        <v>206</v>
      </c>
      <c r="AQ37" s="269">
        <v>0</v>
      </c>
      <c r="AR37" s="269">
        <v>2951</v>
      </c>
      <c r="AS37" s="269">
        <v>4473</v>
      </c>
      <c r="AT37" s="269">
        <v>2675</v>
      </c>
      <c r="AU37" s="269">
        <v>2065</v>
      </c>
      <c r="AV37" s="269">
        <v>0</v>
      </c>
      <c r="AW37" s="270">
        <v>12164</v>
      </c>
      <c r="AX37" s="269">
        <v>12370</v>
      </c>
      <c r="AY37" s="270">
        <v>2791</v>
      </c>
      <c r="AZ37" s="270">
        <v>14955</v>
      </c>
      <c r="BA37" s="269">
        <v>15161</v>
      </c>
      <c r="BB37" s="270">
        <v>-264</v>
      </c>
      <c r="BC37" s="269">
        <v>14691</v>
      </c>
      <c r="BD37" s="270">
        <v>14897</v>
      </c>
      <c r="BE37" s="271"/>
      <c r="BG37" s="281" t="s">
        <v>25</v>
      </c>
      <c r="BH37" s="283" t="s">
        <v>40</v>
      </c>
      <c r="BI37" s="273">
        <v>12370</v>
      </c>
      <c r="BJ37" s="274">
        <v>264</v>
      </c>
      <c r="BK37" s="275">
        <v>2.1341956345998381E-2</v>
      </c>
      <c r="BL37" s="276">
        <v>0.97865804365400166</v>
      </c>
      <c r="BM37" s="277"/>
      <c r="BN37" s="281" t="s">
        <v>25</v>
      </c>
      <c r="BO37" s="283" t="s">
        <v>40</v>
      </c>
      <c r="BP37" s="278">
        <v>2791</v>
      </c>
      <c r="BQ37" s="279">
        <v>264</v>
      </c>
      <c r="BR37" s="280">
        <v>2527</v>
      </c>
      <c r="BS37" s="277"/>
    </row>
    <row r="38" spans="1:71" x14ac:dyDescent="0.2">
      <c r="A38" s="281" t="s">
        <v>26</v>
      </c>
      <c r="B38" s="282" t="s">
        <v>584</v>
      </c>
      <c r="C38" s="269">
        <v>4</v>
      </c>
      <c r="D38" s="269">
        <v>0</v>
      </c>
      <c r="E38" s="269">
        <v>0</v>
      </c>
      <c r="F38" s="269">
        <v>0</v>
      </c>
      <c r="G38" s="269">
        <v>0</v>
      </c>
      <c r="H38" s="269">
        <v>0</v>
      </c>
      <c r="I38" s="269">
        <v>0</v>
      </c>
      <c r="J38" s="269">
        <v>0</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0</v>
      </c>
      <c r="AA38" s="269">
        <v>0</v>
      </c>
      <c r="AB38" s="269">
        <v>0</v>
      </c>
      <c r="AC38" s="269">
        <v>0</v>
      </c>
      <c r="AD38" s="269">
        <v>1</v>
      </c>
      <c r="AE38" s="269">
        <v>0</v>
      </c>
      <c r="AF38" s="269">
        <v>1</v>
      </c>
      <c r="AG38" s="269">
        <v>0</v>
      </c>
      <c r="AH38" s="269">
        <v>0</v>
      </c>
      <c r="AI38" s="269">
        <v>0</v>
      </c>
      <c r="AJ38" s="269">
        <v>493</v>
      </c>
      <c r="AK38" s="269">
        <v>0</v>
      </c>
      <c r="AL38" s="269">
        <v>0</v>
      </c>
      <c r="AM38" s="269">
        <v>1</v>
      </c>
      <c r="AN38" s="269">
        <v>0</v>
      </c>
      <c r="AO38" s="269">
        <v>1</v>
      </c>
      <c r="AP38" s="270">
        <v>501</v>
      </c>
      <c r="AQ38" s="269">
        <v>217</v>
      </c>
      <c r="AR38" s="269">
        <v>5339</v>
      </c>
      <c r="AS38" s="269">
        <v>13322</v>
      </c>
      <c r="AT38" s="269">
        <v>0</v>
      </c>
      <c r="AU38" s="269">
        <v>0</v>
      </c>
      <c r="AV38" s="269">
        <v>0</v>
      </c>
      <c r="AW38" s="270">
        <v>18878</v>
      </c>
      <c r="AX38" s="269">
        <v>19379</v>
      </c>
      <c r="AY38" s="270">
        <v>7956</v>
      </c>
      <c r="AZ38" s="270">
        <v>26834</v>
      </c>
      <c r="BA38" s="269">
        <v>27335</v>
      </c>
      <c r="BB38" s="270">
        <v>-3799</v>
      </c>
      <c r="BC38" s="269">
        <v>23035</v>
      </c>
      <c r="BD38" s="270">
        <v>23536</v>
      </c>
      <c r="BE38" s="271"/>
      <c r="BG38" s="281" t="s">
        <v>26</v>
      </c>
      <c r="BH38" s="283" t="s">
        <v>584</v>
      </c>
      <c r="BI38" s="273">
        <v>19379</v>
      </c>
      <c r="BJ38" s="274">
        <v>3799</v>
      </c>
      <c r="BK38" s="275">
        <v>0.1960369472108984</v>
      </c>
      <c r="BL38" s="276">
        <v>0.80396305278910163</v>
      </c>
      <c r="BM38" s="277"/>
      <c r="BN38" s="281" t="s">
        <v>26</v>
      </c>
      <c r="BO38" s="283" t="s">
        <v>584</v>
      </c>
      <c r="BP38" s="278">
        <v>7956</v>
      </c>
      <c r="BQ38" s="279">
        <v>3799</v>
      </c>
      <c r="BR38" s="280">
        <v>4157</v>
      </c>
      <c r="BS38" s="277"/>
    </row>
    <row r="39" spans="1:71" x14ac:dyDescent="0.2">
      <c r="A39" s="281" t="s">
        <v>51</v>
      </c>
      <c r="B39" s="282" t="s">
        <v>585</v>
      </c>
      <c r="C39" s="269">
        <v>1</v>
      </c>
      <c r="D39" s="269">
        <v>0</v>
      </c>
      <c r="E39" s="269">
        <v>28</v>
      </c>
      <c r="F39" s="269">
        <v>0</v>
      </c>
      <c r="G39" s="269">
        <v>1</v>
      </c>
      <c r="H39" s="269">
        <v>1</v>
      </c>
      <c r="I39" s="269">
        <v>0</v>
      </c>
      <c r="J39" s="269">
        <v>2</v>
      </c>
      <c r="K39" s="269">
        <v>0</v>
      </c>
      <c r="L39" s="269">
        <v>0</v>
      </c>
      <c r="M39" s="269">
        <v>0</v>
      </c>
      <c r="N39" s="269">
        <v>1</v>
      </c>
      <c r="O39" s="269">
        <v>0</v>
      </c>
      <c r="P39" s="269">
        <v>2</v>
      </c>
      <c r="Q39" s="269">
        <v>9</v>
      </c>
      <c r="R39" s="269">
        <v>26</v>
      </c>
      <c r="S39" s="269">
        <v>2</v>
      </c>
      <c r="T39" s="269">
        <v>2</v>
      </c>
      <c r="U39" s="269">
        <v>104</v>
      </c>
      <c r="V39" s="269">
        <v>2</v>
      </c>
      <c r="W39" s="269">
        <v>0</v>
      </c>
      <c r="X39" s="269">
        <v>1</v>
      </c>
      <c r="Y39" s="269">
        <v>9</v>
      </c>
      <c r="Z39" s="269">
        <v>36</v>
      </c>
      <c r="AA39" s="269">
        <v>4</v>
      </c>
      <c r="AB39" s="269">
        <v>2</v>
      </c>
      <c r="AC39" s="269">
        <v>6</v>
      </c>
      <c r="AD39" s="269">
        <v>22</v>
      </c>
      <c r="AE39" s="269">
        <v>1</v>
      </c>
      <c r="AF39" s="269">
        <v>9</v>
      </c>
      <c r="AG39" s="269">
        <v>2</v>
      </c>
      <c r="AH39" s="269">
        <v>0</v>
      </c>
      <c r="AI39" s="269">
        <v>35</v>
      </c>
      <c r="AJ39" s="269">
        <v>25</v>
      </c>
      <c r="AK39" s="269">
        <v>0</v>
      </c>
      <c r="AL39" s="269">
        <v>14</v>
      </c>
      <c r="AM39" s="269">
        <v>33</v>
      </c>
      <c r="AN39" s="269">
        <v>0</v>
      </c>
      <c r="AO39" s="269">
        <v>2</v>
      </c>
      <c r="AP39" s="270">
        <v>382</v>
      </c>
      <c r="AQ39" s="269">
        <v>0</v>
      </c>
      <c r="AR39" s="269">
        <v>1467</v>
      </c>
      <c r="AS39" s="269">
        <v>0</v>
      </c>
      <c r="AT39" s="269">
        <v>0</v>
      </c>
      <c r="AU39" s="269">
        <v>0</v>
      </c>
      <c r="AV39" s="269">
        <v>0</v>
      </c>
      <c r="AW39" s="270">
        <v>1467</v>
      </c>
      <c r="AX39" s="269">
        <v>1849</v>
      </c>
      <c r="AY39" s="270">
        <v>11</v>
      </c>
      <c r="AZ39" s="270">
        <v>1478</v>
      </c>
      <c r="BA39" s="269">
        <v>1860</v>
      </c>
      <c r="BB39" s="270">
        <v>-436</v>
      </c>
      <c r="BC39" s="269">
        <v>1042</v>
      </c>
      <c r="BD39" s="270">
        <v>1424</v>
      </c>
      <c r="BE39" s="271"/>
      <c r="BG39" s="281" t="s">
        <v>51</v>
      </c>
      <c r="BH39" s="283" t="s">
        <v>585</v>
      </c>
      <c r="BI39" s="273">
        <v>1849</v>
      </c>
      <c r="BJ39" s="274">
        <v>436</v>
      </c>
      <c r="BK39" s="275">
        <v>0.2358031368307193</v>
      </c>
      <c r="BL39" s="276">
        <v>0.7641968631692807</v>
      </c>
      <c r="BM39" s="277"/>
      <c r="BN39" s="281" t="s">
        <v>51</v>
      </c>
      <c r="BO39" s="283" t="s">
        <v>585</v>
      </c>
      <c r="BP39" s="278">
        <v>11</v>
      </c>
      <c r="BQ39" s="279">
        <v>436</v>
      </c>
      <c r="BR39" s="280">
        <v>-425</v>
      </c>
      <c r="BS39" s="277"/>
    </row>
    <row r="40" spans="1:71" x14ac:dyDescent="0.2">
      <c r="A40" s="281" t="s">
        <v>195</v>
      </c>
      <c r="B40" s="282" t="s">
        <v>41</v>
      </c>
      <c r="C40" s="269">
        <v>162</v>
      </c>
      <c r="D40" s="269">
        <v>2</v>
      </c>
      <c r="E40" s="269">
        <v>37</v>
      </c>
      <c r="F40" s="269">
        <v>0</v>
      </c>
      <c r="G40" s="269">
        <v>51</v>
      </c>
      <c r="H40" s="269">
        <v>32</v>
      </c>
      <c r="I40" s="269">
        <v>22</v>
      </c>
      <c r="J40" s="269">
        <v>41</v>
      </c>
      <c r="K40" s="269">
        <v>0</v>
      </c>
      <c r="L40" s="269">
        <v>18</v>
      </c>
      <c r="M40" s="269">
        <v>64</v>
      </c>
      <c r="N40" s="269">
        <v>13</v>
      </c>
      <c r="O40" s="269">
        <v>6</v>
      </c>
      <c r="P40" s="269">
        <v>60</v>
      </c>
      <c r="Q40" s="269">
        <v>155</v>
      </c>
      <c r="R40" s="269">
        <v>483</v>
      </c>
      <c r="S40" s="269">
        <v>34</v>
      </c>
      <c r="T40" s="269">
        <v>174</v>
      </c>
      <c r="U40" s="269">
        <v>7541</v>
      </c>
      <c r="V40" s="269">
        <v>42</v>
      </c>
      <c r="W40" s="269">
        <v>72</v>
      </c>
      <c r="X40" s="269">
        <v>66</v>
      </c>
      <c r="Y40" s="269">
        <v>1247</v>
      </c>
      <c r="Z40" s="269">
        <v>385</v>
      </c>
      <c r="AA40" s="269">
        <v>61</v>
      </c>
      <c r="AB40" s="269">
        <v>52</v>
      </c>
      <c r="AC40" s="269">
        <v>1412</v>
      </c>
      <c r="AD40" s="269">
        <v>973</v>
      </c>
      <c r="AE40" s="269">
        <v>133</v>
      </c>
      <c r="AF40" s="269">
        <v>424</v>
      </c>
      <c r="AG40" s="269">
        <v>369</v>
      </c>
      <c r="AH40" s="269">
        <v>1254</v>
      </c>
      <c r="AI40" s="269">
        <v>1153</v>
      </c>
      <c r="AJ40" s="269">
        <v>1083</v>
      </c>
      <c r="AK40" s="269">
        <v>113</v>
      </c>
      <c r="AL40" s="269">
        <v>1006</v>
      </c>
      <c r="AM40" s="269">
        <v>561</v>
      </c>
      <c r="AN40" s="269">
        <v>0</v>
      </c>
      <c r="AO40" s="269">
        <v>19</v>
      </c>
      <c r="AP40" s="270">
        <v>19320</v>
      </c>
      <c r="AQ40" s="269">
        <v>233</v>
      </c>
      <c r="AR40" s="269">
        <v>3932</v>
      </c>
      <c r="AS40" s="269">
        <v>0</v>
      </c>
      <c r="AT40" s="269">
        <v>163</v>
      </c>
      <c r="AU40" s="269">
        <v>197</v>
      </c>
      <c r="AV40" s="269">
        <v>0</v>
      </c>
      <c r="AW40" s="270">
        <v>4525</v>
      </c>
      <c r="AX40" s="269">
        <v>23845</v>
      </c>
      <c r="AY40" s="270">
        <v>1239</v>
      </c>
      <c r="AZ40" s="270">
        <v>5764</v>
      </c>
      <c r="BA40" s="269">
        <v>25084</v>
      </c>
      <c r="BB40" s="270">
        <v>-16934</v>
      </c>
      <c r="BC40" s="269">
        <v>-11170</v>
      </c>
      <c r="BD40" s="270">
        <v>8150</v>
      </c>
      <c r="BE40" s="271"/>
      <c r="BG40" s="281" t="s">
        <v>195</v>
      </c>
      <c r="BH40" s="283" t="s">
        <v>41</v>
      </c>
      <c r="BI40" s="273">
        <v>23845</v>
      </c>
      <c r="BJ40" s="274">
        <v>16934</v>
      </c>
      <c r="BK40" s="275">
        <v>0.71016984692807716</v>
      </c>
      <c r="BL40" s="276">
        <v>0.28983015307192284</v>
      </c>
      <c r="BM40" s="277"/>
      <c r="BN40" s="281" t="s">
        <v>195</v>
      </c>
      <c r="BO40" s="283" t="s">
        <v>41</v>
      </c>
      <c r="BP40" s="278">
        <v>1239</v>
      </c>
      <c r="BQ40" s="279">
        <v>16934</v>
      </c>
      <c r="BR40" s="280">
        <v>-15695</v>
      </c>
      <c r="BS40" s="277"/>
    </row>
    <row r="41" spans="1:71" x14ac:dyDescent="0.2">
      <c r="A41" s="286">
        <v>37</v>
      </c>
      <c r="B41" s="282" t="s">
        <v>42</v>
      </c>
      <c r="C41" s="269">
        <v>1</v>
      </c>
      <c r="D41" s="269">
        <v>0</v>
      </c>
      <c r="E41" s="269">
        <v>3</v>
      </c>
      <c r="F41" s="269">
        <v>0</v>
      </c>
      <c r="G41" s="269">
        <v>0</v>
      </c>
      <c r="H41" s="269">
        <v>0</v>
      </c>
      <c r="I41" s="269">
        <v>0</v>
      </c>
      <c r="J41" s="269">
        <v>0</v>
      </c>
      <c r="K41" s="269">
        <v>0</v>
      </c>
      <c r="L41" s="269">
        <v>0</v>
      </c>
      <c r="M41" s="269">
        <v>0</v>
      </c>
      <c r="N41" s="269">
        <v>0</v>
      </c>
      <c r="O41" s="269">
        <v>0</v>
      </c>
      <c r="P41" s="269">
        <v>0</v>
      </c>
      <c r="Q41" s="269">
        <v>0</v>
      </c>
      <c r="R41" s="269">
        <v>2</v>
      </c>
      <c r="S41" s="269">
        <v>0</v>
      </c>
      <c r="T41" s="269">
        <v>0</v>
      </c>
      <c r="U41" s="269">
        <v>23</v>
      </c>
      <c r="V41" s="269">
        <v>0</v>
      </c>
      <c r="W41" s="269">
        <v>0</v>
      </c>
      <c r="X41" s="269">
        <v>1</v>
      </c>
      <c r="Y41" s="269">
        <v>3</v>
      </c>
      <c r="Z41" s="269">
        <v>0</v>
      </c>
      <c r="AA41" s="269">
        <v>0</v>
      </c>
      <c r="AB41" s="269">
        <v>0</v>
      </c>
      <c r="AC41" s="269">
        <v>15</v>
      </c>
      <c r="AD41" s="269">
        <v>1</v>
      </c>
      <c r="AE41" s="269">
        <v>5</v>
      </c>
      <c r="AF41" s="269">
        <v>1</v>
      </c>
      <c r="AG41" s="269">
        <v>43</v>
      </c>
      <c r="AH41" s="269">
        <v>8</v>
      </c>
      <c r="AI41" s="269">
        <v>47</v>
      </c>
      <c r="AJ41" s="269">
        <v>300</v>
      </c>
      <c r="AK41" s="269">
        <v>3</v>
      </c>
      <c r="AL41" s="269">
        <v>7</v>
      </c>
      <c r="AM41" s="269">
        <v>455</v>
      </c>
      <c r="AN41" s="269">
        <v>0</v>
      </c>
      <c r="AO41" s="269">
        <v>1</v>
      </c>
      <c r="AP41" s="270">
        <v>919</v>
      </c>
      <c r="AQ41" s="269">
        <v>4101</v>
      </c>
      <c r="AR41" s="269">
        <v>11831</v>
      </c>
      <c r="AS41" s="269">
        <v>0</v>
      </c>
      <c r="AT41" s="269">
        <v>0</v>
      </c>
      <c r="AU41" s="269">
        <v>0</v>
      </c>
      <c r="AV41" s="269">
        <v>0</v>
      </c>
      <c r="AW41" s="270">
        <v>15932</v>
      </c>
      <c r="AX41" s="269">
        <v>16851</v>
      </c>
      <c r="AY41" s="270">
        <v>14114</v>
      </c>
      <c r="AZ41" s="270">
        <v>30046</v>
      </c>
      <c r="BA41" s="269">
        <v>30965</v>
      </c>
      <c r="BB41" s="270">
        <v>-9723</v>
      </c>
      <c r="BC41" s="269">
        <v>20323</v>
      </c>
      <c r="BD41" s="270">
        <v>21242</v>
      </c>
      <c r="BE41" s="271"/>
      <c r="BG41" s="286">
        <v>37</v>
      </c>
      <c r="BH41" s="283" t="s">
        <v>42</v>
      </c>
      <c r="BI41" s="273">
        <v>16851</v>
      </c>
      <c r="BJ41" s="274">
        <v>9723</v>
      </c>
      <c r="BK41" s="275">
        <v>0.57699839772120354</v>
      </c>
      <c r="BL41" s="276">
        <v>0.42300160227879646</v>
      </c>
      <c r="BM41" s="277"/>
      <c r="BN41" s="286">
        <v>37</v>
      </c>
      <c r="BO41" s="283" t="s">
        <v>42</v>
      </c>
      <c r="BP41" s="278">
        <v>14114</v>
      </c>
      <c r="BQ41" s="279">
        <v>9723</v>
      </c>
      <c r="BR41" s="280">
        <v>4391</v>
      </c>
      <c r="BS41" s="277"/>
    </row>
    <row r="42" spans="1:71" x14ac:dyDescent="0.2">
      <c r="A42" s="287">
        <v>38</v>
      </c>
      <c r="B42" s="268" t="s">
        <v>586</v>
      </c>
      <c r="C42" s="269">
        <v>3</v>
      </c>
      <c r="D42" s="269">
        <v>0</v>
      </c>
      <c r="E42" s="269">
        <v>2</v>
      </c>
      <c r="F42" s="269">
        <v>0</v>
      </c>
      <c r="G42" s="269">
        <v>1</v>
      </c>
      <c r="H42" s="269">
        <v>0</v>
      </c>
      <c r="I42" s="269">
        <v>0</v>
      </c>
      <c r="J42" s="269">
        <v>0</v>
      </c>
      <c r="K42" s="269">
        <v>0</v>
      </c>
      <c r="L42" s="269">
        <v>0</v>
      </c>
      <c r="M42" s="269">
        <v>1</v>
      </c>
      <c r="N42" s="269">
        <v>0</v>
      </c>
      <c r="O42" s="269">
        <v>0</v>
      </c>
      <c r="P42" s="269">
        <v>0</v>
      </c>
      <c r="Q42" s="269">
        <v>1</v>
      </c>
      <c r="R42" s="269">
        <v>8</v>
      </c>
      <c r="S42" s="269">
        <v>1</v>
      </c>
      <c r="T42" s="269">
        <v>2</v>
      </c>
      <c r="U42" s="269">
        <v>98</v>
      </c>
      <c r="V42" s="269">
        <v>1</v>
      </c>
      <c r="W42" s="269">
        <v>1</v>
      </c>
      <c r="X42" s="269">
        <v>0</v>
      </c>
      <c r="Y42" s="269">
        <v>6</v>
      </c>
      <c r="Z42" s="269">
        <v>0</v>
      </c>
      <c r="AA42" s="269">
        <v>0</v>
      </c>
      <c r="AB42" s="269">
        <v>1</v>
      </c>
      <c r="AC42" s="269">
        <v>19</v>
      </c>
      <c r="AD42" s="269">
        <v>16</v>
      </c>
      <c r="AE42" s="269">
        <v>0</v>
      </c>
      <c r="AF42" s="269">
        <v>9</v>
      </c>
      <c r="AG42" s="269">
        <v>1</v>
      </c>
      <c r="AH42" s="269">
        <v>20</v>
      </c>
      <c r="AI42" s="269">
        <v>34</v>
      </c>
      <c r="AJ42" s="269">
        <v>20</v>
      </c>
      <c r="AK42" s="269">
        <v>3</v>
      </c>
      <c r="AL42" s="269">
        <v>5</v>
      </c>
      <c r="AM42" s="269">
        <v>18</v>
      </c>
      <c r="AN42" s="269">
        <v>0</v>
      </c>
      <c r="AO42" s="269">
        <v>0</v>
      </c>
      <c r="AP42" s="270">
        <v>271</v>
      </c>
      <c r="AQ42" s="269">
        <v>0</v>
      </c>
      <c r="AR42" s="269">
        <v>0</v>
      </c>
      <c r="AS42" s="269">
        <v>0</v>
      </c>
      <c r="AT42" s="269">
        <v>0</v>
      </c>
      <c r="AU42" s="269">
        <v>0</v>
      </c>
      <c r="AV42" s="269">
        <v>0</v>
      </c>
      <c r="AW42" s="270">
        <v>0</v>
      </c>
      <c r="AX42" s="269">
        <v>271</v>
      </c>
      <c r="AY42" s="270">
        <v>0</v>
      </c>
      <c r="AZ42" s="270">
        <v>0</v>
      </c>
      <c r="BA42" s="269">
        <v>271</v>
      </c>
      <c r="BB42" s="270">
        <v>0</v>
      </c>
      <c r="BC42" s="269">
        <v>0</v>
      </c>
      <c r="BD42" s="270">
        <v>271</v>
      </c>
      <c r="BE42" s="271"/>
      <c r="BG42" s="287">
        <v>38</v>
      </c>
      <c r="BH42" s="272" t="s">
        <v>586</v>
      </c>
      <c r="BI42" s="273">
        <v>271</v>
      </c>
      <c r="BJ42" s="274">
        <v>0</v>
      </c>
      <c r="BK42" s="275">
        <v>0</v>
      </c>
      <c r="BL42" s="276">
        <v>1</v>
      </c>
      <c r="BM42" s="277"/>
      <c r="BN42" s="287">
        <v>38</v>
      </c>
      <c r="BO42" s="272" t="s">
        <v>586</v>
      </c>
      <c r="BP42" s="278">
        <v>0</v>
      </c>
      <c r="BQ42" s="279">
        <v>0</v>
      </c>
      <c r="BR42" s="280">
        <v>0</v>
      </c>
      <c r="BS42" s="277"/>
    </row>
    <row r="43" spans="1:71" x14ac:dyDescent="0.2">
      <c r="A43" s="287">
        <v>39</v>
      </c>
      <c r="B43" s="268" t="s">
        <v>587</v>
      </c>
      <c r="C43" s="269">
        <v>33</v>
      </c>
      <c r="D43" s="269">
        <v>0</v>
      </c>
      <c r="E43" s="269">
        <v>36</v>
      </c>
      <c r="F43" s="269">
        <v>0</v>
      </c>
      <c r="G43" s="269">
        <v>12</v>
      </c>
      <c r="H43" s="269">
        <v>4</v>
      </c>
      <c r="I43" s="269">
        <v>3</v>
      </c>
      <c r="J43" s="269">
        <v>2</v>
      </c>
      <c r="K43" s="269">
        <v>0</v>
      </c>
      <c r="L43" s="269">
        <v>1</v>
      </c>
      <c r="M43" s="269">
        <v>11</v>
      </c>
      <c r="N43" s="269">
        <v>5</v>
      </c>
      <c r="O43" s="269">
        <v>2</v>
      </c>
      <c r="P43" s="269">
        <v>10</v>
      </c>
      <c r="Q43" s="269">
        <v>36</v>
      </c>
      <c r="R43" s="269">
        <v>107</v>
      </c>
      <c r="S43" s="269">
        <v>4</v>
      </c>
      <c r="T43" s="269">
        <v>6</v>
      </c>
      <c r="U43" s="269">
        <v>675</v>
      </c>
      <c r="V43" s="269">
        <v>3</v>
      </c>
      <c r="W43" s="269">
        <v>6</v>
      </c>
      <c r="X43" s="269">
        <v>6</v>
      </c>
      <c r="Y43" s="269">
        <v>203</v>
      </c>
      <c r="Z43" s="269">
        <v>21</v>
      </c>
      <c r="AA43" s="269">
        <v>5</v>
      </c>
      <c r="AB43" s="269">
        <v>22</v>
      </c>
      <c r="AC43" s="269">
        <v>151</v>
      </c>
      <c r="AD43" s="269">
        <v>72</v>
      </c>
      <c r="AE43" s="269">
        <v>9</v>
      </c>
      <c r="AF43" s="269">
        <v>98</v>
      </c>
      <c r="AG43" s="269">
        <v>15</v>
      </c>
      <c r="AH43" s="269">
        <v>52</v>
      </c>
      <c r="AI43" s="269">
        <v>215</v>
      </c>
      <c r="AJ43" s="269">
        <v>99</v>
      </c>
      <c r="AK43" s="269">
        <v>14</v>
      </c>
      <c r="AL43" s="269">
        <v>36</v>
      </c>
      <c r="AM43" s="269">
        <v>80</v>
      </c>
      <c r="AN43" s="269">
        <v>0</v>
      </c>
      <c r="AO43" s="269">
        <v>0</v>
      </c>
      <c r="AP43" s="270">
        <v>2054</v>
      </c>
      <c r="AQ43" s="269">
        <v>7</v>
      </c>
      <c r="AR43" s="269">
        <v>2354</v>
      </c>
      <c r="AS43" s="269">
        <v>0</v>
      </c>
      <c r="AT43" s="269">
        <v>0</v>
      </c>
      <c r="AU43" s="269">
        <v>0</v>
      </c>
      <c r="AV43" s="269">
        <v>0</v>
      </c>
      <c r="AW43" s="270">
        <v>2361</v>
      </c>
      <c r="AX43" s="269">
        <v>4415</v>
      </c>
      <c r="AY43" s="270">
        <v>1</v>
      </c>
      <c r="AZ43" s="270">
        <v>2362</v>
      </c>
      <c r="BA43" s="269">
        <v>4416</v>
      </c>
      <c r="BB43" s="270">
        <v>-3788</v>
      </c>
      <c r="BC43" s="269">
        <v>-1426</v>
      </c>
      <c r="BD43" s="270">
        <v>628</v>
      </c>
      <c r="BE43" s="271"/>
      <c r="BG43" s="287">
        <v>39</v>
      </c>
      <c r="BH43" s="272" t="s">
        <v>587</v>
      </c>
      <c r="BI43" s="273">
        <v>4415</v>
      </c>
      <c r="BJ43" s="274">
        <v>3788</v>
      </c>
      <c r="BK43" s="275">
        <v>0.85798414496036235</v>
      </c>
      <c r="BL43" s="276">
        <v>0.14201585503963765</v>
      </c>
      <c r="BM43" s="277"/>
      <c r="BN43" s="287">
        <v>39</v>
      </c>
      <c r="BO43" s="272" t="s">
        <v>587</v>
      </c>
      <c r="BP43" s="278">
        <v>1</v>
      </c>
      <c r="BQ43" s="279">
        <v>3788</v>
      </c>
      <c r="BR43" s="280">
        <v>-3787</v>
      </c>
      <c r="BS43" s="277"/>
    </row>
    <row r="44" spans="1:71" x14ac:dyDescent="0.2">
      <c r="A44" s="288">
        <v>40</v>
      </c>
      <c r="B44" s="289" t="s">
        <v>43</v>
      </c>
      <c r="C44" s="290">
        <v>4454</v>
      </c>
      <c r="D44" s="290">
        <v>19</v>
      </c>
      <c r="E44" s="290">
        <v>1636</v>
      </c>
      <c r="F44" s="290">
        <v>2</v>
      </c>
      <c r="G44" s="290">
        <v>1419</v>
      </c>
      <c r="H44" s="290">
        <v>614</v>
      </c>
      <c r="I44" s="290">
        <v>838</v>
      </c>
      <c r="J44" s="290">
        <v>626</v>
      </c>
      <c r="K44" s="290">
        <v>16</v>
      </c>
      <c r="L44" s="290">
        <v>331</v>
      </c>
      <c r="M44" s="290">
        <v>622</v>
      </c>
      <c r="N44" s="290">
        <v>960</v>
      </c>
      <c r="O44" s="290">
        <v>335</v>
      </c>
      <c r="P44" s="290">
        <v>1321</v>
      </c>
      <c r="Q44" s="290">
        <v>2411</v>
      </c>
      <c r="R44" s="290">
        <v>8505</v>
      </c>
      <c r="S44" s="290">
        <v>702</v>
      </c>
      <c r="T44" s="290">
        <v>2550</v>
      </c>
      <c r="U44" s="290">
        <v>134044</v>
      </c>
      <c r="V44" s="290">
        <v>796</v>
      </c>
      <c r="W44" s="290">
        <v>2407</v>
      </c>
      <c r="X44" s="290">
        <v>1093</v>
      </c>
      <c r="Y44" s="290">
        <v>7016</v>
      </c>
      <c r="Z44" s="290">
        <v>7112</v>
      </c>
      <c r="AA44" s="290">
        <v>226</v>
      </c>
      <c r="AB44" s="290">
        <v>282</v>
      </c>
      <c r="AC44" s="290">
        <v>4517</v>
      </c>
      <c r="AD44" s="290">
        <v>2713</v>
      </c>
      <c r="AE44" s="290">
        <v>1737</v>
      </c>
      <c r="AF44" s="290">
        <v>2232</v>
      </c>
      <c r="AG44" s="290">
        <v>1212</v>
      </c>
      <c r="AH44" s="290">
        <v>3869</v>
      </c>
      <c r="AI44" s="290">
        <v>4311</v>
      </c>
      <c r="AJ44" s="290">
        <v>10469</v>
      </c>
      <c r="AK44" s="290">
        <v>573</v>
      </c>
      <c r="AL44" s="290">
        <v>3393</v>
      </c>
      <c r="AM44" s="290">
        <v>11196</v>
      </c>
      <c r="AN44" s="290">
        <v>271</v>
      </c>
      <c r="AO44" s="290">
        <v>429</v>
      </c>
      <c r="AP44" s="291">
        <v>227259</v>
      </c>
      <c r="AQ44" s="290">
        <v>6121</v>
      </c>
      <c r="AR44" s="290">
        <v>103071</v>
      </c>
      <c r="AS44" s="290">
        <v>31108</v>
      </c>
      <c r="AT44" s="290">
        <v>17265</v>
      </c>
      <c r="AU44" s="290">
        <v>9566</v>
      </c>
      <c r="AV44" s="290">
        <v>1952</v>
      </c>
      <c r="AW44" s="291">
        <v>169083</v>
      </c>
      <c r="AX44" s="290">
        <v>396342</v>
      </c>
      <c r="AY44" s="291">
        <v>267528</v>
      </c>
      <c r="AZ44" s="291">
        <v>436611</v>
      </c>
      <c r="BA44" s="290">
        <v>663870</v>
      </c>
      <c r="BB44" s="291">
        <v>-246374</v>
      </c>
      <c r="BC44" s="290">
        <v>190237</v>
      </c>
      <c r="BD44" s="291">
        <v>417496</v>
      </c>
      <c r="BE44" s="271"/>
      <c r="BG44" s="288">
        <v>40</v>
      </c>
      <c r="BH44" s="292" t="s">
        <v>43</v>
      </c>
      <c r="BI44" s="293">
        <v>396342</v>
      </c>
      <c r="BJ44" s="294">
        <v>246374</v>
      </c>
      <c r="BK44" s="295">
        <v>0.62161971226869728</v>
      </c>
      <c r="BL44" s="296">
        <v>0.37838028773130272</v>
      </c>
      <c r="BM44" s="277"/>
      <c r="BN44" s="288">
        <v>40</v>
      </c>
      <c r="BO44" s="292" t="s">
        <v>43</v>
      </c>
      <c r="BP44" s="297">
        <v>267528</v>
      </c>
      <c r="BQ44" s="298">
        <v>246374</v>
      </c>
      <c r="BR44" s="299">
        <v>21154</v>
      </c>
    </row>
    <row r="45" spans="1:71" x14ac:dyDescent="0.2">
      <c r="A45" s="300">
        <v>41</v>
      </c>
      <c r="B45" s="301" t="s">
        <v>52</v>
      </c>
      <c r="C45" s="302">
        <v>29</v>
      </c>
      <c r="D45" s="302">
        <v>0</v>
      </c>
      <c r="E45" s="302">
        <v>101</v>
      </c>
      <c r="F45" s="302">
        <v>1</v>
      </c>
      <c r="G45" s="302">
        <v>19</v>
      </c>
      <c r="H45" s="302">
        <v>12</v>
      </c>
      <c r="I45" s="302">
        <v>25</v>
      </c>
      <c r="J45" s="302">
        <v>11</v>
      </c>
      <c r="K45" s="302">
        <v>0</v>
      </c>
      <c r="L45" s="302">
        <v>9</v>
      </c>
      <c r="M45" s="302">
        <v>20</v>
      </c>
      <c r="N45" s="302">
        <v>12</v>
      </c>
      <c r="O45" s="302">
        <v>3</v>
      </c>
      <c r="P45" s="302">
        <v>35</v>
      </c>
      <c r="Q45" s="302">
        <v>66</v>
      </c>
      <c r="R45" s="302">
        <v>190</v>
      </c>
      <c r="S45" s="302">
        <v>19</v>
      </c>
      <c r="T45" s="302">
        <v>46</v>
      </c>
      <c r="U45" s="302">
        <v>3092</v>
      </c>
      <c r="V45" s="302">
        <v>21</v>
      </c>
      <c r="W45" s="302">
        <v>22</v>
      </c>
      <c r="X45" s="302">
        <v>37</v>
      </c>
      <c r="Y45" s="302">
        <v>279</v>
      </c>
      <c r="Z45" s="302">
        <v>91</v>
      </c>
      <c r="AA45" s="302">
        <v>7</v>
      </c>
      <c r="AB45" s="302">
        <v>23</v>
      </c>
      <c r="AC45" s="302">
        <v>386</v>
      </c>
      <c r="AD45" s="302">
        <v>259</v>
      </c>
      <c r="AE45" s="302">
        <v>19</v>
      </c>
      <c r="AF45" s="302">
        <v>156</v>
      </c>
      <c r="AG45" s="302">
        <v>35</v>
      </c>
      <c r="AH45" s="302">
        <v>144</v>
      </c>
      <c r="AI45" s="302">
        <v>154</v>
      </c>
      <c r="AJ45" s="302">
        <v>189</v>
      </c>
      <c r="AK45" s="302">
        <v>52</v>
      </c>
      <c r="AL45" s="302">
        <v>116</v>
      </c>
      <c r="AM45" s="302">
        <v>439</v>
      </c>
      <c r="AN45" s="302">
        <v>0</v>
      </c>
      <c r="AO45" s="302">
        <v>2</v>
      </c>
      <c r="AP45" s="303">
        <v>6121</v>
      </c>
      <c r="AQ45" s="269"/>
      <c r="AR45" s="269"/>
      <c r="AS45" s="269"/>
      <c r="AT45" s="269"/>
      <c r="AU45" s="269"/>
      <c r="AV45" s="269"/>
      <c r="AW45" s="269"/>
      <c r="AX45" s="269"/>
      <c r="AY45" s="269"/>
      <c r="AZ45" s="269"/>
      <c r="BA45" s="269"/>
      <c r="BB45" s="269"/>
      <c r="BC45" s="269"/>
      <c r="BD45" s="269"/>
      <c r="BE45" s="271"/>
      <c r="BG45" s="56" t="s">
        <v>588</v>
      </c>
      <c r="BI45" s="274"/>
      <c r="BJ45" s="274"/>
      <c r="BN45" s="56" t="s">
        <v>588</v>
      </c>
    </row>
    <row r="46" spans="1:71" x14ac:dyDescent="0.2">
      <c r="A46" s="286">
        <v>42</v>
      </c>
      <c r="B46" s="282" t="s">
        <v>53</v>
      </c>
      <c r="C46" s="269">
        <v>979</v>
      </c>
      <c r="D46" s="269">
        <v>17</v>
      </c>
      <c r="E46" s="269">
        <v>648</v>
      </c>
      <c r="F46" s="269">
        <v>7</v>
      </c>
      <c r="G46" s="269">
        <v>291</v>
      </c>
      <c r="H46" s="269">
        <v>249</v>
      </c>
      <c r="I46" s="269">
        <v>204</v>
      </c>
      <c r="J46" s="269">
        <v>88</v>
      </c>
      <c r="K46" s="269">
        <v>1</v>
      </c>
      <c r="L46" s="269">
        <v>107</v>
      </c>
      <c r="M46" s="269">
        <v>254</v>
      </c>
      <c r="N46" s="269">
        <v>74</v>
      </c>
      <c r="O46" s="269">
        <v>43</v>
      </c>
      <c r="P46" s="269">
        <v>673</v>
      </c>
      <c r="Q46" s="269">
        <v>822</v>
      </c>
      <c r="R46" s="269">
        <v>3360</v>
      </c>
      <c r="S46" s="269">
        <v>246</v>
      </c>
      <c r="T46" s="269">
        <v>786</v>
      </c>
      <c r="U46" s="269">
        <v>40535</v>
      </c>
      <c r="V46" s="269">
        <v>203</v>
      </c>
      <c r="W46" s="269">
        <v>386</v>
      </c>
      <c r="X46" s="269">
        <v>505</v>
      </c>
      <c r="Y46" s="269">
        <v>4496</v>
      </c>
      <c r="Z46" s="269">
        <v>666</v>
      </c>
      <c r="AA46" s="269">
        <v>63</v>
      </c>
      <c r="AB46" s="269">
        <v>430</v>
      </c>
      <c r="AC46" s="269">
        <v>6960</v>
      </c>
      <c r="AD46" s="269">
        <v>2639</v>
      </c>
      <c r="AE46" s="269">
        <v>276</v>
      </c>
      <c r="AF46" s="269">
        <v>3517</v>
      </c>
      <c r="AG46" s="269">
        <v>423</v>
      </c>
      <c r="AH46" s="269">
        <v>4822</v>
      </c>
      <c r="AI46" s="269">
        <v>7474</v>
      </c>
      <c r="AJ46" s="269">
        <v>10386</v>
      </c>
      <c r="AK46" s="269">
        <v>692</v>
      </c>
      <c r="AL46" s="269">
        <v>2743</v>
      </c>
      <c r="AM46" s="269">
        <v>5552</v>
      </c>
      <c r="AN46" s="269">
        <v>0</v>
      </c>
      <c r="AO46" s="269">
        <v>6</v>
      </c>
      <c r="AP46" s="270">
        <v>101623</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1654</v>
      </c>
      <c r="D47" s="269">
        <v>26</v>
      </c>
      <c r="E47" s="269">
        <v>539</v>
      </c>
      <c r="F47" s="269">
        <v>1</v>
      </c>
      <c r="G47" s="269">
        <v>147</v>
      </c>
      <c r="H47" s="269">
        <v>-18</v>
      </c>
      <c r="I47" s="269">
        <v>75</v>
      </c>
      <c r="J47" s="269">
        <v>57</v>
      </c>
      <c r="K47" s="269">
        <v>1</v>
      </c>
      <c r="L47" s="269">
        <v>-3</v>
      </c>
      <c r="M47" s="269">
        <v>115</v>
      </c>
      <c r="N47" s="269">
        <v>141</v>
      </c>
      <c r="O47" s="269">
        <v>37</v>
      </c>
      <c r="P47" s="269">
        <v>72</v>
      </c>
      <c r="Q47" s="269">
        <v>452</v>
      </c>
      <c r="R47" s="269">
        <v>1755</v>
      </c>
      <c r="S47" s="269">
        <v>31</v>
      </c>
      <c r="T47" s="269">
        <v>-165</v>
      </c>
      <c r="U47" s="269">
        <v>-4352</v>
      </c>
      <c r="V47" s="269">
        <v>-56</v>
      </c>
      <c r="W47" s="269">
        <v>39</v>
      </c>
      <c r="X47" s="269">
        <v>50</v>
      </c>
      <c r="Y47" s="269">
        <v>355</v>
      </c>
      <c r="Z47" s="269">
        <v>276</v>
      </c>
      <c r="AA47" s="269">
        <v>58</v>
      </c>
      <c r="AB47" s="269">
        <v>34</v>
      </c>
      <c r="AC47" s="269">
        <v>2260</v>
      </c>
      <c r="AD47" s="269">
        <v>2125</v>
      </c>
      <c r="AE47" s="269">
        <v>7003</v>
      </c>
      <c r="AF47" s="269">
        <v>438</v>
      </c>
      <c r="AG47" s="269">
        <v>255</v>
      </c>
      <c r="AH47" s="269">
        <v>0</v>
      </c>
      <c r="AI47" s="269">
        <v>376</v>
      </c>
      <c r="AJ47" s="269">
        <v>921</v>
      </c>
      <c r="AK47" s="269">
        <v>-4</v>
      </c>
      <c r="AL47" s="269">
        <v>693</v>
      </c>
      <c r="AM47" s="269">
        <v>1265</v>
      </c>
      <c r="AN47" s="269">
        <v>0</v>
      </c>
      <c r="AO47" s="269">
        <v>162</v>
      </c>
      <c r="AP47" s="270">
        <v>16815</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1308</v>
      </c>
      <c r="D48" s="269">
        <v>5</v>
      </c>
      <c r="E48" s="269">
        <v>507</v>
      </c>
      <c r="F48" s="269">
        <v>3</v>
      </c>
      <c r="G48" s="269">
        <v>99</v>
      </c>
      <c r="H48" s="269">
        <v>115</v>
      </c>
      <c r="I48" s="269">
        <v>61</v>
      </c>
      <c r="J48" s="269">
        <v>117</v>
      </c>
      <c r="K48" s="269">
        <v>2</v>
      </c>
      <c r="L48" s="269">
        <v>40</v>
      </c>
      <c r="M48" s="269">
        <v>137</v>
      </c>
      <c r="N48" s="269">
        <v>70</v>
      </c>
      <c r="O48" s="269">
        <v>13</v>
      </c>
      <c r="P48" s="269">
        <v>196</v>
      </c>
      <c r="Q48" s="269">
        <v>444</v>
      </c>
      <c r="R48" s="269">
        <v>1605</v>
      </c>
      <c r="S48" s="269">
        <v>169</v>
      </c>
      <c r="T48" s="269">
        <v>750</v>
      </c>
      <c r="U48" s="269">
        <v>32219</v>
      </c>
      <c r="V48" s="269">
        <v>224</v>
      </c>
      <c r="W48" s="269">
        <v>211</v>
      </c>
      <c r="X48" s="269">
        <v>194</v>
      </c>
      <c r="Y48" s="269">
        <v>479</v>
      </c>
      <c r="Z48" s="269">
        <v>1210</v>
      </c>
      <c r="AA48" s="269">
        <v>98</v>
      </c>
      <c r="AB48" s="269">
        <v>69</v>
      </c>
      <c r="AC48" s="269">
        <v>1556</v>
      </c>
      <c r="AD48" s="269">
        <v>621</v>
      </c>
      <c r="AE48" s="269">
        <v>5391</v>
      </c>
      <c r="AF48" s="269">
        <v>627</v>
      </c>
      <c r="AG48" s="269">
        <v>139</v>
      </c>
      <c r="AH48" s="269">
        <v>4749</v>
      </c>
      <c r="AI48" s="269">
        <v>2439</v>
      </c>
      <c r="AJ48" s="269">
        <v>1542</v>
      </c>
      <c r="AK48" s="269">
        <v>87</v>
      </c>
      <c r="AL48" s="269">
        <v>835</v>
      </c>
      <c r="AM48" s="269">
        <v>2036</v>
      </c>
      <c r="AN48" s="269">
        <v>0</v>
      </c>
      <c r="AO48" s="269">
        <v>23</v>
      </c>
      <c r="AP48" s="270">
        <v>60390</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325</v>
      </c>
      <c r="D49" s="269">
        <v>2</v>
      </c>
      <c r="E49" s="269">
        <v>187</v>
      </c>
      <c r="F49" s="269">
        <v>1</v>
      </c>
      <c r="G49" s="269">
        <v>51</v>
      </c>
      <c r="H49" s="269">
        <v>45</v>
      </c>
      <c r="I49" s="269">
        <v>30</v>
      </c>
      <c r="J49" s="269">
        <v>18</v>
      </c>
      <c r="K49" s="269">
        <v>3</v>
      </c>
      <c r="L49" s="269">
        <v>18</v>
      </c>
      <c r="M49" s="269">
        <v>36</v>
      </c>
      <c r="N49" s="269">
        <v>23</v>
      </c>
      <c r="O49" s="269">
        <v>3</v>
      </c>
      <c r="P49" s="269">
        <v>65</v>
      </c>
      <c r="Q49" s="269">
        <v>28</v>
      </c>
      <c r="R49" s="269">
        <v>152</v>
      </c>
      <c r="S49" s="269">
        <v>18</v>
      </c>
      <c r="T49" s="269">
        <v>32</v>
      </c>
      <c r="U49" s="269">
        <v>817</v>
      </c>
      <c r="V49" s="269">
        <v>14</v>
      </c>
      <c r="W49" s="269">
        <v>25</v>
      </c>
      <c r="X49" s="269">
        <v>50</v>
      </c>
      <c r="Y49" s="269">
        <v>481</v>
      </c>
      <c r="Z49" s="269">
        <v>164</v>
      </c>
      <c r="AA49" s="269">
        <v>21</v>
      </c>
      <c r="AB49" s="269">
        <v>16</v>
      </c>
      <c r="AC49" s="269">
        <v>712</v>
      </c>
      <c r="AD49" s="269">
        <v>174</v>
      </c>
      <c r="AE49" s="269">
        <v>672</v>
      </c>
      <c r="AF49" s="269">
        <v>519</v>
      </c>
      <c r="AG49" s="269">
        <v>65</v>
      </c>
      <c r="AH49" s="269">
        <v>22</v>
      </c>
      <c r="AI49" s="269">
        <v>193</v>
      </c>
      <c r="AJ49" s="269">
        <v>354</v>
      </c>
      <c r="AK49" s="269">
        <v>49</v>
      </c>
      <c r="AL49" s="269">
        <v>370</v>
      </c>
      <c r="AM49" s="269">
        <v>754</v>
      </c>
      <c r="AN49" s="269">
        <v>0</v>
      </c>
      <c r="AO49" s="269">
        <v>8</v>
      </c>
      <c r="AP49" s="270">
        <v>6517</v>
      </c>
      <c r="AQ49" s="269"/>
      <c r="AR49" s="269"/>
      <c r="AS49" s="269"/>
      <c r="AT49" s="269"/>
      <c r="AU49" s="269"/>
      <c r="AV49" s="269"/>
      <c r="AW49" s="269"/>
      <c r="AX49" s="269"/>
      <c r="AY49" s="269"/>
      <c r="AZ49" s="269"/>
      <c r="BA49" s="269"/>
      <c r="BB49" s="269"/>
      <c r="BC49" s="269"/>
      <c r="BD49" s="269"/>
      <c r="BE49" s="271"/>
    </row>
    <row r="50" spans="1:57" x14ac:dyDescent="0.2">
      <c r="A50" s="286">
        <v>46</v>
      </c>
      <c r="B50" s="282" t="s">
        <v>205</v>
      </c>
      <c r="C50" s="269">
        <v>-568</v>
      </c>
      <c r="D50" s="269">
        <v>-3</v>
      </c>
      <c r="E50" s="269">
        <v>-3</v>
      </c>
      <c r="F50" s="269">
        <v>0</v>
      </c>
      <c r="G50" s="269">
        <v>-9</v>
      </c>
      <c r="H50" s="269">
        <v>0</v>
      </c>
      <c r="I50" s="269">
        <v>0</v>
      </c>
      <c r="J50" s="269">
        <v>0</v>
      </c>
      <c r="K50" s="269">
        <v>0</v>
      </c>
      <c r="L50" s="269">
        <v>0</v>
      </c>
      <c r="M50" s="269">
        <v>0</v>
      </c>
      <c r="N50" s="269">
        <v>0</v>
      </c>
      <c r="O50" s="269">
        <v>0</v>
      </c>
      <c r="P50" s="269">
        <v>0</v>
      </c>
      <c r="Q50" s="269">
        <v>0</v>
      </c>
      <c r="R50" s="269">
        <v>0</v>
      </c>
      <c r="S50" s="269">
        <v>0</v>
      </c>
      <c r="T50" s="269">
        <v>0</v>
      </c>
      <c r="U50" s="269">
        <v>-1</v>
      </c>
      <c r="V50" s="269">
        <v>0</v>
      </c>
      <c r="W50" s="269">
        <v>0</v>
      </c>
      <c r="X50" s="269">
        <v>0</v>
      </c>
      <c r="Y50" s="269">
        <v>-55</v>
      </c>
      <c r="Z50" s="269">
        <v>-13</v>
      </c>
      <c r="AA50" s="269">
        <v>-22</v>
      </c>
      <c r="AB50" s="269">
        <v>0</v>
      </c>
      <c r="AC50" s="269">
        <v>-8</v>
      </c>
      <c r="AD50" s="269">
        <v>-126</v>
      </c>
      <c r="AE50" s="269">
        <v>-1</v>
      </c>
      <c r="AF50" s="269">
        <v>-18</v>
      </c>
      <c r="AG50" s="269">
        <v>0</v>
      </c>
      <c r="AH50" s="269">
        <v>0</v>
      </c>
      <c r="AI50" s="269">
        <v>-50</v>
      </c>
      <c r="AJ50" s="269">
        <v>-325</v>
      </c>
      <c r="AK50" s="269">
        <v>-25</v>
      </c>
      <c r="AL50" s="269">
        <v>0</v>
      </c>
      <c r="AM50" s="269">
        <v>0</v>
      </c>
      <c r="AN50" s="269">
        <v>0</v>
      </c>
      <c r="AO50" s="269">
        <v>-2</v>
      </c>
      <c r="AP50" s="270">
        <v>-1229</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3727</v>
      </c>
      <c r="D51" s="290">
        <v>47</v>
      </c>
      <c r="E51" s="290">
        <v>1979</v>
      </c>
      <c r="F51" s="290">
        <v>13</v>
      </c>
      <c r="G51" s="290">
        <v>598</v>
      </c>
      <c r="H51" s="290">
        <v>403</v>
      </c>
      <c r="I51" s="290">
        <v>395</v>
      </c>
      <c r="J51" s="290">
        <v>291</v>
      </c>
      <c r="K51" s="290">
        <v>7</v>
      </c>
      <c r="L51" s="290">
        <v>171</v>
      </c>
      <c r="M51" s="290">
        <v>562</v>
      </c>
      <c r="N51" s="290">
        <v>320</v>
      </c>
      <c r="O51" s="290">
        <v>99</v>
      </c>
      <c r="P51" s="290">
        <v>1041</v>
      </c>
      <c r="Q51" s="290">
        <v>1812</v>
      </c>
      <c r="R51" s="290">
        <v>7062</v>
      </c>
      <c r="S51" s="290">
        <v>483</v>
      </c>
      <c r="T51" s="290">
        <v>1449</v>
      </c>
      <c r="U51" s="290">
        <v>72310</v>
      </c>
      <c r="V51" s="290">
        <v>406</v>
      </c>
      <c r="W51" s="290">
        <v>683</v>
      </c>
      <c r="X51" s="290">
        <v>836</v>
      </c>
      <c r="Y51" s="290">
        <v>6035</v>
      </c>
      <c r="Z51" s="290">
        <v>2394</v>
      </c>
      <c r="AA51" s="290">
        <v>225</v>
      </c>
      <c r="AB51" s="290">
        <v>572</v>
      </c>
      <c r="AC51" s="290">
        <v>11866</v>
      </c>
      <c r="AD51" s="290">
        <v>5692</v>
      </c>
      <c r="AE51" s="290">
        <v>13360</v>
      </c>
      <c r="AF51" s="290">
        <v>5239</v>
      </c>
      <c r="AG51" s="290">
        <v>917</v>
      </c>
      <c r="AH51" s="290">
        <v>9737</v>
      </c>
      <c r="AI51" s="290">
        <v>10586</v>
      </c>
      <c r="AJ51" s="290">
        <v>13067</v>
      </c>
      <c r="AK51" s="290">
        <v>851</v>
      </c>
      <c r="AL51" s="290">
        <v>4757</v>
      </c>
      <c r="AM51" s="290">
        <v>10046</v>
      </c>
      <c r="AN51" s="290">
        <v>0</v>
      </c>
      <c r="AO51" s="290">
        <v>199</v>
      </c>
      <c r="AP51" s="291">
        <v>190237</v>
      </c>
      <c r="AQ51" s="269"/>
      <c r="AR51" s="269"/>
      <c r="AS51" s="269"/>
      <c r="AT51" s="269"/>
      <c r="AU51" s="269"/>
      <c r="AV51" s="269"/>
      <c r="AW51" s="269"/>
      <c r="AX51" s="269"/>
      <c r="AY51" s="269"/>
      <c r="AZ51" s="269"/>
      <c r="BA51" s="269"/>
      <c r="BB51" s="269"/>
      <c r="BC51" s="269"/>
      <c r="BD51" s="269"/>
      <c r="BE51" s="271"/>
    </row>
    <row r="52" spans="1:57" x14ac:dyDescent="0.2">
      <c r="A52" s="304">
        <v>48</v>
      </c>
      <c r="B52" s="305" t="s">
        <v>571</v>
      </c>
      <c r="C52" s="306">
        <v>8181</v>
      </c>
      <c r="D52" s="306">
        <v>66</v>
      </c>
      <c r="E52" s="306">
        <v>3615</v>
      </c>
      <c r="F52" s="306">
        <v>15</v>
      </c>
      <c r="G52" s="306">
        <v>2017</v>
      </c>
      <c r="H52" s="306">
        <v>1017</v>
      </c>
      <c r="I52" s="306">
        <v>1233</v>
      </c>
      <c r="J52" s="306">
        <v>917</v>
      </c>
      <c r="K52" s="306">
        <v>23</v>
      </c>
      <c r="L52" s="306">
        <v>502</v>
      </c>
      <c r="M52" s="306">
        <v>1184</v>
      </c>
      <c r="N52" s="306">
        <v>1280</v>
      </c>
      <c r="O52" s="306">
        <v>434</v>
      </c>
      <c r="P52" s="306">
        <v>2362</v>
      </c>
      <c r="Q52" s="306">
        <v>4223</v>
      </c>
      <c r="R52" s="306">
        <v>15567</v>
      </c>
      <c r="S52" s="306">
        <v>1185</v>
      </c>
      <c r="T52" s="306">
        <v>3999</v>
      </c>
      <c r="U52" s="306">
        <v>206354</v>
      </c>
      <c r="V52" s="306">
        <v>1202</v>
      </c>
      <c r="W52" s="306">
        <v>3090</v>
      </c>
      <c r="X52" s="306">
        <v>1929</v>
      </c>
      <c r="Y52" s="306">
        <v>13051</v>
      </c>
      <c r="Z52" s="306">
        <v>9506</v>
      </c>
      <c r="AA52" s="306">
        <v>451</v>
      </c>
      <c r="AB52" s="306">
        <v>854</v>
      </c>
      <c r="AC52" s="306">
        <v>16383</v>
      </c>
      <c r="AD52" s="306">
        <v>8405</v>
      </c>
      <c r="AE52" s="306">
        <v>15097</v>
      </c>
      <c r="AF52" s="306">
        <v>7471</v>
      </c>
      <c r="AG52" s="306">
        <v>2129</v>
      </c>
      <c r="AH52" s="306">
        <v>13606</v>
      </c>
      <c r="AI52" s="306">
        <v>14897</v>
      </c>
      <c r="AJ52" s="306">
        <v>23536</v>
      </c>
      <c r="AK52" s="306">
        <v>1424</v>
      </c>
      <c r="AL52" s="306">
        <v>8150</v>
      </c>
      <c r="AM52" s="306">
        <v>21242</v>
      </c>
      <c r="AN52" s="306">
        <v>271</v>
      </c>
      <c r="AO52" s="306">
        <v>628</v>
      </c>
      <c r="AP52" s="307">
        <v>417496</v>
      </c>
      <c r="AQ52" s="269"/>
      <c r="AR52" s="269"/>
      <c r="AS52" s="269"/>
      <c r="AT52" s="269"/>
      <c r="AU52" s="269"/>
      <c r="AV52" s="269"/>
      <c r="AW52" s="269"/>
      <c r="AX52" s="269"/>
      <c r="AY52" s="269"/>
      <c r="AZ52" s="269"/>
      <c r="BA52" s="269"/>
      <c r="BB52" s="269"/>
      <c r="BC52" s="269"/>
      <c r="BD52" s="269"/>
      <c r="BE52" s="271"/>
    </row>
    <row r="53" spans="1:57" x14ac:dyDescent="0.2">
      <c r="A53" s="56" t="s">
        <v>588</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5" activePane="bottomRight" state="frozen"/>
      <selection activeCell="F63" sqref="F63"/>
      <selection pane="topRight" activeCell="F63" sqref="F63"/>
      <selection pane="bottomLeft" activeCell="F63" sqref="F63"/>
      <selection pane="bottomRight" activeCell="G12" sqref="G12"/>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549</v>
      </c>
      <c r="B1" s="308"/>
      <c r="C1" s="308"/>
      <c r="D1" s="308"/>
      <c r="E1" s="308" t="s">
        <v>547</v>
      </c>
      <c r="F1" s="308"/>
      <c r="G1" s="309" t="s">
        <v>550</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589</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397</v>
      </c>
      <c r="D3" s="242" t="s">
        <v>398</v>
      </c>
      <c r="E3" s="242" t="s">
        <v>399</v>
      </c>
      <c r="F3" s="242" t="s">
        <v>400</v>
      </c>
      <c r="G3" s="242" t="s">
        <v>401</v>
      </c>
      <c r="H3" s="243" t="s">
        <v>402</v>
      </c>
      <c r="I3" s="243" t="s">
        <v>403</v>
      </c>
      <c r="J3" s="243" t="s">
        <v>404</v>
      </c>
      <c r="K3" s="243" t="s">
        <v>405</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560</v>
      </c>
      <c r="C4" s="255" t="s">
        <v>406</v>
      </c>
      <c r="D4" s="255" t="s">
        <v>561</v>
      </c>
      <c r="E4" s="255" t="s">
        <v>562</v>
      </c>
      <c r="F4" s="255" t="s">
        <v>27</v>
      </c>
      <c r="G4" s="255" t="s">
        <v>407</v>
      </c>
      <c r="H4" s="256" t="s">
        <v>28</v>
      </c>
      <c r="I4" s="256" t="s">
        <v>268</v>
      </c>
      <c r="J4" s="256" t="s">
        <v>29</v>
      </c>
      <c r="K4" s="256" t="s">
        <v>30</v>
      </c>
      <c r="L4" s="256" t="s">
        <v>563</v>
      </c>
      <c r="M4" s="256" t="s">
        <v>31</v>
      </c>
      <c r="N4" s="256" t="s">
        <v>32</v>
      </c>
      <c r="O4" s="256" t="s">
        <v>33</v>
      </c>
      <c r="P4" s="256" t="s">
        <v>34</v>
      </c>
      <c r="Q4" s="256" t="s">
        <v>269</v>
      </c>
      <c r="R4" s="256" t="s">
        <v>270</v>
      </c>
      <c r="S4" s="256" t="s">
        <v>271</v>
      </c>
      <c r="T4" s="256" t="s">
        <v>408</v>
      </c>
      <c r="U4" s="256" t="s">
        <v>35</v>
      </c>
      <c r="V4" s="256" t="s">
        <v>365</v>
      </c>
      <c r="W4" s="256" t="s">
        <v>409</v>
      </c>
      <c r="X4" s="256" t="s">
        <v>50</v>
      </c>
      <c r="Y4" s="256" t="s">
        <v>36</v>
      </c>
      <c r="Z4" s="256" t="s">
        <v>410</v>
      </c>
      <c r="AA4" s="256" t="s">
        <v>411</v>
      </c>
      <c r="AB4" s="256" t="s">
        <v>412</v>
      </c>
      <c r="AC4" s="256" t="s">
        <v>413</v>
      </c>
      <c r="AD4" s="256" t="s">
        <v>37</v>
      </c>
      <c r="AE4" s="256" t="s">
        <v>38</v>
      </c>
      <c r="AF4" s="256" t="s">
        <v>414</v>
      </c>
      <c r="AG4" s="256" t="s">
        <v>194</v>
      </c>
      <c r="AH4" s="256" t="s">
        <v>39</v>
      </c>
      <c r="AI4" s="256" t="s">
        <v>40</v>
      </c>
      <c r="AJ4" s="256" t="s">
        <v>415</v>
      </c>
      <c r="AK4" s="256" t="s">
        <v>564</v>
      </c>
      <c r="AL4" s="255" t="s">
        <v>41</v>
      </c>
      <c r="AM4" s="255" t="s">
        <v>42</v>
      </c>
      <c r="AN4" s="255" t="s">
        <v>416</v>
      </c>
      <c r="AO4" s="255" t="s">
        <v>417</v>
      </c>
      <c r="AP4" s="312" t="s">
        <v>43</v>
      </c>
      <c r="AQ4" s="258" t="s">
        <v>52</v>
      </c>
      <c r="AR4" s="258" t="s">
        <v>44</v>
      </c>
      <c r="AS4" s="258" t="s">
        <v>45</v>
      </c>
      <c r="AT4" s="258" t="s">
        <v>565</v>
      </c>
      <c r="AU4" s="258" t="s">
        <v>566</v>
      </c>
      <c r="AV4" s="258" t="s">
        <v>46</v>
      </c>
      <c r="AW4" s="257" t="s">
        <v>567</v>
      </c>
      <c r="AX4" s="258" t="s">
        <v>568</v>
      </c>
      <c r="AY4" s="259" t="s">
        <v>569</v>
      </c>
      <c r="AZ4" s="257" t="s">
        <v>47</v>
      </c>
      <c r="BA4" s="258" t="s">
        <v>48</v>
      </c>
      <c r="BB4" s="259" t="s">
        <v>570</v>
      </c>
      <c r="BC4" s="258" t="s">
        <v>49</v>
      </c>
      <c r="BD4" s="257" t="s">
        <v>571</v>
      </c>
    </row>
    <row r="5" spans="1:56" x14ac:dyDescent="0.2">
      <c r="A5" s="267" t="s">
        <v>264</v>
      </c>
      <c r="B5" s="272" t="s">
        <v>576</v>
      </c>
      <c r="C5" s="442">
        <v>0.14105855029947439</v>
      </c>
      <c r="D5" s="442">
        <v>0</v>
      </c>
      <c r="E5" s="442">
        <v>0</v>
      </c>
      <c r="F5" s="442">
        <v>0</v>
      </c>
      <c r="G5" s="442">
        <v>0.21021318790282598</v>
      </c>
      <c r="H5" s="442">
        <v>8.8495575221238937E-3</v>
      </c>
      <c r="I5" s="442">
        <v>8.110300081103001E-4</v>
      </c>
      <c r="J5" s="442">
        <v>1.0905125408942203E-3</v>
      </c>
      <c r="K5" s="442">
        <v>0</v>
      </c>
      <c r="L5" s="442">
        <v>1.9920318725099601E-3</v>
      </c>
      <c r="M5" s="442">
        <v>0</v>
      </c>
      <c r="N5" s="442">
        <v>0</v>
      </c>
      <c r="O5" s="442">
        <v>0</v>
      </c>
      <c r="P5" s="442">
        <v>0</v>
      </c>
      <c r="Q5" s="442">
        <v>0</v>
      </c>
      <c r="R5" s="442">
        <v>0</v>
      </c>
      <c r="S5" s="442">
        <v>0</v>
      </c>
      <c r="T5" s="442">
        <v>0</v>
      </c>
      <c r="U5" s="442">
        <v>0</v>
      </c>
      <c r="V5" s="442">
        <v>0</v>
      </c>
      <c r="W5" s="442">
        <v>0</v>
      </c>
      <c r="X5" s="442">
        <v>2.0736132711249352E-3</v>
      </c>
      <c r="Y5" s="442">
        <v>1.0727147345031033E-3</v>
      </c>
      <c r="Z5" s="442">
        <v>0</v>
      </c>
      <c r="AA5" s="442">
        <v>0</v>
      </c>
      <c r="AB5" s="442">
        <v>0</v>
      </c>
      <c r="AC5" s="442">
        <v>1.2207776353537203E-4</v>
      </c>
      <c r="AD5" s="442">
        <v>0</v>
      </c>
      <c r="AE5" s="442">
        <v>0</v>
      </c>
      <c r="AF5" s="442">
        <v>0</v>
      </c>
      <c r="AG5" s="442">
        <v>0</v>
      </c>
      <c r="AH5" s="442">
        <v>0</v>
      </c>
      <c r="AI5" s="442">
        <v>2.2152111163321474E-3</v>
      </c>
      <c r="AJ5" s="442">
        <v>1.6145479265805575E-3</v>
      </c>
      <c r="AK5" s="442">
        <v>2.1067415730337078E-3</v>
      </c>
      <c r="AL5" s="442">
        <v>0</v>
      </c>
      <c r="AM5" s="442">
        <v>2.0242914979757085E-2</v>
      </c>
      <c r="AN5" s="442">
        <v>0</v>
      </c>
      <c r="AO5" s="442">
        <v>0</v>
      </c>
      <c r="AP5" s="443">
        <v>5.0635215666736929E-3</v>
      </c>
      <c r="AQ5" s="442">
        <v>3.2674399607907204E-3</v>
      </c>
      <c r="AR5" s="442">
        <v>1.1982031803320041E-2</v>
      </c>
      <c r="AS5" s="442">
        <v>0</v>
      </c>
      <c r="AT5" s="442">
        <v>0</v>
      </c>
      <c r="AU5" s="442">
        <v>2.5088856366297305E-3</v>
      </c>
      <c r="AV5" s="442">
        <v>0</v>
      </c>
      <c r="AW5" s="443">
        <v>7.5643323101671957E-3</v>
      </c>
      <c r="AX5" s="442">
        <v>8.5607884100095365E-3</v>
      </c>
      <c r="AY5" s="443">
        <v>1.7897192069615143E-2</v>
      </c>
      <c r="AZ5" s="443">
        <v>1.3895664561818186E-2</v>
      </c>
      <c r="BA5" s="442">
        <v>1.2323195806407882E-2</v>
      </c>
      <c r="BB5" s="443">
        <v>0</v>
      </c>
      <c r="BC5" s="442">
        <v>3.1891798125496092E-2</v>
      </c>
      <c r="BD5" s="443">
        <v>1.959539732117194E-2</v>
      </c>
    </row>
    <row r="6" spans="1:56" x14ac:dyDescent="0.2">
      <c r="A6" s="267" t="s">
        <v>220</v>
      </c>
      <c r="B6" s="272" t="s">
        <v>577</v>
      </c>
      <c r="C6" s="442">
        <v>1.2223444566678891E-4</v>
      </c>
      <c r="D6" s="442">
        <v>0.13636363636363635</v>
      </c>
      <c r="E6" s="442">
        <v>2.7662517289073305E-4</v>
      </c>
      <c r="F6" s="442">
        <v>0</v>
      </c>
      <c r="G6" s="442">
        <v>4.9578582052553293E-4</v>
      </c>
      <c r="H6" s="442">
        <v>0</v>
      </c>
      <c r="I6" s="442">
        <v>4.8661800486618006E-3</v>
      </c>
      <c r="J6" s="442">
        <v>0</v>
      </c>
      <c r="K6" s="442">
        <v>0</v>
      </c>
      <c r="L6" s="442">
        <v>0</v>
      </c>
      <c r="M6" s="442">
        <v>0</v>
      </c>
      <c r="N6" s="442">
        <v>0</v>
      </c>
      <c r="O6" s="442">
        <v>0</v>
      </c>
      <c r="P6" s="442">
        <v>0</v>
      </c>
      <c r="Q6" s="442">
        <v>0</v>
      </c>
      <c r="R6" s="442">
        <v>0</v>
      </c>
      <c r="S6" s="442">
        <v>0</v>
      </c>
      <c r="T6" s="442">
        <v>0</v>
      </c>
      <c r="U6" s="442">
        <v>0</v>
      </c>
      <c r="V6" s="442">
        <v>0</v>
      </c>
      <c r="W6" s="442">
        <v>0</v>
      </c>
      <c r="X6" s="442">
        <v>0</v>
      </c>
      <c r="Y6" s="442">
        <v>7.6622481035935937E-5</v>
      </c>
      <c r="Z6" s="442">
        <v>0</v>
      </c>
      <c r="AA6" s="442">
        <v>0</v>
      </c>
      <c r="AB6" s="442">
        <v>0</v>
      </c>
      <c r="AC6" s="442">
        <v>0</v>
      </c>
      <c r="AD6" s="442">
        <v>0</v>
      </c>
      <c r="AE6" s="442">
        <v>0</v>
      </c>
      <c r="AF6" s="442">
        <v>0</v>
      </c>
      <c r="AG6" s="442">
        <v>0</v>
      </c>
      <c r="AH6" s="442">
        <v>0</v>
      </c>
      <c r="AI6" s="442">
        <v>6.7127609585822652E-5</v>
      </c>
      <c r="AJ6" s="442">
        <v>0</v>
      </c>
      <c r="AK6" s="442">
        <v>0</v>
      </c>
      <c r="AL6" s="442">
        <v>0</v>
      </c>
      <c r="AM6" s="442">
        <v>1.3652198474719895E-3</v>
      </c>
      <c r="AN6" s="442">
        <v>0</v>
      </c>
      <c r="AO6" s="442">
        <v>0</v>
      </c>
      <c r="AP6" s="443">
        <v>1.1736639392952268E-4</v>
      </c>
      <c r="AQ6" s="442">
        <v>1.6337199803953602E-4</v>
      </c>
      <c r="AR6" s="442">
        <v>6.2093120276314386E-4</v>
      </c>
      <c r="AS6" s="442">
        <v>0</v>
      </c>
      <c r="AT6" s="442">
        <v>0</v>
      </c>
      <c r="AU6" s="442">
        <v>0</v>
      </c>
      <c r="AV6" s="442">
        <v>1.1782786885245901E-2</v>
      </c>
      <c r="AW6" s="443">
        <v>5.20454451364123E-4</v>
      </c>
      <c r="AX6" s="442">
        <v>3.4566107048962763E-4</v>
      </c>
      <c r="AY6" s="443">
        <v>1.8689632487066773E-5</v>
      </c>
      <c r="AZ6" s="443">
        <v>2.1300425321395933E-4</v>
      </c>
      <c r="BA6" s="442">
        <v>2.1389729917001821E-4</v>
      </c>
      <c r="BB6" s="443">
        <v>3.0847410846923781E-4</v>
      </c>
      <c r="BC6" s="442">
        <v>8.9362216603499842E-5</v>
      </c>
      <c r="BD6" s="443">
        <v>1.5808534692547953E-4</v>
      </c>
    </row>
    <row r="7" spans="1:56" x14ac:dyDescent="0.2">
      <c r="A7" s="267" t="s">
        <v>221</v>
      </c>
      <c r="B7" s="272" t="s">
        <v>578</v>
      </c>
      <c r="C7" s="442">
        <v>0</v>
      </c>
      <c r="D7" s="442">
        <v>0</v>
      </c>
      <c r="E7" s="442">
        <v>4.3430152143845088E-2</v>
      </c>
      <c r="F7" s="442">
        <v>0</v>
      </c>
      <c r="G7" s="442">
        <v>4.0158651462568168E-2</v>
      </c>
      <c r="H7" s="442">
        <v>0</v>
      </c>
      <c r="I7" s="442">
        <v>0</v>
      </c>
      <c r="J7" s="442">
        <v>0</v>
      </c>
      <c r="K7" s="442">
        <v>0</v>
      </c>
      <c r="L7" s="442">
        <v>0</v>
      </c>
      <c r="M7" s="442">
        <v>0</v>
      </c>
      <c r="N7" s="442">
        <v>0</v>
      </c>
      <c r="O7" s="442">
        <v>0</v>
      </c>
      <c r="P7" s="442">
        <v>0</v>
      </c>
      <c r="Q7" s="442">
        <v>0</v>
      </c>
      <c r="R7" s="442">
        <v>0</v>
      </c>
      <c r="S7" s="442">
        <v>0</v>
      </c>
      <c r="T7" s="442">
        <v>0</v>
      </c>
      <c r="U7" s="442">
        <v>0</v>
      </c>
      <c r="V7" s="442">
        <v>0</v>
      </c>
      <c r="W7" s="442">
        <v>0</v>
      </c>
      <c r="X7" s="442">
        <v>7.7760497667185074E-3</v>
      </c>
      <c r="Y7" s="442">
        <v>0</v>
      </c>
      <c r="Z7" s="442">
        <v>0</v>
      </c>
      <c r="AA7" s="442">
        <v>0</v>
      </c>
      <c r="AB7" s="442">
        <v>0</v>
      </c>
      <c r="AC7" s="442">
        <v>0</v>
      </c>
      <c r="AD7" s="442">
        <v>0</v>
      </c>
      <c r="AE7" s="442">
        <v>0</v>
      </c>
      <c r="AF7" s="442">
        <v>0</v>
      </c>
      <c r="AG7" s="442">
        <v>0</v>
      </c>
      <c r="AH7" s="442">
        <v>0</v>
      </c>
      <c r="AI7" s="442">
        <v>6.7127609585822652E-5</v>
      </c>
      <c r="AJ7" s="442">
        <v>3.3990482664853839E-4</v>
      </c>
      <c r="AK7" s="442">
        <v>0</v>
      </c>
      <c r="AL7" s="442">
        <v>0</v>
      </c>
      <c r="AM7" s="442">
        <v>4.9430373787778927E-3</v>
      </c>
      <c r="AN7" s="442">
        <v>0</v>
      </c>
      <c r="AO7" s="442">
        <v>0</v>
      </c>
      <c r="AP7" s="443">
        <v>8.7905033820683313E-4</v>
      </c>
      <c r="AQ7" s="442">
        <v>9.8023198823721605E-4</v>
      </c>
      <c r="AR7" s="442">
        <v>1.2030542053535912E-3</v>
      </c>
      <c r="AS7" s="442">
        <v>0</v>
      </c>
      <c r="AT7" s="442">
        <v>0</v>
      </c>
      <c r="AU7" s="442">
        <v>0</v>
      </c>
      <c r="AV7" s="442">
        <v>1.2295081967213115E-2</v>
      </c>
      <c r="AW7" s="443">
        <v>9.1079528988721519E-4</v>
      </c>
      <c r="AX7" s="442">
        <v>1.3145212972634744E-3</v>
      </c>
      <c r="AY7" s="443">
        <v>1.1565144582996919E-2</v>
      </c>
      <c r="AZ7" s="443">
        <v>7.4391162842896768E-3</v>
      </c>
      <c r="BA7" s="442">
        <v>5.4453432147860276E-3</v>
      </c>
      <c r="BB7" s="443">
        <v>0</v>
      </c>
      <c r="BC7" s="442">
        <v>1.7073439972245148E-2</v>
      </c>
      <c r="BD7" s="443">
        <v>8.6587655929637655E-3</v>
      </c>
    </row>
    <row r="8" spans="1:56" x14ac:dyDescent="0.2">
      <c r="A8" s="267" t="s">
        <v>222</v>
      </c>
      <c r="B8" s="272" t="s">
        <v>27</v>
      </c>
      <c r="C8" s="442">
        <v>0</v>
      </c>
      <c r="D8" s="442">
        <v>0</v>
      </c>
      <c r="E8" s="442">
        <v>0</v>
      </c>
      <c r="F8" s="442">
        <v>0</v>
      </c>
      <c r="G8" s="442">
        <v>4.9578582052553293E-4</v>
      </c>
      <c r="H8" s="442">
        <v>9.8328416912487715E-4</v>
      </c>
      <c r="I8" s="442">
        <v>6.4882400648824008E-3</v>
      </c>
      <c r="J8" s="442">
        <v>5.4525627044711015E-3</v>
      </c>
      <c r="K8" s="442">
        <v>0.60869565217391308</v>
      </c>
      <c r="L8" s="442">
        <v>0</v>
      </c>
      <c r="M8" s="442">
        <v>6.8412162162162157E-2</v>
      </c>
      <c r="N8" s="442">
        <v>5.1562499999999997E-2</v>
      </c>
      <c r="O8" s="442">
        <v>0.14976958525345621</v>
      </c>
      <c r="P8" s="442">
        <v>4.2337002540220151E-4</v>
      </c>
      <c r="Q8" s="442">
        <v>0</v>
      </c>
      <c r="R8" s="442">
        <v>6.4238453138048437E-5</v>
      </c>
      <c r="S8" s="442">
        <v>0</v>
      </c>
      <c r="T8" s="442">
        <v>2.5006251562890725E-4</v>
      </c>
      <c r="U8" s="442">
        <v>4.8460412688874461E-5</v>
      </c>
      <c r="V8" s="442">
        <v>0</v>
      </c>
      <c r="W8" s="442">
        <v>0</v>
      </c>
      <c r="X8" s="442">
        <v>5.184033177812338E-4</v>
      </c>
      <c r="Y8" s="442">
        <v>6.5895333690904915E-3</v>
      </c>
      <c r="Z8" s="442">
        <v>0.47853986955606986</v>
      </c>
      <c r="AA8" s="442">
        <v>0</v>
      </c>
      <c r="AB8" s="442">
        <v>0</v>
      </c>
      <c r="AC8" s="442">
        <v>0</v>
      </c>
      <c r="AD8" s="442">
        <v>0</v>
      </c>
      <c r="AE8" s="442">
        <v>0</v>
      </c>
      <c r="AF8" s="442">
        <v>0</v>
      </c>
      <c r="AG8" s="442">
        <v>0</v>
      </c>
      <c r="AH8" s="442">
        <v>0</v>
      </c>
      <c r="AI8" s="442">
        <v>6.7127609585822652E-5</v>
      </c>
      <c r="AJ8" s="442">
        <v>0</v>
      </c>
      <c r="AK8" s="442">
        <v>0</v>
      </c>
      <c r="AL8" s="442">
        <v>0</v>
      </c>
      <c r="AM8" s="442">
        <v>0</v>
      </c>
      <c r="AN8" s="442">
        <v>0</v>
      </c>
      <c r="AO8" s="442">
        <v>0</v>
      </c>
      <c r="AP8" s="443">
        <v>1.1715082300189703E-2</v>
      </c>
      <c r="AQ8" s="442">
        <v>-3.2674399607907203E-4</v>
      </c>
      <c r="AR8" s="442">
        <v>-1.9404100086348246E-5</v>
      </c>
      <c r="AS8" s="442">
        <v>0</v>
      </c>
      <c r="AT8" s="442">
        <v>0</v>
      </c>
      <c r="AU8" s="442">
        <v>-1.0453690152623876E-4</v>
      </c>
      <c r="AV8" s="442">
        <v>-5.1229508196721314E-4</v>
      </c>
      <c r="AW8" s="443">
        <v>-3.5485530774826566E-5</v>
      </c>
      <c r="AX8" s="442">
        <v>1.2325214082787087E-2</v>
      </c>
      <c r="AY8" s="443">
        <v>2.242755898448013E-5</v>
      </c>
      <c r="AZ8" s="443">
        <v>0</v>
      </c>
      <c r="BA8" s="442">
        <v>7.3674062692997127E-3</v>
      </c>
      <c r="BB8" s="443">
        <v>1.9791049380210573E-2</v>
      </c>
      <c r="BC8" s="442">
        <v>-2.5631186362274426E-2</v>
      </c>
      <c r="BD8" s="443">
        <v>3.5928487937608983E-5</v>
      </c>
    </row>
    <row r="9" spans="1:56" x14ac:dyDescent="0.2">
      <c r="A9" s="267" t="s">
        <v>223</v>
      </c>
      <c r="B9" s="272" t="s">
        <v>191</v>
      </c>
      <c r="C9" s="442">
        <v>0.13189096687446522</v>
      </c>
      <c r="D9" s="442">
        <v>3.0303030303030304E-2</v>
      </c>
      <c r="E9" s="442">
        <v>0.10511756569847856</v>
      </c>
      <c r="F9" s="442">
        <v>0</v>
      </c>
      <c r="G9" s="442">
        <v>0.21368368864650472</v>
      </c>
      <c r="H9" s="442">
        <v>1.9665683382497543E-3</v>
      </c>
      <c r="I9" s="442">
        <v>2.4330900243309003E-3</v>
      </c>
      <c r="J9" s="442">
        <v>7.6335877862595417E-3</v>
      </c>
      <c r="K9" s="442">
        <v>0</v>
      </c>
      <c r="L9" s="442">
        <v>0</v>
      </c>
      <c r="M9" s="442">
        <v>8.4459459459459464E-4</v>
      </c>
      <c r="N9" s="442">
        <v>0</v>
      </c>
      <c r="O9" s="442">
        <v>0</v>
      </c>
      <c r="P9" s="442">
        <v>0</v>
      </c>
      <c r="Q9" s="442">
        <v>0</v>
      </c>
      <c r="R9" s="442">
        <v>0</v>
      </c>
      <c r="S9" s="442">
        <v>0</v>
      </c>
      <c r="T9" s="442">
        <v>0</v>
      </c>
      <c r="U9" s="442">
        <v>0</v>
      </c>
      <c r="V9" s="442">
        <v>0</v>
      </c>
      <c r="W9" s="442">
        <v>0</v>
      </c>
      <c r="X9" s="442">
        <v>1.5552099533437014E-3</v>
      </c>
      <c r="Y9" s="442">
        <v>0</v>
      </c>
      <c r="Z9" s="442">
        <v>0</v>
      </c>
      <c r="AA9" s="442">
        <v>0</v>
      </c>
      <c r="AB9" s="442">
        <v>0</v>
      </c>
      <c r="AC9" s="442">
        <v>1.2207776353537203E-4</v>
      </c>
      <c r="AD9" s="442">
        <v>0</v>
      </c>
      <c r="AE9" s="442">
        <v>0</v>
      </c>
      <c r="AF9" s="442">
        <v>2.6770178021683842E-4</v>
      </c>
      <c r="AG9" s="442">
        <v>0</v>
      </c>
      <c r="AH9" s="442">
        <v>2.9398794649419373E-4</v>
      </c>
      <c r="AI9" s="442">
        <v>5.7729744243807477E-3</v>
      </c>
      <c r="AJ9" s="442">
        <v>5.8208701563562202E-3</v>
      </c>
      <c r="AK9" s="442">
        <v>1.4044943820224719E-3</v>
      </c>
      <c r="AL9" s="442">
        <v>0</v>
      </c>
      <c r="AM9" s="442">
        <v>0.15106863760474531</v>
      </c>
      <c r="AN9" s="442">
        <v>0</v>
      </c>
      <c r="AO9" s="442">
        <v>1.5923566878980893E-3</v>
      </c>
      <c r="AP9" s="443">
        <v>1.2816889263609712E-2</v>
      </c>
      <c r="AQ9" s="442">
        <v>5.9467407286391112E-2</v>
      </c>
      <c r="AR9" s="442">
        <v>9.3974056718184554E-2</v>
      </c>
      <c r="AS9" s="442">
        <v>0</v>
      </c>
      <c r="AT9" s="442">
        <v>0</v>
      </c>
      <c r="AU9" s="442">
        <v>0</v>
      </c>
      <c r="AV9" s="442">
        <v>2.5614754098360654E-3</v>
      </c>
      <c r="AW9" s="443">
        <v>5.9467835323480184E-2</v>
      </c>
      <c r="AX9" s="442">
        <v>3.8870470452286157E-2</v>
      </c>
      <c r="AY9" s="443">
        <v>6.369426751592357E-3</v>
      </c>
      <c r="AZ9" s="443">
        <v>2.6932441005838147E-2</v>
      </c>
      <c r="BA9" s="442">
        <v>2.5773118230978956E-2</v>
      </c>
      <c r="BB9" s="443">
        <v>6.1260522620081664E-2</v>
      </c>
      <c r="BC9" s="442">
        <v>-1.7525507656239322E-2</v>
      </c>
      <c r="BD9" s="443">
        <v>4.8311840113438214E-3</v>
      </c>
    </row>
    <row r="10" spans="1:56" x14ac:dyDescent="0.2">
      <c r="A10" s="281" t="s">
        <v>224</v>
      </c>
      <c r="B10" s="283" t="s">
        <v>28</v>
      </c>
      <c r="C10" s="442">
        <v>4.1559711526708227E-3</v>
      </c>
      <c r="D10" s="442">
        <v>0</v>
      </c>
      <c r="E10" s="442">
        <v>2.185338865836791E-2</v>
      </c>
      <c r="F10" s="442">
        <v>0</v>
      </c>
      <c r="G10" s="442">
        <v>1.4873574615765989E-3</v>
      </c>
      <c r="H10" s="442">
        <v>0.24483775811209441</v>
      </c>
      <c r="I10" s="442">
        <v>7.2992700729927005E-3</v>
      </c>
      <c r="J10" s="442">
        <v>1.0905125408942203E-3</v>
      </c>
      <c r="K10" s="442">
        <v>0</v>
      </c>
      <c r="L10" s="442">
        <v>1.9920318725099601E-3</v>
      </c>
      <c r="M10" s="442">
        <v>3.3783783783783786E-3</v>
      </c>
      <c r="N10" s="442">
        <v>0</v>
      </c>
      <c r="O10" s="442">
        <v>0</v>
      </c>
      <c r="P10" s="442">
        <v>1.2701100762066045E-3</v>
      </c>
      <c r="Q10" s="442">
        <v>1.1839924224484964E-3</v>
      </c>
      <c r="R10" s="442">
        <v>1.4132459690370657E-3</v>
      </c>
      <c r="S10" s="442">
        <v>8.438818565400844E-4</v>
      </c>
      <c r="T10" s="442">
        <v>4.001000250062516E-3</v>
      </c>
      <c r="U10" s="442">
        <v>2.5587097899725715E-3</v>
      </c>
      <c r="V10" s="442">
        <v>1.6638935108153079E-3</v>
      </c>
      <c r="W10" s="442">
        <v>1.6181229773462784E-3</v>
      </c>
      <c r="X10" s="442">
        <v>5.184033177812338E-3</v>
      </c>
      <c r="Y10" s="442">
        <v>3.3713891655811814E-3</v>
      </c>
      <c r="Z10" s="442">
        <v>3.1559015358720809E-4</v>
      </c>
      <c r="AA10" s="442">
        <v>0</v>
      </c>
      <c r="AB10" s="442">
        <v>2.34192037470726E-3</v>
      </c>
      <c r="AC10" s="442">
        <v>4.4558383690410791E-3</v>
      </c>
      <c r="AD10" s="442">
        <v>1.5466983938132064E-3</v>
      </c>
      <c r="AE10" s="442">
        <v>0</v>
      </c>
      <c r="AF10" s="442">
        <v>1.6062106813010306E-3</v>
      </c>
      <c r="AG10" s="442">
        <v>9.3940817285110385E-4</v>
      </c>
      <c r="AH10" s="442">
        <v>3.3073643980596795E-3</v>
      </c>
      <c r="AI10" s="442">
        <v>6.7127609585822647E-4</v>
      </c>
      <c r="AJ10" s="442">
        <v>2.6342624065261726E-3</v>
      </c>
      <c r="AK10" s="442">
        <v>2.6685393258426966E-2</v>
      </c>
      <c r="AL10" s="442">
        <v>1.9631901840490799E-3</v>
      </c>
      <c r="AM10" s="442">
        <v>5.5550324828170603E-3</v>
      </c>
      <c r="AN10" s="442">
        <v>7.0110701107011064E-2</v>
      </c>
      <c r="AO10" s="442">
        <v>4.7770700636942673E-3</v>
      </c>
      <c r="AP10" s="443">
        <v>3.429972981777071E-3</v>
      </c>
      <c r="AQ10" s="442">
        <v>7.3517399117791213E-3</v>
      </c>
      <c r="AR10" s="442">
        <v>1.4242609463379612E-2</v>
      </c>
      <c r="AS10" s="442">
        <v>0</v>
      </c>
      <c r="AT10" s="442">
        <v>5.7920648711265567E-5</v>
      </c>
      <c r="AU10" s="442">
        <v>2.6134225381559692E-3</v>
      </c>
      <c r="AV10" s="442">
        <v>6.4036885245901634E-2</v>
      </c>
      <c r="AW10" s="443">
        <v>9.841320534885234E-3</v>
      </c>
      <c r="AX10" s="442">
        <v>7.8114355783641398E-3</v>
      </c>
      <c r="AY10" s="443">
        <v>3.801471247869382E-3</v>
      </c>
      <c r="AZ10" s="443">
        <v>6.1404774501787633E-3</v>
      </c>
      <c r="BA10" s="442">
        <v>6.1954900808893305E-3</v>
      </c>
      <c r="BB10" s="443">
        <v>1.2566261050273161E-2</v>
      </c>
      <c r="BC10" s="442">
        <v>-2.1814894053207314E-3</v>
      </c>
      <c r="BD10" s="443">
        <v>2.4359514821698891E-3</v>
      </c>
    </row>
    <row r="11" spans="1:56" x14ac:dyDescent="0.2">
      <c r="A11" s="281" t="s">
        <v>225</v>
      </c>
      <c r="B11" s="283" t="s">
        <v>268</v>
      </c>
      <c r="C11" s="442">
        <v>2.7013812492360349E-2</v>
      </c>
      <c r="D11" s="442">
        <v>0</v>
      </c>
      <c r="E11" s="442">
        <v>3.5961272475795295E-3</v>
      </c>
      <c r="F11" s="442">
        <v>0</v>
      </c>
      <c r="G11" s="442">
        <v>1.6360932077342589E-2</v>
      </c>
      <c r="H11" s="442">
        <v>5.8997050147492625E-3</v>
      </c>
      <c r="I11" s="442">
        <v>0.34225466342254662</v>
      </c>
      <c r="J11" s="442">
        <v>1.4176663031624863E-2</v>
      </c>
      <c r="K11" s="442">
        <v>0</v>
      </c>
      <c r="L11" s="442">
        <v>5.9760956175298804E-3</v>
      </c>
      <c r="M11" s="442">
        <v>2.1114864864864864E-2</v>
      </c>
      <c r="N11" s="442">
        <v>0</v>
      </c>
      <c r="O11" s="442">
        <v>2.304147465437788E-3</v>
      </c>
      <c r="P11" s="442">
        <v>3.8103302286198138E-3</v>
      </c>
      <c r="Q11" s="442">
        <v>1.6575893914278948E-3</v>
      </c>
      <c r="R11" s="442">
        <v>1.2205306096229203E-3</v>
      </c>
      <c r="S11" s="442">
        <v>5.9071729957805904E-3</v>
      </c>
      <c r="T11" s="442">
        <v>6.2515628907226809E-3</v>
      </c>
      <c r="U11" s="442">
        <v>7.3902129350533552E-3</v>
      </c>
      <c r="V11" s="442">
        <v>6.6555740432612314E-3</v>
      </c>
      <c r="W11" s="442">
        <v>1.2944983818770227E-3</v>
      </c>
      <c r="X11" s="442">
        <v>7.3613271124935195E-2</v>
      </c>
      <c r="Y11" s="442">
        <v>5.0034480116466169E-2</v>
      </c>
      <c r="Z11" s="442">
        <v>4.2078687144961075E-4</v>
      </c>
      <c r="AA11" s="442">
        <v>2.2172949002217295E-3</v>
      </c>
      <c r="AB11" s="442">
        <v>4.6838407494145199E-3</v>
      </c>
      <c r="AC11" s="442">
        <v>8.4844045657083561E-3</v>
      </c>
      <c r="AD11" s="442">
        <v>4.6400951814396189E-3</v>
      </c>
      <c r="AE11" s="442">
        <v>2.6495330198052594E-4</v>
      </c>
      <c r="AF11" s="442">
        <v>3.078570472493642E-3</v>
      </c>
      <c r="AG11" s="442">
        <v>6.5758572099577266E-3</v>
      </c>
      <c r="AH11" s="442">
        <v>1.3229457592238718E-3</v>
      </c>
      <c r="AI11" s="442">
        <v>7.5854198831979596E-3</v>
      </c>
      <c r="AJ11" s="442">
        <v>3.5690006798096531E-3</v>
      </c>
      <c r="AK11" s="442">
        <v>1.9662921348314606E-2</v>
      </c>
      <c r="AL11" s="442">
        <v>2.9447852760736198E-3</v>
      </c>
      <c r="AM11" s="442">
        <v>5.6491855757461636E-3</v>
      </c>
      <c r="AN11" s="442">
        <v>0.3837638376383764</v>
      </c>
      <c r="AO11" s="442">
        <v>0.1035031847133758</v>
      </c>
      <c r="AP11" s="443">
        <v>9.3893115143618144E-3</v>
      </c>
      <c r="AQ11" s="442">
        <v>5.2279039372651525E-3</v>
      </c>
      <c r="AR11" s="442">
        <v>1.1739480552240688E-3</v>
      </c>
      <c r="AS11" s="442">
        <v>0</v>
      </c>
      <c r="AT11" s="442">
        <v>8.1088908195771792E-4</v>
      </c>
      <c r="AU11" s="442">
        <v>4.2860129625757895E-3</v>
      </c>
      <c r="AV11" s="442">
        <v>-1.2295081967213115E-2</v>
      </c>
      <c r="AW11" s="443">
        <v>1.088222943761348E-3</v>
      </c>
      <c r="AX11" s="442">
        <v>1.0354693673645488E-2</v>
      </c>
      <c r="AY11" s="443">
        <v>3.793995394874555E-3</v>
      </c>
      <c r="AZ11" s="443">
        <v>2.7461516086401856E-3</v>
      </c>
      <c r="BA11" s="442">
        <v>7.7108470031783333E-3</v>
      </c>
      <c r="BB11" s="443">
        <v>1.5772768230413924E-2</v>
      </c>
      <c r="BC11" s="442">
        <v>-1.4124486824329652E-2</v>
      </c>
      <c r="BD11" s="443">
        <v>2.9533217084714582E-3</v>
      </c>
    </row>
    <row r="12" spans="1:56" x14ac:dyDescent="0.2">
      <c r="A12" s="281" t="s">
        <v>226</v>
      </c>
      <c r="B12" s="283" t="s">
        <v>29</v>
      </c>
      <c r="C12" s="442">
        <v>6.7717882899401047E-2</v>
      </c>
      <c r="D12" s="442">
        <v>0</v>
      </c>
      <c r="E12" s="442">
        <v>1.1341632088520055E-2</v>
      </c>
      <c r="F12" s="442">
        <v>0</v>
      </c>
      <c r="G12" s="442">
        <v>1.0411502231036193E-2</v>
      </c>
      <c r="H12" s="442">
        <v>0.11406096361848574</v>
      </c>
      <c r="I12" s="442">
        <v>3.7307380373073802E-2</v>
      </c>
      <c r="J12" s="442">
        <v>0.35986913849509267</v>
      </c>
      <c r="K12" s="442">
        <v>0</v>
      </c>
      <c r="L12" s="442">
        <v>0.21314741035856574</v>
      </c>
      <c r="M12" s="442">
        <v>3.4628378378378379E-2</v>
      </c>
      <c r="N12" s="442">
        <v>3.90625E-3</v>
      </c>
      <c r="O12" s="442">
        <v>9.2165898617511521E-3</v>
      </c>
      <c r="P12" s="442">
        <v>8.8907705334462326E-3</v>
      </c>
      <c r="Q12" s="442">
        <v>4.4991712053042863E-3</v>
      </c>
      <c r="R12" s="442">
        <v>4.1112610008351E-3</v>
      </c>
      <c r="S12" s="442">
        <v>1.6877637130801686E-2</v>
      </c>
      <c r="T12" s="442">
        <v>1.8004501125281319E-2</v>
      </c>
      <c r="U12" s="442">
        <v>1.3743373038564797E-2</v>
      </c>
      <c r="V12" s="442">
        <v>9.9833610648918467E-3</v>
      </c>
      <c r="W12" s="442">
        <v>1.0032362459546926E-2</v>
      </c>
      <c r="X12" s="442">
        <v>3.7843442198030069E-2</v>
      </c>
      <c r="Y12" s="442">
        <v>5.7466860776951957E-3</v>
      </c>
      <c r="Z12" s="442">
        <v>3.1559015358720807E-3</v>
      </c>
      <c r="AA12" s="442">
        <v>8.869179600886918E-3</v>
      </c>
      <c r="AB12" s="442">
        <v>1.5222482435597189E-2</v>
      </c>
      <c r="AC12" s="442">
        <v>0</v>
      </c>
      <c r="AD12" s="442">
        <v>0</v>
      </c>
      <c r="AE12" s="442">
        <v>6.6238325495131484E-5</v>
      </c>
      <c r="AF12" s="442">
        <v>6.6925445054209613E-4</v>
      </c>
      <c r="AG12" s="442">
        <v>4.6970408642555192E-4</v>
      </c>
      <c r="AH12" s="442">
        <v>9.5546082610612967E-4</v>
      </c>
      <c r="AI12" s="442">
        <v>1.0002013828287575E-2</v>
      </c>
      <c r="AJ12" s="442">
        <v>0.18554554724677091</v>
      </c>
      <c r="AK12" s="442">
        <v>2.1067415730337078E-3</v>
      </c>
      <c r="AL12" s="442">
        <v>4.7852760736196319E-3</v>
      </c>
      <c r="AM12" s="442">
        <v>4.7547311929196871E-3</v>
      </c>
      <c r="AN12" s="442">
        <v>0</v>
      </c>
      <c r="AO12" s="442">
        <v>7.9617834394904458E-3</v>
      </c>
      <c r="AP12" s="443">
        <v>2.2081648686454482E-2</v>
      </c>
      <c r="AQ12" s="442">
        <v>1.110929586668845E-2</v>
      </c>
      <c r="AR12" s="442">
        <v>8.6736327385976662E-3</v>
      </c>
      <c r="AS12" s="442">
        <v>0</v>
      </c>
      <c r="AT12" s="442">
        <v>0</v>
      </c>
      <c r="AU12" s="442">
        <v>0</v>
      </c>
      <c r="AV12" s="442">
        <v>2.151639344262295E-2</v>
      </c>
      <c r="AW12" s="443">
        <v>5.9379121496543116E-3</v>
      </c>
      <c r="AX12" s="442">
        <v>2.5793380464346448E-2</v>
      </c>
      <c r="AY12" s="443">
        <v>3.4276785981280462E-3</v>
      </c>
      <c r="AZ12" s="443">
        <v>4.3997975314410314E-3</v>
      </c>
      <c r="BA12" s="442">
        <v>1.6780393751788754E-2</v>
      </c>
      <c r="BB12" s="443">
        <v>4.149382645896077E-2</v>
      </c>
      <c r="BC12" s="442">
        <v>-4.3640301308367983E-2</v>
      </c>
      <c r="BD12" s="443">
        <v>2.1964282292524957E-3</v>
      </c>
    </row>
    <row r="13" spans="1:56" x14ac:dyDescent="0.2">
      <c r="A13" s="281" t="s">
        <v>227</v>
      </c>
      <c r="B13" s="283" t="s">
        <v>30</v>
      </c>
      <c r="C13" s="442">
        <v>7.0895978486737558E-3</v>
      </c>
      <c r="D13" s="442">
        <v>0</v>
      </c>
      <c r="E13" s="442">
        <v>5.4218533886583681E-2</v>
      </c>
      <c r="F13" s="442">
        <v>0</v>
      </c>
      <c r="G13" s="442">
        <v>4.4620723847297967E-3</v>
      </c>
      <c r="H13" s="442">
        <v>5.8997050147492625E-3</v>
      </c>
      <c r="I13" s="442">
        <v>4.8661800486618006E-3</v>
      </c>
      <c r="J13" s="442">
        <v>8.1788440567066523E-2</v>
      </c>
      <c r="K13" s="442">
        <v>8.6956521739130432E-2</v>
      </c>
      <c r="L13" s="442">
        <v>0</v>
      </c>
      <c r="M13" s="442">
        <v>2.2804054054054054E-2</v>
      </c>
      <c r="N13" s="442">
        <v>2.2656249999999999E-2</v>
      </c>
      <c r="O13" s="442">
        <v>2.304147465437788E-3</v>
      </c>
      <c r="P13" s="442">
        <v>2.9635901778154107E-3</v>
      </c>
      <c r="Q13" s="442">
        <v>1.1839924224484964E-3</v>
      </c>
      <c r="R13" s="442">
        <v>1.0920537033468234E-3</v>
      </c>
      <c r="S13" s="442">
        <v>8.438818565400844E-4</v>
      </c>
      <c r="T13" s="442">
        <v>1.2503125781445361E-3</v>
      </c>
      <c r="U13" s="442">
        <v>1.0564369966174633E-3</v>
      </c>
      <c r="V13" s="442">
        <v>0</v>
      </c>
      <c r="W13" s="442">
        <v>1.9417475728155339E-3</v>
      </c>
      <c r="X13" s="442">
        <v>2.0736132711249352E-3</v>
      </c>
      <c r="Y13" s="442">
        <v>1.2872576814037239E-2</v>
      </c>
      <c r="Z13" s="442">
        <v>3.3136966126656849E-2</v>
      </c>
      <c r="AA13" s="442">
        <v>1.3303769401330377E-2</v>
      </c>
      <c r="AB13" s="442">
        <v>1.1709601873536301E-2</v>
      </c>
      <c r="AC13" s="442">
        <v>1.6480498077275224E-3</v>
      </c>
      <c r="AD13" s="442">
        <v>3.5693039857227841E-4</v>
      </c>
      <c r="AE13" s="442">
        <v>1.3247665099026297E-4</v>
      </c>
      <c r="AF13" s="442">
        <v>4.8320171329139336E-2</v>
      </c>
      <c r="AG13" s="442">
        <v>4.6970408642555192E-4</v>
      </c>
      <c r="AH13" s="442">
        <v>1.0877554020285169E-2</v>
      </c>
      <c r="AI13" s="442">
        <v>4.0947841847351818E-3</v>
      </c>
      <c r="AJ13" s="442">
        <v>2.2943575798776341E-3</v>
      </c>
      <c r="AK13" s="442">
        <v>3.5112359550561797E-3</v>
      </c>
      <c r="AL13" s="442">
        <v>2.5766871165644172E-3</v>
      </c>
      <c r="AM13" s="442">
        <v>3.8602768100932114E-3</v>
      </c>
      <c r="AN13" s="442">
        <v>0</v>
      </c>
      <c r="AO13" s="442">
        <v>1.5923566878980892E-2</v>
      </c>
      <c r="AP13" s="443">
        <v>4.6611225017724718E-3</v>
      </c>
      <c r="AQ13" s="442">
        <v>9.8023198823721605E-4</v>
      </c>
      <c r="AR13" s="442">
        <v>1.6842758874950278E-2</v>
      </c>
      <c r="AS13" s="442">
        <v>0</v>
      </c>
      <c r="AT13" s="442">
        <v>0</v>
      </c>
      <c r="AU13" s="442">
        <v>0</v>
      </c>
      <c r="AV13" s="442">
        <v>0</v>
      </c>
      <c r="AW13" s="443">
        <v>1.0302632434957978E-2</v>
      </c>
      <c r="AX13" s="442">
        <v>9.3050950946404875E-3</v>
      </c>
      <c r="AY13" s="443">
        <v>4.8593044466373611E-5</v>
      </c>
      <c r="AZ13" s="443">
        <v>4.0195963912956845E-3</v>
      </c>
      <c r="BA13" s="442">
        <v>5.5748866494946302E-3</v>
      </c>
      <c r="BB13" s="443">
        <v>1.4928523301971799E-2</v>
      </c>
      <c r="BC13" s="442">
        <v>-1.0108443678148836E-2</v>
      </c>
      <c r="BD13" s="443">
        <v>5.5090348171000443E-5</v>
      </c>
    </row>
    <row r="14" spans="1:56" x14ac:dyDescent="0.2">
      <c r="A14" s="281" t="s">
        <v>2</v>
      </c>
      <c r="B14" s="283" t="s">
        <v>579</v>
      </c>
      <c r="C14" s="442">
        <v>8.0674734140080678E-3</v>
      </c>
      <c r="D14" s="442">
        <v>3.0303030303030304E-2</v>
      </c>
      <c r="E14" s="442">
        <v>1.7150760719225451E-2</v>
      </c>
      <c r="F14" s="442">
        <v>0</v>
      </c>
      <c r="G14" s="442">
        <v>1.7352503718393655E-2</v>
      </c>
      <c r="H14" s="442">
        <v>1.0816125860373648E-2</v>
      </c>
      <c r="I14" s="442">
        <v>2.3519870235198703E-2</v>
      </c>
      <c r="J14" s="442">
        <v>1.8538713195201745E-2</v>
      </c>
      <c r="K14" s="442">
        <v>0</v>
      </c>
      <c r="L14" s="442">
        <v>0.26095617529880477</v>
      </c>
      <c r="M14" s="442">
        <v>8.4459459459459464E-3</v>
      </c>
      <c r="N14" s="442">
        <v>7.8125000000000004E-4</v>
      </c>
      <c r="O14" s="442">
        <v>4.608294930875576E-3</v>
      </c>
      <c r="P14" s="442">
        <v>5.0804403048264179E-3</v>
      </c>
      <c r="Q14" s="442">
        <v>1.3734312100402558E-2</v>
      </c>
      <c r="R14" s="442">
        <v>2.1262927988694034E-2</v>
      </c>
      <c r="S14" s="442">
        <v>4.0506329113924051E-2</v>
      </c>
      <c r="T14" s="442">
        <v>2.0255063765941484E-2</v>
      </c>
      <c r="U14" s="442">
        <v>4.0343293563487988E-2</v>
      </c>
      <c r="V14" s="442">
        <v>4.3261231281198007E-2</v>
      </c>
      <c r="W14" s="442">
        <v>3.8187702265372166E-2</v>
      </c>
      <c r="X14" s="442">
        <v>6.2726801451529285E-2</v>
      </c>
      <c r="Y14" s="442">
        <v>1.4328403953720021E-2</v>
      </c>
      <c r="Z14" s="442">
        <v>0</v>
      </c>
      <c r="AA14" s="442">
        <v>3.9911308203991129E-2</v>
      </c>
      <c r="AB14" s="442">
        <v>1.5222482435597189E-2</v>
      </c>
      <c r="AC14" s="442">
        <v>5.4324604773240553E-3</v>
      </c>
      <c r="AD14" s="442">
        <v>2.9744199881023199E-3</v>
      </c>
      <c r="AE14" s="442">
        <v>4.6366827846592039E-4</v>
      </c>
      <c r="AF14" s="442">
        <v>1.873912461517869E-3</v>
      </c>
      <c r="AG14" s="442">
        <v>3.2879286049788633E-3</v>
      </c>
      <c r="AH14" s="442">
        <v>1.9109216522122593E-3</v>
      </c>
      <c r="AI14" s="442">
        <v>4.8331878901792307E-3</v>
      </c>
      <c r="AJ14" s="442">
        <v>2.4218218898708361E-3</v>
      </c>
      <c r="AK14" s="442">
        <v>7.7247191011235953E-3</v>
      </c>
      <c r="AL14" s="442">
        <v>1.9877300613496931E-2</v>
      </c>
      <c r="AM14" s="442">
        <v>2.6362866020148762E-3</v>
      </c>
      <c r="AN14" s="442">
        <v>7.3800738007380072E-3</v>
      </c>
      <c r="AO14" s="442">
        <v>1.4331210191082803E-2</v>
      </c>
      <c r="AP14" s="443">
        <v>2.4591852377028763E-2</v>
      </c>
      <c r="AQ14" s="442">
        <v>1.6337199803953602E-3</v>
      </c>
      <c r="AR14" s="442">
        <v>2.8815088628227144E-3</v>
      </c>
      <c r="AS14" s="442">
        <v>3.2146071750032145E-5</v>
      </c>
      <c r="AT14" s="442">
        <v>0</v>
      </c>
      <c r="AU14" s="442">
        <v>0</v>
      </c>
      <c r="AV14" s="442">
        <v>1.0245901639344263E-3</v>
      </c>
      <c r="AW14" s="443">
        <v>1.8334190900327059E-3</v>
      </c>
      <c r="AX14" s="442">
        <v>2.6686548485903589E-2</v>
      </c>
      <c r="AY14" s="443">
        <v>1.558715349421369E-3</v>
      </c>
      <c r="AZ14" s="443">
        <v>1.6650977643714886E-3</v>
      </c>
      <c r="BA14" s="442">
        <v>1.6560471176585777E-2</v>
      </c>
      <c r="BB14" s="443">
        <v>4.2585662448147939E-2</v>
      </c>
      <c r="BC14" s="442">
        <v>-5.1330708537245646E-2</v>
      </c>
      <c r="BD14" s="443">
        <v>1.2024067296453141E-3</v>
      </c>
    </row>
    <row r="15" spans="1:56" x14ac:dyDescent="0.2">
      <c r="A15" s="281" t="s">
        <v>3</v>
      </c>
      <c r="B15" s="283" t="s">
        <v>31</v>
      </c>
      <c r="C15" s="442">
        <v>2.6891578046693556E-3</v>
      </c>
      <c r="D15" s="442">
        <v>0</v>
      </c>
      <c r="E15" s="442">
        <v>0</v>
      </c>
      <c r="F15" s="442">
        <v>0</v>
      </c>
      <c r="G15" s="442">
        <v>9.9157164105106587E-4</v>
      </c>
      <c r="H15" s="442">
        <v>9.8328416912487715E-4</v>
      </c>
      <c r="I15" s="442">
        <v>2.4330900243309003E-3</v>
      </c>
      <c r="J15" s="442">
        <v>7.6335877862595417E-3</v>
      </c>
      <c r="K15" s="442">
        <v>0</v>
      </c>
      <c r="L15" s="442">
        <v>3.9840637450199202E-3</v>
      </c>
      <c r="M15" s="442">
        <v>8.6993243243243243E-2</v>
      </c>
      <c r="N15" s="442">
        <v>5.4687499999999997E-3</v>
      </c>
      <c r="O15" s="442">
        <v>9.2165898617511521E-3</v>
      </c>
      <c r="P15" s="442">
        <v>3.8103302286198138E-3</v>
      </c>
      <c r="Q15" s="442">
        <v>6.6303575657115791E-3</v>
      </c>
      <c r="R15" s="442">
        <v>4.4966917196633902E-3</v>
      </c>
      <c r="S15" s="442">
        <v>1.9409282700421943E-2</v>
      </c>
      <c r="T15" s="442">
        <v>3.6009002250562638E-2</v>
      </c>
      <c r="U15" s="442">
        <v>9.2317086172305843E-3</v>
      </c>
      <c r="V15" s="442">
        <v>2.4958402662229617E-3</v>
      </c>
      <c r="W15" s="442">
        <v>6.1488673139158574E-3</v>
      </c>
      <c r="X15" s="442">
        <v>7.2576464489372732E-3</v>
      </c>
      <c r="Y15" s="442">
        <v>5.7007125890736345E-2</v>
      </c>
      <c r="Z15" s="442">
        <v>1.0519671786240269E-4</v>
      </c>
      <c r="AA15" s="442">
        <v>4.434589800443459E-3</v>
      </c>
      <c r="AB15" s="442">
        <v>0</v>
      </c>
      <c r="AC15" s="442">
        <v>1.8311664530305805E-4</v>
      </c>
      <c r="AD15" s="442">
        <v>0</v>
      </c>
      <c r="AE15" s="442">
        <v>6.6238325495131484E-5</v>
      </c>
      <c r="AF15" s="442">
        <v>0</v>
      </c>
      <c r="AG15" s="442">
        <v>0</v>
      </c>
      <c r="AH15" s="442">
        <v>2.2049095987064531E-4</v>
      </c>
      <c r="AI15" s="442">
        <v>2.0809558971605019E-3</v>
      </c>
      <c r="AJ15" s="442">
        <v>7.2229775662814414E-4</v>
      </c>
      <c r="AK15" s="442">
        <v>7.0224719101123594E-4</v>
      </c>
      <c r="AL15" s="442">
        <v>1.5950920245398773E-3</v>
      </c>
      <c r="AM15" s="442">
        <v>1.7418322191884003E-3</v>
      </c>
      <c r="AN15" s="442">
        <v>3.6900369003690036E-3</v>
      </c>
      <c r="AO15" s="442">
        <v>4.7770700636942673E-3</v>
      </c>
      <c r="AP15" s="443">
        <v>7.7198344415275837E-3</v>
      </c>
      <c r="AQ15" s="442">
        <v>6.5348799215814407E-4</v>
      </c>
      <c r="AR15" s="442">
        <v>4.5599635202918376E-4</v>
      </c>
      <c r="AS15" s="442">
        <v>0</v>
      </c>
      <c r="AT15" s="442">
        <v>0</v>
      </c>
      <c r="AU15" s="442">
        <v>0</v>
      </c>
      <c r="AV15" s="442">
        <v>-1.331967213114754E-2</v>
      </c>
      <c r="AW15" s="443">
        <v>1.4785637822844401E-4</v>
      </c>
      <c r="AX15" s="442">
        <v>8.1949427514621219E-3</v>
      </c>
      <c r="AY15" s="443">
        <v>3.696809305941808E-3</v>
      </c>
      <c r="AZ15" s="443">
        <v>2.3224334705263952E-3</v>
      </c>
      <c r="BA15" s="442">
        <v>6.3822736379110364E-3</v>
      </c>
      <c r="BB15" s="443">
        <v>1.2391729646797146E-2</v>
      </c>
      <c r="BC15" s="442">
        <v>-1.0718209391443304E-2</v>
      </c>
      <c r="BD15" s="443">
        <v>2.8359553145419357E-3</v>
      </c>
    </row>
    <row r="16" spans="1:56" x14ac:dyDescent="0.2">
      <c r="A16" s="281" t="s">
        <v>4</v>
      </c>
      <c r="B16" s="283" t="s">
        <v>32</v>
      </c>
      <c r="C16" s="442">
        <v>0</v>
      </c>
      <c r="D16" s="442">
        <v>0</v>
      </c>
      <c r="E16" s="442">
        <v>2.7662517289073305E-4</v>
      </c>
      <c r="F16" s="442">
        <v>0</v>
      </c>
      <c r="G16" s="442">
        <v>0</v>
      </c>
      <c r="H16" s="442">
        <v>0</v>
      </c>
      <c r="I16" s="442">
        <v>5.6772100567721003E-3</v>
      </c>
      <c r="J16" s="442">
        <v>0</v>
      </c>
      <c r="K16" s="442">
        <v>0</v>
      </c>
      <c r="L16" s="442">
        <v>1.9920318725099601E-3</v>
      </c>
      <c r="M16" s="442">
        <v>8.4459459459459464E-3</v>
      </c>
      <c r="N16" s="442">
        <v>0.53749999999999998</v>
      </c>
      <c r="O16" s="442">
        <v>2.304147465437788E-3</v>
      </c>
      <c r="P16" s="442">
        <v>0.23581710414902624</v>
      </c>
      <c r="Q16" s="442">
        <v>0.11934643618280844</v>
      </c>
      <c r="R16" s="442">
        <v>9.5586818269416077E-2</v>
      </c>
      <c r="S16" s="442">
        <v>2.3628691983122362E-2</v>
      </c>
      <c r="T16" s="442">
        <v>6.0015003750937736E-3</v>
      </c>
      <c r="U16" s="442">
        <v>4.5940471229052988E-2</v>
      </c>
      <c r="V16" s="442">
        <v>9.1514143094841936E-3</v>
      </c>
      <c r="W16" s="442">
        <v>5.533980582524272E-2</v>
      </c>
      <c r="X16" s="442">
        <v>5.184033177812338E-3</v>
      </c>
      <c r="Y16" s="442">
        <v>2.4825683855643245E-2</v>
      </c>
      <c r="Z16" s="442">
        <v>0</v>
      </c>
      <c r="AA16" s="442">
        <v>0</v>
      </c>
      <c r="AB16" s="442">
        <v>0</v>
      </c>
      <c r="AC16" s="442">
        <v>0</v>
      </c>
      <c r="AD16" s="442">
        <v>0</v>
      </c>
      <c r="AE16" s="442">
        <v>0</v>
      </c>
      <c r="AF16" s="442">
        <v>1.3385089010841921E-4</v>
      </c>
      <c r="AG16" s="442">
        <v>0</v>
      </c>
      <c r="AH16" s="442">
        <v>7.3496986623548433E-5</v>
      </c>
      <c r="AI16" s="442">
        <v>0</v>
      </c>
      <c r="AJ16" s="442">
        <v>0</v>
      </c>
      <c r="AK16" s="442">
        <v>0</v>
      </c>
      <c r="AL16" s="442">
        <v>2.4539877300613498E-4</v>
      </c>
      <c r="AM16" s="442">
        <v>0</v>
      </c>
      <c r="AN16" s="442">
        <v>0</v>
      </c>
      <c r="AO16" s="442">
        <v>3.1847133757961785E-3</v>
      </c>
      <c r="AP16" s="443">
        <v>3.1882940195834208E-2</v>
      </c>
      <c r="AQ16" s="442">
        <v>0</v>
      </c>
      <c r="AR16" s="442">
        <v>-1.1642460051808947E-4</v>
      </c>
      <c r="AS16" s="442">
        <v>0</v>
      </c>
      <c r="AT16" s="442">
        <v>-1.6796988126267015E-3</v>
      </c>
      <c r="AU16" s="442">
        <v>-1.5680535228935815E-3</v>
      </c>
      <c r="AV16" s="442">
        <v>-4.6106557377049179E-3</v>
      </c>
      <c r="AW16" s="443">
        <v>-3.8442658339395445E-4</v>
      </c>
      <c r="AX16" s="442">
        <v>3.3420631676683271E-2</v>
      </c>
      <c r="AY16" s="443">
        <v>3.7042851589366346E-3</v>
      </c>
      <c r="AZ16" s="443">
        <v>2.1208810588830788E-3</v>
      </c>
      <c r="BA16" s="442">
        <v>2.1445463720306687E-2</v>
      </c>
      <c r="BB16" s="443">
        <v>5.2590776624156767E-2</v>
      </c>
      <c r="BC16" s="442">
        <v>-6.3242166350394508E-2</v>
      </c>
      <c r="BD16" s="443">
        <v>3.0658976373426333E-3</v>
      </c>
    </row>
    <row r="17" spans="1:56" x14ac:dyDescent="0.2">
      <c r="A17" s="281" t="s">
        <v>5</v>
      </c>
      <c r="B17" s="283" t="s">
        <v>33</v>
      </c>
      <c r="C17" s="442">
        <v>0</v>
      </c>
      <c r="D17" s="442">
        <v>0</v>
      </c>
      <c r="E17" s="442">
        <v>0</v>
      </c>
      <c r="F17" s="442">
        <v>0</v>
      </c>
      <c r="G17" s="442">
        <v>1.4873574615765989E-3</v>
      </c>
      <c r="H17" s="442">
        <v>0</v>
      </c>
      <c r="I17" s="442">
        <v>8.110300081103001E-4</v>
      </c>
      <c r="J17" s="442">
        <v>5.4525627044711015E-3</v>
      </c>
      <c r="K17" s="442">
        <v>0</v>
      </c>
      <c r="L17" s="442">
        <v>1.9920318725099601E-3</v>
      </c>
      <c r="M17" s="442">
        <v>1.0135135135135136E-2</v>
      </c>
      <c r="N17" s="442">
        <v>8.5937500000000007E-3</v>
      </c>
      <c r="O17" s="442">
        <v>0.42396313364055299</v>
      </c>
      <c r="P17" s="442">
        <v>6.8162574089754444E-2</v>
      </c>
      <c r="Q17" s="442">
        <v>3.9071749940800378E-2</v>
      </c>
      <c r="R17" s="442">
        <v>2.0170874285347209E-2</v>
      </c>
      <c r="S17" s="442">
        <v>3.7974683544303799E-2</v>
      </c>
      <c r="T17" s="442">
        <v>4.7761940485121279E-2</v>
      </c>
      <c r="U17" s="442">
        <v>6.6773602644000118E-2</v>
      </c>
      <c r="V17" s="442">
        <v>4.1597337770382693E-2</v>
      </c>
      <c r="W17" s="442">
        <v>2.4919093851132685E-2</v>
      </c>
      <c r="X17" s="442">
        <v>1.9180922757905651E-2</v>
      </c>
      <c r="Y17" s="442">
        <v>9.5778101294919926E-3</v>
      </c>
      <c r="Z17" s="442">
        <v>0</v>
      </c>
      <c r="AA17" s="442">
        <v>0</v>
      </c>
      <c r="AB17" s="442">
        <v>0</v>
      </c>
      <c r="AC17" s="442">
        <v>0</v>
      </c>
      <c r="AD17" s="442">
        <v>0</v>
      </c>
      <c r="AE17" s="442">
        <v>0</v>
      </c>
      <c r="AF17" s="442">
        <v>0</v>
      </c>
      <c r="AG17" s="442">
        <v>0</v>
      </c>
      <c r="AH17" s="442">
        <v>2.2049095987064531E-4</v>
      </c>
      <c r="AI17" s="442">
        <v>1.342552191716453E-4</v>
      </c>
      <c r="AJ17" s="442">
        <v>1.6995241332426921E-3</v>
      </c>
      <c r="AK17" s="442">
        <v>0</v>
      </c>
      <c r="AL17" s="442">
        <v>7.3619631901840495E-4</v>
      </c>
      <c r="AM17" s="442">
        <v>4.7076546464551363E-4</v>
      </c>
      <c r="AN17" s="442">
        <v>0</v>
      </c>
      <c r="AO17" s="442">
        <v>3.1847133757961785E-3</v>
      </c>
      <c r="AP17" s="443">
        <v>3.6465020024143945E-2</v>
      </c>
      <c r="AQ17" s="442">
        <v>0</v>
      </c>
      <c r="AR17" s="442">
        <v>5.6271890250409915E-4</v>
      </c>
      <c r="AS17" s="442">
        <v>0</v>
      </c>
      <c r="AT17" s="442">
        <v>0</v>
      </c>
      <c r="AU17" s="442">
        <v>-1.8816642274722976E-3</v>
      </c>
      <c r="AV17" s="442">
        <v>-6.1475409836065573E-3</v>
      </c>
      <c r="AW17" s="443">
        <v>1.655991436158573E-4</v>
      </c>
      <c r="AX17" s="442">
        <v>3.8481917132173728E-2</v>
      </c>
      <c r="AY17" s="443">
        <v>1.3007984210998474E-3</v>
      </c>
      <c r="AZ17" s="443">
        <v>8.6117848611235175E-4</v>
      </c>
      <c r="BA17" s="442">
        <v>2.3498576528537214E-2</v>
      </c>
      <c r="BB17" s="443">
        <v>6.1556820119006067E-2</v>
      </c>
      <c r="BC17" s="442">
        <v>-7.7745128445044859E-2</v>
      </c>
      <c r="BD17" s="443">
        <v>1.0395309176614866E-3</v>
      </c>
    </row>
    <row r="18" spans="1:56" x14ac:dyDescent="0.2">
      <c r="A18" s="281" t="s">
        <v>6</v>
      </c>
      <c r="B18" s="283" t="s">
        <v>34</v>
      </c>
      <c r="C18" s="442">
        <v>1.3445789023346778E-3</v>
      </c>
      <c r="D18" s="442">
        <v>0</v>
      </c>
      <c r="E18" s="442">
        <v>1.6597510373443983E-3</v>
      </c>
      <c r="F18" s="442">
        <v>0</v>
      </c>
      <c r="G18" s="442">
        <v>4.95785820525533E-3</v>
      </c>
      <c r="H18" s="442">
        <v>2.9498525073746312E-3</v>
      </c>
      <c r="I18" s="442">
        <v>7.2992700729927005E-3</v>
      </c>
      <c r="J18" s="442">
        <v>8.7241003271537627E-3</v>
      </c>
      <c r="K18" s="442">
        <v>0</v>
      </c>
      <c r="L18" s="442">
        <v>1.9920318725099601E-3</v>
      </c>
      <c r="M18" s="442">
        <v>1.097972972972973E-2</v>
      </c>
      <c r="N18" s="442">
        <v>7.8125000000000004E-4</v>
      </c>
      <c r="O18" s="442">
        <v>2.304147465437788E-3</v>
      </c>
      <c r="P18" s="442">
        <v>7.3243014394580863E-2</v>
      </c>
      <c r="Q18" s="442">
        <v>3.7177362064882785E-2</v>
      </c>
      <c r="R18" s="442">
        <v>3.3725187897475431E-2</v>
      </c>
      <c r="S18" s="442">
        <v>4.0506329113924051E-2</v>
      </c>
      <c r="T18" s="442">
        <v>2.1505376344086023E-2</v>
      </c>
      <c r="U18" s="442">
        <v>2.8160345813504947E-2</v>
      </c>
      <c r="V18" s="442">
        <v>2.7454242928452579E-2</v>
      </c>
      <c r="W18" s="442">
        <v>1.0355987055016181E-2</v>
      </c>
      <c r="X18" s="442">
        <v>1.7107309486780714E-2</v>
      </c>
      <c r="Y18" s="442">
        <v>0.10190789977779481</v>
      </c>
      <c r="Z18" s="442">
        <v>1.4727540500736377E-3</v>
      </c>
      <c r="AA18" s="442">
        <v>0</v>
      </c>
      <c r="AB18" s="442">
        <v>0</v>
      </c>
      <c r="AC18" s="442">
        <v>3.1129829701519868E-3</v>
      </c>
      <c r="AD18" s="442">
        <v>1.189767995240928E-4</v>
      </c>
      <c r="AE18" s="442">
        <v>3.3119162747565742E-4</v>
      </c>
      <c r="AF18" s="442">
        <v>1.4723597911926113E-3</v>
      </c>
      <c r="AG18" s="442">
        <v>0</v>
      </c>
      <c r="AH18" s="442">
        <v>4.4833161840364547E-3</v>
      </c>
      <c r="AI18" s="442">
        <v>2.0138282875746796E-4</v>
      </c>
      <c r="AJ18" s="442">
        <v>2.9741672331747113E-4</v>
      </c>
      <c r="AK18" s="442">
        <v>2.1067415730337078E-3</v>
      </c>
      <c r="AL18" s="442">
        <v>2.2085889570552146E-3</v>
      </c>
      <c r="AM18" s="442">
        <v>1.9772149515111573E-3</v>
      </c>
      <c r="AN18" s="442">
        <v>0</v>
      </c>
      <c r="AO18" s="442">
        <v>4.7770700636942673E-3</v>
      </c>
      <c r="AP18" s="443">
        <v>2.0383428823270162E-2</v>
      </c>
      <c r="AQ18" s="442">
        <v>1.9604639764744321E-3</v>
      </c>
      <c r="AR18" s="442">
        <v>9.3139680414471579E-4</v>
      </c>
      <c r="AS18" s="442">
        <v>0</v>
      </c>
      <c r="AT18" s="442">
        <v>9.8465102809151459E-4</v>
      </c>
      <c r="AU18" s="442">
        <v>4.8086974702069834E-3</v>
      </c>
      <c r="AV18" s="442">
        <v>-7.1721311475409838E-3</v>
      </c>
      <c r="AW18" s="443">
        <v>9.2853805527462843E-4</v>
      </c>
      <c r="AX18" s="442">
        <v>2.1867478087106589E-2</v>
      </c>
      <c r="AY18" s="443">
        <v>7.6328459077180709E-3</v>
      </c>
      <c r="AZ18" s="443">
        <v>5.0365199227687804E-3</v>
      </c>
      <c r="BA18" s="442">
        <v>1.61311702592375E-2</v>
      </c>
      <c r="BB18" s="443">
        <v>3.3879386623588525E-2</v>
      </c>
      <c r="BC18" s="442">
        <v>-3.2317582804606886E-2</v>
      </c>
      <c r="BD18" s="443">
        <v>5.6575392339088277E-3</v>
      </c>
    </row>
    <row r="19" spans="1:56" x14ac:dyDescent="0.2">
      <c r="A19" s="281" t="s">
        <v>7</v>
      </c>
      <c r="B19" s="285" t="s">
        <v>269</v>
      </c>
      <c r="C19" s="442">
        <v>0</v>
      </c>
      <c r="D19" s="442">
        <v>0</v>
      </c>
      <c r="E19" s="442">
        <v>0</v>
      </c>
      <c r="F19" s="442">
        <v>0</v>
      </c>
      <c r="G19" s="442">
        <v>0</v>
      </c>
      <c r="H19" s="442">
        <v>0</v>
      </c>
      <c r="I19" s="442">
        <v>8.110300081103001E-4</v>
      </c>
      <c r="J19" s="442">
        <v>0</v>
      </c>
      <c r="K19" s="442">
        <v>0</v>
      </c>
      <c r="L19" s="442">
        <v>0</v>
      </c>
      <c r="M19" s="442">
        <v>2.5337837837837839E-3</v>
      </c>
      <c r="N19" s="442">
        <v>0</v>
      </c>
      <c r="O19" s="442">
        <v>0</v>
      </c>
      <c r="P19" s="442">
        <v>1.2701100762066045E-3</v>
      </c>
      <c r="Q19" s="442">
        <v>0.1636277527823822</v>
      </c>
      <c r="R19" s="442">
        <v>4.1048371555212952E-2</v>
      </c>
      <c r="S19" s="442">
        <v>1.5189873417721518E-2</v>
      </c>
      <c r="T19" s="442">
        <v>2.2505626406601649E-3</v>
      </c>
      <c r="U19" s="442">
        <v>1.3651298254455935E-2</v>
      </c>
      <c r="V19" s="442">
        <v>2.4958402662229617E-3</v>
      </c>
      <c r="W19" s="442">
        <v>8.0906148867313909E-3</v>
      </c>
      <c r="X19" s="442">
        <v>5.184033177812338E-4</v>
      </c>
      <c r="Y19" s="442">
        <v>6.8194008121982988E-3</v>
      </c>
      <c r="Z19" s="442">
        <v>0</v>
      </c>
      <c r="AA19" s="442">
        <v>1.1086474501108648E-2</v>
      </c>
      <c r="AB19" s="442">
        <v>0</v>
      </c>
      <c r="AC19" s="442">
        <v>0</v>
      </c>
      <c r="AD19" s="442">
        <v>0</v>
      </c>
      <c r="AE19" s="442">
        <v>0</v>
      </c>
      <c r="AF19" s="442">
        <v>0</v>
      </c>
      <c r="AG19" s="442">
        <v>0</v>
      </c>
      <c r="AH19" s="442">
        <v>3.6748493311774215E-4</v>
      </c>
      <c r="AI19" s="442">
        <v>0</v>
      </c>
      <c r="AJ19" s="442">
        <v>0</v>
      </c>
      <c r="AK19" s="442">
        <v>0</v>
      </c>
      <c r="AL19" s="442">
        <v>1.6809815950920244E-2</v>
      </c>
      <c r="AM19" s="442">
        <v>0</v>
      </c>
      <c r="AN19" s="442">
        <v>0</v>
      </c>
      <c r="AO19" s="442">
        <v>0</v>
      </c>
      <c r="AP19" s="443">
        <v>1.0649203824707302E-2</v>
      </c>
      <c r="AQ19" s="442">
        <v>0</v>
      </c>
      <c r="AR19" s="442">
        <v>4.8510250215870614E-5</v>
      </c>
      <c r="AS19" s="442">
        <v>0</v>
      </c>
      <c r="AT19" s="442">
        <v>9.093541847668694E-3</v>
      </c>
      <c r="AU19" s="442">
        <v>5.3522893581434243E-2</v>
      </c>
      <c r="AV19" s="442">
        <v>4.0471311475409839E-2</v>
      </c>
      <c r="AW19" s="443">
        <v>4.4534341122407341E-3</v>
      </c>
      <c r="AX19" s="442">
        <v>1.3117459164055286E-2</v>
      </c>
      <c r="AY19" s="443">
        <v>1.5168505726503394E-2</v>
      </c>
      <c r="AZ19" s="443">
        <v>1.1018961959272671E-2</v>
      </c>
      <c r="BA19" s="442">
        <v>1.3943995059273653E-2</v>
      </c>
      <c r="BB19" s="443">
        <v>2.0432350816238728E-2</v>
      </c>
      <c r="BC19" s="442">
        <v>-1.1722220177988508E-3</v>
      </c>
      <c r="BD19" s="443">
        <v>1.0115066970701516E-2</v>
      </c>
    </row>
    <row r="20" spans="1:56" x14ac:dyDescent="0.2">
      <c r="A20" s="281" t="s">
        <v>8</v>
      </c>
      <c r="B20" s="285" t="s">
        <v>270</v>
      </c>
      <c r="C20" s="442">
        <v>0</v>
      </c>
      <c r="D20" s="442">
        <v>0</v>
      </c>
      <c r="E20" s="442">
        <v>0</v>
      </c>
      <c r="F20" s="442">
        <v>0</v>
      </c>
      <c r="G20" s="442">
        <v>0</v>
      </c>
      <c r="H20" s="442">
        <v>0</v>
      </c>
      <c r="I20" s="442">
        <v>0</v>
      </c>
      <c r="J20" s="442">
        <v>0</v>
      </c>
      <c r="K20" s="442">
        <v>0</v>
      </c>
      <c r="L20" s="442">
        <v>3.9840637450199202E-3</v>
      </c>
      <c r="M20" s="442">
        <v>1.6891891891891893E-3</v>
      </c>
      <c r="N20" s="442">
        <v>0</v>
      </c>
      <c r="O20" s="442">
        <v>0</v>
      </c>
      <c r="P20" s="442">
        <v>4.2337002540220151E-4</v>
      </c>
      <c r="Q20" s="442">
        <v>5.2095666587733836E-3</v>
      </c>
      <c r="R20" s="442">
        <v>0.15256632620286503</v>
      </c>
      <c r="S20" s="442">
        <v>1.6877637130801688E-3</v>
      </c>
      <c r="T20" s="442">
        <v>3.2508127031757941E-3</v>
      </c>
      <c r="U20" s="442">
        <v>2.4230206344437229E-3</v>
      </c>
      <c r="V20" s="442">
        <v>1.6638935108153079E-3</v>
      </c>
      <c r="W20" s="442">
        <v>9.7087378640776695E-4</v>
      </c>
      <c r="X20" s="442">
        <v>0</v>
      </c>
      <c r="Y20" s="442">
        <v>7.6622481035935937E-5</v>
      </c>
      <c r="Z20" s="442">
        <v>0</v>
      </c>
      <c r="AA20" s="442">
        <v>0</v>
      </c>
      <c r="AB20" s="442">
        <v>0</v>
      </c>
      <c r="AC20" s="442">
        <v>0</v>
      </c>
      <c r="AD20" s="442">
        <v>0</v>
      </c>
      <c r="AE20" s="442">
        <v>0</v>
      </c>
      <c r="AF20" s="442">
        <v>0</v>
      </c>
      <c r="AG20" s="442">
        <v>0</v>
      </c>
      <c r="AH20" s="442">
        <v>0</v>
      </c>
      <c r="AI20" s="442">
        <v>0</v>
      </c>
      <c r="AJ20" s="442">
        <v>0</v>
      </c>
      <c r="AK20" s="442">
        <v>0</v>
      </c>
      <c r="AL20" s="442">
        <v>2.4907975460122699E-2</v>
      </c>
      <c r="AM20" s="442">
        <v>0</v>
      </c>
      <c r="AN20" s="442">
        <v>0</v>
      </c>
      <c r="AO20" s="442">
        <v>0</v>
      </c>
      <c r="AP20" s="443">
        <v>7.4874968861977122E-3</v>
      </c>
      <c r="AQ20" s="442">
        <v>0</v>
      </c>
      <c r="AR20" s="442">
        <v>2.9106150129522369E-5</v>
      </c>
      <c r="AS20" s="442">
        <v>0</v>
      </c>
      <c r="AT20" s="442">
        <v>5.3286996814364317E-3</v>
      </c>
      <c r="AU20" s="442">
        <v>9.11561781308802E-2</v>
      </c>
      <c r="AV20" s="442">
        <v>1.331967213114754E-2</v>
      </c>
      <c r="AW20" s="443">
        <v>5.8728553432337962E-3</v>
      </c>
      <c r="AX20" s="442">
        <v>1.0392539776253842E-2</v>
      </c>
      <c r="AY20" s="443">
        <v>5.8188301785233695E-2</v>
      </c>
      <c r="AZ20" s="443">
        <v>3.7928499281969535E-2</v>
      </c>
      <c r="BA20" s="442">
        <v>2.9653395996204077E-2</v>
      </c>
      <c r="BB20" s="443">
        <v>1.6718484905063034E-2</v>
      </c>
      <c r="BC20" s="442">
        <v>6.539737275083185E-2</v>
      </c>
      <c r="BD20" s="443">
        <v>3.7286584781650603E-2</v>
      </c>
    </row>
    <row r="21" spans="1:56" x14ac:dyDescent="0.2">
      <c r="A21" s="281" t="s">
        <v>9</v>
      </c>
      <c r="B21" s="285" t="s">
        <v>271</v>
      </c>
      <c r="C21" s="442">
        <v>3.667033370003667E-4</v>
      </c>
      <c r="D21" s="442">
        <v>0</v>
      </c>
      <c r="E21" s="442">
        <v>0</v>
      </c>
      <c r="F21" s="442">
        <v>0</v>
      </c>
      <c r="G21" s="442">
        <v>0</v>
      </c>
      <c r="H21" s="442">
        <v>0</v>
      </c>
      <c r="I21" s="442">
        <v>0</v>
      </c>
      <c r="J21" s="442">
        <v>0</v>
      </c>
      <c r="K21" s="442">
        <v>0</v>
      </c>
      <c r="L21" s="442">
        <v>0</v>
      </c>
      <c r="M21" s="442">
        <v>0</v>
      </c>
      <c r="N21" s="442">
        <v>0</v>
      </c>
      <c r="O21" s="442">
        <v>0</v>
      </c>
      <c r="P21" s="442">
        <v>0</v>
      </c>
      <c r="Q21" s="442">
        <v>2.8415818138763913E-3</v>
      </c>
      <c r="R21" s="442">
        <v>5.7814607824243592E-3</v>
      </c>
      <c r="S21" s="442">
        <v>8.8607594936708861E-2</v>
      </c>
      <c r="T21" s="442">
        <v>2.5006251562890725E-4</v>
      </c>
      <c r="U21" s="442">
        <v>9.5951617123971424E-4</v>
      </c>
      <c r="V21" s="442">
        <v>1.6638935108153079E-3</v>
      </c>
      <c r="W21" s="442">
        <v>3.2362459546925567E-4</v>
      </c>
      <c r="X21" s="442">
        <v>0</v>
      </c>
      <c r="Y21" s="442">
        <v>2.2986744310780782E-4</v>
      </c>
      <c r="Z21" s="442">
        <v>0</v>
      </c>
      <c r="AA21" s="442">
        <v>0</v>
      </c>
      <c r="AB21" s="442">
        <v>0</v>
      </c>
      <c r="AC21" s="442">
        <v>1.1597387535860343E-3</v>
      </c>
      <c r="AD21" s="442">
        <v>0</v>
      </c>
      <c r="AE21" s="442">
        <v>0</v>
      </c>
      <c r="AF21" s="442">
        <v>0</v>
      </c>
      <c r="AG21" s="442">
        <v>0</v>
      </c>
      <c r="AH21" s="442">
        <v>3.2338674114361309E-3</v>
      </c>
      <c r="AI21" s="442">
        <v>0</v>
      </c>
      <c r="AJ21" s="442">
        <v>1.4191026512576478E-2</v>
      </c>
      <c r="AK21" s="442">
        <v>0</v>
      </c>
      <c r="AL21" s="442">
        <v>8.343558282208589E-3</v>
      </c>
      <c r="AM21" s="442">
        <v>1.4122963939365408E-4</v>
      </c>
      <c r="AN21" s="442">
        <v>2.5830258302583026E-2</v>
      </c>
      <c r="AO21" s="442">
        <v>4.7770700636942673E-3</v>
      </c>
      <c r="AP21" s="443">
        <v>2.1389426485523217E-3</v>
      </c>
      <c r="AQ21" s="442">
        <v>1.4703479823558242E-3</v>
      </c>
      <c r="AR21" s="442">
        <v>3.6867790164061664E-4</v>
      </c>
      <c r="AS21" s="442">
        <v>0</v>
      </c>
      <c r="AT21" s="442">
        <v>2.6411815812337099E-2</v>
      </c>
      <c r="AU21" s="442">
        <v>5.8436127953167466E-2</v>
      </c>
      <c r="AV21" s="442">
        <v>2.5614754098360656E-2</v>
      </c>
      <c r="AW21" s="443">
        <v>6.5766517036011897E-3</v>
      </c>
      <c r="AX21" s="442">
        <v>5.0587623819832363E-3</v>
      </c>
      <c r="AY21" s="443">
        <v>1.7493496007894502E-3</v>
      </c>
      <c r="AZ21" s="443">
        <v>3.6187819363231802E-3</v>
      </c>
      <c r="BA21" s="442">
        <v>3.725126907376444E-3</v>
      </c>
      <c r="BB21" s="443">
        <v>5.2278243645839254E-3</v>
      </c>
      <c r="BC21" s="442">
        <v>1.5349274851895267E-3</v>
      </c>
      <c r="BD21" s="443">
        <v>2.8383505470711097E-3</v>
      </c>
    </row>
    <row r="22" spans="1:56" x14ac:dyDescent="0.2">
      <c r="A22" s="281" t="s">
        <v>10</v>
      </c>
      <c r="B22" s="285" t="s">
        <v>580</v>
      </c>
      <c r="C22" s="442">
        <v>0</v>
      </c>
      <c r="D22" s="442">
        <v>0</v>
      </c>
      <c r="E22" s="442">
        <v>0</v>
      </c>
      <c r="F22" s="442">
        <v>0</v>
      </c>
      <c r="G22" s="442">
        <v>0</v>
      </c>
      <c r="H22" s="442">
        <v>0</v>
      </c>
      <c r="I22" s="442">
        <v>0</v>
      </c>
      <c r="J22" s="442">
        <v>0</v>
      </c>
      <c r="K22" s="442">
        <v>0</v>
      </c>
      <c r="L22" s="442">
        <v>0</v>
      </c>
      <c r="M22" s="442">
        <v>0</v>
      </c>
      <c r="N22" s="442">
        <v>0</v>
      </c>
      <c r="O22" s="442">
        <v>0</v>
      </c>
      <c r="P22" s="442">
        <v>2.9635901778154107E-3</v>
      </c>
      <c r="Q22" s="442">
        <v>7.8143499881600763E-3</v>
      </c>
      <c r="R22" s="442">
        <v>9.8927217832594592E-3</v>
      </c>
      <c r="S22" s="442">
        <v>0.140084388185654</v>
      </c>
      <c r="T22" s="442">
        <v>0.28932233058264567</v>
      </c>
      <c r="U22" s="442">
        <v>0.15022243329424192</v>
      </c>
      <c r="V22" s="442">
        <v>0.31863560732113144</v>
      </c>
      <c r="W22" s="442">
        <v>1.1003236245954692E-2</v>
      </c>
      <c r="X22" s="442">
        <v>1.1404872991187144E-2</v>
      </c>
      <c r="Y22" s="442">
        <v>3.0648992414374375E-4</v>
      </c>
      <c r="Z22" s="442">
        <v>0</v>
      </c>
      <c r="AA22" s="442">
        <v>0</v>
      </c>
      <c r="AB22" s="442">
        <v>0</v>
      </c>
      <c r="AC22" s="442">
        <v>0</v>
      </c>
      <c r="AD22" s="442">
        <v>0</v>
      </c>
      <c r="AE22" s="442">
        <v>0</v>
      </c>
      <c r="AF22" s="442">
        <v>0</v>
      </c>
      <c r="AG22" s="442">
        <v>1.8788163457022077E-3</v>
      </c>
      <c r="AH22" s="442">
        <v>2.204909598706453E-3</v>
      </c>
      <c r="AI22" s="442">
        <v>1.8795730684030342E-3</v>
      </c>
      <c r="AJ22" s="442">
        <v>0</v>
      </c>
      <c r="AK22" s="442">
        <v>0</v>
      </c>
      <c r="AL22" s="442">
        <v>2.5276073619631901E-2</v>
      </c>
      <c r="AM22" s="442">
        <v>0</v>
      </c>
      <c r="AN22" s="442">
        <v>0.1070110701107011</v>
      </c>
      <c r="AO22" s="442">
        <v>9.5541401273885346E-3</v>
      </c>
      <c r="AP22" s="443">
        <v>7.9670224385383334E-2</v>
      </c>
      <c r="AQ22" s="442">
        <v>0</v>
      </c>
      <c r="AR22" s="442">
        <v>5.2391070233140261E-4</v>
      </c>
      <c r="AS22" s="442">
        <v>0</v>
      </c>
      <c r="AT22" s="442">
        <v>0</v>
      </c>
      <c r="AU22" s="442">
        <v>0</v>
      </c>
      <c r="AV22" s="442">
        <v>-0.11936475409836066</v>
      </c>
      <c r="AW22" s="443">
        <v>-1.0586516681156592E-3</v>
      </c>
      <c r="AX22" s="442">
        <v>8.347084083947702E-2</v>
      </c>
      <c r="AY22" s="443">
        <v>1.3770521216470799E-2</v>
      </c>
      <c r="AZ22" s="443">
        <v>8.0277409410207251E-3</v>
      </c>
      <c r="BA22" s="442">
        <v>5.5382830975944083E-2</v>
      </c>
      <c r="BB22" s="443">
        <v>0.13300104718842085</v>
      </c>
      <c r="BC22" s="442">
        <v>-0.15382391438048329</v>
      </c>
      <c r="BD22" s="443">
        <v>9.5785348841665556E-3</v>
      </c>
    </row>
    <row r="23" spans="1:56" x14ac:dyDescent="0.2">
      <c r="A23" s="281" t="s">
        <v>11</v>
      </c>
      <c r="B23" s="283" t="s">
        <v>35</v>
      </c>
      <c r="C23" s="442">
        <v>0</v>
      </c>
      <c r="D23" s="442">
        <v>0</v>
      </c>
      <c r="E23" s="442">
        <v>1.6597510373443983E-3</v>
      </c>
      <c r="F23" s="442">
        <v>0</v>
      </c>
      <c r="G23" s="442">
        <v>0</v>
      </c>
      <c r="H23" s="442">
        <v>0</v>
      </c>
      <c r="I23" s="442">
        <v>0</v>
      </c>
      <c r="J23" s="442">
        <v>0</v>
      </c>
      <c r="K23" s="442">
        <v>0</v>
      </c>
      <c r="L23" s="442">
        <v>0</v>
      </c>
      <c r="M23" s="442">
        <v>0</v>
      </c>
      <c r="N23" s="442">
        <v>0</v>
      </c>
      <c r="O23" s="442">
        <v>0</v>
      </c>
      <c r="P23" s="442">
        <v>8.4674005080440302E-4</v>
      </c>
      <c r="Q23" s="442">
        <v>2.4390243902439025E-2</v>
      </c>
      <c r="R23" s="442">
        <v>2.3703989207939872E-2</v>
      </c>
      <c r="S23" s="442">
        <v>2.0253164556962026E-2</v>
      </c>
      <c r="T23" s="442">
        <v>2.1255313828457113E-2</v>
      </c>
      <c r="U23" s="442">
        <v>0.11900908148133789</v>
      </c>
      <c r="V23" s="442">
        <v>1.913477537437604E-2</v>
      </c>
      <c r="W23" s="442">
        <v>3.2686084142394822E-2</v>
      </c>
      <c r="X23" s="442">
        <v>2.0736132711249352E-3</v>
      </c>
      <c r="Y23" s="442">
        <v>8.5050953949888895E-3</v>
      </c>
      <c r="Z23" s="442">
        <v>0</v>
      </c>
      <c r="AA23" s="442">
        <v>0</v>
      </c>
      <c r="AB23" s="442">
        <v>0</v>
      </c>
      <c r="AC23" s="442">
        <v>1.8311664530305805E-4</v>
      </c>
      <c r="AD23" s="442">
        <v>0</v>
      </c>
      <c r="AE23" s="442">
        <v>0</v>
      </c>
      <c r="AF23" s="442">
        <v>1.3385089010841921E-4</v>
      </c>
      <c r="AG23" s="442">
        <v>4.6970408642555192E-4</v>
      </c>
      <c r="AH23" s="442">
        <v>1.9109216522122593E-3</v>
      </c>
      <c r="AI23" s="442">
        <v>4.6989326710075854E-4</v>
      </c>
      <c r="AJ23" s="442">
        <v>8.4976206662134597E-5</v>
      </c>
      <c r="AK23" s="442">
        <v>0</v>
      </c>
      <c r="AL23" s="442">
        <v>1.4478527607361963E-2</v>
      </c>
      <c r="AM23" s="442">
        <v>9.4153092929102718E-5</v>
      </c>
      <c r="AN23" s="442">
        <v>0</v>
      </c>
      <c r="AO23" s="442">
        <v>1.5923566878980893E-3</v>
      </c>
      <c r="AP23" s="443">
        <v>6.1191005422806449E-2</v>
      </c>
      <c r="AQ23" s="442">
        <v>5.2279039372651525E-3</v>
      </c>
      <c r="AR23" s="442">
        <v>1.1070039099261674E-2</v>
      </c>
      <c r="AS23" s="442">
        <v>0</v>
      </c>
      <c r="AT23" s="442">
        <v>1.7318273964668403E-2</v>
      </c>
      <c r="AU23" s="442">
        <v>5.9586033869956097E-2</v>
      </c>
      <c r="AV23" s="442">
        <v>0.94979508196721307</v>
      </c>
      <c r="AW23" s="443">
        <v>2.3041937983120715E-2</v>
      </c>
      <c r="AX23" s="442">
        <v>7.4286853273183268E-2</v>
      </c>
      <c r="AY23" s="443">
        <v>0.66128031458389402</v>
      </c>
      <c r="AZ23" s="443">
        <v>0.4141146237726489</v>
      </c>
      <c r="BA23" s="442">
        <v>0.3108349526262672</v>
      </c>
      <c r="BB23" s="443">
        <v>0</v>
      </c>
      <c r="BC23" s="442">
        <v>0.95043025278994098</v>
      </c>
      <c r="BD23" s="443">
        <v>0.49426581332515762</v>
      </c>
    </row>
    <row r="24" spans="1:56" x14ac:dyDescent="0.2">
      <c r="A24" s="281" t="s">
        <v>12</v>
      </c>
      <c r="B24" s="283" t="s">
        <v>420</v>
      </c>
      <c r="C24" s="442">
        <v>0</v>
      </c>
      <c r="D24" s="442">
        <v>0</v>
      </c>
      <c r="E24" s="442">
        <v>0</v>
      </c>
      <c r="F24" s="442">
        <v>0</v>
      </c>
      <c r="G24" s="442">
        <v>0</v>
      </c>
      <c r="H24" s="442">
        <v>0</v>
      </c>
      <c r="I24" s="442">
        <v>0</v>
      </c>
      <c r="J24" s="442">
        <v>0</v>
      </c>
      <c r="K24" s="442">
        <v>0</v>
      </c>
      <c r="L24" s="442">
        <v>0</v>
      </c>
      <c r="M24" s="442">
        <v>0</v>
      </c>
      <c r="N24" s="442">
        <v>0</v>
      </c>
      <c r="O24" s="442">
        <v>0</v>
      </c>
      <c r="P24" s="442">
        <v>0</v>
      </c>
      <c r="Q24" s="442">
        <v>7.1039545346909783E-4</v>
      </c>
      <c r="R24" s="442">
        <v>1.927153594141453E-4</v>
      </c>
      <c r="S24" s="442">
        <v>0</v>
      </c>
      <c r="T24" s="442">
        <v>0</v>
      </c>
      <c r="U24" s="442">
        <v>4.361437141998701E-5</v>
      </c>
      <c r="V24" s="442">
        <v>2.6622296173044926E-2</v>
      </c>
      <c r="W24" s="442">
        <v>6.4724919093851136E-3</v>
      </c>
      <c r="X24" s="442">
        <v>0</v>
      </c>
      <c r="Y24" s="442">
        <v>1.6856945827905907E-3</v>
      </c>
      <c r="Z24" s="442">
        <v>0</v>
      </c>
      <c r="AA24" s="442">
        <v>0</v>
      </c>
      <c r="AB24" s="442">
        <v>0</v>
      </c>
      <c r="AC24" s="442">
        <v>3.0519440883843008E-4</v>
      </c>
      <c r="AD24" s="442">
        <v>1.189767995240928E-4</v>
      </c>
      <c r="AE24" s="442">
        <v>0</v>
      </c>
      <c r="AF24" s="442">
        <v>1.3385089010841921E-4</v>
      </c>
      <c r="AG24" s="442">
        <v>0</v>
      </c>
      <c r="AH24" s="442">
        <v>1.6904306923416141E-3</v>
      </c>
      <c r="AI24" s="442">
        <v>1.342552191716453E-4</v>
      </c>
      <c r="AJ24" s="442">
        <v>0</v>
      </c>
      <c r="AK24" s="442">
        <v>0</v>
      </c>
      <c r="AL24" s="442">
        <v>1.7177914110429449E-3</v>
      </c>
      <c r="AM24" s="442">
        <v>4.7076546464551359E-5</v>
      </c>
      <c r="AN24" s="442">
        <v>0</v>
      </c>
      <c r="AO24" s="442">
        <v>0</v>
      </c>
      <c r="AP24" s="443">
        <v>3.2575162396765477E-4</v>
      </c>
      <c r="AQ24" s="442">
        <v>6.5348799215814407E-4</v>
      </c>
      <c r="AR24" s="442">
        <v>1.1060337049218499E-2</v>
      </c>
      <c r="AS24" s="442">
        <v>0</v>
      </c>
      <c r="AT24" s="442">
        <v>5.0970170865913697E-2</v>
      </c>
      <c r="AU24" s="442">
        <v>2.6552372987664646E-2</v>
      </c>
      <c r="AV24" s="442">
        <v>-4.0983606557377051E-3</v>
      </c>
      <c r="AW24" s="443">
        <v>1.3425359143142718E-2</v>
      </c>
      <c r="AX24" s="442">
        <v>6.0705148583798836E-3</v>
      </c>
      <c r="AY24" s="443">
        <v>2.7660656080858827E-3</v>
      </c>
      <c r="AZ24" s="443">
        <v>6.8940086255270712E-3</v>
      </c>
      <c r="BA24" s="442">
        <v>4.738879599921671E-3</v>
      </c>
      <c r="BB24" s="443">
        <v>7.8904429850552415E-3</v>
      </c>
      <c r="BC24" s="442">
        <v>5.6035366411371079E-3</v>
      </c>
      <c r="BD24" s="443">
        <v>2.8790695000670665E-3</v>
      </c>
    </row>
    <row r="25" spans="1:56" x14ac:dyDescent="0.2">
      <c r="A25" s="281" t="s">
        <v>13</v>
      </c>
      <c r="B25" s="283" t="s">
        <v>192</v>
      </c>
      <c r="C25" s="442">
        <v>0</v>
      </c>
      <c r="D25" s="442">
        <v>0</v>
      </c>
      <c r="E25" s="442">
        <v>4.9239280774550483E-2</v>
      </c>
      <c r="F25" s="442">
        <v>0</v>
      </c>
      <c r="G25" s="442">
        <v>0</v>
      </c>
      <c r="H25" s="442">
        <v>0</v>
      </c>
      <c r="I25" s="442">
        <v>0</v>
      </c>
      <c r="J25" s="442">
        <v>0</v>
      </c>
      <c r="K25" s="442">
        <v>0</v>
      </c>
      <c r="L25" s="442">
        <v>0</v>
      </c>
      <c r="M25" s="442">
        <v>0</v>
      </c>
      <c r="N25" s="442">
        <v>0</v>
      </c>
      <c r="O25" s="442">
        <v>0</v>
      </c>
      <c r="P25" s="442">
        <v>0</v>
      </c>
      <c r="Q25" s="442">
        <v>0</v>
      </c>
      <c r="R25" s="442">
        <v>5.1390762510438749E-4</v>
      </c>
      <c r="S25" s="442">
        <v>0</v>
      </c>
      <c r="T25" s="442">
        <v>0</v>
      </c>
      <c r="U25" s="442">
        <v>0</v>
      </c>
      <c r="V25" s="442">
        <v>0</v>
      </c>
      <c r="W25" s="442">
        <v>0.46860841423948218</v>
      </c>
      <c r="X25" s="442">
        <v>0</v>
      </c>
      <c r="Y25" s="442">
        <v>0</v>
      </c>
      <c r="Z25" s="442">
        <v>0</v>
      </c>
      <c r="AA25" s="442">
        <v>0</v>
      </c>
      <c r="AB25" s="442">
        <v>0</v>
      </c>
      <c r="AC25" s="442">
        <v>0</v>
      </c>
      <c r="AD25" s="442">
        <v>0</v>
      </c>
      <c r="AE25" s="442">
        <v>0</v>
      </c>
      <c r="AF25" s="442">
        <v>1.4723597911926113E-3</v>
      </c>
      <c r="AG25" s="442">
        <v>0</v>
      </c>
      <c r="AH25" s="442">
        <v>5.4387770101425844E-3</v>
      </c>
      <c r="AI25" s="442">
        <v>1.342552191716453E-4</v>
      </c>
      <c r="AJ25" s="442">
        <v>0</v>
      </c>
      <c r="AK25" s="442">
        <v>0</v>
      </c>
      <c r="AL25" s="442">
        <v>6.1472392638036812E-2</v>
      </c>
      <c r="AM25" s="442">
        <v>0</v>
      </c>
      <c r="AN25" s="442">
        <v>0</v>
      </c>
      <c r="AO25" s="442">
        <v>0</v>
      </c>
      <c r="AP25" s="443">
        <v>5.3222066798244774E-3</v>
      </c>
      <c r="AQ25" s="442">
        <v>0</v>
      </c>
      <c r="AR25" s="442">
        <v>1.995711693880917E-2</v>
      </c>
      <c r="AS25" s="442">
        <v>0</v>
      </c>
      <c r="AT25" s="442">
        <v>4.7958297132927888E-2</v>
      </c>
      <c r="AU25" s="442">
        <v>4.7877900899017355E-2</v>
      </c>
      <c r="AV25" s="442">
        <v>1.1270491803278689E-2</v>
      </c>
      <c r="AW25" s="443">
        <v>1.9901468509548565E-2</v>
      </c>
      <c r="AX25" s="442">
        <v>1.4096411684858026E-2</v>
      </c>
      <c r="AY25" s="443">
        <v>9.9055052181453909E-3</v>
      </c>
      <c r="AZ25" s="443">
        <v>1.3776565409483498E-2</v>
      </c>
      <c r="BA25" s="442">
        <v>1.2407549670869296E-2</v>
      </c>
      <c r="BB25" s="443">
        <v>2.0891003109094305E-2</v>
      </c>
      <c r="BC25" s="442">
        <v>4.5627296477551687E-3</v>
      </c>
      <c r="BD25" s="443">
        <v>7.4012685151474506E-3</v>
      </c>
    </row>
    <row r="26" spans="1:56" x14ac:dyDescent="0.2">
      <c r="A26" s="281" t="s">
        <v>14</v>
      </c>
      <c r="B26" s="283" t="s">
        <v>50</v>
      </c>
      <c r="C26" s="442">
        <v>1.3445789023346778E-3</v>
      </c>
      <c r="D26" s="442">
        <v>0</v>
      </c>
      <c r="E26" s="442">
        <v>7.1922544951590591E-3</v>
      </c>
      <c r="F26" s="442">
        <v>0</v>
      </c>
      <c r="G26" s="442">
        <v>9.91571641051066E-3</v>
      </c>
      <c r="H26" s="442">
        <v>1.6715830875122909E-2</v>
      </c>
      <c r="I26" s="442">
        <v>1.6220600162206E-2</v>
      </c>
      <c r="J26" s="442">
        <v>3.2715376226826608E-3</v>
      </c>
      <c r="K26" s="442">
        <v>0</v>
      </c>
      <c r="L26" s="442">
        <v>1.9920318725099601E-3</v>
      </c>
      <c r="M26" s="442">
        <v>1.0135135135135136E-2</v>
      </c>
      <c r="N26" s="442">
        <v>7.8125E-3</v>
      </c>
      <c r="O26" s="442">
        <v>3.2258064516129031E-2</v>
      </c>
      <c r="P26" s="442">
        <v>2.9635901778154107E-3</v>
      </c>
      <c r="Q26" s="442">
        <v>1.1839924224484964E-3</v>
      </c>
      <c r="R26" s="442">
        <v>3.0834457506263247E-3</v>
      </c>
      <c r="S26" s="442">
        <v>7.5949367088607592E-3</v>
      </c>
      <c r="T26" s="442">
        <v>5.2513128282070517E-3</v>
      </c>
      <c r="U26" s="442">
        <v>4.1288271610921039E-3</v>
      </c>
      <c r="V26" s="442">
        <v>8.3194675540765387E-3</v>
      </c>
      <c r="W26" s="442">
        <v>1.6181229773462784E-3</v>
      </c>
      <c r="X26" s="442">
        <v>5.0285121824779677E-2</v>
      </c>
      <c r="Y26" s="442">
        <v>3.2947666845452458E-3</v>
      </c>
      <c r="Z26" s="442">
        <v>1.3780770039974752E-2</v>
      </c>
      <c r="AA26" s="442">
        <v>2.2172949002217295E-3</v>
      </c>
      <c r="AB26" s="442">
        <v>3.5128805620608899E-3</v>
      </c>
      <c r="AC26" s="442">
        <v>6.4090825856070316E-3</v>
      </c>
      <c r="AD26" s="442">
        <v>1.6537775133848898E-2</v>
      </c>
      <c r="AE26" s="442">
        <v>0</v>
      </c>
      <c r="AF26" s="442">
        <v>3.2124213626020613E-3</v>
      </c>
      <c r="AG26" s="442">
        <v>1.1742602160638797E-2</v>
      </c>
      <c r="AH26" s="442">
        <v>8.8931353814493599E-3</v>
      </c>
      <c r="AI26" s="442">
        <v>2.0272538094918441E-2</v>
      </c>
      <c r="AJ26" s="442">
        <v>3.1866077498300476E-3</v>
      </c>
      <c r="AK26" s="442">
        <v>5.1264044943820225E-2</v>
      </c>
      <c r="AL26" s="442">
        <v>5.521472392638037E-3</v>
      </c>
      <c r="AM26" s="442">
        <v>3.5778175313059034E-3</v>
      </c>
      <c r="AN26" s="442">
        <v>4.797047970479705E-2</v>
      </c>
      <c r="AO26" s="442">
        <v>3.662420382165605E-2</v>
      </c>
      <c r="AP26" s="443">
        <v>5.7174200471381761E-3</v>
      </c>
      <c r="AQ26" s="442">
        <v>1.9768011762783859E-2</v>
      </c>
      <c r="AR26" s="442">
        <v>9.8960910440376044E-3</v>
      </c>
      <c r="AS26" s="442">
        <v>0</v>
      </c>
      <c r="AT26" s="442">
        <v>5.9658268172603536E-3</v>
      </c>
      <c r="AU26" s="442">
        <v>1.0244616349571399E-2</v>
      </c>
      <c r="AV26" s="442">
        <v>2.5614754098360654E-3</v>
      </c>
      <c r="AW26" s="443">
        <v>7.9665016589485632E-3</v>
      </c>
      <c r="AX26" s="442">
        <v>9.4211564759727716E-3</v>
      </c>
      <c r="AY26" s="443">
        <v>4.7994976226787478E-3</v>
      </c>
      <c r="AZ26" s="443">
        <v>6.0259590344723338E-3</v>
      </c>
      <c r="BA26" s="442">
        <v>7.558708783346137E-3</v>
      </c>
      <c r="BB26" s="443">
        <v>1.2537848961335207E-2</v>
      </c>
      <c r="BC26" s="442">
        <v>-2.4075232473178194E-3</v>
      </c>
      <c r="BD26" s="443">
        <v>4.620403548776515E-3</v>
      </c>
    </row>
    <row r="27" spans="1:56" x14ac:dyDescent="0.2">
      <c r="A27" s="281" t="s">
        <v>15</v>
      </c>
      <c r="B27" s="283" t="s">
        <v>36</v>
      </c>
      <c r="C27" s="442">
        <v>2.8113922503361448E-3</v>
      </c>
      <c r="D27" s="442">
        <v>0</v>
      </c>
      <c r="E27" s="442">
        <v>8.2987551867219915E-4</v>
      </c>
      <c r="F27" s="442">
        <v>0</v>
      </c>
      <c r="G27" s="442">
        <v>4.9578582052553293E-4</v>
      </c>
      <c r="H27" s="442">
        <v>1.9665683382497543E-3</v>
      </c>
      <c r="I27" s="442">
        <v>4.8661800486618006E-3</v>
      </c>
      <c r="J27" s="442">
        <v>3.2715376226826608E-3</v>
      </c>
      <c r="K27" s="442">
        <v>0</v>
      </c>
      <c r="L27" s="442">
        <v>3.9840637450199202E-3</v>
      </c>
      <c r="M27" s="442">
        <v>5.9121621621621625E-3</v>
      </c>
      <c r="N27" s="442">
        <v>3.90625E-3</v>
      </c>
      <c r="O27" s="442">
        <v>2.304147465437788E-3</v>
      </c>
      <c r="P27" s="442">
        <v>3.8103302286198138E-3</v>
      </c>
      <c r="Q27" s="442">
        <v>1.6575893914278948E-3</v>
      </c>
      <c r="R27" s="442">
        <v>1.6701997815892593E-3</v>
      </c>
      <c r="S27" s="442">
        <v>1.6877637130801688E-3</v>
      </c>
      <c r="T27" s="442">
        <v>3.2508127031757941E-3</v>
      </c>
      <c r="U27" s="442">
        <v>1.7494208980683679E-3</v>
      </c>
      <c r="V27" s="442">
        <v>1.6638935108153079E-3</v>
      </c>
      <c r="W27" s="442">
        <v>6.4724919093851134E-4</v>
      </c>
      <c r="X27" s="442">
        <v>1.0368066355624676E-3</v>
      </c>
      <c r="Y27" s="442">
        <v>6.8960232932342345E-4</v>
      </c>
      <c r="Z27" s="442">
        <v>2.7140753208499895E-2</v>
      </c>
      <c r="AA27" s="442">
        <v>2.8824833702882482E-2</v>
      </c>
      <c r="AB27" s="442">
        <v>3.5128805620608899E-3</v>
      </c>
      <c r="AC27" s="442">
        <v>3.1129829701519868E-3</v>
      </c>
      <c r="AD27" s="442">
        <v>2.6174895895300417E-3</v>
      </c>
      <c r="AE27" s="442">
        <v>9.8032721732794603E-3</v>
      </c>
      <c r="AF27" s="442">
        <v>2.5431669120599652E-3</v>
      </c>
      <c r="AG27" s="442">
        <v>6.5758572099577266E-3</v>
      </c>
      <c r="AH27" s="442">
        <v>8.2316625018374247E-3</v>
      </c>
      <c r="AI27" s="442">
        <v>5.5044639860374568E-3</v>
      </c>
      <c r="AJ27" s="442">
        <v>2.2093813732154996E-3</v>
      </c>
      <c r="AK27" s="442">
        <v>2.1067415730337078E-3</v>
      </c>
      <c r="AL27" s="442">
        <v>1.1042944785276073E-3</v>
      </c>
      <c r="AM27" s="442">
        <v>1.7889087656529517E-3</v>
      </c>
      <c r="AN27" s="442">
        <v>0</v>
      </c>
      <c r="AO27" s="442">
        <v>0</v>
      </c>
      <c r="AP27" s="443">
        <v>3.137754613217851E-3</v>
      </c>
      <c r="AQ27" s="442">
        <v>0</v>
      </c>
      <c r="AR27" s="442">
        <v>0</v>
      </c>
      <c r="AS27" s="442">
        <v>0</v>
      </c>
      <c r="AT27" s="442">
        <v>0.58053866203301474</v>
      </c>
      <c r="AU27" s="442">
        <v>0.1795943968220782</v>
      </c>
      <c r="AV27" s="442">
        <v>0</v>
      </c>
      <c r="AW27" s="443">
        <v>6.9439269471206447E-2</v>
      </c>
      <c r="AX27" s="442">
        <v>3.2928632342774676E-2</v>
      </c>
      <c r="AY27" s="443">
        <v>0</v>
      </c>
      <c r="AZ27" s="443">
        <v>2.6891214376183834E-2</v>
      </c>
      <c r="BA27" s="442">
        <v>1.9658969376534562E-2</v>
      </c>
      <c r="BB27" s="443">
        <v>0</v>
      </c>
      <c r="BC27" s="442">
        <v>6.1717752067158335E-2</v>
      </c>
      <c r="BD27" s="443">
        <v>3.1260179738248989E-2</v>
      </c>
    </row>
    <row r="28" spans="1:56" x14ac:dyDescent="0.2">
      <c r="A28" s="281" t="s">
        <v>16</v>
      </c>
      <c r="B28" s="283" t="s">
        <v>193</v>
      </c>
      <c r="C28" s="442">
        <v>9.7787556533431123E-3</v>
      </c>
      <c r="D28" s="442">
        <v>0</v>
      </c>
      <c r="E28" s="442">
        <v>7.1922544951590591E-3</v>
      </c>
      <c r="F28" s="442">
        <v>6.6666666666666666E-2</v>
      </c>
      <c r="G28" s="442">
        <v>1.4377788795240456E-2</v>
      </c>
      <c r="H28" s="442">
        <v>3.1465093411996069E-2</v>
      </c>
      <c r="I28" s="442">
        <v>5.5150040551500405E-2</v>
      </c>
      <c r="J28" s="442">
        <v>2.9443838604143947E-2</v>
      </c>
      <c r="K28" s="442">
        <v>0</v>
      </c>
      <c r="L28" s="442">
        <v>3.386454183266932E-2</v>
      </c>
      <c r="M28" s="442">
        <v>5.7432432432432436E-2</v>
      </c>
      <c r="N28" s="442">
        <v>4.4531250000000001E-2</v>
      </c>
      <c r="O28" s="442">
        <v>3.6866359447004608E-2</v>
      </c>
      <c r="P28" s="442">
        <v>2.4132091447925486E-2</v>
      </c>
      <c r="Q28" s="442">
        <v>1.4207909069381956E-2</v>
      </c>
      <c r="R28" s="442">
        <v>1.0920537033468234E-2</v>
      </c>
      <c r="S28" s="442">
        <v>1.0126582278481013E-2</v>
      </c>
      <c r="T28" s="442">
        <v>2.8757189297324331E-2</v>
      </c>
      <c r="U28" s="442">
        <v>9.2656309061127963E-3</v>
      </c>
      <c r="V28" s="442">
        <v>6.6555740432612314E-3</v>
      </c>
      <c r="W28" s="442">
        <v>1.2297734627831715E-2</v>
      </c>
      <c r="X28" s="442">
        <v>1.6588906168999482E-2</v>
      </c>
      <c r="Y28" s="442">
        <v>3.2181442035093097E-3</v>
      </c>
      <c r="Z28" s="442">
        <v>3.3452556280244058E-2</v>
      </c>
      <c r="AA28" s="442">
        <v>4.4345898004434593E-2</v>
      </c>
      <c r="AB28" s="442">
        <v>7.7283372365339581E-2</v>
      </c>
      <c r="AC28" s="442">
        <v>2.3561008362326802E-2</v>
      </c>
      <c r="AD28" s="442">
        <v>4.9970255800118974E-3</v>
      </c>
      <c r="AE28" s="442">
        <v>1.0598132079221037E-3</v>
      </c>
      <c r="AF28" s="442">
        <v>5.0863338241199305E-3</v>
      </c>
      <c r="AG28" s="442">
        <v>3.2879286049788633E-3</v>
      </c>
      <c r="AH28" s="442">
        <v>1.2053505806261943E-2</v>
      </c>
      <c r="AI28" s="442">
        <v>1.8795730684030343E-2</v>
      </c>
      <c r="AJ28" s="442">
        <v>1.0494561522773624E-2</v>
      </c>
      <c r="AK28" s="442">
        <v>4.2134831460674156E-3</v>
      </c>
      <c r="AL28" s="442">
        <v>5.521472392638037E-3</v>
      </c>
      <c r="AM28" s="442">
        <v>4.6558704453441298E-2</v>
      </c>
      <c r="AN28" s="442">
        <v>0</v>
      </c>
      <c r="AO28" s="442">
        <v>3.1847133757961785E-3</v>
      </c>
      <c r="AP28" s="443">
        <v>1.3157012282752409E-2</v>
      </c>
      <c r="AQ28" s="442">
        <v>3.2674399607907203E-4</v>
      </c>
      <c r="AR28" s="442">
        <v>2.3692406205431206E-2</v>
      </c>
      <c r="AS28" s="442">
        <v>0</v>
      </c>
      <c r="AT28" s="442">
        <v>0</v>
      </c>
      <c r="AU28" s="442">
        <v>0</v>
      </c>
      <c r="AV28" s="442">
        <v>0</v>
      </c>
      <c r="AW28" s="443">
        <v>1.4454439535612687E-2</v>
      </c>
      <c r="AX28" s="442">
        <v>2.0025634426833392E-2</v>
      </c>
      <c r="AY28" s="443">
        <v>2.8796985736072485E-2</v>
      </c>
      <c r="AZ28" s="443">
        <v>2.3242657651776983E-2</v>
      </c>
      <c r="BA28" s="442">
        <v>2.3560335607875037E-2</v>
      </c>
      <c r="BB28" s="443">
        <v>2.4901166519194395E-2</v>
      </c>
      <c r="BC28" s="442">
        <v>2.1094739719402639E-2</v>
      </c>
      <c r="BD28" s="443">
        <v>2.2769080422327399E-2</v>
      </c>
    </row>
    <row r="29" spans="1:56" x14ac:dyDescent="0.2">
      <c r="A29" s="281" t="s">
        <v>17</v>
      </c>
      <c r="B29" s="283" t="s">
        <v>273</v>
      </c>
      <c r="C29" s="442">
        <v>6.1117222833394452E-4</v>
      </c>
      <c r="D29" s="442">
        <v>0</v>
      </c>
      <c r="E29" s="442">
        <v>0</v>
      </c>
      <c r="F29" s="442">
        <v>0</v>
      </c>
      <c r="G29" s="442">
        <v>1.9831432821021317E-3</v>
      </c>
      <c r="H29" s="442">
        <v>9.8328416912487715E-4</v>
      </c>
      <c r="I29" s="442">
        <v>2.4330900243309003E-3</v>
      </c>
      <c r="J29" s="442">
        <v>2.1810250817884407E-3</v>
      </c>
      <c r="K29" s="442">
        <v>0</v>
      </c>
      <c r="L29" s="442">
        <v>1.9920318725099601E-3</v>
      </c>
      <c r="M29" s="442">
        <v>1.6891891891891893E-3</v>
      </c>
      <c r="N29" s="442">
        <v>7.8125000000000004E-4</v>
      </c>
      <c r="O29" s="442">
        <v>0</v>
      </c>
      <c r="P29" s="442">
        <v>8.4674005080440302E-4</v>
      </c>
      <c r="Q29" s="442">
        <v>7.1039545346909783E-4</v>
      </c>
      <c r="R29" s="442">
        <v>5.1390762510438749E-4</v>
      </c>
      <c r="S29" s="442">
        <v>8.438818565400844E-4</v>
      </c>
      <c r="T29" s="442">
        <v>1.7504376094023505E-3</v>
      </c>
      <c r="U29" s="442">
        <v>5.7667891099760608E-4</v>
      </c>
      <c r="V29" s="442">
        <v>0</v>
      </c>
      <c r="W29" s="442">
        <v>3.2362459546925567E-4</v>
      </c>
      <c r="X29" s="442">
        <v>5.184033177812338E-4</v>
      </c>
      <c r="Y29" s="442">
        <v>7.662248103593594E-4</v>
      </c>
      <c r="Z29" s="442">
        <v>2.8403113822848729E-3</v>
      </c>
      <c r="AA29" s="442">
        <v>9.3126385809312637E-2</v>
      </c>
      <c r="AB29" s="442">
        <v>9.3676814988290398E-3</v>
      </c>
      <c r="AC29" s="442">
        <v>2.3194775071720686E-3</v>
      </c>
      <c r="AD29" s="442">
        <v>1.1897679952409281E-3</v>
      </c>
      <c r="AE29" s="442">
        <v>6.6238325495131484E-5</v>
      </c>
      <c r="AF29" s="442">
        <v>1.0708071208673537E-3</v>
      </c>
      <c r="AG29" s="442">
        <v>4.6970408642555192E-4</v>
      </c>
      <c r="AH29" s="442">
        <v>4.0423342642951637E-3</v>
      </c>
      <c r="AI29" s="442">
        <v>9.5321205611868156E-3</v>
      </c>
      <c r="AJ29" s="442">
        <v>4.5037389530931341E-3</v>
      </c>
      <c r="AK29" s="442">
        <v>2.1067415730337078E-3</v>
      </c>
      <c r="AL29" s="442">
        <v>7.3619631901840495E-4</v>
      </c>
      <c r="AM29" s="442">
        <v>1.0639299500988608E-2</v>
      </c>
      <c r="AN29" s="442">
        <v>0</v>
      </c>
      <c r="AO29" s="442">
        <v>1.5923566878980893E-3</v>
      </c>
      <c r="AP29" s="443">
        <v>2.0239714871519727E-3</v>
      </c>
      <c r="AQ29" s="442">
        <v>1.6337199803953602E-4</v>
      </c>
      <c r="AR29" s="442">
        <v>6.5682878792288815E-3</v>
      </c>
      <c r="AS29" s="442">
        <v>-2.8931464575028933E-4</v>
      </c>
      <c r="AT29" s="442">
        <v>0</v>
      </c>
      <c r="AU29" s="442">
        <v>0</v>
      </c>
      <c r="AV29" s="442">
        <v>0</v>
      </c>
      <c r="AW29" s="443">
        <v>3.9566366813931619E-3</v>
      </c>
      <c r="AX29" s="442">
        <v>3.8199332899364691E-3</v>
      </c>
      <c r="AY29" s="443">
        <v>1.1213779492240065E-5</v>
      </c>
      <c r="AZ29" s="443">
        <v>1.5391275070944159E-3</v>
      </c>
      <c r="BA29" s="442">
        <v>2.2850859354994202E-3</v>
      </c>
      <c r="BB29" s="443">
        <v>4.3267552582658885E-3</v>
      </c>
      <c r="BC29" s="442">
        <v>-2.0711007848105258E-3</v>
      </c>
      <c r="BD29" s="443">
        <v>1.0802498706574434E-3</v>
      </c>
    </row>
    <row r="30" spans="1:56" x14ac:dyDescent="0.2">
      <c r="A30" s="281" t="s">
        <v>18</v>
      </c>
      <c r="B30" s="283" t="s">
        <v>581</v>
      </c>
      <c r="C30" s="442">
        <v>4.8893778266715564E-4</v>
      </c>
      <c r="D30" s="442">
        <v>0</v>
      </c>
      <c r="E30" s="442">
        <v>0</v>
      </c>
      <c r="F30" s="442">
        <v>0</v>
      </c>
      <c r="G30" s="442">
        <v>9.9157164105106587E-4</v>
      </c>
      <c r="H30" s="442">
        <v>0</v>
      </c>
      <c r="I30" s="442">
        <v>8.110300081103001E-4</v>
      </c>
      <c r="J30" s="442">
        <v>2.1810250817884407E-3</v>
      </c>
      <c r="K30" s="442">
        <v>0</v>
      </c>
      <c r="L30" s="442">
        <v>0</v>
      </c>
      <c r="M30" s="442">
        <v>2.5337837837837839E-3</v>
      </c>
      <c r="N30" s="442">
        <v>0</v>
      </c>
      <c r="O30" s="442">
        <v>0</v>
      </c>
      <c r="P30" s="442">
        <v>0</v>
      </c>
      <c r="Q30" s="442">
        <v>2.3679848448969926E-4</v>
      </c>
      <c r="R30" s="442">
        <v>0</v>
      </c>
      <c r="S30" s="442">
        <v>8.438818565400844E-4</v>
      </c>
      <c r="T30" s="442">
        <v>7.501875468867217E-4</v>
      </c>
      <c r="U30" s="442">
        <v>2.326099809065974E-4</v>
      </c>
      <c r="V30" s="442">
        <v>0</v>
      </c>
      <c r="W30" s="442">
        <v>3.2362459546925567E-4</v>
      </c>
      <c r="X30" s="442">
        <v>0</v>
      </c>
      <c r="Y30" s="442">
        <v>1.9921845069343345E-3</v>
      </c>
      <c r="Z30" s="442">
        <v>1.683147485798443E-3</v>
      </c>
      <c r="AA30" s="442">
        <v>2.2172949002217295E-3</v>
      </c>
      <c r="AB30" s="442">
        <v>0</v>
      </c>
      <c r="AC30" s="442">
        <v>1.4038942806567783E-3</v>
      </c>
      <c r="AD30" s="442">
        <v>3.3313503866745984E-3</v>
      </c>
      <c r="AE30" s="442">
        <v>0</v>
      </c>
      <c r="AF30" s="442">
        <v>2.8108686922768038E-3</v>
      </c>
      <c r="AG30" s="442">
        <v>3.2879286049788633E-3</v>
      </c>
      <c r="AH30" s="442">
        <v>2.7487872997207115E-2</v>
      </c>
      <c r="AI30" s="442">
        <v>4.7660602805934078E-3</v>
      </c>
      <c r="AJ30" s="442">
        <v>3.6964649898028551E-3</v>
      </c>
      <c r="AK30" s="442">
        <v>0</v>
      </c>
      <c r="AL30" s="442">
        <v>3.6809815950920248E-4</v>
      </c>
      <c r="AM30" s="442">
        <v>3.041144901610018E-2</v>
      </c>
      <c r="AN30" s="442">
        <v>0</v>
      </c>
      <c r="AO30" s="442">
        <v>1.1146496815286623E-2</v>
      </c>
      <c r="AP30" s="443">
        <v>3.2958399601433308E-3</v>
      </c>
      <c r="AQ30" s="442">
        <v>0</v>
      </c>
      <c r="AR30" s="442">
        <v>9.7990705436058648E-4</v>
      </c>
      <c r="AS30" s="442">
        <v>6.6542368522566541E-3</v>
      </c>
      <c r="AT30" s="442">
        <v>0</v>
      </c>
      <c r="AU30" s="442">
        <v>0</v>
      </c>
      <c r="AV30" s="442">
        <v>0</v>
      </c>
      <c r="AW30" s="443">
        <v>1.8215905797744304E-3</v>
      </c>
      <c r="AX30" s="442">
        <v>4.248855786164474E-3</v>
      </c>
      <c r="AY30" s="443">
        <v>7.4758529948267095E-6</v>
      </c>
      <c r="AZ30" s="443">
        <v>7.1001417737986451E-4</v>
      </c>
      <c r="BA30" s="442">
        <v>2.5396538478919066E-3</v>
      </c>
      <c r="BB30" s="443">
        <v>3.3769797137684983E-3</v>
      </c>
      <c r="BC30" s="442">
        <v>-2.743945709825113E-3</v>
      </c>
      <c r="BD30" s="443">
        <v>2.0455285799145383E-3</v>
      </c>
    </row>
    <row r="31" spans="1:56" x14ac:dyDescent="0.2">
      <c r="A31" s="281" t="s">
        <v>19</v>
      </c>
      <c r="B31" s="283" t="s">
        <v>582</v>
      </c>
      <c r="C31" s="442">
        <v>7.2485026280405818E-2</v>
      </c>
      <c r="D31" s="442">
        <v>3.0303030303030304E-2</v>
      </c>
      <c r="E31" s="442">
        <v>6.3347164591977867E-2</v>
      </c>
      <c r="F31" s="442">
        <v>0</v>
      </c>
      <c r="G31" s="442">
        <v>8.3292017848289546E-2</v>
      </c>
      <c r="H31" s="442">
        <v>7.571288102261553E-2</v>
      </c>
      <c r="I31" s="442">
        <v>8.596918085969181E-2</v>
      </c>
      <c r="J31" s="442">
        <v>4.0348964013086151E-2</v>
      </c>
      <c r="K31" s="442">
        <v>0</v>
      </c>
      <c r="L31" s="442">
        <v>6.1752988047808766E-2</v>
      </c>
      <c r="M31" s="442">
        <v>3.885135135135135E-2</v>
      </c>
      <c r="N31" s="442">
        <v>2.34375E-2</v>
      </c>
      <c r="O31" s="442">
        <v>4.1474654377880185E-2</v>
      </c>
      <c r="P31" s="442">
        <v>4.6147332768839963E-2</v>
      </c>
      <c r="Q31" s="442">
        <v>4.522851053753256E-2</v>
      </c>
      <c r="R31" s="442">
        <v>4.1498040727179289E-2</v>
      </c>
      <c r="S31" s="442">
        <v>4.8945147679324896E-2</v>
      </c>
      <c r="T31" s="442">
        <v>4.2760690172543137E-2</v>
      </c>
      <c r="U31" s="442">
        <v>5.2007714897700071E-2</v>
      </c>
      <c r="V31" s="442">
        <v>4.409317803660566E-2</v>
      </c>
      <c r="W31" s="442">
        <v>4.0129449838187704E-2</v>
      </c>
      <c r="X31" s="442">
        <v>7.4650077760497674E-2</v>
      </c>
      <c r="Y31" s="442">
        <v>5.8999310397670673E-2</v>
      </c>
      <c r="Z31" s="442">
        <v>2.7140753208499895E-2</v>
      </c>
      <c r="AA31" s="442">
        <v>1.9955654101995565E-2</v>
      </c>
      <c r="AB31" s="442">
        <v>1.5222482435597189E-2</v>
      </c>
      <c r="AC31" s="442">
        <v>1.1414270890557285E-2</v>
      </c>
      <c r="AD31" s="442">
        <v>5.8298631766805472E-3</v>
      </c>
      <c r="AE31" s="442">
        <v>9.2733655693184077E-4</v>
      </c>
      <c r="AF31" s="442">
        <v>1.1645027439432472E-2</v>
      </c>
      <c r="AG31" s="442">
        <v>8.4546735556599341E-3</v>
      </c>
      <c r="AH31" s="442">
        <v>9.9220931941790391E-3</v>
      </c>
      <c r="AI31" s="442">
        <v>2.2219238772907296E-2</v>
      </c>
      <c r="AJ31" s="442">
        <v>6.3477226376614543E-2</v>
      </c>
      <c r="AK31" s="442">
        <v>4.1432584269662918E-2</v>
      </c>
      <c r="AL31" s="442">
        <v>3.2147239263803681E-2</v>
      </c>
      <c r="AM31" s="442">
        <v>8.633838621598719E-2</v>
      </c>
      <c r="AN31" s="442">
        <v>0.24354243542435425</v>
      </c>
      <c r="AO31" s="442">
        <v>6.2101910828025478E-2</v>
      </c>
      <c r="AP31" s="443">
        <v>4.5964512234847758E-2</v>
      </c>
      <c r="AQ31" s="442">
        <v>9.6879594837444863E-2</v>
      </c>
      <c r="AR31" s="442">
        <v>0.16366388217830427</v>
      </c>
      <c r="AS31" s="442">
        <v>6.4292143500064289E-5</v>
      </c>
      <c r="AT31" s="442">
        <v>3.2088039386041121E-2</v>
      </c>
      <c r="AU31" s="442">
        <v>0.10641856575371106</v>
      </c>
      <c r="AV31" s="442">
        <v>8.7090163934426222E-3</v>
      </c>
      <c r="AW31" s="443">
        <v>0.11268430297546175</v>
      </c>
      <c r="AX31" s="442">
        <v>9.6489900136750587E-2</v>
      </c>
      <c r="AY31" s="443">
        <v>2.3960108848419606E-2</v>
      </c>
      <c r="AZ31" s="443">
        <v>5.8319648382656415E-2</v>
      </c>
      <c r="BA31" s="442">
        <v>6.7261662674921299E-2</v>
      </c>
      <c r="BB31" s="443">
        <v>0.11474425061085991</v>
      </c>
      <c r="BC31" s="442">
        <v>-1.4755278941530827E-2</v>
      </c>
      <c r="BD31" s="443">
        <v>3.924109452545653E-2</v>
      </c>
    </row>
    <row r="32" spans="1:56" x14ac:dyDescent="0.2">
      <c r="A32" s="281" t="s">
        <v>20</v>
      </c>
      <c r="B32" s="283" t="s">
        <v>37</v>
      </c>
      <c r="C32" s="442">
        <v>5.1338467180051337E-3</v>
      </c>
      <c r="D32" s="442">
        <v>0</v>
      </c>
      <c r="E32" s="442">
        <v>9.1286307053941914E-3</v>
      </c>
      <c r="F32" s="442">
        <v>6.6666666666666666E-2</v>
      </c>
      <c r="G32" s="442">
        <v>3.9662865642042635E-3</v>
      </c>
      <c r="H32" s="442">
        <v>1.7699115044247787E-2</v>
      </c>
      <c r="I32" s="442">
        <v>7.2992700729927005E-3</v>
      </c>
      <c r="J32" s="442">
        <v>6.5430752453653216E-3</v>
      </c>
      <c r="K32" s="442">
        <v>0</v>
      </c>
      <c r="L32" s="442">
        <v>1.9920318725099601E-3</v>
      </c>
      <c r="M32" s="442">
        <v>1.0135135135135136E-2</v>
      </c>
      <c r="N32" s="442">
        <v>3.90625E-3</v>
      </c>
      <c r="O32" s="442">
        <v>6.9124423963133645E-3</v>
      </c>
      <c r="P32" s="442">
        <v>1.1430990685859441E-2</v>
      </c>
      <c r="Q32" s="442">
        <v>6.1567605967321809E-3</v>
      </c>
      <c r="R32" s="442">
        <v>6.4238453138048433E-3</v>
      </c>
      <c r="S32" s="442">
        <v>1.0970464135021098E-2</v>
      </c>
      <c r="T32" s="442">
        <v>5.7514378594648663E-3</v>
      </c>
      <c r="U32" s="442">
        <v>5.7764811925138356E-3</v>
      </c>
      <c r="V32" s="442">
        <v>6.6555740432612314E-3</v>
      </c>
      <c r="W32" s="442">
        <v>3.5598705501618125E-3</v>
      </c>
      <c r="X32" s="442">
        <v>1.8144116122343183E-2</v>
      </c>
      <c r="Y32" s="442">
        <v>1.2566086889893495E-2</v>
      </c>
      <c r="Z32" s="442">
        <v>5.7858194824321483E-3</v>
      </c>
      <c r="AA32" s="442">
        <v>2.4390243902439025E-2</v>
      </c>
      <c r="AB32" s="442">
        <v>2.6932084309133488E-2</v>
      </c>
      <c r="AC32" s="442">
        <v>1.7640236830861258E-2</v>
      </c>
      <c r="AD32" s="442">
        <v>4.8066627007733495E-2</v>
      </c>
      <c r="AE32" s="442">
        <v>7.5445452738954755E-2</v>
      </c>
      <c r="AF32" s="442">
        <v>1.1243474769107215E-2</v>
      </c>
      <c r="AG32" s="442">
        <v>4.227336777829967E-3</v>
      </c>
      <c r="AH32" s="442">
        <v>2.1240629134205498E-2</v>
      </c>
      <c r="AI32" s="442">
        <v>6.5785057394106197E-3</v>
      </c>
      <c r="AJ32" s="442">
        <v>6.7980965329707682E-3</v>
      </c>
      <c r="AK32" s="442">
        <v>2.6685393258426966E-2</v>
      </c>
      <c r="AL32" s="442">
        <v>8.2208588957055212E-3</v>
      </c>
      <c r="AM32" s="442">
        <v>1.1251294605027775E-2</v>
      </c>
      <c r="AN32" s="442">
        <v>0</v>
      </c>
      <c r="AO32" s="442">
        <v>1.5923566878980893E-3</v>
      </c>
      <c r="AP32" s="443">
        <v>1.1121064632954567E-2</v>
      </c>
      <c r="AQ32" s="442">
        <v>0</v>
      </c>
      <c r="AR32" s="442">
        <v>6.1132617322040145E-2</v>
      </c>
      <c r="AS32" s="442">
        <v>0</v>
      </c>
      <c r="AT32" s="442">
        <v>0</v>
      </c>
      <c r="AU32" s="442">
        <v>0</v>
      </c>
      <c r="AV32" s="442">
        <v>0</v>
      </c>
      <c r="AW32" s="443">
        <v>3.7265721568697029E-2</v>
      </c>
      <c r="AX32" s="442">
        <v>2.7612516463054633E-2</v>
      </c>
      <c r="AY32" s="443">
        <v>1.9661493376394246E-3</v>
      </c>
      <c r="AZ32" s="443">
        <v>1.5636344480555918E-2</v>
      </c>
      <c r="BA32" s="442">
        <v>1.7277479024507811E-2</v>
      </c>
      <c r="BB32" s="443">
        <v>1.2440436084976499E-2</v>
      </c>
      <c r="BC32" s="442">
        <v>1.9775332874256847E-2</v>
      </c>
      <c r="BD32" s="443">
        <v>2.0131929407706899E-2</v>
      </c>
    </row>
    <row r="33" spans="1:56" x14ac:dyDescent="0.2">
      <c r="A33" s="281" t="s">
        <v>21</v>
      </c>
      <c r="B33" s="283" t="s">
        <v>38</v>
      </c>
      <c r="C33" s="442">
        <v>2.0779855763354113E-3</v>
      </c>
      <c r="D33" s="442">
        <v>0</v>
      </c>
      <c r="E33" s="442">
        <v>8.2987551867219915E-4</v>
      </c>
      <c r="F33" s="442">
        <v>0</v>
      </c>
      <c r="G33" s="442">
        <v>1.4873574615765989E-3</v>
      </c>
      <c r="H33" s="442">
        <v>2.9498525073746312E-3</v>
      </c>
      <c r="I33" s="442">
        <v>8.110300081103001E-4</v>
      </c>
      <c r="J33" s="442">
        <v>2.1810250817884407E-3</v>
      </c>
      <c r="K33" s="442">
        <v>0</v>
      </c>
      <c r="L33" s="442">
        <v>0</v>
      </c>
      <c r="M33" s="442">
        <v>2.5337837837837839E-3</v>
      </c>
      <c r="N33" s="442">
        <v>7.8125000000000004E-4</v>
      </c>
      <c r="O33" s="442">
        <v>0</v>
      </c>
      <c r="P33" s="442">
        <v>3.3869602032176121E-3</v>
      </c>
      <c r="Q33" s="442">
        <v>1.8943878759175941E-3</v>
      </c>
      <c r="R33" s="442">
        <v>1.6701997815892593E-3</v>
      </c>
      <c r="S33" s="442">
        <v>1.6877637130801688E-3</v>
      </c>
      <c r="T33" s="442">
        <v>5.0012503125781451E-4</v>
      </c>
      <c r="U33" s="442">
        <v>1.8657258885216666E-3</v>
      </c>
      <c r="V33" s="442">
        <v>1.6638935108153079E-3</v>
      </c>
      <c r="W33" s="442">
        <v>3.2362459546925567E-4</v>
      </c>
      <c r="X33" s="442">
        <v>1.0368066355624676E-3</v>
      </c>
      <c r="Y33" s="442">
        <v>3.4480116466171174E-3</v>
      </c>
      <c r="Z33" s="442">
        <v>6.9429833789185777E-3</v>
      </c>
      <c r="AA33" s="442">
        <v>0</v>
      </c>
      <c r="AB33" s="442">
        <v>1.17096018735363E-3</v>
      </c>
      <c r="AC33" s="442">
        <v>2.7284380150155649E-2</v>
      </c>
      <c r="AD33" s="442">
        <v>1.4396192742415229E-2</v>
      </c>
      <c r="AE33" s="442">
        <v>1.5764721467841292E-2</v>
      </c>
      <c r="AF33" s="442">
        <v>1.7668317494311338E-2</v>
      </c>
      <c r="AG33" s="442">
        <v>2.5364020666979802E-2</v>
      </c>
      <c r="AH33" s="442">
        <v>1.6169337057180655E-3</v>
      </c>
      <c r="AI33" s="442">
        <v>7.6525474927837817E-3</v>
      </c>
      <c r="AJ33" s="442">
        <v>1.9799456152277361E-2</v>
      </c>
      <c r="AK33" s="442">
        <v>1.5449438202247191E-2</v>
      </c>
      <c r="AL33" s="442">
        <v>4.662576687116564E-3</v>
      </c>
      <c r="AM33" s="442">
        <v>8.3325487242255913E-3</v>
      </c>
      <c r="AN33" s="442">
        <v>0</v>
      </c>
      <c r="AO33" s="442">
        <v>2.3885350318471339E-2</v>
      </c>
      <c r="AP33" s="443">
        <v>5.8132293483051335E-3</v>
      </c>
      <c r="AQ33" s="442">
        <v>0</v>
      </c>
      <c r="AR33" s="442">
        <v>0.17079488896003725</v>
      </c>
      <c r="AS33" s="442">
        <v>1.2858428700012858E-4</v>
      </c>
      <c r="AT33" s="442">
        <v>0</v>
      </c>
      <c r="AU33" s="442">
        <v>3.9410411875392015E-2</v>
      </c>
      <c r="AV33" s="442">
        <v>0</v>
      </c>
      <c r="AW33" s="443">
        <v>0.10636787849754263</v>
      </c>
      <c r="AX33" s="442">
        <v>5.1500976429447294E-2</v>
      </c>
      <c r="AY33" s="443">
        <v>1.1213779492240065E-4</v>
      </c>
      <c r="AZ33" s="443">
        <v>4.1260985179026641E-2</v>
      </c>
      <c r="BA33" s="442">
        <v>3.0792173166433186E-2</v>
      </c>
      <c r="BB33" s="443">
        <v>2.1694659339053634E-2</v>
      </c>
      <c r="BC33" s="442">
        <v>6.6601134374490764E-2</v>
      </c>
      <c r="BD33" s="443">
        <v>3.6160825492938857E-2</v>
      </c>
    </row>
    <row r="34" spans="1:56" x14ac:dyDescent="0.2">
      <c r="A34" s="281" t="s">
        <v>22</v>
      </c>
      <c r="B34" s="283" t="s">
        <v>583</v>
      </c>
      <c r="C34" s="442">
        <v>2.9825204742696492E-2</v>
      </c>
      <c r="D34" s="442">
        <v>3.0303030303030304E-2</v>
      </c>
      <c r="E34" s="442">
        <v>2.0470262793914246E-2</v>
      </c>
      <c r="F34" s="442">
        <v>0</v>
      </c>
      <c r="G34" s="442">
        <v>2.825979176995538E-2</v>
      </c>
      <c r="H34" s="442">
        <v>1.7699115044247787E-2</v>
      </c>
      <c r="I34" s="442">
        <v>3.4063260340632603E-2</v>
      </c>
      <c r="J34" s="442">
        <v>2.1810250817884406E-2</v>
      </c>
      <c r="K34" s="442">
        <v>0</v>
      </c>
      <c r="L34" s="442">
        <v>1.5936254980079681E-2</v>
      </c>
      <c r="M34" s="442">
        <v>4.64527027027027E-2</v>
      </c>
      <c r="N34" s="442">
        <v>1.7968749999999999E-2</v>
      </c>
      <c r="O34" s="442">
        <v>2.5345622119815669E-2</v>
      </c>
      <c r="P34" s="442">
        <v>2.0321761219305672E-2</v>
      </c>
      <c r="Q34" s="442">
        <v>1.6102296945299549E-2</v>
      </c>
      <c r="R34" s="442">
        <v>1.3747028971542365E-2</v>
      </c>
      <c r="S34" s="442">
        <v>1.6033755274261603E-2</v>
      </c>
      <c r="T34" s="442">
        <v>1.7754438609652413E-2</v>
      </c>
      <c r="U34" s="442">
        <v>1.8477955358267829E-2</v>
      </c>
      <c r="V34" s="442">
        <v>2.0798668885191347E-2</v>
      </c>
      <c r="W34" s="442">
        <v>1.423948220064725E-2</v>
      </c>
      <c r="X34" s="442">
        <v>0.10471747019180923</v>
      </c>
      <c r="Y34" s="442">
        <v>2.6434755957397901E-2</v>
      </c>
      <c r="Z34" s="442">
        <v>5.8278981695771094E-2</v>
      </c>
      <c r="AA34" s="442">
        <v>1.1086474501108648E-2</v>
      </c>
      <c r="AB34" s="442">
        <v>4.449648711943794E-2</v>
      </c>
      <c r="AC34" s="442">
        <v>2.0875297564548617E-2</v>
      </c>
      <c r="AD34" s="442">
        <v>2.843545508625818E-2</v>
      </c>
      <c r="AE34" s="442">
        <v>1.3247665099026297E-4</v>
      </c>
      <c r="AF34" s="442">
        <v>9.9451211350555485E-2</v>
      </c>
      <c r="AG34" s="442">
        <v>1.3621418506341005E-2</v>
      </c>
      <c r="AH34" s="442">
        <v>2.3519035719535498E-2</v>
      </c>
      <c r="AI34" s="442">
        <v>2.0138282875746795E-2</v>
      </c>
      <c r="AJ34" s="442">
        <v>1.2321549966009517E-2</v>
      </c>
      <c r="AK34" s="442">
        <v>2.8089887640449437E-2</v>
      </c>
      <c r="AL34" s="442">
        <v>9.4478527607361959E-3</v>
      </c>
      <c r="AM34" s="442">
        <v>4.8065153940306936E-2</v>
      </c>
      <c r="AN34" s="442">
        <v>0.11070110701107011</v>
      </c>
      <c r="AO34" s="442">
        <v>7.8025477707006366E-2</v>
      </c>
      <c r="AP34" s="443">
        <v>2.2711594841627224E-2</v>
      </c>
      <c r="AQ34" s="442">
        <v>2.6956379676523444E-2</v>
      </c>
      <c r="AR34" s="442">
        <v>4.9005054768072494E-2</v>
      </c>
      <c r="AS34" s="442">
        <v>7.0721357850070724E-4</v>
      </c>
      <c r="AT34" s="442">
        <v>3.1856356791196061E-3</v>
      </c>
      <c r="AU34" s="442">
        <v>6.6903616976792804E-3</v>
      </c>
      <c r="AV34" s="442">
        <v>3.0737704918032786E-3</v>
      </c>
      <c r="AW34" s="443">
        <v>3.1718150257565809E-2</v>
      </c>
      <c r="AX34" s="442">
        <v>3.745502621473374E-2</v>
      </c>
      <c r="AY34" s="443">
        <v>1.386023145240872E-2</v>
      </c>
      <c r="AZ34" s="443">
        <v>2.0775930977460486E-2</v>
      </c>
      <c r="BA34" s="442">
        <v>2.7946736559868648E-2</v>
      </c>
      <c r="BB34" s="443">
        <v>4.4980395658632807E-2</v>
      </c>
      <c r="BC34" s="442">
        <v>-1.0571024564096363E-2</v>
      </c>
      <c r="BD34" s="443">
        <v>1.7894782225458448E-2</v>
      </c>
    </row>
    <row r="35" spans="1:56" x14ac:dyDescent="0.2">
      <c r="A35" s="281" t="s">
        <v>23</v>
      </c>
      <c r="B35" s="283" t="s">
        <v>194</v>
      </c>
      <c r="C35" s="442">
        <v>3.4225644786700891E-3</v>
      </c>
      <c r="D35" s="442">
        <v>0</v>
      </c>
      <c r="E35" s="442">
        <v>4.4260027662517288E-3</v>
      </c>
      <c r="F35" s="442">
        <v>0</v>
      </c>
      <c r="G35" s="442">
        <v>3.9662865642042635E-3</v>
      </c>
      <c r="H35" s="442">
        <v>4.9164208456243851E-3</v>
      </c>
      <c r="I35" s="442">
        <v>4.8661800486618006E-3</v>
      </c>
      <c r="J35" s="442">
        <v>1.0905125408942203E-2</v>
      </c>
      <c r="K35" s="442">
        <v>0</v>
      </c>
      <c r="L35" s="442">
        <v>1.9920318725099601E-3</v>
      </c>
      <c r="M35" s="442">
        <v>5.0675675675675678E-3</v>
      </c>
      <c r="N35" s="442">
        <v>7.8125000000000004E-4</v>
      </c>
      <c r="O35" s="442">
        <v>2.304147465437788E-3</v>
      </c>
      <c r="P35" s="442">
        <v>6.3505503810330228E-3</v>
      </c>
      <c r="Q35" s="442">
        <v>6.867156050201279E-3</v>
      </c>
      <c r="R35" s="442">
        <v>9.7000064238453136E-3</v>
      </c>
      <c r="S35" s="442">
        <v>6.7510548523206752E-3</v>
      </c>
      <c r="T35" s="442">
        <v>6.5016254063515883E-3</v>
      </c>
      <c r="U35" s="442">
        <v>1.2192639832520814E-2</v>
      </c>
      <c r="V35" s="442">
        <v>1.8302828618968387E-2</v>
      </c>
      <c r="W35" s="442">
        <v>1.9417475728155339E-3</v>
      </c>
      <c r="X35" s="442">
        <v>5.184033177812338E-3</v>
      </c>
      <c r="Y35" s="442">
        <v>8.5050953949888895E-3</v>
      </c>
      <c r="Z35" s="442">
        <v>7.1533768146433835E-3</v>
      </c>
      <c r="AA35" s="442">
        <v>3.9911308203991129E-2</v>
      </c>
      <c r="AB35" s="442">
        <v>9.3676814988290398E-3</v>
      </c>
      <c r="AC35" s="442">
        <v>3.8576573277177562E-2</v>
      </c>
      <c r="AD35" s="442">
        <v>5.8417608566329562E-2</v>
      </c>
      <c r="AE35" s="442">
        <v>7.2862158044644627E-4</v>
      </c>
      <c r="AF35" s="442">
        <v>1.2180430999866149E-2</v>
      </c>
      <c r="AG35" s="442">
        <v>0.27289807421324563</v>
      </c>
      <c r="AH35" s="442">
        <v>3.0648243422019696E-2</v>
      </c>
      <c r="AI35" s="442">
        <v>3.3899442840840441E-2</v>
      </c>
      <c r="AJ35" s="442">
        <v>1.11743711760707E-2</v>
      </c>
      <c r="AK35" s="442">
        <v>7.1629213483146062E-2</v>
      </c>
      <c r="AL35" s="442">
        <v>2.7484662576687118E-2</v>
      </c>
      <c r="AM35" s="442">
        <v>2.1372752094906317E-2</v>
      </c>
      <c r="AN35" s="442">
        <v>0</v>
      </c>
      <c r="AO35" s="442">
        <v>5.89171974522293E-2</v>
      </c>
      <c r="AP35" s="443">
        <v>1.6474409335658306E-2</v>
      </c>
      <c r="AQ35" s="442">
        <v>1.1436039862767521E-2</v>
      </c>
      <c r="AR35" s="442">
        <v>4.3455482143376897E-2</v>
      </c>
      <c r="AS35" s="442">
        <v>6.4292143500064289E-5</v>
      </c>
      <c r="AT35" s="442">
        <v>5.6588473790906459E-2</v>
      </c>
      <c r="AU35" s="442">
        <v>7.3384904871419618E-2</v>
      </c>
      <c r="AV35" s="442">
        <v>-5.1229508196721314E-4</v>
      </c>
      <c r="AW35" s="443">
        <v>3.6839895199399113E-2</v>
      </c>
      <c r="AX35" s="442">
        <v>3.3069924459179195E-2</v>
      </c>
      <c r="AY35" s="443">
        <v>1.2148261116593404E-3</v>
      </c>
      <c r="AZ35" s="443">
        <v>1.5011073930798811E-2</v>
      </c>
      <c r="BA35" s="442">
        <v>2.0232876918673835E-2</v>
      </c>
      <c r="BB35" s="443">
        <v>4.5877405895102565E-2</v>
      </c>
      <c r="BC35" s="442">
        <v>-2.4963598038236515E-2</v>
      </c>
      <c r="BD35" s="443">
        <v>5.0994500546113018E-3</v>
      </c>
    </row>
    <row r="36" spans="1:56" x14ac:dyDescent="0.2">
      <c r="A36" s="281" t="s">
        <v>24</v>
      </c>
      <c r="B36" s="283"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0.18949044585987262</v>
      </c>
      <c r="AP36" s="443">
        <v>2.8503267097169791E-4</v>
      </c>
      <c r="AQ36" s="442">
        <v>0</v>
      </c>
      <c r="AR36" s="442">
        <v>3.9099261673991711E-3</v>
      </c>
      <c r="AS36" s="442">
        <v>0.42059920277742058</v>
      </c>
      <c r="AT36" s="442">
        <v>0</v>
      </c>
      <c r="AU36" s="442">
        <v>0</v>
      </c>
      <c r="AV36" s="442">
        <v>0</v>
      </c>
      <c r="AW36" s="443">
        <v>7.9765558926680982E-2</v>
      </c>
      <c r="AX36" s="442">
        <v>3.4328938139283748E-2</v>
      </c>
      <c r="AY36" s="443">
        <v>0</v>
      </c>
      <c r="AZ36" s="443">
        <v>3.0890197452652361E-2</v>
      </c>
      <c r="BA36" s="442">
        <v>2.0494976426107522E-2</v>
      </c>
      <c r="BB36" s="443">
        <v>0</v>
      </c>
      <c r="BC36" s="442">
        <v>7.0895777372435437E-2</v>
      </c>
      <c r="BD36" s="443">
        <v>3.2589533791940524E-2</v>
      </c>
    </row>
    <row r="37" spans="1:56" x14ac:dyDescent="0.2">
      <c r="A37" s="281" t="s">
        <v>25</v>
      </c>
      <c r="B37" s="283" t="s">
        <v>40</v>
      </c>
      <c r="C37" s="442">
        <v>0</v>
      </c>
      <c r="D37" s="442">
        <v>0</v>
      </c>
      <c r="E37" s="442">
        <v>0</v>
      </c>
      <c r="F37" s="442">
        <v>0</v>
      </c>
      <c r="G37" s="442">
        <v>0</v>
      </c>
      <c r="H37" s="442">
        <v>0</v>
      </c>
      <c r="I37" s="442">
        <v>0</v>
      </c>
      <c r="J37" s="442">
        <v>0</v>
      </c>
      <c r="K37" s="442">
        <v>0</v>
      </c>
      <c r="L37" s="442">
        <v>0</v>
      </c>
      <c r="M37" s="442">
        <v>0</v>
      </c>
      <c r="N37" s="442">
        <v>0</v>
      </c>
      <c r="O37" s="442">
        <v>0</v>
      </c>
      <c r="P37" s="442">
        <v>4.2337002540220151E-4</v>
      </c>
      <c r="Q37" s="442">
        <v>0</v>
      </c>
      <c r="R37" s="442">
        <v>6.4238453138048437E-5</v>
      </c>
      <c r="S37" s="442">
        <v>0</v>
      </c>
      <c r="T37" s="442">
        <v>1.000250062515629E-3</v>
      </c>
      <c r="U37" s="442">
        <v>8.4805722205530301E-4</v>
      </c>
      <c r="V37" s="442">
        <v>1.6638935108153079E-3</v>
      </c>
      <c r="W37" s="442">
        <v>0</v>
      </c>
      <c r="X37" s="442">
        <v>0</v>
      </c>
      <c r="Y37" s="442">
        <v>1.5324496207187187E-4</v>
      </c>
      <c r="Z37" s="442">
        <v>3.1559015358720809E-4</v>
      </c>
      <c r="AA37" s="442">
        <v>0</v>
      </c>
      <c r="AB37" s="442">
        <v>0</v>
      </c>
      <c r="AC37" s="442">
        <v>6.1038881767686015E-5</v>
      </c>
      <c r="AD37" s="442">
        <v>1.189767995240928E-4</v>
      </c>
      <c r="AE37" s="442">
        <v>0</v>
      </c>
      <c r="AF37" s="442">
        <v>1.3385089010841921E-4</v>
      </c>
      <c r="AG37" s="442">
        <v>3.2879286049788633E-3</v>
      </c>
      <c r="AH37" s="442">
        <v>1.4699397324709687E-4</v>
      </c>
      <c r="AI37" s="442">
        <v>0</v>
      </c>
      <c r="AJ37" s="442">
        <v>8.4976206662134597E-5</v>
      </c>
      <c r="AK37" s="442">
        <v>0</v>
      </c>
      <c r="AL37" s="442">
        <v>1.2269938650306749E-4</v>
      </c>
      <c r="AM37" s="442">
        <v>1.4122963939365408E-4</v>
      </c>
      <c r="AN37" s="442">
        <v>0</v>
      </c>
      <c r="AO37" s="442">
        <v>0</v>
      </c>
      <c r="AP37" s="443">
        <v>4.9341790100983001E-4</v>
      </c>
      <c r="AQ37" s="442">
        <v>0</v>
      </c>
      <c r="AR37" s="442">
        <v>2.8630749677406836E-2</v>
      </c>
      <c r="AS37" s="442">
        <v>0.14378937893789379</v>
      </c>
      <c r="AT37" s="442">
        <v>0.15493773530263538</v>
      </c>
      <c r="AU37" s="442">
        <v>0.21586870165168304</v>
      </c>
      <c r="AV37" s="442">
        <v>0</v>
      </c>
      <c r="AW37" s="443">
        <v>7.194099939083172E-2</v>
      </c>
      <c r="AX37" s="442">
        <v>3.1210419284355431E-2</v>
      </c>
      <c r="AY37" s="443">
        <v>1.0432552854280673E-2</v>
      </c>
      <c r="AZ37" s="443">
        <v>3.4252458137793138E-2</v>
      </c>
      <c r="BA37" s="442">
        <v>2.2837302483920043E-2</v>
      </c>
      <c r="BB37" s="443">
        <v>1.0715416399457735E-3</v>
      </c>
      <c r="BC37" s="442">
        <v>7.722472494835389E-2</v>
      </c>
      <c r="BD37" s="443">
        <v>3.5681778987104069E-2</v>
      </c>
    </row>
    <row r="38" spans="1:56" x14ac:dyDescent="0.2">
      <c r="A38" s="281" t="s">
        <v>26</v>
      </c>
      <c r="B38" s="283" t="s">
        <v>584</v>
      </c>
      <c r="C38" s="442">
        <v>4.8893778266715564E-4</v>
      </c>
      <c r="D38" s="442">
        <v>0</v>
      </c>
      <c r="E38" s="442">
        <v>0</v>
      </c>
      <c r="F38" s="442">
        <v>0</v>
      </c>
      <c r="G38" s="442">
        <v>0</v>
      </c>
      <c r="H38" s="442">
        <v>0</v>
      </c>
      <c r="I38" s="442">
        <v>0</v>
      </c>
      <c r="J38" s="442">
        <v>0</v>
      </c>
      <c r="K38" s="442">
        <v>0</v>
      </c>
      <c r="L38" s="442">
        <v>0</v>
      </c>
      <c r="M38" s="442">
        <v>0</v>
      </c>
      <c r="N38" s="442">
        <v>0</v>
      </c>
      <c r="O38" s="442">
        <v>0</v>
      </c>
      <c r="P38" s="442">
        <v>0</v>
      </c>
      <c r="Q38" s="442">
        <v>0</v>
      </c>
      <c r="R38" s="442">
        <v>0</v>
      </c>
      <c r="S38" s="442">
        <v>0</v>
      </c>
      <c r="T38" s="442">
        <v>0</v>
      </c>
      <c r="U38" s="442">
        <v>0</v>
      </c>
      <c r="V38" s="442">
        <v>0</v>
      </c>
      <c r="W38" s="442">
        <v>0</v>
      </c>
      <c r="X38" s="442">
        <v>0</v>
      </c>
      <c r="Y38" s="442">
        <v>0</v>
      </c>
      <c r="Z38" s="442">
        <v>0</v>
      </c>
      <c r="AA38" s="442">
        <v>0</v>
      </c>
      <c r="AB38" s="442">
        <v>0</v>
      </c>
      <c r="AC38" s="442">
        <v>0</v>
      </c>
      <c r="AD38" s="442">
        <v>1.189767995240928E-4</v>
      </c>
      <c r="AE38" s="442">
        <v>0</v>
      </c>
      <c r="AF38" s="442">
        <v>1.3385089010841921E-4</v>
      </c>
      <c r="AG38" s="442">
        <v>0</v>
      </c>
      <c r="AH38" s="442">
        <v>0</v>
      </c>
      <c r="AI38" s="442">
        <v>0</v>
      </c>
      <c r="AJ38" s="442">
        <v>2.0946634942216179E-2</v>
      </c>
      <c r="AK38" s="442">
        <v>0</v>
      </c>
      <c r="AL38" s="442">
        <v>0</v>
      </c>
      <c r="AM38" s="442">
        <v>4.7076546464551359E-5</v>
      </c>
      <c r="AN38" s="442">
        <v>0</v>
      </c>
      <c r="AO38" s="442">
        <v>1.5923566878980893E-3</v>
      </c>
      <c r="AP38" s="443">
        <v>1.2000114971161401E-3</v>
      </c>
      <c r="AQ38" s="442">
        <v>3.5451723574579319E-2</v>
      </c>
      <c r="AR38" s="442">
        <v>5.1799245180506638E-2</v>
      </c>
      <c r="AS38" s="442">
        <v>0.42824996785392827</v>
      </c>
      <c r="AT38" s="442">
        <v>0</v>
      </c>
      <c r="AU38" s="442">
        <v>0</v>
      </c>
      <c r="AV38" s="442">
        <v>0</v>
      </c>
      <c r="AW38" s="443">
        <v>0.11164930832786264</v>
      </c>
      <c r="AX38" s="442">
        <v>4.8894641496485355E-2</v>
      </c>
      <c r="AY38" s="443">
        <v>2.9738943213420653E-2</v>
      </c>
      <c r="AZ38" s="443">
        <v>6.1459743341326721E-2</v>
      </c>
      <c r="BA38" s="442">
        <v>4.1175230090228505E-2</v>
      </c>
      <c r="BB38" s="443">
        <v>1.5419646553613612E-2</v>
      </c>
      <c r="BC38" s="442">
        <v>0.12108580349774228</v>
      </c>
      <c r="BD38" s="443">
        <v>5.637419280663767E-2</v>
      </c>
    </row>
    <row r="39" spans="1:56" x14ac:dyDescent="0.2">
      <c r="A39" s="281" t="s">
        <v>51</v>
      </c>
      <c r="B39" s="283" t="s">
        <v>585</v>
      </c>
      <c r="C39" s="442">
        <v>1.2223444566678891E-4</v>
      </c>
      <c r="D39" s="442">
        <v>0</v>
      </c>
      <c r="E39" s="442">
        <v>7.7455048409405258E-3</v>
      </c>
      <c r="F39" s="442">
        <v>0</v>
      </c>
      <c r="G39" s="442">
        <v>4.9578582052553293E-4</v>
      </c>
      <c r="H39" s="442">
        <v>9.8328416912487715E-4</v>
      </c>
      <c r="I39" s="442">
        <v>0</v>
      </c>
      <c r="J39" s="442">
        <v>2.1810250817884407E-3</v>
      </c>
      <c r="K39" s="442">
        <v>0</v>
      </c>
      <c r="L39" s="442">
        <v>0</v>
      </c>
      <c r="M39" s="442">
        <v>0</v>
      </c>
      <c r="N39" s="442">
        <v>7.8125000000000004E-4</v>
      </c>
      <c r="O39" s="442">
        <v>0</v>
      </c>
      <c r="P39" s="442">
        <v>8.4674005080440302E-4</v>
      </c>
      <c r="Q39" s="442">
        <v>2.1311863604072932E-3</v>
      </c>
      <c r="R39" s="442">
        <v>1.6701997815892593E-3</v>
      </c>
      <c r="S39" s="442">
        <v>1.6877637130801688E-3</v>
      </c>
      <c r="T39" s="442">
        <v>5.0012503125781451E-4</v>
      </c>
      <c r="U39" s="442">
        <v>5.0398829196429435E-4</v>
      </c>
      <c r="V39" s="442">
        <v>1.6638935108153079E-3</v>
      </c>
      <c r="W39" s="442">
        <v>0</v>
      </c>
      <c r="X39" s="442">
        <v>5.184033177812338E-4</v>
      </c>
      <c r="Y39" s="442">
        <v>6.8960232932342345E-4</v>
      </c>
      <c r="Z39" s="442">
        <v>3.7870818430464971E-3</v>
      </c>
      <c r="AA39" s="442">
        <v>8.869179600886918E-3</v>
      </c>
      <c r="AB39" s="442">
        <v>2.34192037470726E-3</v>
      </c>
      <c r="AC39" s="442">
        <v>3.6623329060611609E-4</v>
      </c>
      <c r="AD39" s="442">
        <v>2.6174895895300417E-3</v>
      </c>
      <c r="AE39" s="442">
        <v>6.6238325495131484E-5</v>
      </c>
      <c r="AF39" s="442">
        <v>1.204658010975773E-3</v>
      </c>
      <c r="AG39" s="442">
        <v>9.3940817285110385E-4</v>
      </c>
      <c r="AH39" s="442">
        <v>0</v>
      </c>
      <c r="AI39" s="442">
        <v>2.3494663355037929E-3</v>
      </c>
      <c r="AJ39" s="442">
        <v>1.0622025832766825E-3</v>
      </c>
      <c r="AK39" s="442">
        <v>0</v>
      </c>
      <c r="AL39" s="442">
        <v>1.7177914110429449E-3</v>
      </c>
      <c r="AM39" s="442">
        <v>1.5535260333301949E-3</v>
      </c>
      <c r="AN39" s="442">
        <v>0</v>
      </c>
      <c r="AO39" s="442">
        <v>3.1847133757961785E-3</v>
      </c>
      <c r="AP39" s="443">
        <v>9.1497882614444213E-4</v>
      </c>
      <c r="AQ39" s="442">
        <v>0</v>
      </c>
      <c r="AR39" s="442">
        <v>1.4232907413336437E-2</v>
      </c>
      <c r="AS39" s="442">
        <v>0</v>
      </c>
      <c r="AT39" s="442">
        <v>0</v>
      </c>
      <c r="AU39" s="442">
        <v>0</v>
      </c>
      <c r="AV39" s="442">
        <v>0</v>
      </c>
      <c r="AW39" s="443">
        <v>8.6762122744450942E-3</v>
      </c>
      <c r="AX39" s="442">
        <v>4.6651629148563613E-3</v>
      </c>
      <c r="AY39" s="443">
        <v>4.1117191471546903E-5</v>
      </c>
      <c r="AZ39" s="443">
        <v>3.3851643682820632E-3</v>
      </c>
      <c r="BA39" s="442">
        <v>2.8017533553255907E-3</v>
      </c>
      <c r="BB39" s="443">
        <v>1.769667253849838E-3</v>
      </c>
      <c r="BC39" s="442">
        <v>5.4773782176968724E-3</v>
      </c>
      <c r="BD39" s="443">
        <v>3.4108111215436793E-3</v>
      </c>
    </row>
    <row r="40" spans="1:56" x14ac:dyDescent="0.2">
      <c r="A40" s="281" t="s">
        <v>195</v>
      </c>
      <c r="B40" s="283" t="s">
        <v>41</v>
      </c>
      <c r="C40" s="442">
        <v>1.9801980198019802E-2</v>
      </c>
      <c r="D40" s="442">
        <v>3.0303030303030304E-2</v>
      </c>
      <c r="E40" s="442">
        <v>1.0235131396957123E-2</v>
      </c>
      <c r="F40" s="442">
        <v>0</v>
      </c>
      <c r="G40" s="442">
        <v>2.5285076846802181E-2</v>
      </c>
      <c r="H40" s="442">
        <v>3.1465093411996069E-2</v>
      </c>
      <c r="I40" s="442">
        <v>1.7842660178426603E-2</v>
      </c>
      <c r="J40" s="442">
        <v>4.4711014176663032E-2</v>
      </c>
      <c r="K40" s="442">
        <v>0</v>
      </c>
      <c r="L40" s="442">
        <v>3.5856573705179286E-2</v>
      </c>
      <c r="M40" s="442">
        <v>5.4054054054054057E-2</v>
      </c>
      <c r="N40" s="442">
        <v>1.015625E-2</v>
      </c>
      <c r="O40" s="442">
        <v>1.3824884792626729E-2</v>
      </c>
      <c r="P40" s="442">
        <v>2.5402201524132091E-2</v>
      </c>
      <c r="Q40" s="442">
        <v>3.6703765095903389E-2</v>
      </c>
      <c r="R40" s="442">
        <v>3.1027172865677393E-2</v>
      </c>
      <c r="S40" s="442">
        <v>2.8691983122362871E-2</v>
      </c>
      <c r="T40" s="442">
        <v>4.3510877719429859E-2</v>
      </c>
      <c r="U40" s="442">
        <v>3.6543997208680228E-2</v>
      </c>
      <c r="V40" s="442">
        <v>3.4941763727121461E-2</v>
      </c>
      <c r="W40" s="442">
        <v>2.3300970873786409E-2</v>
      </c>
      <c r="X40" s="442">
        <v>3.4214618973561428E-2</v>
      </c>
      <c r="Y40" s="442">
        <v>9.5548233851812117E-2</v>
      </c>
      <c r="Z40" s="442">
        <v>4.0500736377025039E-2</v>
      </c>
      <c r="AA40" s="442">
        <v>0.1352549889135255</v>
      </c>
      <c r="AB40" s="442">
        <v>6.0889929742388757E-2</v>
      </c>
      <c r="AC40" s="442">
        <v>8.6186901055972653E-2</v>
      </c>
      <c r="AD40" s="442">
        <v>0.11576442593694229</v>
      </c>
      <c r="AE40" s="442">
        <v>8.8096972908524879E-3</v>
      </c>
      <c r="AF40" s="442">
        <v>5.6752777405969748E-2</v>
      </c>
      <c r="AG40" s="442">
        <v>0.17332080789102866</v>
      </c>
      <c r="AH40" s="442">
        <v>9.2165221225929739E-2</v>
      </c>
      <c r="AI40" s="442">
        <v>7.7398133852453518E-2</v>
      </c>
      <c r="AJ40" s="442">
        <v>4.6014615907545887E-2</v>
      </c>
      <c r="AK40" s="442">
        <v>7.9353932584269662E-2</v>
      </c>
      <c r="AL40" s="442">
        <v>0.12343558282208589</v>
      </c>
      <c r="AM40" s="442">
        <v>2.6409942566613314E-2</v>
      </c>
      <c r="AN40" s="442">
        <v>0</v>
      </c>
      <c r="AO40" s="442">
        <v>3.0254777070063694E-2</v>
      </c>
      <c r="AP40" s="443">
        <v>4.6275892463640368E-2</v>
      </c>
      <c r="AQ40" s="442">
        <v>3.8065675543211892E-2</v>
      </c>
      <c r="AR40" s="442">
        <v>3.8148460769760653E-2</v>
      </c>
      <c r="AS40" s="442">
        <v>0</v>
      </c>
      <c r="AT40" s="442">
        <v>9.4410657399362878E-3</v>
      </c>
      <c r="AU40" s="442">
        <v>2.0593769600669037E-2</v>
      </c>
      <c r="AV40" s="442">
        <v>0</v>
      </c>
      <c r="AW40" s="443">
        <v>2.6762004459348367E-2</v>
      </c>
      <c r="AX40" s="442">
        <v>6.0162687779745774E-2</v>
      </c>
      <c r="AY40" s="443">
        <v>4.6312909302951471E-3</v>
      </c>
      <c r="AZ40" s="443">
        <v>1.3201682962637221E-2</v>
      </c>
      <c r="BA40" s="442">
        <v>3.7784506002681247E-2</v>
      </c>
      <c r="BB40" s="443">
        <v>6.8732902010764124E-2</v>
      </c>
      <c r="BC40" s="442">
        <v>-5.8716232909476078E-2</v>
      </c>
      <c r="BD40" s="443">
        <v>1.9521145112767549E-2</v>
      </c>
    </row>
    <row r="41" spans="1:56" x14ac:dyDescent="0.2">
      <c r="A41" s="286">
        <v>37</v>
      </c>
      <c r="B41" s="283" t="s">
        <v>42</v>
      </c>
      <c r="C41" s="442">
        <v>1.2223444566678891E-4</v>
      </c>
      <c r="D41" s="442">
        <v>0</v>
      </c>
      <c r="E41" s="442">
        <v>8.2987551867219915E-4</v>
      </c>
      <c r="F41" s="442">
        <v>0</v>
      </c>
      <c r="G41" s="442">
        <v>0</v>
      </c>
      <c r="H41" s="442">
        <v>0</v>
      </c>
      <c r="I41" s="442">
        <v>0</v>
      </c>
      <c r="J41" s="442">
        <v>0</v>
      </c>
      <c r="K41" s="442">
        <v>0</v>
      </c>
      <c r="L41" s="442">
        <v>0</v>
      </c>
      <c r="M41" s="442">
        <v>0</v>
      </c>
      <c r="N41" s="442">
        <v>0</v>
      </c>
      <c r="O41" s="442">
        <v>0</v>
      </c>
      <c r="P41" s="442">
        <v>0</v>
      </c>
      <c r="Q41" s="442">
        <v>0</v>
      </c>
      <c r="R41" s="442">
        <v>1.2847690627609687E-4</v>
      </c>
      <c r="S41" s="442">
        <v>0</v>
      </c>
      <c r="T41" s="442">
        <v>0</v>
      </c>
      <c r="U41" s="442">
        <v>1.1145894918441125E-4</v>
      </c>
      <c r="V41" s="442">
        <v>0</v>
      </c>
      <c r="W41" s="442">
        <v>0</v>
      </c>
      <c r="X41" s="442">
        <v>5.184033177812338E-4</v>
      </c>
      <c r="Y41" s="442">
        <v>2.2986744310780782E-4</v>
      </c>
      <c r="Z41" s="442">
        <v>0</v>
      </c>
      <c r="AA41" s="442">
        <v>0</v>
      </c>
      <c r="AB41" s="442">
        <v>0</v>
      </c>
      <c r="AC41" s="442">
        <v>9.1558322651529023E-4</v>
      </c>
      <c r="AD41" s="442">
        <v>1.189767995240928E-4</v>
      </c>
      <c r="AE41" s="442">
        <v>3.3119162747565742E-4</v>
      </c>
      <c r="AF41" s="442">
        <v>1.3385089010841921E-4</v>
      </c>
      <c r="AG41" s="442">
        <v>2.0197275716298733E-2</v>
      </c>
      <c r="AH41" s="442">
        <v>5.8797589298838747E-4</v>
      </c>
      <c r="AI41" s="442">
        <v>3.1549976505336644E-3</v>
      </c>
      <c r="AJ41" s="442">
        <v>1.274643099932019E-2</v>
      </c>
      <c r="AK41" s="442">
        <v>2.1067415730337078E-3</v>
      </c>
      <c r="AL41" s="442">
        <v>8.5889570552147244E-4</v>
      </c>
      <c r="AM41" s="442">
        <v>2.1419828641370868E-2</v>
      </c>
      <c r="AN41" s="442">
        <v>0</v>
      </c>
      <c r="AO41" s="442">
        <v>1.5923566878980893E-3</v>
      </c>
      <c r="AP41" s="443">
        <v>2.2012186943108436E-3</v>
      </c>
      <c r="AQ41" s="442">
        <v>0.66998856396013728</v>
      </c>
      <c r="AR41" s="442">
        <v>0.11478495406079305</v>
      </c>
      <c r="AS41" s="442">
        <v>0</v>
      </c>
      <c r="AT41" s="442">
        <v>0</v>
      </c>
      <c r="AU41" s="442">
        <v>0</v>
      </c>
      <c r="AV41" s="442">
        <v>0</v>
      </c>
      <c r="AW41" s="443">
        <v>9.4225912717422811E-2</v>
      </c>
      <c r="AX41" s="442">
        <v>4.2516311670224204E-2</v>
      </c>
      <c r="AY41" s="443">
        <v>5.2757094584492091E-2</v>
      </c>
      <c r="AZ41" s="443">
        <v>6.8816406366307772E-2</v>
      </c>
      <c r="BA41" s="442">
        <v>4.6643168090138132E-2</v>
      </c>
      <c r="BB41" s="443">
        <v>3.9464391534821043E-2</v>
      </c>
      <c r="BC41" s="442">
        <v>0.10682990164899572</v>
      </c>
      <c r="BD41" s="443">
        <v>5.0879529384712671E-2</v>
      </c>
    </row>
    <row r="42" spans="1:56" x14ac:dyDescent="0.2">
      <c r="A42" s="287">
        <v>38</v>
      </c>
      <c r="B42" s="272" t="s">
        <v>586</v>
      </c>
      <c r="C42" s="442">
        <v>3.667033370003667E-4</v>
      </c>
      <c r="D42" s="442">
        <v>0</v>
      </c>
      <c r="E42" s="442">
        <v>5.532503457814661E-4</v>
      </c>
      <c r="F42" s="442">
        <v>0</v>
      </c>
      <c r="G42" s="442">
        <v>4.9578582052553293E-4</v>
      </c>
      <c r="H42" s="442">
        <v>0</v>
      </c>
      <c r="I42" s="442">
        <v>0</v>
      </c>
      <c r="J42" s="442">
        <v>0</v>
      </c>
      <c r="K42" s="442">
        <v>0</v>
      </c>
      <c r="L42" s="442">
        <v>0</v>
      </c>
      <c r="M42" s="442">
        <v>8.4459459459459464E-4</v>
      </c>
      <c r="N42" s="442">
        <v>0</v>
      </c>
      <c r="O42" s="442">
        <v>0</v>
      </c>
      <c r="P42" s="442">
        <v>0</v>
      </c>
      <c r="Q42" s="442">
        <v>2.3679848448969926E-4</v>
      </c>
      <c r="R42" s="442">
        <v>5.1390762510438749E-4</v>
      </c>
      <c r="S42" s="442">
        <v>8.438818565400844E-4</v>
      </c>
      <c r="T42" s="442">
        <v>5.0012503125781451E-4</v>
      </c>
      <c r="U42" s="442">
        <v>4.749120443509697E-4</v>
      </c>
      <c r="V42" s="442">
        <v>8.3194675540765393E-4</v>
      </c>
      <c r="W42" s="442">
        <v>3.2362459546925567E-4</v>
      </c>
      <c r="X42" s="442">
        <v>0</v>
      </c>
      <c r="Y42" s="442">
        <v>4.5973488621561565E-4</v>
      </c>
      <c r="Z42" s="442">
        <v>0</v>
      </c>
      <c r="AA42" s="442">
        <v>0</v>
      </c>
      <c r="AB42" s="442">
        <v>1.17096018735363E-3</v>
      </c>
      <c r="AC42" s="442">
        <v>1.1597387535860343E-3</v>
      </c>
      <c r="AD42" s="442">
        <v>1.9036287923854848E-3</v>
      </c>
      <c r="AE42" s="442">
        <v>0</v>
      </c>
      <c r="AF42" s="442">
        <v>1.204658010975773E-3</v>
      </c>
      <c r="AG42" s="442">
        <v>4.6970408642555192E-4</v>
      </c>
      <c r="AH42" s="442">
        <v>1.4699397324709686E-3</v>
      </c>
      <c r="AI42" s="442">
        <v>2.2823387259179699E-3</v>
      </c>
      <c r="AJ42" s="442">
        <v>8.4976206662134603E-4</v>
      </c>
      <c r="AK42" s="442">
        <v>2.1067415730337078E-3</v>
      </c>
      <c r="AL42" s="442">
        <v>6.1349693251533746E-4</v>
      </c>
      <c r="AM42" s="442">
        <v>8.4737783636192445E-4</v>
      </c>
      <c r="AN42" s="442">
        <v>0</v>
      </c>
      <c r="AO42" s="442">
        <v>0</v>
      </c>
      <c r="AP42" s="443">
        <v>6.4910801540613559E-4</v>
      </c>
      <c r="AQ42" s="442">
        <v>0</v>
      </c>
      <c r="AR42" s="442">
        <v>0</v>
      </c>
      <c r="AS42" s="442">
        <v>0</v>
      </c>
      <c r="AT42" s="442">
        <v>0</v>
      </c>
      <c r="AU42" s="442">
        <v>0</v>
      </c>
      <c r="AV42" s="442">
        <v>0</v>
      </c>
      <c r="AW42" s="443">
        <v>0</v>
      </c>
      <c r="AX42" s="442">
        <v>6.8375292045758465E-4</v>
      </c>
      <c r="AY42" s="443">
        <v>0</v>
      </c>
      <c r="AZ42" s="443">
        <v>0</v>
      </c>
      <c r="BA42" s="442">
        <v>4.0821245123292209E-4</v>
      </c>
      <c r="BB42" s="443">
        <v>0</v>
      </c>
      <c r="BC42" s="442">
        <v>0</v>
      </c>
      <c r="BD42" s="443">
        <v>6.4910801540613559E-4</v>
      </c>
    </row>
    <row r="43" spans="1:56" x14ac:dyDescent="0.2">
      <c r="A43" s="287">
        <v>39</v>
      </c>
      <c r="B43" s="272" t="s">
        <v>587</v>
      </c>
      <c r="C43" s="442">
        <v>4.0337367070040339E-3</v>
      </c>
      <c r="D43" s="442">
        <v>0</v>
      </c>
      <c r="E43" s="442">
        <v>9.9585062240663894E-3</v>
      </c>
      <c r="F43" s="442">
        <v>0</v>
      </c>
      <c r="G43" s="442">
        <v>5.9494298463063956E-3</v>
      </c>
      <c r="H43" s="442">
        <v>3.9331366764995086E-3</v>
      </c>
      <c r="I43" s="442">
        <v>2.4330900243309003E-3</v>
      </c>
      <c r="J43" s="442">
        <v>2.1810250817884407E-3</v>
      </c>
      <c r="K43" s="442">
        <v>0</v>
      </c>
      <c r="L43" s="442">
        <v>1.9920318725099601E-3</v>
      </c>
      <c r="M43" s="442">
        <v>9.2905405405405411E-3</v>
      </c>
      <c r="N43" s="442">
        <v>3.90625E-3</v>
      </c>
      <c r="O43" s="442">
        <v>4.608294930875576E-3</v>
      </c>
      <c r="P43" s="442">
        <v>4.2337002540220152E-3</v>
      </c>
      <c r="Q43" s="442">
        <v>8.5247454416291727E-3</v>
      </c>
      <c r="R43" s="442">
        <v>6.8735144857711827E-3</v>
      </c>
      <c r="S43" s="442">
        <v>3.3755274261603376E-3</v>
      </c>
      <c r="T43" s="442">
        <v>1.5003750937734434E-3</v>
      </c>
      <c r="U43" s="442">
        <v>3.2710778564990261E-3</v>
      </c>
      <c r="V43" s="442">
        <v>2.4958402662229617E-3</v>
      </c>
      <c r="W43" s="442">
        <v>1.9417475728155339E-3</v>
      </c>
      <c r="X43" s="442">
        <v>3.1104199066874028E-3</v>
      </c>
      <c r="Y43" s="442">
        <v>1.5554363650294997E-2</v>
      </c>
      <c r="Z43" s="442">
        <v>2.2091310751104565E-3</v>
      </c>
      <c r="AA43" s="442">
        <v>1.1086474501108648E-2</v>
      </c>
      <c r="AB43" s="442">
        <v>2.576112412177986E-2</v>
      </c>
      <c r="AC43" s="442">
        <v>9.2168711469205883E-3</v>
      </c>
      <c r="AD43" s="442">
        <v>8.5663295657346823E-3</v>
      </c>
      <c r="AE43" s="442">
        <v>5.961449294561833E-4</v>
      </c>
      <c r="AF43" s="442">
        <v>1.3117387230625084E-2</v>
      </c>
      <c r="AG43" s="442">
        <v>7.0455612963832787E-3</v>
      </c>
      <c r="AH43" s="442">
        <v>3.8218433044245187E-3</v>
      </c>
      <c r="AI43" s="442">
        <v>1.443243606095187E-2</v>
      </c>
      <c r="AJ43" s="442">
        <v>4.2063222297756631E-3</v>
      </c>
      <c r="AK43" s="442">
        <v>9.8314606741573031E-3</v>
      </c>
      <c r="AL43" s="442">
        <v>4.4171779141104293E-3</v>
      </c>
      <c r="AM43" s="442">
        <v>3.766123717164109E-3</v>
      </c>
      <c r="AN43" s="442">
        <v>0</v>
      </c>
      <c r="AO43" s="442">
        <v>0</v>
      </c>
      <c r="AP43" s="443">
        <v>4.9198076149232564E-3</v>
      </c>
      <c r="AQ43" s="442">
        <v>1.1436039862767521E-3</v>
      </c>
      <c r="AR43" s="442">
        <v>2.2838625801631884E-2</v>
      </c>
      <c r="AS43" s="442">
        <v>0</v>
      </c>
      <c r="AT43" s="442">
        <v>0</v>
      </c>
      <c r="AU43" s="442">
        <v>0</v>
      </c>
      <c r="AV43" s="442">
        <v>0</v>
      </c>
      <c r="AW43" s="443">
        <v>1.3963556359894254E-2</v>
      </c>
      <c r="AX43" s="442">
        <v>1.1139369534392015E-2</v>
      </c>
      <c r="AY43" s="443">
        <v>3.7379264974133547E-6</v>
      </c>
      <c r="AZ43" s="443">
        <v>5.4098499579717414E-3</v>
      </c>
      <c r="BA43" s="442">
        <v>6.6519047403859185E-3</v>
      </c>
      <c r="BB43" s="443">
        <v>1.5374998985282539E-2</v>
      </c>
      <c r="BC43" s="442">
        <v>-7.495912992740634E-3</v>
      </c>
      <c r="BD43" s="443">
        <v>1.5042060283212294E-3</v>
      </c>
    </row>
    <row r="44" spans="1:56" x14ac:dyDescent="0.2">
      <c r="A44" s="288">
        <v>40</v>
      </c>
      <c r="B44" s="292" t="s">
        <v>43</v>
      </c>
      <c r="C44" s="444">
        <v>0.54443222099987776</v>
      </c>
      <c r="D44" s="444">
        <v>0.2878787878787879</v>
      </c>
      <c r="E44" s="444">
        <v>0.45255878284923928</v>
      </c>
      <c r="F44" s="444">
        <v>0.13333333333333333</v>
      </c>
      <c r="G44" s="444">
        <v>0.70352007932573124</v>
      </c>
      <c r="H44" s="444">
        <v>0.60373647984267453</v>
      </c>
      <c r="I44" s="444">
        <v>0.67964314679643145</v>
      </c>
      <c r="J44" s="444">
        <v>0.68266085059978188</v>
      </c>
      <c r="K44" s="444">
        <v>0.69565217391304346</v>
      </c>
      <c r="L44" s="444">
        <v>0.65936254980079678</v>
      </c>
      <c r="M44" s="444">
        <v>0.52533783783783783</v>
      </c>
      <c r="N44" s="444">
        <v>0.75</v>
      </c>
      <c r="O44" s="444">
        <v>0.77188940092165903</v>
      </c>
      <c r="P44" s="444">
        <v>0.55927180355630823</v>
      </c>
      <c r="Q44" s="444">
        <v>0.57092114610466493</v>
      </c>
      <c r="R44" s="444">
        <v>0.54634804393910197</v>
      </c>
      <c r="S44" s="444">
        <v>0.59240506329113929</v>
      </c>
      <c r="T44" s="444">
        <v>0.63765941485371347</v>
      </c>
      <c r="U44" s="444">
        <v>0.64958275584674874</v>
      </c>
      <c r="V44" s="444">
        <v>0.66222961730449248</v>
      </c>
      <c r="W44" s="444">
        <v>0.7789644012944984</v>
      </c>
      <c r="X44" s="444">
        <v>0.56661482633488858</v>
      </c>
      <c r="Y44" s="444">
        <v>0.53758332694812661</v>
      </c>
      <c r="Z44" s="444">
        <v>0.74815905743740796</v>
      </c>
      <c r="AA44" s="444">
        <v>0.50110864745011086</v>
      </c>
      <c r="AB44" s="444">
        <v>0.33021077283372363</v>
      </c>
      <c r="AC44" s="444">
        <v>0.27571262894463772</v>
      </c>
      <c r="AD44" s="444">
        <v>0.32278405710886376</v>
      </c>
      <c r="AE44" s="444">
        <v>0.11505597138504339</v>
      </c>
      <c r="AF44" s="444">
        <v>0.29875518672199169</v>
      </c>
      <c r="AG44" s="444">
        <v>0.56928135274776892</v>
      </c>
      <c r="AH44" s="444">
        <v>0.28435984124650887</v>
      </c>
      <c r="AI44" s="444">
        <v>0.28938712492448143</v>
      </c>
      <c r="AJ44" s="444">
        <v>0.44480795377294358</v>
      </c>
      <c r="AK44" s="444">
        <v>0.4023876404494382</v>
      </c>
      <c r="AL44" s="444">
        <v>0.41631901840490798</v>
      </c>
      <c r="AM44" s="444">
        <v>0.52706901421711705</v>
      </c>
      <c r="AN44" s="444">
        <v>1</v>
      </c>
      <c r="AO44" s="444">
        <v>0.68312101910828027</v>
      </c>
      <c r="AP44" s="445">
        <v>0.54433814934753866</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300">
        <v>41</v>
      </c>
      <c r="B45" s="301" t="s">
        <v>52</v>
      </c>
      <c r="C45" s="442">
        <v>3.5447989243368779E-3</v>
      </c>
      <c r="D45" s="442">
        <v>0</v>
      </c>
      <c r="E45" s="442">
        <v>2.793914246196404E-2</v>
      </c>
      <c r="F45" s="442">
        <v>6.6666666666666666E-2</v>
      </c>
      <c r="G45" s="442">
        <v>9.4199305899851267E-3</v>
      </c>
      <c r="H45" s="442">
        <v>1.1799410029498525E-2</v>
      </c>
      <c r="I45" s="442">
        <v>2.02757502027575E-2</v>
      </c>
      <c r="J45" s="442">
        <v>1.1995637949836423E-2</v>
      </c>
      <c r="K45" s="442">
        <v>0</v>
      </c>
      <c r="L45" s="442">
        <v>1.7928286852589643E-2</v>
      </c>
      <c r="M45" s="442">
        <v>1.6891891891891893E-2</v>
      </c>
      <c r="N45" s="442">
        <v>9.3749999999999997E-3</v>
      </c>
      <c r="O45" s="442">
        <v>6.9124423963133645E-3</v>
      </c>
      <c r="P45" s="442">
        <v>1.4817950889077053E-2</v>
      </c>
      <c r="Q45" s="442">
        <v>1.5628699976320153E-2</v>
      </c>
      <c r="R45" s="442">
        <v>1.2205306096229203E-2</v>
      </c>
      <c r="S45" s="442">
        <v>1.6033755274261603E-2</v>
      </c>
      <c r="T45" s="442">
        <v>1.1502875718929733E-2</v>
      </c>
      <c r="U45" s="442">
        <v>1.4983959603399983E-2</v>
      </c>
      <c r="V45" s="442">
        <v>1.747088186356073E-2</v>
      </c>
      <c r="W45" s="442">
        <v>7.119741100323625E-3</v>
      </c>
      <c r="X45" s="442">
        <v>1.9180922757905651E-2</v>
      </c>
      <c r="Y45" s="442">
        <v>2.1377672209026127E-2</v>
      </c>
      <c r="Z45" s="442">
        <v>9.5729013254786458E-3</v>
      </c>
      <c r="AA45" s="442">
        <v>1.5521064301552107E-2</v>
      </c>
      <c r="AB45" s="442">
        <v>2.6932084309133488E-2</v>
      </c>
      <c r="AC45" s="442">
        <v>2.3561008362326802E-2</v>
      </c>
      <c r="AD45" s="442">
        <v>3.0814991076740034E-2</v>
      </c>
      <c r="AE45" s="442">
        <v>1.2585281844074982E-3</v>
      </c>
      <c r="AF45" s="442">
        <v>2.0880738856913397E-2</v>
      </c>
      <c r="AG45" s="442">
        <v>1.6439643024894316E-2</v>
      </c>
      <c r="AH45" s="442">
        <v>1.0583566073790974E-2</v>
      </c>
      <c r="AI45" s="442">
        <v>1.0337651876216688E-2</v>
      </c>
      <c r="AJ45" s="442">
        <v>8.0302515295717202E-3</v>
      </c>
      <c r="AK45" s="442">
        <v>3.6516853932584269E-2</v>
      </c>
      <c r="AL45" s="442">
        <v>1.4233128834355829E-2</v>
      </c>
      <c r="AM45" s="442">
        <v>2.0666603897938049E-2</v>
      </c>
      <c r="AN45" s="442">
        <v>0</v>
      </c>
      <c r="AO45" s="442">
        <v>3.1847133757961785E-3</v>
      </c>
      <c r="AP45" s="443">
        <v>1.4661218311073639E-2</v>
      </c>
      <c r="AQ45" s="313"/>
      <c r="AR45" s="313"/>
      <c r="AS45" s="313"/>
      <c r="AT45" s="313"/>
      <c r="AU45" s="313"/>
      <c r="AV45" s="313"/>
      <c r="AW45" s="313"/>
      <c r="AX45" s="313"/>
      <c r="AY45" s="313"/>
      <c r="AZ45" s="313"/>
      <c r="BA45" s="313"/>
      <c r="BB45" s="313"/>
      <c r="BC45" s="313"/>
      <c r="BD45" s="313"/>
    </row>
    <row r="46" spans="1:56" x14ac:dyDescent="0.2">
      <c r="A46" s="286">
        <v>42</v>
      </c>
      <c r="B46" s="282" t="s">
        <v>53</v>
      </c>
      <c r="C46" s="442">
        <v>0.11966752230778634</v>
      </c>
      <c r="D46" s="442">
        <v>0.25757575757575757</v>
      </c>
      <c r="E46" s="442">
        <v>0.17925311203319502</v>
      </c>
      <c r="F46" s="442">
        <v>0.46666666666666667</v>
      </c>
      <c r="G46" s="442">
        <v>0.1442736737729301</v>
      </c>
      <c r="H46" s="442">
        <v>0.24483775811209441</v>
      </c>
      <c r="I46" s="442">
        <v>0.16545012165450121</v>
      </c>
      <c r="J46" s="442">
        <v>9.5965103598691384E-2</v>
      </c>
      <c r="K46" s="442">
        <v>4.3478260869565216E-2</v>
      </c>
      <c r="L46" s="442">
        <v>0.21314741035856574</v>
      </c>
      <c r="M46" s="442">
        <v>0.21452702702702703</v>
      </c>
      <c r="N46" s="442">
        <v>5.7812500000000003E-2</v>
      </c>
      <c r="O46" s="442">
        <v>9.9078341013824886E-2</v>
      </c>
      <c r="P46" s="442">
        <v>0.2849280270956816</v>
      </c>
      <c r="Q46" s="442">
        <v>0.19464835425053278</v>
      </c>
      <c r="R46" s="442">
        <v>0.21584120254384273</v>
      </c>
      <c r="S46" s="442">
        <v>0.20759493670886076</v>
      </c>
      <c r="T46" s="442">
        <v>0.19654913728432108</v>
      </c>
      <c r="U46" s="442">
        <v>0.19643428283435263</v>
      </c>
      <c r="V46" s="442">
        <v>0.16888519134775373</v>
      </c>
      <c r="W46" s="442">
        <v>0.12491909385113269</v>
      </c>
      <c r="X46" s="442">
        <v>0.26179367547952309</v>
      </c>
      <c r="Y46" s="442">
        <v>0.34449467473756801</v>
      </c>
      <c r="Z46" s="442">
        <v>7.0061014096360189E-2</v>
      </c>
      <c r="AA46" s="442">
        <v>0.13968957871396895</v>
      </c>
      <c r="AB46" s="442">
        <v>0.50351288056206089</v>
      </c>
      <c r="AC46" s="442">
        <v>0.42483061710309467</v>
      </c>
      <c r="AD46" s="442">
        <v>0.31397977394408089</v>
      </c>
      <c r="AE46" s="442">
        <v>1.8281777836656288E-2</v>
      </c>
      <c r="AF46" s="442">
        <v>0.47075358051131039</v>
      </c>
      <c r="AG46" s="442">
        <v>0.19868482855800845</v>
      </c>
      <c r="AH46" s="442">
        <v>0.35440246949875054</v>
      </c>
      <c r="AI46" s="442">
        <v>0.50171175404443846</v>
      </c>
      <c r="AJ46" s="442">
        <v>0.44128144119646501</v>
      </c>
      <c r="AK46" s="442">
        <v>0.4859550561797753</v>
      </c>
      <c r="AL46" s="442">
        <v>0.33656441717791413</v>
      </c>
      <c r="AM46" s="442">
        <v>0.26136898597118913</v>
      </c>
      <c r="AN46" s="442">
        <v>0</v>
      </c>
      <c r="AO46" s="442">
        <v>9.5541401273885346E-3</v>
      </c>
      <c r="AP46" s="443">
        <v>0.24341071531224251</v>
      </c>
      <c r="AQ46" s="313"/>
      <c r="AR46" s="313"/>
      <c r="AS46" s="313"/>
      <c r="AT46" s="313"/>
      <c r="AU46" s="313"/>
      <c r="AV46" s="313"/>
      <c r="AW46" s="313"/>
      <c r="AX46" s="313"/>
      <c r="AY46" s="313"/>
      <c r="AZ46" s="313"/>
      <c r="BA46" s="313"/>
      <c r="BB46" s="313"/>
      <c r="BC46" s="313"/>
      <c r="BD46" s="313"/>
    </row>
    <row r="47" spans="1:56" x14ac:dyDescent="0.2">
      <c r="A47" s="286">
        <v>43</v>
      </c>
      <c r="B47" s="282" t="s">
        <v>54</v>
      </c>
      <c r="C47" s="442">
        <v>0.20217577313286883</v>
      </c>
      <c r="D47" s="442">
        <v>0.39393939393939392</v>
      </c>
      <c r="E47" s="442">
        <v>0.14910096818810512</v>
      </c>
      <c r="F47" s="442">
        <v>6.6666666666666666E-2</v>
      </c>
      <c r="G47" s="442">
        <v>7.2880515617253352E-2</v>
      </c>
      <c r="H47" s="442">
        <v>-1.7699115044247787E-2</v>
      </c>
      <c r="I47" s="442">
        <v>6.0827250608272508E-2</v>
      </c>
      <c r="J47" s="442">
        <v>6.2159214830970554E-2</v>
      </c>
      <c r="K47" s="442">
        <v>4.3478260869565216E-2</v>
      </c>
      <c r="L47" s="442">
        <v>-5.9760956175298804E-3</v>
      </c>
      <c r="M47" s="442">
        <v>9.7128378378378372E-2</v>
      </c>
      <c r="N47" s="442">
        <v>0.11015625</v>
      </c>
      <c r="O47" s="442">
        <v>8.5253456221198162E-2</v>
      </c>
      <c r="P47" s="442">
        <v>3.0482641828958511E-2</v>
      </c>
      <c r="Q47" s="442">
        <v>0.10703291498934407</v>
      </c>
      <c r="R47" s="442">
        <v>0.11273848525727501</v>
      </c>
      <c r="S47" s="442">
        <v>2.6160337552742614E-2</v>
      </c>
      <c r="T47" s="442">
        <v>-4.1260315078769691E-2</v>
      </c>
      <c r="U47" s="442">
        <v>-2.1089971602198165E-2</v>
      </c>
      <c r="V47" s="442">
        <v>-4.6589018302828619E-2</v>
      </c>
      <c r="W47" s="442">
        <v>1.262135922330097E-2</v>
      </c>
      <c r="X47" s="442">
        <v>2.5920165889061691E-2</v>
      </c>
      <c r="Y47" s="442">
        <v>2.720098076775726E-2</v>
      </c>
      <c r="Z47" s="442">
        <v>2.9034294130023144E-2</v>
      </c>
      <c r="AA47" s="442">
        <v>0.12860310421286031</v>
      </c>
      <c r="AB47" s="442">
        <v>3.9812646370023422E-2</v>
      </c>
      <c r="AC47" s="442">
        <v>0.13794787279497039</v>
      </c>
      <c r="AD47" s="442">
        <v>0.25282569898869722</v>
      </c>
      <c r="AE47" s="442">
        <v>0.46386699344240578</v>
      </c>
      <c r="AF47" s="442">
        <v>5.8626689867487619E-2</v>
      </c>
      <c r="AG47" s="442">
        <v>0.11977454203851573</v>
      </c>
      <c r="AH47" s="442">
        <v>0</v>
      </c>
      <c r="AI47" s="442">
        <v>2.5239981204269315E-2</v>
      </c>
      <c r="AJ47" s="442">
        <v>3.9131543167912987E-2</v>
      </c>
      <c r="AK47" s="442">
        <v>-2.8089887640449437E-3</v>
      </c>
      <c r="AL47" s="442">
        <v>8.503067484662577E-2</v>
      </c>
      <c r="AM47" s="442">
        <v>5.9551831277657473E-2</v>
      </c>
      <c r="AN47" s="442">
        <v>0</v>
      </c>
      <c r="AO47" s="442">
        <v>0.25796178343949044</v>
      </c>
      <c r="AP47" s="443">
        <v>4.0275834978059671E-2</v>
      </c>
      <c r="AQ47" s="313"/>
      <c r="AR47" s="313"/>
      <c r="AS47" s="313"/>
      <c r="AT47" s="313"/>
      <c r="AU47" s="313"/>
      <c r="AV47" s="313"/>
      <c r="AW47" s="313"/>
      <c r="AX47" s="313"/>
      <c r="AY47" s="313"/>
      <c r="AZ47" s="313"/>
      <c r="BA47" s="313"/>
      <c r="BB47" s="313"/>
      <c r="BC47" s="313"/>
      <c r="BD47" s="313"/>
    </row>
    <row r="48" spans="1:56" x14ac:dyDescent="0.2">
      <c r="A48" s="286">
        <v>44</v>
      </c>
      <c r="B48" s="282" t="s">
        <v>55</v>
      </c>
      <c r="C48" s="442">
        <v>0.15988265493215989</v>
      </c>
      <c r="D48" s="442">
        <v>7.575757575757576E-2</v>
      </c>
      <c r="E48" s="442">
        <v>0.14024896265560166</v>
      </c>
      <c r="F48" s="442">
        <v>0.2</v>
      </c>
      <c r="G48" s="442">
        <v>4.9082796232027763E-2</v>
      </c>
      <c r="H48" s="442">
        <v>0.11307767944936087</v>
      </c>
      <c r="I48" s="442">
        <v>4.9472830494728302E-2</v>
      </c>
      <c r="J48" s="442">
        <v>0.12758996728462377</v>
      </c>
      <c r="K48" s="442">
        <v>8.6956521739130432E-2</v>
      </c>
      <c r="L48" s="442">
        <v>7.9681274900398405E-2</v>
      </c>
      <c r="M48" s="442">
        <v>0.11570945945945946</v>
      </c>
      <c r="N48" s="442">
        <v>5.46875E-2</v>
      </c>
      <c r="O48" s="442">
        <v>2.9953917050691243E-2</v>
      </c>
      <c r="P48" s="442">
        <v>8.2980524978831502E-2</v>
      </c>
      <c r="Q48" s="442">
        <v>0.10513852711342647</v>
      </c>
      <c r="R48" s="442">
        <v>0.10310271728656774</v>
      </c>
      <c r="S48" s="442">
        <v>0.14261603375527426</v>
      </c>
      <c r="T48" s="442">
        <v>0.18754688672168043</v>
      </c>
      <c r="U48" s="442">
        <v>0.15613460364228463</v>
      </c>
      <c r="V48" s="442">
        <v>0.18635607321131448</v>
      </c>
      <c r="W48" s="442">
        <v>6.8284789644012939E-2</v>
      </c>
      <c r="X48" s="442">
        <v>0.10057024364955935</v>
      </c>
      <c r="Y48" s="442">
        <v>3.6702168416213314E-2</v>
      </c>
      <c r="Z48" s="442">
        <v>0.12728802861350727</v>
      </c>
      <c r="AA48" s="442">
        <v>0.21729490022172948</v>
      </c>
      <c r="AB48" s="442">
        <v>8.0796252927400475E-2</v>
      </c>
      <c r="AC48" s="442">
        <v>9.497650003051944E-2</v>
      </c>
      <c r="AD48" s="442">
        <v>7.3884592504461624E-2</v>
      </c>
      <c r="AE48" s="442">
        <v>0.3570908127442538</v>
      </c>
      <c r="AF48" s="442">
        <v>8.3924508097978856E-2</v>
      </c>
      <c r="AG48" s="442">
        <v>6.5288868013151716E-2</v>
      </c>
      <c r="AH48" s="442">
        <v>0.34903718947523149</v>
      </c>
      <c r="AI48" s="442">
        <v>0.16372423977982145</v>
      </c>
      <c r="AJ48" s="442">
        <v>6.5516655336505775E-2</v>
      </c>
      <c r="AK48" s="442">
        <v>6.1095505617977525E-2</v>
      </c>
      <c r="AL48" s="442">
        <v>0.10245398773006135</v>
      </c>
      <c r="AM48" s="442">
        <v>9.5847848601826574E-2</v>
      </c>
      <c r="AN48" s="442">
        <v>0</v>
      </c>
      <c r="AO48" s="442">
        <v>3.662420382165605E-2</v>
      </c>
      <c r="AP48" s="443">
        <v>0.14464809243681376</v>
      </c>
      <c r="AQ48" s="313"/>
      <c r="AR48" s="313"/>
      <c r="AS48" s="313"/>
      <c r="AT48" s="313"/>
      <c r="AU48" s="313"/>
      <c r="AV48" s="313"/>
      <c r="AW48" s="313"/>
      <c r="AX48" s="313"/>
      <c r="AY48" s="313"/>
      <c r="AZ48" s="313"/>
      <c r="BA48" s="313"/>
      <c r="BB48" s="313"/>
      <c r="BC48" s="313"/>
      <c r="BD48" s="313"/>
    </row>
    <row r="49" spans="1:56" x14ac:dyDescent="0.2">
      <c r="A49" s="286">
        <v>45</v>
      </c>
      <c r="B49" s="282" t="s">
        <v>56</v>
      </c>
      <c r="C49" s="442">
        <v>3.9726194841706391E-2</v>
      </c>
      <c r="D49" s="442">
        <v>3.0303030303030304E-2</v>
      </c>
      <c r="E49" s="442">
        <v>5.1728907330567078E-2</v>
      </c>
      <c r="F49" s="442">
        <v>6.6666666666666666E-2</v>
      </c>
      <c r="G49" s="442">
        <v>2.5285076846802181E-2</v>
      </c>
      <c r="H49" s="442">
        <v>4.4247787610619468E-2</v>
      </c>
      <c r="I49" s="442">
        <v>2.4330900243309004E-2</v>
      </c>
      <c r="J49" s="442">
        <v>1.9629225736095966E-2</v>
      </c>
      <c r="K49" s="442">
        <v>0.13043478260869565</v>
      </c>
      <c r="L49" s="442">
        <v>3.5856573705179286E-2</v>
      </c>
      <c r="M49" s="442">
        <v>3.0405405405405407E-2</v>
      </c>
      <c r="N49" s="442">
        <v>1.7968749999999999E-2</v>
      </c>
      <c r="O49" s="442">
        <v>6.9124423963133645E-3</v>
      </c>
      <c r="P49" s="442">
        <v>2.75190516511431E-2</v>
      </c>
      <c r="Q49" s="442">
        <v>6.6303575657115791E-3</v>
      </c>
      <c r="R49" s="442">
        <v>9.7642448769833627E-3</v>
      </c>
      <c r="S49" s="442">
        <v>1.5189873417721518E-2</v>
      </c>
      <c r="T49" s="442">
        <v>8.0020005001250321E-3</v>
      </c>
      <c r="U49" s="442">
        <v>3.9592157166810429E-3</v>
      </c>
      <c r="V49" s="442">
        <v>1.1647254575707155E-2</v>
      </c>
      <c r="W49" s="442">
        <v>8.0906148867313909E-3</v>
      </c>
      <c r="X49" s="442">
        <v>2.5920165889061691E-2</v>
      </c>
      <c r="Y49" s="442">
        <v>3.6855413378285191E-2</v>
      </c>
      <c r="Z49" s="442">
        <v>1.7252261729434042E-2</v>
      </c>
      <c r="AA49" s="442">
        <v>4.6563192904656318E-2</v>
      </c>
      <c r="AB49" s="442">
        <v>1.873536299765808E-2</v>
      </c>
      <c r="AC49" s="442">
        <v>4.3459683818592443E-2</v>
      </c>
      <c r="AD49" s="442">
        <v>2.0701963117192149E-2</v>
      </c>
      <c r="AE49" s="442">
        <v>4.4512154732728355E-2</v>
      </c>
      <c r="AF49" s="442">
        <v>6.9468611966269578E-2</v>
      </c>
      <c r="AG49" s="442">
        <v>3.0530765617660875E-2</v>
      </c>
      <c r="AH49" s="442">
        <v>1.6169337057180655E-3</v>
      </c>
      <c r="AI49" s="442">
        <v>1.295562865006377E-2</v>
      </c>
      <c r="AJ49" s="442">
        <v>1.5040788579197824E-2</v>
      </c>
      <c r="AK49" s="442">
        <v>3.4410112359550563E-2</v>
      </c>
      <c r="AL49" s="442">
        <v>4.5398773006134971E-2</v>
      </c>
      <c r="AM49" s="442">
        <v>3.5495716034271728E-2</v>
      </c>
      <c r="AN49" s="442">
        <v>0</v>
      </c>
      <c r="AO49" s="442">
        <v>1.2738853503184714E-2</v>
      </c>
      <c r="AP49" s="443">
        <v>1.5609730392626517E-2</v>
      </c>
      <c r="AQ49" s="313"/>
      <c r="AR49" s="313"/>
      <c r="AS49" s="313"/>
      <c r="AT49" s="313"/>
      <c r="AU49" s="313"/>
      <c r="AV49" s="313"/>
      <c r="AW49" s="313"/>
      <c r="AX49" s="313"/>
      <c r="AY49" s="313"/>
      <c r="AZ49" s="313"/>
      <c r="BA49" s="313"/>
      <c r="BB49" s="313"/>
      <c r="BC49" s="313"/>
      <c r="BD49" s="313"/>
    </row>
    <row r="50" spans="1:56" x14ac:dyDescent="0.2">
      <c r="A50" s="286">
        <v>46</v>
      </c>
      <c r="B50" s="282" t="s">
        <v>205</v>
      </c>
      <c r="C50" s="442">
        <v>-6.9429165138736093E-2</v>
      </c>
      <c r="D50" s="442">
        <v>-4.5454545454545456E-2</v>
      </c>
      <c r="E50" s="442">
        <v>-8.2987551867219915E-4</v>
      </c>
      <c r="F50" s="442">
        <v>0</v>
      </c>
      <c r="G50" s="442">
        <v>-4.4620723847297967E-3</v>
      </c>
      <c r="H50" s="442">
        <v>0</v>
      </c>
      <c r="I50" s="442">
        <v>0</v>
      </c>
      <c r="J50" s="442">
        <v>0</v>
      </c>
      <c r="K50" s="442">
        <v>0</v>
      </c>
      <c r="L50" s="442">
        <v>0</v>
      </c>
      <c r="M50" s="442">
        <v>0</v>
      </c>
      <c r="N50" s="442">
        <v>0</v>
      </c>
      <c r="O50" s="442">
        <v>0</v>
      </c>
      <c r="P50" s="442">
        <v>0</v>
      </c>
      <c r="Q50" s="442">
        <v>0</v>
      </c>
      <c r="R50" s="442">
        <v>0</v>
      </c>
      <c r="S50" s="442">
        <v>0</v>
      </c>
      <c r="T50" s="442">
        <v>0</v>
      </c>
      <c r="U50" s="442">
        <v>-4.8460412688874458E-6</v>
      </c>
      <c r="V50" s="442">
        <v>0</v>
      </c>
      <c r="W50" s="442">
        <v>0</v>
      </c>
      <c r="X50" s="442">
        <v>0</v>
      </c>
      <c r="Y50" s="442">
        <v>-4.2142364569764772E-3</v>
      </c>
      <c r="Z50" s="442">
        <v>-1.367557332211235E-3</v>
      </c>
      <c r="AA50" s="442">
        <v>-4.878048780487805E-2</v>
      </c>
      <c r="AB50" s="442">
        <v>0</v>
      </c>
      <c r="AC50" s="442">
        <v>-4.8831105414148812E-4</v>
      </c>
      <c r="AD50" s="442">
        <v>-1.4991076740035693E-2</v>
      </c>
      <c r="AE50" s="442">
        <v>-6.6238325495131484E-5</v>
      </c>
      <c r="AF50" s="442">
        <v>-2.4093160219515459E-3</v>
      </c>
      <c r="AG50" s="442">
        <v>0</v>
      </c>
      <c r="AH50" s="442">
        <v>0</v>
      </c>
      <c r="AI50" s="442">
        <v>-3.3563804792911323E-3</v>
      </c>
      <c r="AJ50" s="442">
        <v>-1.3808633582596872E-2</v>
      </c>
      <c r="AK50" s="442">
        <v>-1.75561797752809E-2</v>
      </c>
      <c r="AL50" s="442">
        <v>0</v>
      </c>
      <c r="AM50" s="442">
        <v>0</v>
      </c>
      <c r="AN50" s="442">
        <v>0</v>
      </c>
      <c r="AO50" s="442">
        <v>-3.1847133757961785E-3</v>
      </c>
      <c r="AP50" s="443">
        <v>-2.9437407783547628E-3</v>
      </c>
      <c r="AQ50" s="313"/>
      <c r="AR50" s="313"/>
      <c r="AS50" s="313"/>
      <c r="AT50" s="313"/>
      <c r="AU50" s="313"/>
      <c r="AV50" s="313"/>
      <c r="AW50" s="313"/>
      <c r="AX50" s="313"/>
      <c r="AY50" s="313"/>
      <c r="AZ50" s="313"/>
      <c r="BA50" s="313"/>
      <c r="BB50" s="313"/>
      <c r="BC50" s="313"/>
      <c r="BD50" s="313"/>
    </row>
    <row r="51" spans="1:56" x14ac:dyDescent="0.2">
      <c r="A51" s="288">
        <v>47</v>
      </c>
      <c r="B51" s="289" t="s">
        <v>58</v>
      </c>
      <c r="C51" s="444">
        <v>0.45556777900012224</v>
      </c>
      <c r="D51" s="444">
        <v>0.71212121212121215</v>
      </c>
      <c r="E51" s="444">
        <v>0.54744121715076077</v>
      </c>
      <c r="F51" s="444">
        <v>0.8666666666666667</v>
      </c>
      <c r="G51" s="444">
        <v>0.2964799206742687</v>
      </c>
      <c r="H51" s="444">
        <v>0.39626352015732547</v>
      </c>
      <c r="I51" s="444">
        <v>0.32035685320356855</v>
      </c>
      <c r="J51" s="444">
        <v>0.31733914940021812</v>
      </c>
      <c r="K51" s="444">
        <v>0.30434782608695654</v>
      </c>
      <c r="L51" s="444">
        <v>0.34063745019920316</v>
      </c>
      <c r="M51" s="444">
        <v>0.47466216216216217</v>
      </c>
      <c r="N51" s="444">
        <v>0.25</v>
      </c>
      <c r="O51" s="444">
        <v>0.22811059907834103</v>
      </c>
      <c r="P51" s="444">
        <v>0.44072819644369177</v>
      </c>
      <c r="Q51" s="444">
        <v>0.42907885389533507</v>
      </c>
      <c r="R51" s="444">
        <v>0.45365195606089803</v>
      </c>
      <c r="S51" s="444">
        <v>0.40759493670886077</v>
      </c>
      <c r="T51" s="444">
        <v>0.36234058514628659</v>
      </c>
      <c r="U51" s="444">
        <v>0.35041724415325121</v>
      </c>
      <c r="V51" s="444">
        <v>0.33777038269550747</v>
      </c>
      <c r="W51" s="444">
        <v>0.22103559870550163</v>
      </c>
      <c r="X51" s="444">
        <v>0.43338517366511148</v>
      </c>
      <c r="Y51" s="444">
        <v>0.46241667305187339</v>
      </c>
      <c r="Z51" s="444">
        <v>0.25184094256259204</v>
      </c>
      <c r="AA51" s="444">
        <v>0.49889135254988914</v>
      </c>
      <c r="AB51" s="444">
        <v>0.66978922716627631</v>
      </c>
      <c r="AC51" s="444">
        <v>0.72428737105536223</v>
      </c>
      <c r="AD51" s="444">
        <v>0.67721594289113618</v>
      </c>
      <c r="AE51" s="444">
        <v>0.88494402861495658</v>
      </c>
      <c r="AF51" s="444">
        <v>0.70124481327800825</v>
      </c>
      <c r="AG51" s="444">
        <v>0.43071864725223108</v>
      </c>
      <c r="AH51" s="444">
        <v>0.71564015875349107</v>
      </c>
      <c r="AI51" s="444">
        <v>0.71061287507551851</v>
      </c>
      <c r="AJ51" s="444">
        <v>0.55519204622705642</v>
      </c>
      <c r="AK51" s="444">
        <v>0.5976123595505618</v>
      </c>
      <c r="AL51" s="444">
        <v>0.58368098159509207</v>
      </c>
      <c r="AM51" s="444">
        <v>0.47293098578288295</v>
      </c>
      <c r="AN51" s="444">
        <v>0</v>
      </c>
      <c r="AO51" s="444">
        <v>0.31687898089171973</v>
      </c>
      <c r="AP51" s="445">
        <v>0.45566185065246134</v>
      </c>
      <c r="AQ51" s="313"/>
      <c r="AR51" s="313"/>
      <c r="AS51" s="313"/>
      <c r="AT51" s="313"/>
      <c r="AU51" s="313"/>
      <c r="AV51" s="313"/>
      <c r="AW51" s="313"/>
      <c r="AX51" s="313"/>
      <c r="AY51" s="313"/>
      <c r="AZ51" s="313"/>
      <c r="BA51" s="313"/>
      <c r="BB51" s="313"/>
      <c r="BC51" s="313"/>
      <c r="BD51" s="313"/>
    </row>
    <row r="52" spans="1:56" x14ac:dyDescent="0.2">
      <c r="A52" s="304">
        <v>48</v>
      </c>
      <c r="B52" s="305" t="s">
        <v>571</v>
      </c>
      <c r="C52" s="444">
        <v>1</v>
      </c>
      <c r="D52" s="444">
        <v>1</v>
      </c>
      <c r="E52" s="444">
        <v>1</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3"/>
      <c r="AR52" s="313"/>
      <c r="AS52" s="313"/>
      <c r="AT52" s="313"/>
      <c r="AU52" s="313"/>
      <c r="AV52" s="313"/>
      <c r="AW52" s="313"/>
      <c r="AX52" s="313"/>
      <c r="AY52" s="313"/>
      <c r="AZ52" s="313"/>
      <c r="BA52" s="313"/>
      <c r="BB52" s="313"/>
      <c r="BC52" s="313"/>
      <c r="BD52" s="313"/>
    </row>
    <row r="53" spans="1:56" x14ac:dyDescent="0.2">
      <c r="A53" s="56" t="s">
        <v>588</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4"/>
      <c r="AV62" s="314"/>
      <c r="AW62" s="314"/>
      <c r="AX62" s="314"/>
      <c r="AY62" s="314"/>
      <c r="AZ62" s="314"/>
      <c r="BA62" s="314"/>
      <c r="BB62" s="314"/>
      <c r="BC62" s="314"/>
      <c r="BD62" s="314"/>
    </row>
    <row r="63" spans="1:56" x14ac:dyDescent="0.2">
      <c r="AU63" s="314"/>
      <c r="AV63" s="314"/>
      <c r="AW63" s="314"/>
      <c r="AX63" s="314"/>
      <c r="AY63" s="314"/>
      <c r="AZ63" s="314"/>
      <c r="BA63" s="314"/>
      <c r="BB63" s="314"/>
      <c r="BC63" s="314"/>
      <c r="BD63" s="314"/>
    </row>
    <row r="64" spans="1:56" x14ac:dyDescent="0.2">
      <c r="AU64" s="314"/>
      <c r="AV64" s="314"/>
      <c r="AW64" s="314"/>
      <c r="AX64" s="314"/>
      <c r="AY64" s="314"/>
      <c r="AZ64" s="314"/>
      <c r="BA64" s="314"/>
      <c r="BB64" s="314"/>
      <c r="BC64" s="314"/>
      <c r="BD64" s="314"/>
    </row>
    <row r="65" spans="47:56" x14ac:dyDescent="0.2">
      <c r="AU65" s="314"/>
      <c r="AV65" s="314"/>
      <c r="AW65" s="314"/>
      <c r="AX65" s="314"/>
      <c r="AY65" s="314"/>
      <c r="AZ65" s="314"/>
      <c r="BA65" s="314"/>
      <c r="BB65" s="314"/>
      <c r="BC65" s="314"/>
      <c r="BD65" s="314"/>
    </row>
    <row r="66" spans="47:56" x14ac:dyDescent="0.2">
      <c r="AU66" s="314"/>
      <c r="AV66" s="314"/>
      <c r="AW66" s="314"/>
      <c r="AX66" s="314"/>
      <c r="AY66" s="314"/>
      <c r="AZ66" s="314"/>
      <c r="BA66" s="314"/>
      <c r="BB66" s="314"/>
      <c r="BC66" s="314"/>
      <c r="BD66" s="314"/>
    </row>
    <row r="67" spans="47:56" x14ac:dyDescent="0.2">
      <c r="AU67" s="314"/>
      <c r="AV67" s="314"/>
      <c r="AW67" s="314"/>
      <c r="AX67" s="314"/>
      <c r="AY67" s="314"/>
      <c r="AZ67" s="314"/>
      <c r="BA67" s="314"/>
      <c r="BB67" s="314"/>
      <c r="BC67" s="314"/>
      <c r="BD67" s="314"/>
    </row>
    <row r="68" spans="47:56" x14ac:dyDescent="0.2">
      <c r="AU68" s="314"/>
      <c r="AV68" s="314"/>
      <c r="AW68" s="314"/>
      <c r="AX68" s="314"/>
      <c r="AY68" s="314"/>
      <c r="AZ68" s="314"/>
      <c r="BA68" s="314"/>
      <c r="BB68" s="314"/>
      <c r="BC68" s="314"/>
      <c r="BD68" s="314"/>
    </row>
    <row r="69" spans="47:56" x14ac:dyDescent="0.2">
      <c r="AU69" s="314"/>
      <c r="AV69" s="314"/>
      <c r="AW69" s="314"/>
      <c r="AX69" s="314"/>
      <c r="AY69" s="314"/>
      <c r="AZ69" s="314"/>
      <c r="BA69" s="314"/>
      <c r="BB69" s="314"/>
      <c r="BC69" s="314"/>
      <c r="BD69" s="314"/>
    </row>
    <row r="70" spans="47:56" x14ac:dyDescent="0.2">
      <c r="AU70" s="314"/>
      <c r="AV70" s="314"/>
      <c r="AW70" s="314"/>
      <c r="AX70" s="314"/>
      <c r="AY70" s="314"/>
      <c r="AZ70" s="314"/>
      <c r="BA70" s="314"/>
      <c r="BB70" s="314"/>
      <c r="BC70" s="314"/>
      <c r="BD70" s="314"/>
    </row>
    <row r="71" spans="47:56" x14ac:dyDescent="0.2">
      <c r="AU71" s="314"/>
      <c r="AV71" s="314"/>
      <c r="AW71" s="314"/>
      <c r="AX71" s="314"/>
      <c r="AY71" s="314"/>
      <c r="AZ71" s="314"/>
      <c r="BA71" s="314"/>
      <c r="BB71" s="314"/>
      <c r="BC71" s="314"/>
      <c r="BD71" s="314"/>
    </row>
    <row r="72" spans="47:56" x14ac:dyDescent="0.2">
      <c r="AU72" s="314"/>
      <c r="AV72" s="314"/>
      <c r="AW72" s="314"/>
      <c r="AX72" s="314"/>
      <c r="AY72" s="314"/>
      <c r="AZ72" s="314"/>
      <c r="BA72" s="314"/>
      <c r="BB72" s="314"/>
      <c r="BC72" s="314"/>
      <c r="BD72" s="314"/>
    </row>
    <row r="73" spans="47:56" x14ac:dyDescent="0.2">
      <c r="AU73" s="314"/>
      <c r="AV73" s="314"/>
      <c r="AW73" s="314"/>
      <c r="AX73" s="314"/>
      <c r="AY73" s="314"/>
      <c r="AZ73" s="314"/>
      <c r="BA73" s="314"/>
      <c r="BB73" s="314"/>
      <c r="BC73" s="314"/>
      <c r="BD73" s="314"/>
    </row>
    <row r="74" spans="47:56" x14ac:dyDescent="0.2">
      <c r="AU74" s="314"/>
      <c r="AV74" s="314"/>
      <c r="AW74" s="314"/>
      <c r="AX74" s="314"/>
      <c r="AY74" s="314"/>
      <c r="AZ74" s="314"/>
      <c r="BA74" s="314"/>
      <c r="BB74" s="314"/>
      <c r="BC74" s="314"/>
      <c r="BD74" s="314"/>
    </row>
    <row r="75" spans="47:56" x14ac:dyDescent="0.2">
      <c r="AU75" s="314"/>
      <c r="AV75" s="314"/>
      <c r="AW75" s="314"/>
      <c r="AX75" s="314"/>
      <c r="AY75" s="314"/>
      <c r="AZ75" s="314"/>
      <c r="BA75" s="314"/>
      <c r="BB75" s="314"/>
      <c r="BC75" s="314"/>
      <c r="BD75" s="314"/>
    </row>
    <row r="76" spans="47:56" x14ac:dyDescent="0.2">
      <c r="AU76" s="314"/>
      <c r="AV76" s="314"/>
      <c r="AW76" s="314"/>
      <c r="AX76" s="314"/>
      <c r="AY76" s="314"/>
      <c r="AZ76" s="314"/>
      <c r="BA76" s="314"/>
      <c r="BB76" s="314"/>
      <c r="BC76" s="314"/>
      <c r="BD76" s="314"/>
    </row>
    <row r="77" spans="47:56" x14ac:dyDescent="0.2">
      <c r="AU77" s="314"/>
      <c r="AV77" s="314"/>
      <c r="AW77" s="314"/>
      <c r="AX77" s="314"/>
      <c r="AY77" s="314"/>
      <c r="AZ77" s="314"/>
      <c r="BA77" s="314"/>
      <c r="BB77" s="314"/>
      <c r="BC77" s="314"/>
      <c r="BD77" s="314"/>
    </row>
    <row r="78" spans="47:56" x14ac:dyDescent="0.2">
      <c r="AU78" s="314"/>
      <c r="AV78" s="314"/>
      <c r="AW78" s="314"/>
      <c r="AX78" s="314"/>
      <c r="AY78" s="314"/>
      <c r="AZ78" s="314"/>
      <c r="BA78" s="314"/>
      <c r="BB78" s="314"/>
      <c r="BC78" s="314"/>
      <c r="BD78" s="314"/>
    </row>
    <row r="79" spans="47:56" x14ac:dyDescent="0.2">
      <c r="AU79" s="314"/>
      <c r="AV79" s="314"/>
      <c r="AW79" s="314"/>
      <c r="AX79" s="314"/>
      <c r="AY79" s="314"/>
      <c r="AZ79" s="314"/>
      <c r="BA79" s="314"/>
      <c r="BB79" s="314"/>
      <c r="BC79" s="314"/>
      <c r="BD79" s="314"/>
    </row>
    <row r="80" spans="47:56" x14ac:dyDescent="0.2">
      <c r="AU80" s="314"/>
      <c r="AV80" s="314"/>
      <c r="AW80" s="314"/>
      <c r="AX80" s="314"/>
      <c r="AY80" s="314"/>
      <c r="AZ80" s="314"/>
      <c r="BA80" s="314"/>
      <c r="BB80" s="314"/>
      <c r="BC80" s="314"/>
      <c r="BD80" s="314"/>
    </row>
    <row r="81" spans="47:56" x14ac:dyDescent="0.2">
      <c r="AU81" s="314"/>
      <c r="AV81" s="314"/>
      <c r="AW81" s="314"/>
      <c r="AX81" s="314"/>
      <c r="AY81" s="314"/>
      <c r="AZ81" s="314"/>
      <c r="BA81" s="314"/>
      <c r="BB81" s="314"/>
      <c r="BC81" s="314"/>
      <c r="BD81" s="314"/>
    </row>
    <row r="82" spans="47:56" x14ac:dyDescent="0.2">
      <c r="AU82" s="314"/>
      <c r="AV82" s="314"/>
      <c r="AW82" s="314"/>
      <c r="AX82" s="314"/>
      <c r="AY82" s="314"/>
      <c r="AZ82" s="314"/>
      <c r="BA82" s="314"/>
      <c r="BB82" s="314"/>
      <c r="BC82" s="314"/>
      <c r="BD82" s="314"/>
    </row>
    <row r="83" spans="47:56" x14ac:dyDescent="0.2">
      <c r="AU83" s="314"/>
      <c r="AV83" s="314"/>
      <c r="AW83" s="314"/>
      <c r="AX83" s="314"/>
      <c r="AY83" s="314"/>
      <c r="AZ83" s="314"/>
      <c r="BA83" s="314"/>
      <c r="BB83" s="314"/>
      <c r="BC83" s="314"/>
      <c r="BD83" s="314"/>
    </row>
    <row r="84" spans="47:56" x14ac:dyDescent="0.2">
      <c r="AU84" s="314"/>
      <c r="AV84" s="314"/>
      <c r="AW84" s="314"/>
      <c r="AX84" s="314"/>
      <c r="AY84" s="314"/>
      <c r="AZ84" s="314"/>
      <c r="BA84" s="314"/>
      <c r="BB84" s="314"/>
      <c r="BC84" s="314"/>
      <c r="BD84" s="314"/>
    </row>
    <row r="85" spans="47:56" x14ac:dyDescent="0.2">
      <c r="AU85" s="314"/>
      <c r="AV85" s="314"/>
      <c r="AW85" s="314"/>
      <c r="AX85" s="314"/>
      <c r="AY85" s="314"/>
      <c r="AZ85" s="314"/>
      <c r="BA85" s="314"/>
      <c r="BB85" s="314"/>
      <c r="BC85" s="314"/>
      <c r="BD85" s="314"/>
    </row>
    <row r="86" spans="47:56" x14ac:dyDescent="0.2">
      <c r="AU86" s="314"/>
      <c r="AV86" s="314"/>
      <c r="AW86" s="314"/>
      <c r="AX86" s="314"/>
      <c r="AY86" s="314"/>
      <c r="AZ86" s="314"/>
      <c r="BA86" s="314"/>
      <c r="BB86" s="314"/>
      <c r="BC86" s="314"/>
      <c r="BD86" s="314"/>
    </row>
    <row r="87" spans="47:56" x14ac:dyDescent="0.2">
      <c r="AU87" s="314"/>
      <c r="AV87" s="314"/>
      <c r="AW87" s="314"/>
      <c r="AX87" s="314"/>
      <c r="AY87" s="314"/>
      <c r="AZ87" s="314"/>
      <c r="BA87" s="314"/>
      <c r="BB87" s="314"/>
      <c r="BC87" s="314"/>
      <c r="BD87" s="314"/>
    </row>
    <row r="88" spans="47:56" x14ac:dyDescent="0.2">
      <c r="AU88" s="314"/>
      <c r="AV88" s="314"/>
      <c r="AW88" s="314"/>
      <c r="AX88" s="314"/>
      <c r="AY88" s="314"/>
      <c r="AZ88" s="314"/>
      <c r="BA88" s="314"/>
      <c r="BB88" s="314"/>
      <c r="BC88" s="314"/>
      <c r="BD88" s="314"/>
    </row>
    <row r="89" spans="47:56" x14ac:dyDescent="0.2">
      <c r="AU89" s="314"/>
      <c r="AV89" s="314"/>
      <c r="AW89" s="314"/>
      <c r="AX89" s="314"/>
      <c r="AY89" s="314"/>
      <c r="AZ89" s="314"/>
      <c r="BA89" s="314"/>
      <c r="BB89" s="314"/>
      <c r="BC89" s="314"/>
      <c r="BD89" s="314"/>
    </row>
    <row r="90" spans="47:56" x14ac:dyDescent="0.2">
      <c r="AU90" s="314"/>
      <c r="AV90" s="314"/>
      <c r="AW90" s="314"/>
      <c r="AX90" s="314"/>
      <c r="AY90" s="314"/>
      <c r="AZ90" s="314"/>
      <c r="BA90" s="314"/>
      <c r="BB90" s="314"/>
      <c r="BC90" s="314"/>
      <c r="BD90" s="314"/>
    </row>
    <row r="91" spans="47:56" x14ac:dyDescent="0.2">
      <c r="AU91" s="314"/>
      <c r="AV91" s="314"/>
      <c r="AW91" s="314"/>
      <c r="AX91" s="314"/>
      <c r="AY91" s="314"/>
      <c r="AZ91" s="314"/>
      <c r="BA91" s="314"/>
      <c r="BB91" s="314"/>
      <c r="BC91" s="314"/>
      <c r="BD91" s="314"/>
    </row>
    <row r="92" spans="47:56" x14ac:dyDescent="0.2">
      <c r="AU92" s="314"/>
      <c r="AV92" s="314"/>
      <c r="AW92" s="314"/>
      <c r="AX92" s="314"/>
      <c r="AY92" s="314"/>
      <c r="AZ92" s="314"/>
      <c r="BA92" s="314"/>
      <c r="BB92" s="314"/>
      <c r="BC92" s="314"/>
      <c r="BD92" s="314"/>
    </row>
    <row r="93" spans="47:56" x14ac:dyDescent="0.2">
      <c r="AU93" s="314"/>
      <c r="AV93" s="314"/>
      <c r="AW93" s="314"/>
      <c r="AX93" s="314"/>
      <c r="AY93" s="314"/>
      <c r="AZ93" s="314"/>
      <c r="BA93" s="314"/>
      <c r="BB93" s="314"/>
      <c r="BC93" s="314"/>
      <c r="BD93" s="314"/>
    </row>
    <row r="94" spans="47:56" x14ac:dyDescent="0.2">
      <c r="AU94" s="314"/>
      <c r="AV94" s="314"/>
      <c r="AW94" s="314"/>
      <c r="AX94" s="314"/>
      <c r="AY94" s="314"/>
      <c r="AZ94" s="314"/>
      <c r="BA94" s="314"/>
      <c r="BB94" s="314"/>
      <c r="BC94" s="314"/>
      <c r="BD94" s="314"/>
    </row>
    <row r="95" spans="47:56" x14ac:dyDescent="0.2">
      <c r="AU95" s="314"/>
      <c r="AV95" s="314"/>
      <c r="AW95" s="314"/>
      <c r="AX95" s="314"/>
      <c r="AY95" s="314"/>
      <c r="AZ95" s="314"/>
      <c r="BA95" s="314"/>
      <c r="BB95" s="314"/>
      <c r="BC95" s="314"/>
      <c r="BD95" s="314"/>
    </row>
    <row r="96" spans="47:56" x14ac:dyDescent="0.2">
      <c r="AU96" s="314"/>
      <c r="AV96" s="314"/>
      <c r="AW96" s="314"/>
      <c r="AX96" s="314"/>
      <c r="AY96" s="314"/>
      <c r="AZ96" s="314"/>
      <c r="BA96" s="314"/>
      <c r="BB96" s="314"/>
      <c r="BC96" s="314"/>
      <c r="BD96" s="314"/>
    </row>
    <row r="97" spans="47:56" x14ac:dyDescent="0.2">
      <c r="AU97" s="314"/>
      <c r="AV97" s="314"/>
      <c r="AW97" s="314"/>
      <c r="AX97" s="314"/>
      <c r="AY97" s="314"/>
      <c r="AZ97" s="314"/>
      <c r="BA97" s="314"/>
      <c r="BB97" s="314"/>
      <c r="BC97" s="314"/>
      <c r="BD97" s="314"/>
    </row>
    <row r="98" spans="47:56" x14ac:dyDescent="0.2">
      <c r="AU98" s="314"/>
      <c r="AV98" s="314"/>
      <c r="AW98" s="314"/>
      <c r="AX98" s="314"/>
      <c r="AY98" s="314"/>
      <c r="AZ98" s="314"/>
      <c r="BA98" s="314"/>
      <c r="BB98" s="314"/>
      <c r="BC98" s="314"/>
      <c r="BD98" s="314"/>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5" activePane="bottomRight" state="frozen"/>
      <selection activeCell="F63" sqref="F63"/>
      <selection pane="topRight" activeCell="F63" sqref="F63"/>
      <selection pane="bottomLeft" activeCell="F63" sqref="F63"/>
      <selection pane="bottomRight" activeCell="N17" sqref="N17:N18"/>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549</v>
      </c>
      <c r="E1" s="48" t="s">
        <v>547</v>
      </c>
    </row>
    <row r="2" spans="1:42" x14ac:dyDescent="0.2">
      <c r="A2" s="48" t="s">
        <v>590</v>
      </c>
    </row>
    <row r="3" spans="1:42" ht="12.5" x14ac:dyDescent="0.2">
      <c r="A3" s="211" t="s">
        <v>1</v>
      </c>
      <c r="B3" s="233"/>
      <c r="C3" s="242" t="s">
        <v>397</v>
      </c>
      <c r="D3" s="242" t="s">
        <v>398</v>
      </c>
      <c r="E3" s="242" t="s">
        <v>399</v>
      </c>
      <c r="F3" s="242" t="s">
        <v>400</v>
      </c>
      <c r="G3" s="242" t="s">
        <v>401</v>
      </c>
      <c r="H3" s="243" t="s">
        <v>402</v>
      </c>
      <c r="I3" s="243" t="s">
        <v>403</v>
      </c>
      <c r="J3" s="243" t="s">
        <v>404</v>
      </c>
      <c r="K3" s="243" t="s">
        <v>405</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5">
        <v>40</v>
      </c>
    </row>
    <row r="4" spans="1:42" ht="33" customHeight="1" x14ac:dyDescent="0.2">
      <c r="A4" s="234"/>
      <c r="B4" s="235" t="s">
        <v>560</v>
      </c>
      <c r="C4" s="255" t="s">
        <v>406</v>
      </c>
      <c r="D4" s="255" t="s">
        <v>561</v>
      </c>
      <c r="E4" s="255" t="s">
        <v>562</v>
      </c>
      <c r="F4" s="255" t="s">
        <v>27</v>
      </c>
      <c r="G4" s="255" t="s">
        <v>407</v>
      </c>
      <c r="H4" s="256" t="s">
        <v>28</v>
      </c>
      <c r="I4" s="256" t="s">
        <v>268</v>
      </c>
      <c r="J4" s="256" t="s">
        <v>29</v>
      </c>
      <c r="K4" s="256" t="s">
        <v>30</v>
      </c>
      <c r="L4" s="256" t="s">
        <v>563</v>
      </c>
      <c r="M4" s="256" t="s">
        <v>31</v>
      </c>
      <c r="N4" s="256" t="s">
        <v>32</v>
      </c>
      <c r="O4" s="256" t="s">
        <v>33</v>
      </c>
      <c r="P4" s="256" t="s">
        <v>34</v>
      </c>
      <c r="Q4" s="256" t="s">
        <v>269</v>
      </c>
      <c r="R4" s="256" t="s">
        <v>270</v>
      </c>
      <c r="S4" s="256" t="s">
        <v>271</v>
      </c>
      <c r="T4" s="256" t="s">
        <v>408</v>
      </c>
      <c r="U4" s="256" t="s">
        <v>35</v>
      </c>
      <c r="V4" s="256" t="s">
        <v>365</v>
      </c>
      <c r="W4" s="256" t="s">
        <v>409</v>
      </c>
      <c r="X4" s="256" t="s">
        <v>50</v>
      </c>
      <c r="Y4" s="256" t="s">
        <v>36</v>
      </c>
      <c r="Z4" s="256" t="s">
        <v>410</v>
      </c>
      <c r="AA4" s="256" t="s">
        <v>411</v>
      </c>
      <c r="AB4" s="256" t="s">
        <v>412</v>
      </c>
      <c r="AC4" s="256" t="s">
        <v>413</v>
      </c>
      <c r="AD4" s="256" t="s">
        <v>37</v>
      </c>
      <c r="AE4" s="256" t="s">
        <v>38</v>
      </c>
      <c r="AF4" s="256" t="s">
        <v>414</v>
      </c>
      <c r="AG4" s="256" t="s">
        <v>194</v>
      </c>
      <c r="AH4" s="256" t="s">
        <v>39</v>
      </c>
      <c r="AI4" s="256" t="s">
        <v>40</v>
      </c>
      <c r="AJ4" s="256" t="s">
        <v>415</v>
      </c>
      <c r="AK4" s="256" t="s">
        <v>564</v>
      </c>
      <c r="AL4" s="255" t="s">
        <v>41</v>
      </c>
      <c r="AM4" s="255" t="s">
        <v>42</v>
      </c>
      <c r="AN4" s="255" t="s">
        <v>416</v>
      </c>
      <c r="AO4" s="255" t="s">
        <v>417</v>
      </c>
      <c r="AP4" s="316" t="s">
        <v>43</v>
      </c>
    </row>
    <row r="5" spans="1:42" ht="12.5" x14ac:dyDescent="0.2">
      <c r="A5" s="267" t="s">
        <v>264</v>
      </c>
      <c r="B5" s="272" t="s">
        <v>576</v>
      </c>
      <c r="C5" s="442">
        <v>1.1650048411306835</v>
      </c>
      <c r="D5" s="442">
        <v>1.6352347509564295E-4</v>
      </c>
      <c r="E5" s="442">
        <v>5.8220083278916039E-4</v>
      </c>
      <c r="F5" s="442">
        <v>1.807349415457692E-6</v>
      </c>
      <c r="G5" s="442">
        <v>0.24600208413805111</v>
      </c>
      <c r="H5" s="442">
        <v>1.0335996237355326E-2</v>
      </c>
      <c r="I5" s="442">
        <v>9.938311221385698E-4</v>
      </c>
      <c r="J5" s="442">
        <v>1.322406432622819E-3</v>
      </c>
      <c r="K5" s="442">
        <v>2.0273217282971689E-9</v>
      </c>
      <c r="L5" s="442">
        <v>2.3352745703824358E-3</v>
      </c>
      <c r="M5" s="442">
        <v>2.073193628106733E-5</v>
      </c>
      <c r="N5" s="442">
        <v>1.170539109030533E-5</v>
      </c>
      <c r="O5" s="442">
        <v>1.9513283089973088E-5</v>
      </c>
      <c r="P5" s="442">
        <v>1.2180527375961637E-5</v>
      </c>
      <c r="Q5" s="442">
        <v>1.03467591628166E-5</v>
      </c>
      <c r="R5" s="442">
        <v>1.1710099189631883E-5</v>
      </c>
      <c r="S5" s="442">
        <v>1.342538491029229E-5</v>
      </c>
      <c r="T5" s="442">
        <v>1.3901395102832844E-5</v>
      </c>
      <c r="U5" s="442">
        <v>1.4447570100466517E-5</v>
      </c>
      <c r="V5" s="442">
        <v>1.7835732079195402E-5</v>
      </c>
      <c r="W5" s="442">
        <v>5.2234423833009448E-6</v>
      </c>
      <c r="X5" s="442">
        <v>2.4667370204341558E-3</v>
      </c>
      <c r="Y5" s="442">
        <v>1.2632150553355469E-3</v>
      </c>
      <c r="Z5" s="442">
        <v>5.0760816895663942E-5</v>
      </c>
      <c r="AA5" s="442">
        <v>6.1006940189402513E-5</v>
      </c>
      <c r="AB5" s="442">
        <v>1.4232742557719678E-5</v>
      </c>
      <c r="AC5" s="442">
        <v>1.6390287330393514E-4</v>
      </c>
      <c r="AD5" s="442">
        <v>2.1648549837560356E-5</v>
      </c>
      <c r="AE5" s="442">
        <v>1.7492412629948372E-5</v>
      </c>
      <c r="AF5" s="442">
        <v>1.265189113926221E-5</v>
      </c>
      <c r="AG5" s="442">
        <v>2.4529032638434604E-4</v>
      </c>
      <c r="AH5" s="442">
        <v>2.5268654013626068E-5</v>
      </c>
      <c r="AI5" s="442">
        <v>2.6665316640638983E-3</v>
      </c>
      <c r="AJ5" s="442">
        <v>2.0887299899510115E-3</v>
      </c>
      <c r="AK5" s="442">
        <v>2.5146287275818794E-3</v>
      </c>
      <c r="AL5" s="442">
        <v>2.052612420022082E-5</v>
      </c>
      <c r="AM5" s="442">
        <v>2.457739609977597E-2</v>
      </c>
      <c r="AN5" s="442">
        <v>5.1745351514511455E-5</v>
      </c>
      <c r="AO5" s="442">
        <v>6.5042831395065943E-5</v>
      </c>
      <c r="AP5" s="317">
        <v>1.4631547540764298</v>
      </c>
    </row>
    <row r="6" spans="1:42" ht="12.5" x14ac:dyDescent="0.2">
      <c r="A6" s="267" t="s">
        <v>220</v>
      </c>
      <c r="B6" s="272" t="s">
        <v>577</v>
      </c>
      <c r="C6" s="442">
        <v>7.2470778694522711E-5</v>
      </c>
      <c r="D6" s="442">
        <v>1.0646416668041907</v>
      </c>
      <c r="E6" s="442">
        <v>1.3854791526824627E-4</v>
      </c>
      <c r="F6" s="442">
        <v>6.8743971008700561E-8</v>
      </c>
      <c r="G6" s="442">
        <v>2.5912368420466232E-4</v>
      </c>
      <c r="H6" s="442">
        <v>1.5866984705790395E-6</v>
      </c>
      <c r="I6" s="442">
        <v>2.3498652339799162E-3</v>
      </c>
      <c r="J6" s="442">
        <v>2.1068365168959256E-6</v>
      </c>
      <c r="K6" s="442">
        <v>7.711079270196144E-11</v>
      </c>
      <c r="L6" s="442">
        <v>1.1245241518417094E-6</v>
      </c>
      <c r="M6" s="442">
        <v>3.0585519495239258E-6</v>
      </c>
      <c r="N6" s="442">
        <v>2.2918130590112364E-7</v>
      </c>
      <c r="O6" s="442">
        <v>5.0271281381380349E-7</v>
      </c>
      <c r="P6" s="442">
        <v>7.2806937935659087E-7</v>
      </c>
      <c r="Q6" s="442">
        <v>4.0049344586846062E-7</v>
      </c>
      <c r="R6" s="442">
        <v>3.9297541437478805E-7</v>
      </c>
      <c r="S6" s="442">
        <v>9.9071780021095767E-7</v>
      </c>
      <c r="T6" s="442">
        <v>1.0827764948097608E-6</v>
      </c>
      <c r="U6" s="442">
        <v>1.3114016032002111E-6</v>
      </c>
      <c r="V6" s="442">
        <v>1.1163499009864107E-6</v>
      </c>
      <c r="W6" s="442">
        <v>3.0361516425223619E-7</v>
      </c>
      <c r="X6" s="442">
        <v>1.0802440574333232E-5</v>
      </c>
      <c r="Y6" s="442">
        <v>4.2903650739042241E-5</v>
      </c>
      <c r="Z6" s="442">
        <v>1.3266639516979777E-6</v>
      </c>
      <c r="AA6" s="442">
        <v>1.7274066234464488E-6</v>
      </c>
      <c r="AB6" s="442">
        <v>9.4167249314181225E-7</v>
      </c>
      <c r="AC6" s="442">
        <v>1.6478498941247742E-6</v>
      </c>
      <c r="AD6" s="442">
        <v>1.0139160212852287E-6</v>
      </c>
      <c r="AE6" s="442">
        <v>6.1288139547145149E-7</v>
      </c>
      <c r="AF6" s="442">
        <v>6.9801084656047608E-7</v>
      </c>
      <c r="AG6" s="442">
        <v>7.2242187744075744E-6</v>
      </c>
      <c r="AH6" s="442">
        <v>8.8314184232640755E-7</v>
      </c>
      <c r="AI6" s="442">
        <v>3.435082781161973E-5</v>
      </c>
      <c r="AJ6" s="442">
        <v>4.4920358826396546E-6</v>
      </c>
      <c r="AK6" s="442">
        <v>3.6484793767387712E-6</v>
      </c>
      <c r="AL6" s="442">
        <v>8.1823409311538745E-7</v>
      </c>
      <c r="AM6" s="442">
        <v>6.5703132632323978E-4</v>
      </c>
      <c r="AN6" s="442">
        <v>4.8127030049577012E-5</v>
      </c>
      <c r="AO6" s="442">
        <v>1.3751099907208882E-5</v>
      </c>
      <c r="AP6" s="318">
        <v>1.0682949279285245</v>
      </c>
    </row>
    <row r="7" spans="1:42" ht="12.5" x14ac:dyDescent="0.2">
      <c r="A7" s="267" t="s">
        <v>221</v>
      </c>
      <c r="B7" s="272" t="s">
        <v>578</v>
      </c>
      <c r="C7" s="442">
        <v>1.3518521881635749E-4</v>
      </c>
      <c r="D7" s="442">
        <v>2.7931250889369275E-5</v>
      </c>
      <c r="E7" s="442">
        <v>1.0455100528788945</v>
      </c>
      <c r="F7" s="442">
        <v>1.564989469661331E-6</v>
      </c>
      <c r="G7" s="442">
        <v>4.2212748457030345E-2</v>
      </c>
      <c r="H7" s="442">
        <v>2.7605336504238757E-5</v>
      </c>
      <c r="I7" s="442">
        <v>2.6635848848864813E-5</v>
      </c>
      <c r="J7" s="442">
        <v>1.2225457583150548E-5</v>
      </c>
      <c r="K7" s="442">
        <v>1.7554641782409389E-9</v>
      </c>
      <c r="L7" s="442">
        <v>3.7215282329362283E-6</v>
      </c>
      <c r="M7" s="442">
        <v>1.6289697866199059E-5</v>
      </c>
      <c r="N7" s="442">
        <v>1.1758258508603439E-5</v>
      </c>
      <c r="O7" s="442">
        <v>4.6447172162946772E-5</v>
      </c>
      <c r="P7" s="442">
        <v>5.1304349113678623E-6</v>
      </c>
      <c r="Q7" s="442">
        <v>2.7347749652403204E-6</v>
      </c>
      <c r="R7" s="442">
        <v>5.6625594164775817E-6</v>
      </c>
      <c r="S7" s="442">
        <v>1.2181764315205214E-5</v>
      </c>
      <c r="T7" s="442">
        <v>8.5279235406187309E-6</v>
      </c>
      <c r="U7" s="442">
        <v>7.9034476799831861E-6</v>
      </c>
      <c r="V7" s="442">
        <v>1.3069171865072177E-5</v>
      </c>
      <c r="W7" s="442">
        <v>3.1373581592486649E-6</v>
      </c>
      <c r="X7" s="442">
        <v>8.2051951272670912E-3</v>
      </c>
      <c r="Y7" s="442">
        <v>6.6851757226199025E-6</v>
      </c>
      <c r="Z7" s="442">
        <v>2.0669434921536182E-5</v>
      </c>
      <c r="AA7" s="442">
        <v>5.704498475816969E-6</v>
      </c>
      <c r="AB7" s="442">
        <v>6.7503709409925124E-6</v>
      </c>
      <c r="AC7" s="442">
        <v>1.2708441868999753E-5</v>
      </c>
      <c r="AD7" s="442">
        <v>2.6088496462640964E-5</v>
      </c>
      <c r="AE7" s="442">
        <v>2.3129784133624328E-6</v>
      </c>
      <c r="AF7" s="442">
        <v>6.2064887877791736E-6</v>
      </c>
      <c r="AG7" s="442">
        <v>6.6214500428171802E-5</v>
      </c>
      <c r="AH7" s="442">
        <v>1.5639166829932993E-5</v>
      </c>
      <c r="AI7" s="442">
        <v>1.1271990396582548E-4</v>
      </c>
      <c r="AJ7" s="442">
        <v>4.0170603013043481E-4</v>
      </c>
      <c r="AK7" s="442">
        <v>8.0837671178730919E-5</v>
      </c>
      <c r="AL7" s="442">
        <v>1.1121348228239161E-5</v>
      </c>
      <c r="AM7" s="442">
        <v>5.3553531087471894E-3</v>
      </c>
      <c r="AN7" s="442">
        <v>6.9639825684709259E-5</v>
      </c>
      <c r="AO7" s="442">
        <v>6.1833993786517558E-5</v>
      </c>
      <c r="AP7" s="318">
        <v>1.102496067853179</v>
      </c>
    </row>
    <row r="8" spans="1:42" ht="12.5" x14ac:dyDescent="0.2">
      <c r="A8" s="267" t="s">
        <v>222</v>
      </c>
      <c r="B8" s="272" t="s">
        <v>27</v>
      </c>
      <c r="C8" s="442">
        <v>2.5966286657344533E-6</v>
      </c>
      <c r="D8" s="442">
        <v>6.9923948235867648E-8</v>
      </c>
      <c r="E8" s="442">
        <v>1.8618709284739278E-6</v>
      </c>
      <c r="F8" s="442">
        <v>1.0000135143965319</v>
      </c>
      <c r="G8" s="442">
        <v>4.6654929463025001E-6</v>
      </c>
      <c r="H8" s="442">
        <v>8.3986876254436031E-6</v>
      </c>
      <c r="I8" s="442">
        <v>2.380362648165974E-5</v>
      </c>
      <c r="J8" s="442">
        <v>1.6492721725063259E-5</v>
      </c>
      <c r="K8" s="442">
        <v>1.1217250571403745E-3</v>
      </c>
      <c r="L8" s="442">
        <v>7.0673737102140791E-6</v>
      </c>
      <c r="M8" s="442">
        <v>1.3870884195207764E-4</v>
      </c>
      <c r="N8" s="442">
        <v>1.0545970301461345E-4</v>
      </c>
      <c r="O8" s="442">
        <v>2.8428170888749503E-4</v>
      </c>
      <c r="P8" s="442">
        <v>6.5174369053071265E-6</v>
      </c>
      <c r="Q8" s="442">
        <v>3.4805588036131328E-6</v>
      </c>
      <c r="R8" s="442">
        <v>2.8111560780880292E-6</v>
      </c>
      <c r="S8" s="442">
        <v>2.6247553039790384E-6</v>
      </c>
      <c r="T8" s="442">
        <v>6.9004019026574301E-6</v>
      </c>
      <c r="U8" s="442">
        <v>2.7404509139427769E-6</v>
      </c>
      <c r="V8" s="442">
        <v>1.6788115074995797E-6</v>
      </c>
      <c r="W8" s="442">
        <v>3.0006957509819784E-6</v>
      </c>
      <c r="X8" s="442">
        <v>4.7623941525353717E-6</v>
      </c>
      <c r="Y8" s="442">
        <v>1.3664898809961559E-5</v>
      </c>
      <c r="Z8" s="442">
        <v>8.8900395745041526E-4</v>
      </c>
      <c r="AA8" s="442">
        <v>9.8385527131419356E-6</v>
      </c>
      <c r="AB8" s="442">
        <v>1.5812409214535481E-5</v>
      </c>
      <c r="AC8" s="442">
        <v>4.9344189745059973E-6</v>
      </c>
      <c r="AD8" s="442">
        <v>1.2200155031369282E-6</v>
      </c>
      <c r="AE8" s="442">
        <v>4.2708576301368067E-7</v>
      </c>
      <c r="AF8" s="442">
        <v>1.3367746526629185E-6</v>
      </c>
      <c r="AG8" s="442">
        <v>1.0384679633390766E-6</v>
      </c>
      <c r="AH8" s="442">
        <v>2.918604138442788E-6</v>
      </c>
      <c r="AI8" s="442">
        <v>4.2226948384103091E-6</v>
      </c>
      <c r="AJ8" s="442">
        <v>2.4492418839660824E-6</v>
      </c>
      <c r="AK8" s="442">
        <v>1.1211420403999545E-6</v>
      </c>
      <c r="AL8" s="442">
        <v>1.3461459568597202E-6</v>
      </c>
      <c r="AM8" s="442">
        <v>1.0058366401601494E-5</v>
      </c>
      <c r="AN8" s="442">
        <v>9.3802763738988995E-7</v>
      </c>
      <c r="AO8" s="442">
        <v>1.711032937815177E-6</v>
      </c>
      <c r="AP8" s="318">
        <v>1.0027234934988181</v>
      </c>
    </row>
    <row r="9" spans="1:42" ht="12.5" x14ac:dyDescent="0.2">
      <c r="A9" s="267" t="s">
        <v>223</v>
      </c>
      <c r="B9" s="272" t="s">
        <v>191</v>
      </c>
      <c r="C9" s="442">
        <v>3.1362451761430461E-3</v>
      </c>
      <c r="D9" s="442">
        <v>6.5891262177679227E-4</v>
      </c>
      <c r="E9" s="442">
        <v>2.2458163749481241E-3</v>
      </c>
      <c r="F9" s="442">
        <v>5.1425004078062901E-8</v>
      </c>
      <c r="G9" s="442">
        <v>1.0051135479848772</v>
      </c>
      <c r="H9" s="442">
        <v>6.832472899418646E-5</v>
      </c>
      <c r="I9" s="442">
        <v>5.5051566452101803E-5</v>
      </c>
      <c r="J9" s="442">
        <v>1.5963257787125106E-4</v>
      </c>
      <c r="K9" s="442">
        <v>5.7683936074323495E-11</v>
      </c>
      <c r="L9" s="442">
        <v>6.4586258932942102E-6</v>
      </c>
      <c r="M9" s="442">
        <v>1.775828800097798E-5</v>
      </c>
      <c r="N9" s="442">
        <v>2.1927899562706815E-7</v>
      </c>
      <c r="O9" s="442">
        <v>4.8598300258117043E-7</v>
      </c>
      <c r="P9" s="442">
        <v>3.0077147899007471E-7</v>
      </c>
      <c r="Q9" s="442">
        <v>2.8855228919314428E-7</v>
      </c>
      <c r="R9" s="442">
        <v>4.6260617198264956E-7</v>
      </c>
      <c r="S9" s="442">
        <v>3.5006242224434052E-7</v>
      </c>
      <c r="T9" s="442">
        <v>4.2173002691354663E-7</v>
      </c>
      <c r="U9" s="442">
        <v>6.0927857458093556E-7</v>
      </c>
      <c r="V9" s="442">
        <v>5.8650994452047166E-7</v>
      </c>
      <c r="W9" s="442">
        <v>1.6151533503121787E-7</v>
      </c>
      <c r="X9" s="442">
        <v>5.7489397615826377E-5</v>
      </c>
      <c r="Y9" s="442">
        <v>4.2695247907969368E-6</v>
      </c>
      <c r="Z9" s="442">
        <v>6.0086050030039749E-7</v>
      </c>
      <c r="AA9" s="442">
        <v>7.8879089115832556E-7</v>
      </c>
      <c r="AB9" s="442">
        <v>4.5614681675480451E-7</v>
      </c>
      <c r="AC9" s="442">
        <v>4.5494914229344389E-6</v>
      </c>
      <c r="AD9" s="442">
        <v>8.8196075135150768E-7</v>
      </c>
      <c r="AE9" s="442">
        <v>5.5743838927817915E-7</v>
      </c>
      <c r="AF9" s="442">
        <v>6.0981258531744708E-6</v>
      </c>
      <c r="AG9" s="442">
        <v>2.9113723164173418E-5</v>
      </c>
      <c r="AH9" s="442">
        <v>7.2039181332206845E-6</v>
      </c>
      <c r="AI9" s="442">
        <v>1.2990523136894609E-4</v>
      </c>
      <c r="AJ9" s="442">
        <v>1.4462084545459707E-4</v>
      </c>
      <c r="AK9" s="442">
        <v>3.9203286235193646E-5</v>
      </c>
      <c r="AL9" s="442">
        <v>1.5593492859403226E-6</v>
      </c>
      <c r="AM9" s="442">
        <v>3.1892592134745625E-3</v>
      </c>
      <c r="AN9" s="442">
        <v>2.0666491953582205E-6</v>
      </c>
      <c r="AO9" s="442">
        <v>3.7442933893002961E-5</v>
      </c>
      <c r="AP9" s="318">
        <v>1.0150843096692297</v>
      </c>
    </row>
    <row r="10" spans="1:42" ht="12.5" x14ac:dyDescent="0.2">
      <c r="A10" s="281" t="s">
        <v>224</v>
      </c>
      <c r="B10" s="283"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8">
        <v>1</v>
      </c>
    </row>
    <row r="11" spans="1:42" ht="12.5" x14ac:dyDescent="0.2">
      <c r="A11" s="281" t="s">
        <v>225</v>
      </c>
      <c r="B11" s="283" t="s">
        <v>268</v>
      </c>
      <c r="C11" s="442">
        <v>1.7463400654446472E-3</v>
      </c>
      <c r="D11" s="442">
        <v>9.1780553271991642E-6</v>
      </c>
      <c r="E11" s="442">
        <v>2.5712420361039635E-4</v>
      </c>
      <c r="F11" s="442">
        <v>1.8484049398185908E-5</v>
      </c>
      <c r="G11" s="442">
        <v>1.3089213523672038E-3</v>
      </c>
      <c r="H11" s="442">
        <v>3.7510407756242335E-4</v>
      </c>
      <c r="I11" s="442">
        <v>1.0185651104563849</v>
      </c>
      <c r="J11" s="442">
        <v>7.981336009401836E-4</v>
      </c>
      <c r="K11" s="442">
        <v>2.073374116336593E-8</v>
      </c>
      <c r="L11" s="442">
        <v>3.55135668032162E-4</v>
      </c>
      <c r="M11" s="442">
        <v>1.2138895700439152E-3</v>
      </c>
      <c r="N11" s="442">
        <v>2.8118625049040206E-5</v>
      </c>
      <c r="O11" s="442">
        <v>1.6933890269651123E-4</v>
      </c>
      <c r="P11" s="442">
        <v>2.3789004864860282E-4</v>
      </c>
      <c r="Q11" s="442">
        <v>1.3490699171613089E-4</v>
      </c>
      <c r="R11" s="442">
        <v>1.1511137555834917E-4</v>
      </c>
      <c r="S11" s="442">
        <v>3.8936004759869473E-4</v>
      </c>
      <c r="T11" s="442">
        <v>3.904847059683321E-4</v>
      </c>
      <c r="U11" s="442">
        <v>4.9476333606182448E-4</v>
      </c>
      <c r="V11" s="442">
        <v>4.1821875799673551E-4</v>
      </c>
      <c r="W11" s="442">
        <v>1.1208242614933965E-4</v>
      </c>
      <c r="X11" s="442">
        <v>4.0553237636572169E-3</v>
      </c>
      <c r="Y11" s="442">
        <v>2.7652682889140259E-3</v>
      </c>
      <c r="Z11" s="442">
        <v>1.2605973443134447E-4</v>
      </c>
      <c r="AA11" s="442">
        <v>2.472125939737754E-4</v>
      </c>
      <c r="AB11" s="442">
        <v>3.3152713969839833E-4</v>
      </c>
      <c r="AC11" s="442">
        <v>5.2187749426862106E-4</v>
      </c>
      <c r="AD11" s="442">
        <v>3.4536369390726992E-4</v>
      </c>
      <c r="AE11" s="442">
        <v>6.2284748712537974E-5</v>
      </c>
      <c r="AF11" s="442">
        <v>2.2871157042093099E-4</v>
      </c>
      <c r="AG11" s="442">
        <v>4.3570190374108157E-4</v>
      </c>
      <c r="AH11" s="442">
        <v>1.5690247031443393E-4</v>
      </c>
      <c r="AI11" s="442">
        <v>5.2114248246475851E-4</v>
      </c>
      <c r="AJ11" s="442">
        <v>2.5181461528862013E-4</v>
      </c>
      <c r="AK11" s="442">
        <v>1.1856336108449926E-3</v>
      </c>
      <c r="AL11" s="442">
        <v>2.1036089499924874E-4</v>
      </c>
      <c r="AM11" s="442">
        <v>4.0767358378947618E-4</v>
      </c>
      <c r="AN11" s="442">
        <v>2.0841018840441716E-2</v>
      </c>
      <c r="AO11" s="442">
        <v>5.6828074098458437E-3</v>
      </c>
      <c r="AP11" s="318">
        <v>1.0598315944801642</v>
      </c>
    </row>
    <row r="12" spans="1:42" ht="12.5" x14ac:dyDescent="0.2">
      <c r="A12" s="281" t="s">
        <v>226</v>
      </c>
      <c r="B12" s="283"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8">
        <v>1</v>
      </c>
    </row>
    <row r="13" spans="1:42" ht="12.5" x14ac:dyDescent="0.2">
      <c r="A13" s="281" t="s">
        <v>227</v>
      </c>
      <c r="B13" s="283" t="s">
        <v>30</v>
      </c>
      <c r="C13" s="442">
        <v>2.432832130674281E-5</v>
      </c>
      <c r="D13" s="442">
        <v>1.2492188969077021E-6</v>
      </c>
      <c r="E13" s="442">
        <v>1.5507071182211372E-4</v>
      </c>
      <c r="F13" s="442">
        <v>1.5536275673808946E-6</v>
      </c>
      <c r="G13" s="442">
        <v>2.5182650645153309E-5</v>
      </c>
      <c r="H13" s="442">
        <v>1.7894898775340511E-5</v>
      </c>
      <c r="I13" s="442">
        <v>1.6352814093178319E-5</v>
      </c>
      <c r="J13" s="442">
        <v>2.2368861860761984E-4</v>
      </c>
      <c r="K13" s="442">
        <v>1.0002358396748923</v>
      </c>
      <c r="L13" s="442">
        <v>1.7224176404797796E-6</v>
      </c>
      <c r="M13" s="442">
        <v>6.5630967948233495E-5</v>
      </c>
      <c r="N13" s="442">
        <v>6.4059821443463087E-5</v>
      </c>
      <c r="O13" s="442">
        <v>8.2624280579932616E-6</v>
      </c>
      <c r="P13" s="442">
        <v>9.993086993741157E-6</v>
      </c>
      <c r="Q13" s="442">
        <v>4.7541030746345622E-6</v>
      </c>
      <c r="R13" s="442">
        <v>4.2588768900366348E-6</v>
      </c>
      <c r="S13" s="442">
        <v>3.726541815056204E-6</v>
      </c>
      <c r="T13" s="442">
        <v>5.2738715343812181E-6</v>
      </c>
      <c r="U13" s="442">
        <v>4.7007080574268297E-6</v>
      </c>
      <c r="V13" s="442">
        <v>1.321371307998551E-6</v>
      </c>
      <c r="W13" s="442">
        <v>6.7098357153857479E-6</v>
      </c>
      <c r="X13" s="442">
        <v>1.1352088111819535E-5</v>
      </c>
      <c r="Y13" s="442">
        <v>3.6849400624655594E-5</v>
      </c>
      <c r="Z13" s="442">
        <v>9.3885194924760672E-5</v>
      </c>
      <c r="AA13" s="442">
        <v>4.0214958350606993E-5</v>
      </c>
      <c r="AB13" s="442">
        <v>3.5623942487393381E-5</v>
      </c>
      <c r="AC13" s="442">
        <v>6.2552304007746303E-6</v>
      </c>
      <c r="AD13" s="442">
        <v>2.7626186771908233E-6</v>
      </c>
      <c r="AE13" s="442">
        <v>9.3964565097581443E-7</v>
      </c>
      <c r="AF13" s="442">
        <v>1.3504052100085968E-4</v>
      </c>
      <c r="AG13" s="442">
        <v>2.942057107757824E-6</v>
      </c>
      <c r="AH13" s="442">
        <v>3.1776686775669051E-5</v>
      </c>
      <c r="AI13" s="442">
        <v>1.3130817793085656E-5</v>
      </c>
      <c r="AJ13" s="442">
        <v>7.6987265885462803E-6</v>
      </c>
      <c r="AK13" s="442">
        <v>1.1293054076693219E-5</v>
      </c>
      <c r="AL13" s="442">
        <v>8.051725877457918E-6</v>
      </c>
      <c r="AM13" s="442">
        <v>1.5633795430762606E-5</v>
      </c>
      <c r="AN13" s="442">
        <v>4.6685307055457274E-6</v>
      </c>
      <c r="AO13" s="442">
        <v>5.2632496312621603E-5</v>
      </c>
      <c r="AP13" s="318">
        <v>1.0013396935616701</v>
      </c>
    </row>
    <row r="14" spans="1:42" ht="12.5" x14ac:dyDescent="0.2">
      <c r="A14" s="281" t="s">
        <v>2</v>
      </c>
      <c r="B14" s="283" t="s">
        <v>579</v>
      </c>
      <c r="C14" s="442">
        <v>8.0079214897548707E-5</v>
      </c>
      <c r="D14" s="442">
        <v>2.6217207368711752E-4</v>
      </c>
      <c r="E14" s="442">
        <v>1.5015797000731982E-4</v>
      </c>
      <c r="F14" s="442">
        <v>1.7764740062327899E-6</v>
      </c>
      <c r="G14" s="442">
        <v>1.6767825834342398E-4</v>
      </c>
      <c r="H14" s="442">
        <v>9.3116528976695597E-5</v>
      </c>
      <c r="I14" s="442">
        <v>1.98658171755451E-4</v>
      </c>
      <c r="J14" s="442">
        <v>1.5407633220751723E-4</v>
      </c>
      <c r="K14" s="442">
        <v>1.9926884761676353E-9</v>
      </c>
      <c r="L14" s="442">
        <v>1.0021055743836351</v>
      </c>
      <c r="M14" s="442">
        <v>7.4824092299135363E-5</v>
      </c>
      <c r="N14" s="442">
        <v>8.9300116930804241E-6</v>
      </c>
      <c r="O14" s="442">
        <v>4.218746878629389E-5</v>
      </c>
      <c r="P14" s="442">
        <v>4.4866782495463492E-5</v>
      </c>
      <c r="Q14" s="442">
        <v>1.2441975542165081E-4</v>
      </c>
      <c r="R14" s="442">
        <v>1.8439478018652898E-4</v>
      </c>
      <c r="S14" s="442">
        <v>3.4916220876188178E-4</v>
      </c>
      <c r="T14" s="442">
        <v>1.7623965451807555E-4</v>
      </c>
      <c r="U14" s="442">
        <v>3.737201121340911E-4</v>
      </c>
      <c r="V14" s="442">
        <v>3.6229565603946369E-4</v>
      </c>
      <c r="W14" s="442">
        <v>3.3499647037985258E-4</v>
      </c>
      <c r="X14" s="442">
        <v>5.167067922726414E-4</v>
      </c>
      <c r="Y14" s="442">
        <v>1.2695770530486407E-4</v>
      </c>
      <c r="Z14" s="442">
        <v>8.377458123505885E-6</v>
      </c>
      <c r="AA14" s="442">
        <v>3.4384222038206434E-4</v>
      </c>
      <c r="AB14" s="442">
        <v>1.2947318252863531E-4</v>
      </c>
      <c r="AC14" s="442">
        <v>5.1195362165396272E-5</v>
      </c>
      <c r="AD14" s="442">
        <v>3.4371173654815015E-5</v>
      </c>
      <c r="AE14" s="442">
        <v>7.4316483776143841E-6</v>
      </c>
      <c r="AF14" s="442">
        <v>2.0571476013515924E-5</v>
      </c>
      <c r="AG14" s="442">
        <v>4.0339288551544706E-5</v>
      </c>
      <c r="AH14" s="442">
        <v>2.6743045819955836E-5</v>
      </c>
      <c r="AI14" s="442">
        <v>4.8614888370954212E-5</v>
      </c>
      <c r="AJ14" s="442">
        <v>2.7276629736868494E-5</v>
      </c>
      <c r="AK14" s="442">
        <v>7.3934197829499975E-5</v>
      </c>
      <c r="AL14" s="442">
        <v>1.7658358950490199E-4</v>
      </c>
      <c r="AM14" s="442">
        <v>3.1819371350405824E-5</v>
      </c>
      <c r="AN14" s="442">
        <v>7.5014753551909725E-5</v>
      </c>
      <c r="AO14" s="442">
        <v>1.3050135388020622E-4</v>
      </c>
      <c r="AP14" s="318">
        <v>1.0070285811764597</v>
      </c>
    </row>
    <row r="15" spans="1:42" ht="12.5" x14ac:dyDescent="0.2">
      <c r="A15" s="281" t="s">
        <v>3</v>
      </c>
      <c r="B15" s="283" t="s">
        <v>31</v>
      </c>
      <c r="C15" s="442">
        <v>2.0369128922286239E-4</v>
      </c>
      <c r="D15" s="442">
        <v>1.637533871041704E-6</v>
      </c>
      <c r="E15" s="442">
        <v>9.0326530470906871E-6</v>
      </c>
      <c r="F15" s="442">
        <v>2.4131023464718368E-6</v>
      </c>
      <c r="G15" s="442">
        <v>1.0894381537667912E-4</v>
      </c>
      <c r="H15" s="442">
        <v>7.2514810416089153E-5</v>
      </c>
      <c r="I15" s="442">
        <v>1.716428006138653E-4</v>
      </c>
      <c r="J15" s="442">
        <v>4.7611219423136325E-4</v>
      </c>
      <c r="K15" s="442">
        <v>2.7068007867025295E-9</v>
      </c>
      <c r="L15" s="442">
        <v>2.583692174066774E-4</v>
      </c>
      <c r="M15" s="442">
        <v>1.0052768320026133</v>
      </c>
      <c r="N15" s="442">
        <v>3.5034607940530977E-4</v>
      </c>
      <c r="O15" s="442">
        <v>5.702380012709118E-4</v>
      </c>
      <c r="P15" s="442">
        <v>2.4928817815623343E-4</v>
      </c>
      <c r="Q15" s="442">
        <v>4.2971019629763324E-4</v>
      </c>
      <c r="R15" s="442">
        <v>2.9975130228279326E-4</v>
      </c>
      <c r="S15" s="442">
        <v>1.2365626256995452E-3</v>
      </c>
      <c r="T15" s="442">
        <v>2.2087182117515721E-3</v>
      </c>
      <c r="U15" s="442">
        <v>6.4805070678166732E-4</v>
      </c>
      <c r="V15" s="442">
        <v>1.8109848677653527E-4</v>
      </c>
      <c r="W15" s="442">
        <v>4.1303485942198399E-4</v>
      </c>
      <c r="X15" s="442">
        <v>4.5174155701172979E-4</v>
      </c>
      <c r="Y15" s="442">
        <v>3.4561355305133129E-3</v>
      </c>
      <c r="Z15" s="442">
        <v>1.0485254810266226E-4</v>
      </c>
      <c r="AA15" s="442">
        <v>3.857686853833726E-4</v>
      </c>
      <c r="AB15" s="442">
        <v>1.9762104780338423E-5</v>
      </c>
      <c r="AC15" s="442">
        <v>2.9111035454679394E-5</v>
      </c>
      <c r="AD15" s="442">
        <v>1.7211249720855887E-5</v>
      </c>
      <c r="AE15" s="442">
        <v>3.9684446276666353E-5</v>
      </c>
      <c r="AF15" s="442">
        <v>1.3615531589579894E-5</v>
      </c>
      <c r="AG15" s="442">
        <v>3.4574259537807747E-5</v>
      </c>
      <c r="AH15" s="442">
        <v>5.0948498442232456E-5</v>
      </c>
      <c r="AI15" s="442">
        <v>1.5359454895083637E-4</v>
      </c>
      <c r="AJ15" s="442">
        <v>6.40672780359262E-5</v>
      </c>
      <c r="AK15" s="442">
        <v>6.0057505044267974E-5</v>
      </c>
      <c r="AL15" s="442">
        <v>1.2222654722975201E-4</v>
      </c>
      <c r="AM15" s="442">
        <v>1.2274267949406923E-4</v>
      </c>
      <c r="AN15" s="442">
        <v>2.4586871637805242E-4</v>
      </c>
      <c r="AO15" s="442">
        <v>3.0871920873134552E-4</v>
      </c>
      <c r="AP15" s="318">
        <v>1.0185399534957364</v>
      </c>
    </row>
    <row r="16" spans="1:42" ht="12.5" x14ac:dyDescent="0.2">
      <c r="A16" s="281" t="s">
        <v>4</v>
      </c>
      <c r="B16" s="283" t="s">
        <v>32</v>
      </c>
      <c r="C16" s="442">
        <v>3.1198143944275895E-6</v>
      </c>
      <c r="D16" s="442">
        <v>4.250299813186399E-7</v>
      </c>
      <c r="E16" s="442">
        <v>1.5185880780341978E-5</v>
      </c>
      <c r="F16" s="442">
        <v>4.2937258674845906E-7</v>
      </c>
      <c r="G16" s="442">
        <v>3.4269702187568508E-6</v>
      </c>
      <c r="H16" s="442">
        <v>2.8214641824563702E-6</v>
      </c>
      <c r="I16" s="442">
        <v>1.3306161676055468E-4</v>
      </c>
      <c r="J16" s="442">
        <v>4.5835949510639464E-6</v>
      </c>
      <c r="K16" s="442">
        <v>4.816314804461168E-10</v>
      </c>
      <c r="L16" s="442">
        <v>4.7542812718824164E-5</v>
      </c>
      <c r="M16" s="442">
        <v>1.9466873867103431E-4</v>
      </c>
      <c r="N16" s="442">
        <v>1.0118693678197166</v>
      </c>
      <c r="O16" s="442">
        <v>5.4034962307745382E-5</v>
      </c>
      <c r="P16" s="442">
        <v>5.2242405949600576E-3</v>
      </c>
      <c r="Q16" s="442">
        <v>2.6866067056719569E-3</v>
      </c>
      <c r="R16" s="442">
        <v>2.1507148315229505E-3</v>
      </c>
      <c r="S16" s="442">
        <v>5.7465211074343259E-4</v>
      </c>
      <c r="T16" s="442">
        <v>1.6520183325186857E-4</v>
      </c>
      <c r="U16" s="442">
        <v>1.1613404750997357E-3</v>
      </c>
      <c r="V16" s="442">
        <v>2.3360322380430802E-4</v>
      </c>
      <c r="W16" s="442">
        <v>1.3120761262607071E-3</v>
      </c>
      <c r="X16" s="442">
        <v>1.2340412992403391E-4</v>
      </c>
      <c r="Y16" s="442">
        <v>5.8113852670106322E-4</v>
      </c>
      <c r="Z16" s="442">
        <v>1.7124203527785636E-5</v>
      </c>
      <c r="AA16" s="442">
        <v>2.0206030521833707E-5</v>
      </c>
      <c r="AB16" s="442">
        <v>3.5979472926955618E-6</v>
      </c>
      <c r="AC16" s="442">
        <v>4.4139981843322256E-6</v>
      </c>
      <c r="AD16" s="442">
        <v>3.545785421881635E-6</v>
      </c>
      <c r="AE16" s="442">
        <v>6.1295909906201563E-6</v>
      </c>
      <c r="AF16" s="442">
        <v>6.1736531059693914E-6</v>
      </c>
      <c r="AG16" s="442">
        <v>6.9700679276465197E-6</v>
      </c>
      <c r="AH16" s="442">
        <v>1.2270805062811017E-5</v>
      </c>
      <c r="AI16" s="442">
        <v>5.5754092564841536E-6</v>
      </c>
      <c r="AJ16" s="442">
        <v>5.3793434960033184E-6</v>
      </c>
      <c r="AK16" s="442">
        <v>4.134484580383619E-6</v>
      </c>
      <c r="AL16" s="442">
        <v>3.4525975001464079E-5</v>
      </c>
      <c r="AM16" s="442">
        <v>2.7551168659604424E-6</v>
      </c>
      <c r="AN16" s="442">
        <v>9.7109792093209824E-6</v>
      </c>
      <c r="AO16" s="442">
        <v>7.8701775722199939E-5</v>
      </c>
      <c r="AP16" s="318">
        <v>1.0266841605072869</v>
      </c>
    </row>
    <row r="17" spans="1:42" ht="12.5" x14ac:dyDescent="0.2">
      <c r="A17" s="281" t="s">
        <v>5</v>
      </c>
      <c r="B17" s="283" t="s">
        <v>33</v>
      </c>
      <c r="C17" s="442">
        <v>4.8048965047786934E-7</v>
      </c>
      <c r="D17" s="442">
        <v>1.4232873648175893E-7</v>
      </c>
      <c r="E17" s="442">
        <v>1.7615606936988554E-6</v>
      </c>
      <c r="F17" s="442">
        <v>8.0999598904018195E-8</v>
      </c>
      <c r="G17" s="442">
        <v>9.0712167616638195E-6</v>
      </c>
      <c r="H17" s="442">
        <v>6.7475966163008015E-7</v>
      </c>
      <c r="I17" s="442">
        <v>5.5531340394656332E-6</v>
      </c>
      <c r="J17" s="442">
        <v>3.1451682028335217E-5</v>
      </c>
      <c r="K17" s="442">
        <v>9.0858051817216863E-11</v>
      </c>
      <c r="L17" s="442">
        <v>1.1786423632069672E-5</v>
      </c>
      <c r="M17" s="442">
        <v>5.8621909519517988E-5</v>
      </c>
      <c r="N17" s="442">
        <v>4.965498276450617E-5</v>
      </c>
      <c r="O17" s="442">
        <v>1.0023972196358475</v>
      </c>
      <c r="P17" s="442">
        <v>3.8739640311752501E-4</v>
      </c>
      <c r="Q17" s="442">
        <v>2.3383388879125562E-4</v>
      </c>
      <c r="R17" s="442">
        <v>1.2595825141123771E-4</v>
      </c>
      <c r="S17" s="442">
        <v>2.3227299667727552E-4</v>
      </c>
      <c r="T17" s="442">
        <v>2.8085451298910489E-4</v>
      </c>
      <c r="U17" s="442">
        <v>4.300288638828067E-4</v>
      </c>
      <c r="V17" s="442">
        <v>2.4646057531213668E-4</v>
      </c>
      <c r="W17" s="442">
        <v>1.6171144155757169E-4</v>
      </c>
      <c r="X17" s="442">
        <v>1.1087942411181948E-4</v>
      </c>
      <c r="Y17" s="442">
        <v>6.0188683895938274E-5</v>
      </c>
      <c r="Z17" s="442">
        <v>2.1258761407976697E-6</v>
      </c>
      <c r="AA17" s="442">
        <v>2.5528716523709113E-6</v>
      </c>
      <c r="AB17" s="442">
        <v>6.6905971554806659E-7</v>
      </c>
      <c r="AC17" s="442">
        <v>9.5741609995417541E-7</v>
      </c>
      <c r="AD17" s="442">
        <v>1.0172259492331998E-6</v>
      </c>
      <c r="AE17" s="442">
        <v>6.9456134955469135E-7</v>
      </c>
      <c r="AF17" s="442">
        <v>6.199575707257783E-7</v>
      </c>
      <c r="AG17" s="442">
        <v>1.6176294129916583E-6</v>
      </c>
      <c r="AH17" s="442">
        <v>3.6344556911046911E-6</v>
      </c>
      <c r="AI17" s="442">
        <v>2.097806357007075E-6</v>
      </c>
      <c r="AJ17" s="442">
        <v>1.1469618308096653E-5</v>
      </c>
      <c r="AK17" s="442">
        <v>1.5459299192249132E-6</v>
      </c>
      <c r="AL17" s="442">
        <v>1.2855215389611162E-5</v>
      </c>
      <c r="AM17" s="442">
        <v>3.2054881168775619E-6</v>
      </c>
      <c r="AN17" s="442">
        <v>3.5555510739202502E-6</v>
      </c>
      <c r="AO17" s="442">
        <v>2.081255911972093E-5</v>
      </c>
      <c r="AP17" s="318">
        <v>1.0048847029182864</v>
      </c>
    </row>
    <row r="18" spans="1:42" ht="12.5" x14ac:dyDescent="0.2">
      <c r="A18" s="281" t="s">
        <v>6</v>
      </c>
      <c r="B18" s="283" t="s">
        <v>34</v>
      </c>
      <c r="C18" s="442">
        <v>7.7335631154739127E-5</v>
      </c>
      <c r="D18" s="442">
        <v>2.9944558286764966E-6</v>
      </c>
      <c r="E18" s="442">
        <v>7.7432726835012492E-5</v>
      </c>
      <c r="F18" s="442">
        <v>3.621162824148916E-6</v>
      </c>
      <c r="G18" s="442">
        <v>2.1249053336383999E-4</v>
      </c>
      <c r="H18" s="442">
        <v>1.2532197655911636E-4</v>
      </c>
      <c r="I18" s="442">
        <v>3.029426118527835E-4</v>
      </c>
      <c r="J18" s="442">
        <v>3.413925254238187E-4</v>
      </c>
      <c r="K18" s="442">
        <v>4.0618941817844014E-9</v>
      </c>
      <c r="L18" s="442">
        <v>9.4810390578508482E-5</v>
      </c>
      <c r="M18" s="442">
        <v>4.3980522611987785E-4</v>
      </c>
      <c r="N18" s="442">
        <v>4.884254920436189E-5</v>
      </c>
      <c r="O18" s="442">
        <v>1.0228966802080001E-4</v>
      </c>
      <c r="P18" s="442">
        <v>1.0027323761982017</v>
      </c>
      <c r="Q18" s="442">
        <v>1.4260490461535181E-3</v>
      </c>
      <c r="R18" s="442">
        <v>1.2930739421159907E-3</v>
      </c>
      <c r="S18" s="442">
        <v>1.5880051605614847E-3</v>
      </c>
      <c r="T18" s="442">
        <v>8.430517560816266E-4</v>
      </c>
      <c r="U18" s="442">
        <v>1.1995191423167656E-3</v>
      </c>
      <c r="V18" s="442">
        <v>1.0598661872031512E-3</v>
      </c>
      <c r="W18" s="442">
        <v>4.4710548811676391E-4</v>
      </c>
      <c r="X18" s="442">
        <v>6.5466173963630659E-4</v>
      </c>
      <c r="Y18" s="442">
        <v>3.7963136230865645E-3</v>
      </c>
      <c r="Z18" s="442">
        <v>1.646756496297605E-4</v>
      </c>
      <c r="AA18" s="442">
        <v>1.2264806600146609E-4</v>
      </c>
      <c r="AB18" s="442">
        <v>2.2108589126474871E-5</v>
      </c>
      <c r="AC18" s="442">
        <v>1.3557217316943491E-4</v>
      </c>
      <c r="AD18" s="442">
        <v>2.3515674902163203E-5</v>
      </c>
      <c r="AE18" s="442">
        <v>5.1786281975231049E-5</v>
      </c>
      <c r="AF18" s="442">
        <v>7.0745429389803744E-5</v>
      </c>
      <c r="AG18" s="442">
        <v>3.7347710122531544E-5</v>
      </c>
      <c r="AH18" s="442">
        <v>2.0861025618356223E-4</v>
      </c>
      <c r="AI18" s="442">
        <v>3.7997549887197018E-5</v>
      </c>
      <c r="AJ18" s="442">
        <v>3.509668364089991E-5</v>
      </c>
      <c r="AK18" s="442">
        <v>9.9136798481159523E-5</v>
      </c>
      <c r="AL18" s="442">
        <v>1.1886514334921227E-4</v>
      </c>
      <c r="AM18" s="442">
        <v>9.2369829363186563E-5</v>
      </c>
      <c r="AN18" s="442">
        <v>3.782628386965961E-5</v>
      </c>
      <c r="AO18" s="442">
        <v>2.3357475528414443E-4</v>
      </c>
      <c r="AP18" s="318">
        <v>1.0181276079222257</v>
      </c>
    </row>
    <row r="19" spans="1:42" ht="12.5" x14ac:dyDescent="0.2">
      <c r="A19" s="281" t="s">
        <v>7</v>
      </c>
      <c r="B19" s="285" t="s">
        <v>269</v>
      </c>
      <c r="C19" s="442">
        <v>5.4728730108661224E-6</v>
      </c>
      <c r="D19" s="442">
        <v>5.5415381840255989E-6</v>
      </c>
      <c r="E19" s="442">
        <v>4.7297362409908947E-6</v>
      </c>
      <c r="F19" s="442">
        <v>1.2289486021795497E-6</v>
      </c>
      <c r="G19" s="442">
        <v>6.556608775883819E-6</v>
      </c>
      <c r="H19" s="442">
        <v>6.6984615643415798E-6</v>
      </c>
      <c r="I19" s="442">
        <v>3.1733030017185056E-5</v>
      </c>
      <c r="J19" s="442">
        <v>9.0245734549979281E-6</v>
      </c>
      <c r="K19" s="442">
        <v>1.3785238110850274E-9</v>
      </c>
      <c r="L19" s="442">
        <v>7.6158014305359833E-6</v>
      </c>
      <c r="M19" s="442">
        <v>9.2630861567139354E-5</v>
      </c>
      <c r="N19" s="442">
        <v>3.1748070839644728E-6</v>
      </c>
      <c r="O19" s="442">
        <v>3.5230954206672384E-6</v>
      </c>
      <c r="P19" s="442">
        <v>4.6893896544272259E-5</v>
      </c>
      <c r="Q19" s="442">
        <v>1.0052401511227866</v>
      </c>
      <c r="R19" s="442">
        <v>1.328691878839286E-3</v>
      </c>
      <c r="S19" s="442">
        <v>5.1727653457204245E-4</v>
      </c>
      <c r="T19" s="442">
        <v>9.1675281063444334E-5</v>
      </c>
      <c r="U19" s="442">
        <v>5.0278346492720191E-4</v>
      </c>
      <c r="V19" s="442">
        <v>9.7099784133762845E-5</v>
      </c>
      <c r="W19" s="442">
        <v>2.8985430018721502E-4</v>
      </c>
      <c r="X19" s="442">
        <v>2.4971010277545947E-5</v>
      </c>
      <c r="Y19" s="442">
        <v>2.3912415169016524E-4</v>
      </c>
      <c r="Z19" s="442">
        <v>1.41444062225464E-5</v>
      </c>
      <c r="AA19" s="442">
        <v>3.947054287563082E-4</v>
      </c>
      <c r="AB19" s="442">
        <v>1.2956939852664932E-5</v>
      </c>
      <c r="AC19" s="442">
        <v>1.632535311489558E-5</v>
      </c>
      <c r="AD19" s="442">
        <v>2.1144758655209129E-5</v>
      </c>
      <c r="AE19" s="442">
        <v>5.0239378732690811E-6</v>
      </c>
      <c r="AF19" s="442">
        <v>1.0899659583342324E-5</v>
      </c>
      <c r="AG19" s="442">
        <v>3.2060636589538334E-5</v>
      </c>
      <c r="AH19" s="442">
        <v>3.1909888223182073E-5</v>
      </c>
      <c r="AI19" s="442">
        <v>1.6137588112795505E-5</v>
      </c>
      <c r="AJ19" s="442">
        <v>1.2192247467092268E-5</v>
      </c>
      <c r="AK19" s="442">
        <v>1.517045485874139E-5</v>
      </c>
      <c r="AL19" s="442">
        <v>5.6775602039669778E-4</v>
      </c>
      <c r="AM19" s="442">
        <v>7.5348003711872968E-6</v>
      </c>
      <c r="AN19" s="442">
        <v>7.0889873311258303E-6</v>
      </c>
      <c r="AO19" s="442">
        <v>1.426604748846383E-5</v>
      </c>
      <c r="AP19" s="318">
        <v>1.0097215042463066</v>
      </c>
    </row>
    <row r="20" spans="1:42" ht="12.5" x14ac:dyDescent="0.2">
      <c r="A20" s="281" t="s">
        <v>8</v>
      </c>
      <c r="B20" s="285" t="s">
        <v>270</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8">
        <v>1</v>
      </c>
    </row>
    <row r="21" spans="1:42" ht="12.5" x14ac:dyDescent="0.2">
      <c r="A21" s="281" t="s">
        <v>9</v>
      </c>
      <c r="B21" s="285" t="s">
        <v>271</v>
      </c>
      <c r="C21" s="442">
        <v>2.0136035496711008E-4</v>
      </c>
      <c r="D21" s="442">
        <v>3.523131029269625E-5</v>
      </c>
      <c r="E21" s="442">
        <v>3.1943331196790881E-5</v>
      </c>
      <c r="F21" s="442">
        <v>7.3987209105740036E-6</v>
      </c>
      <c r="G21" s="442">
        <v>8.7181651472193063E-5</v>
      </c>
      <c r="H21" s="442">
        <v>4.6038531564295634E-5</v>
      </c>
      <c r="I21" s="442">
        <v>3.3515111274723905E-5</v>
      </c>
      <c r="J21" s="442">
        <v>5.0978912093336092E-5</v>
      </c>
      <c r="K21" s="442">
        <v>8.2992184772499033E-9</v>
      </c>
      <c r="L21" s="442">
        <v>4.4914937997357877E-5</v>
      </c>
      <c r="M21" s="442">
        <v>7.127364302739894E-5</v>
      </c>
      <c r="N21" s="442">
        <v>1.6283192018022925E-5</v>
      </c>
      <c r="O21" s="442">
        <v>2.2458168874046624E-5</v>
      </c>
      <c r="P21" s="442">
        <v>3.4891295425633008E-5</v>
      </c>
      <c r="Q21" s="442">
        <v>1.1137596027884016E-3</v>
      </c>
      <c r="R21" s="442">
        <v>2.1911591348015434E-3</v>
      </c>
      <c r="S21" s="442">
        <v>1.0327804184348652</v>
      </c>
      <c r="T21" s="442">
        <v>1.5689416829489699E-4</v>
      </c>
      <c r="U21" s="442">
        <v>4.584664854428054E-4</v>
      </c>
      <c r="V21" s="442">
        <v>6.7710839398480924E-4</v>
      </c>
      <c r="W21" s="442">
        <v>1.7408717564207786E-4</v>
      </c>
      <c r="X21" s="442">
        <v>4.9853137502755213E-5</v>
      </c>
      <c r="Y21" s="442">
        <v>1.9860353138159286E-4</v>
      </c>
      <c r="Z21" s="442">
        <v>5.0578614914550054E-5</v>
      </c>
      <c r="AA21" s="442">
        <v>1.4739230228190165E-4</v>
      </c>
      <c r="AB21" s="442">
        <v>8.3669021281028238E-5</v>
      </c>
      <c r="AC21" s="442">
        <v>5.2894296061988455E-4</v>
      </c>
      <c r="AD21" s="442">
        <v>1.3820296822238175E-4</v>
      </c>
      <c r="AE21" s="442">
        <v>1.8245168823430779E-5</v>
      </c>
      <c r="AF21" s="442">
        <v>7.504673794740365E-5</v>
      </c>
      <c r="AG21" s="442">
        <v>1.8041372634105301E-4</v>
      </c>
      <c r="AH21" s="442">
        <v>1.3046821569857581E-3</v>
      </c>
      <c r="AI21" s="442">
        <v>1.0650239473923149E-4</v>
      </c>
      <c r="AJ21" s="442">
        <v>5.3965613736724812E-3</v>
      </c>
      <c r="AK21" s="442">
        <v>1.0954547932432267E-4</v>
      </c>
      <c r="AL21" s="442">
        <v>3.218950535486249E-3</v>
      </c>
      <c r="AM21" s="442">
        <v>1.0920676402082847E-4</v>
      </c>
      <c r="AN21" s="442">
        <v>9.5768236740047755E-3</v>
      </c>
      <c r="AO21" s="442">
        <v>2.0608592756685019E-3</v>
      </c>
      <c r="AP21" s="318">
        <v>1.0595285914037025</v>
      </c>
    </row>
    <row r="22" spans="1:42" ht="12.5" x14ac:dyDescent="0.2">
      <c r="A22" s="281" t="s">
        <v>10</v>
      </c>
      <c r="B22" s="285" t="s">
        <v>580</v>
      </c>
      <c r="C22" s="442">
        <v>3.1472063398775951E-6</v>
      </c>
      <c r="D22" s="442">
        <v>2.7873278516920567E-6</v>
      </c>
      <c r="E22" s="442">
        <v>5.7530527360392419E-6</v>
      </c>
      <c r="F22" s="442">
        <v>6.9183581987470245E-7</v>
      </c>
      <c r="G22" s="442">
        <v>4.1686378177079117E-6</v>
      </c>
      <c r="H22" s="442">
        <v>3.5299741236503764E-6</v>
      </c>
      <c r="I22" s="442">
        <v>2.4775727218065632E-6</v>
      </c>
      <c r="J22" s="442">
        <v>4.1966345389239506E-6</v>
      </c>
      <c r="K22" s="442">
        <v>7.7603908688076428E-10</v>
      </c>
      <c r="L22" s="442">
        <v>3.3965909836354901E-6</v>
      </c>
      <c r="M22" s="442">
        <v>6.2512738031140502E-6</v>
      </c>
      <c r="N22" s="442">
        <v>1.3662318439215836E-6</v>
      </c>
      <c r="O22" s="442">
        <v>2.197930326313876E-6</v>
      </c>
      <c r="P22" s="442">
        <v>3.2437819455423563E-5</v>
      </c>
      <c r="Q22" s="442">
        <v>1.2072041601833066E-4</v>
      </c>
      <c r="R22" s="442">
        <v>1.3999174098695889E-4</v>
      </c>
      <c r="S22" s="442">
        <v>1.4195298553596322E-3</v>
      </c>
      <c r="T22" s="442">
        <v>1.0028019982431271</v>
      </c>
      <c r="U22" s="442">
        <v>1.6333320506530973E-3</v>
      </c>
      <c r="V22" s="442">
        <v>3.0947053557356294E-3</v>
      </c>
      <c r="W22" s="442">
        <v>1.7134421879479815E-4</v>
      </c>
      <c r="X22" s="442">
        <v>1.1686656128790252E-4</v>
      </c>
      <c r="Y22" s="442">
        <v>2.712817184622422E-5</v>
      </c>
      <c r="Z22" s="442">
        <v>4.7318783919640103E-6</v>
      </c>
      <c r="AA22" s="442">
        <v>1.3097097065596141E-5</v>
      </c>
      <c r="AB22" s="442">
        <v>7.3134603946663427E-6</v>
      </c>
      <c r="AC22" s="442">
        <v>1.0187008257751925E-5</v>
      </c>
      <c r="AD22" s="442">
        <v>1.2922256070844914E-5</v>
      </c>
      <c r="AE22" s="442">
        <v>1.7274501983983259E-6</v>
      </c>
      <c r="AF22" s="442">
        <v>6.9773322196794121E-6</v>
      </c>
      <c r="AG22" s="442">
        <v>3.5512228391782024E-5</v>
      </c>
      <c r="AH22" s="442">
        <v>3.6983282703974625E-5</v>
      </c>
      <c r="AI22" s="442">
        <v>2.8717182045808322E-5</v>
      </c>
      <c r="AJ22" s="442">
        <v>1.2813803777787656E-5</v>
      </c>
      <c r="AK22" s="442">
        <v>1.0728520267861193E-5</v>
      </c>
      <c r="AL22" s="442">
        <v>2.824405221074197E-4</v>
      </c>
      <c r="AM22" s="442">
        <v>4.3772239026900556E-6</v>
      </c>
      <c r="AN22" s="442">
        <v>1.036737110232629E-3</v>
      </c>
      <c r="AO22" s="442">
        <v>1.0722883300836057E-4</v>
      </c>
      <c r="AP22" s="318">
        <v>1.0111032858342397</v>
      </c>
    </row>
    <row r="23" spans="1:42" ht="12.5" x14ac:dyDescent="0.2">
      <c r="A23" s="281" t="s">
        <v>11</v>
      </c>
      <c r="B23" s="283" t="s">
        <v>35</v>
      </c>
      <c r="C23" s="442">
        <v>1.8349395038338455E-4</v>
      </c>
      <c r="D23" s="442">
        <v>1.7298309721378288E-4</v>
      </c>
      <c r="E23" s="442">
        <v>2.2229626618757688E-3</v>
      </c>
      <c r="F23" s="442">
        <v>3.9765304346340789E-5</v>
      </c>
      <c r="G23" s="442">
        <v>2.9379343489823779E-4</v>
      </c>
      <c r="H23" s="442">
        <v>2.2026478156204779E-4</v>
      </c>
      <c r="I23" s="442">
        <v>1.8534323033729753E-4</v>
      </c>
      <c r="J23" s="442">
        <v>2.8339322680662752E-4</v>
      </c>
      <c r="K23" s="442">
        <v>4.46051354786153E-8</v>
      </c>
      <c r="L23" s="442">
        <v>2.4363565285953561E-4</v>
      </c>
      <c r="M23" s="442">
        <v>3.7311432777572975E-4</v>
      </c>
      <c r="N23" s="442">
        <v>1.1204063585106713E-4</v>
      </c>
      <c r="O23" s="442">
        <v>1.2927133897438855E-4</v>
      </c>
      <c r="P23" s="442">
        <v>1.1592544827804716E-3</v>
      </c>
      <c r="Q23" s="442">
        <v>2.8093611948928156E-2</v>
      </c>
      <c r="R23" s="442">
        <v>2.7200950514447715E-2</v>
      </c>
      <c r="S23" s="442">
        <v>2.3991547664006425E-2</v>
      </c>
      <c r="T23" s="442">
        <v>2.4482124140710645E-2</v>
      </c>
      <c r="U23" s="442">
        <v>1.1354063290270515</v>
      </c>
      <c r="V23" s="442">
        <v>2.2150528659550892E-2</v>
      </c>
      <c r="W23" s="442">
        <v>3.872055690668421E-2</v>
      </c>
      <c r="X23" s="442">
        <v>2.6235717644897613E-3</v>
      </c>
      <c r="Y23" s="442">
        <v>1.0198520633780283E-2</v>
      </c>
      <c r="Z23" s="442">
        <v>5.1265669311017636E-4</v>
      </c>
      <c r="AA23" s="442">
        <v>1.0540126374953818E-3</v>
      </c>
      <c r="AB23" s="442">
        <v>3.9059578587397851E-4</v>
      </c>
      <c r="AC23" s="442">
        <v>7.213954842164252E-4</v>
      </c>
      <c r="AD23" s="442">
        <v>6.6684512241244401E-4</v>
      </c>
      <c r="AE23" s="442">
        <v>1.8352220477238891E-4</v>
      </c>
      <c r="AF23" s="442">
        <v>5.0311715990191937E-4</v>
      </c>
      <c r="AG23" s="442">
        <v>1.5571181716322977E-3</v>
      </c>
      <c r="AH23" s="442">
        <v>2.8066569137504809E-3</v>
      </c>
      <c r="AI23" s="442">
        <v>1.0226670889650065E-3</v>
      </c>
      <c r="AJ23" s="442">
        <v>5.1315545052858444E-4</v>
      </c>
      <c r="AK23" s="442">
        <v>4.9263322639611867E-4</v>
      </c>
      <c r="AL23" s="442">
        <v>1.7383489164179623E-2</v>
      </c>
      <c r="AM23" s="442">
        <v>3.3077742547005641E-4</v>
      </c>
      <c r="AN23" s="442">
        <v>3.3210580257065508E-4</v>
      </c>
      <c r="AO23" s="442">
        <v>2.5968354027121414E-3</v>
      </c>
      <c r="AP23" s="318">
        <v>1.3469578503217257</v>
      </c>
    </row>
    <row r="24" spans="1:42" ht="12.5" x14ac:dyDescent="0.2">
      <c r="A24" s="281" t="s">
        <v>12</v>
      </c>
      <c r="B24" s="283" t="s">
        <v>420</v>
      </c>
      <c r="C24" s="442">
        <v>5.6250210596780903E-6</v>
      </c>
      <c r="D24" s="442">
        <v>4.1702046751638852E-6</v>
      </c>
      <c r="E24" s="442">
        <v>8.5956222306686468E-6</v>
      </c>
      <c r="F24" s="442">
        <v>2.0351018037412784E-6</v>
      </c>
      <c r="G24" s="442">
        <v>6.3538084015905305E-6</v>
      </c>
      <c r="H24" s="442">
        <v>6.1576129134344896E-6</v>
      </c>
      <c r="I24" s="442">
        <v>5.9291760279037692E-6</v>
      </c>
      <c r="J24" s="442">
        <v>7.005208535018769E-6</v>
      </c>
      <c r="K24" s="442">
        <v>2.2827938365070573E-9</v>
      </c>
      <c r="L24" s="442">
        <v>6.5132463263699775E-6</v>
      </c>
      <c r="M24" s="442">
        <v>9.3281229005052443E-6</v>
      </c>
      <c r="N24" s="442">
        <v>3.3043283746897538E-6</v>
      </c>
      <c r="O24" s="442">
        <v>3.5862807855519867E-6</v>
      </c>
      <c r="P24" s="442">
        <v>5.4571041636223962E-6</v>
      </c>
      <c r="Q24" s="442">
        <v>1.4391186424710141E-4</v>
      </c>
      <c r="R24" s="442">
        <v>4.280330724601497E-5</v>
      </c>
      <c r="S24" s="442">
        <v>5.5744164758830048E-6</v>
      </c>
      <c r="T24" s="442">
        <v>7.2349043884399296E-6</v>
      </c>
      <c r="U24" s="442">
        <v>1.6186073398049432E-5</v>
      </c>
      <c r="V24" s="442">
        <v>1.0051441633870151</v>
      </c>
      <c r="W24" s="442">
        <v>1.301478940559968E-3</v>
      </c>
      <c r="X24" s="442">
        <v>6.9413059233747091E-6</v>
      </c>
      <c r="Y24" s="442">
        <v>3.3747809153811747E-4</v>
      </c>
      <c r="Z24" s="442">
        <v>1.47348637144752E-5</v>
      </c>
      <c r="AA24" s="442">
        <v>2.5895841174939953E-5</v>
      </c>
      <c r="AB24" s="442">
        <v>9.4523123250205641E-6</v>
      </c>
      <c r="AC24" s="442">
        <v>7.0097663321491257E-5</v>
      </c>
      <c r="AD24" s="442">
        <v>3.7754861212044466E-5</v>
      </c>
      <c r="AE24" s="442">
        <v>6.3657857290082547E-6</v>
      </c>
      <c r="AF24" s="442">
        <v>3.4341021502970921E-5</v>
      </c>
      <c r="AG24" s="442">
        <v>2.1620611847439341E-5</v>
      </c>
      <c r="AH24" s="442">
        <v>3.4038318960335297E-4</v>
      </c>
      <c r="AI24" s="442">
        <v>3.6988219744300405E-5</v>
      </c>
      <c r="AJ24" s="442">
        <v>7.4250604432518043E-6</v>
      </c>
      <c r="AK24" s="442">
        <v>1.1060227541235158E-5</v>
      </c>
      <c r="AL24" s="442">
        <v>3.5225690907047808E-4</v>
      </c>
      <c r="AM24" s="442">
        <v>1.5563686891214823E-5</v>
      </c>
      <c r="AN24" s="442">
        <v>5.6553181166189057E-6</v>
      </c>
      <c r="AO24" s="442">
        <v>6.9973912745463997E-5</v>
      </c>
      <c r="AP24" s="318">
        <v>1.0080694309840217</v>
      </c>
    </row>
    <row r="25" spans="1:42" ht="12.5" x14ac:dyDescent="0.2">
      <c r="A25" s="281" t="s">
        <v>13</v>
      </c>
      <c r="B25" s="283" t="s">
        <v>192</v>
      </c>
      <c r="C25" s="442">
        <v>4.2572178186764007E-5</v>
      </c>
      <c r="D25" s="442">
        <v>5.1891747383109436E-5</v>
      </c>
      <c r="E25" s="442">
        <v>4.232724168812322E-3</v>
      </c>
      <c r="F25" s="442">
        <v>1.00902106423521E-5</v>
      </c>
      <c r="G25" s="442">
        <v>2.2433740114203031E-4</v>
      </c>
      <c r="H25" s="442">
        <v>5.5690926205955963E-5</v>
      </c>
      <c r="I25" s="442">
        <v>3.6169849292729235E-5</v>
      </c>
      <c r="J25" s="442">
        <v>7.3362147598124918E-5</v>
      </c>
      <c r="K25" s="442">
        <v>1.1318289149503198E-8</v>
      </c>
      <c r="L25" s="442">
        <v>5.9302861643921925E-5</v>
      </c>
      <c r="M25" s="442">
        <v>9.0363624757323866E-5</v>
      </c>
      <c r="N25" s="442">
        <v>1.9707897321121334E-5</v>
      </c>
      <c r="O25" s="442">
        <v>2.6551253445347819E-5</v>
      </c>
      <c r="P25" s="442">
        <v>4.4698919573114261E-5</v>
      </c>
      <c r="Q25" s="442">
        <v>6.2380329826224772E-5</v>
      </c>
      <c r="R25" s="442">
        <v>9.5313679287674044E-5</v>
      </c>
      <c r="S25" s="442">
        <v>5.2116906769993585E-5</v>
      </c>
      <c r="T25" s="442">
        <v>7.2735784094495591E-5</v>
      </c>
      <c r="U25" s="442">
        <v>6.8724353504737596E-5</v>
      </c>
      <c r="V25" s="442">
        <v>6.0158231870438759E-5</v>
      </c>
      <c r="W25" s="442">
        <v>1.0383615325921538</v>
      </c>
      <c r="X25" s="442">
        <v>9.7696142007258513E-5</v>
      </c>
      <c r="Y25" s="442">
        <v>1.5230620563261058E-4</v>
      </c>
      <c r="Z25" s="442">
        <v>7.2294755539316816E-5</v>
      </c>
      <c r="AA25" s="442">
        <v>2.2340780686814105E-4</v>
      </c>
      <c r="AB25" s="442">
        <v>1.0248329132806198E-4</v>
      </c>
      <c r="AC25" s="442">
        <v>1.378804088904454E-4</v>
      </c>
      <c r="AD25" s="442">
        <v>1.8743215895968219E-4</v>
      </c>
      <c r="AE25" s="442">
        <v>2.5420113611030462E-5</v>
      </c>
      <c r="AF25" s="442">
        <v>2.1567938272306885E-4</v>
      </c>
      <c r="AG25" s="442">
        <v>2.7757309526491649E-4</v>
      </c>
      <c r="AH25" s="442">
        <v>5.9357124107337577E-4</v>
      </c>
      <c r="AI25" s="442">
        <v>1.3585196796300574E-4</v>
      </c>
      <c r="AJ25" s="442">
        <v>7.9122409478176253E-5</v>
      </c>
      <c r="AK25" s="442">
        <v>1.3157793089862516E-4</v>
      </c>
      <c r="AL25" s="442">
        <v>5.2195820707329069E-3</v>
      </c>
      <c r="AM25" s="442">
        <v>7.5055513760986504E-5</v>
      </c>
      <c r="AN25" s="442">
        <v>1.6935050245846674E-5</v>
      </c>
      <c r="AO25" s="442">
        <v>1.6993725258040196E-4</v>
      </c>
      <c r="AP25" s="318">
        <v>1.0514843059267782</v>
      </c>
    </row>
    <row r="26" spans="1:42" ht="12.5" x14ac:dyDescent="0.2">
      <c r="A26" s="281" t="s">
        <v>14</v>
      </c>
      <c r="B26" s="283" t="s">
        <v>50</v>
      </c>
      <c r="C26" s="442">
        <v>3.5877309604510823E-4</v>
      </c>
      <c r="D26" s="442">
        <v>2.7519338050166983E-5</v>
      </c>
      <c r="E26" s="442">
        <v>1.4464206256066306E-3</v>
      </c>
      <c r="F26" s="442">
        <v>1.8706138227931292E-4</v>
      </c>
      <c r="G26" s="442">
        <v>1.9458861940532795E-3</v>
      </c>
      <c r="H26" s="442">
        <v>3.0267957188313114E-3</v>
      </c>
      <c r="I26" s="442">
        <v>2.9776092958835585E-3</v>
      </c>
      <c r="J26" s="442">
        <v>6.6135305008697357E-4</v>
      </c>
      <c r="K26" s="442">
        <v>2.0982860401906132E-7</v>
      </c>
      <c r="L26" s="442">
        <v>4.1399649012151035E-4</v>
      </c>
      <c r="M26" s="442">
        <v>1.8972376634454962E-3</v>
      </c>
      <c r="N26" s="442">
        <v>1.4399104804910929E-3</v>
      </c>
      <c r="O26" s="442">
        <v>5.7025054556003657E-3</v>
      </c>
      <c r="P26" s="442">
        <v>6.1221216900586161E-4</v>
      </c>
      <c r="Q26" s="442">
        <v>3.1856188783495093E-4</v>
      </c>
      <c r="R26" s="442">
        <v>6.4131496115823561E-4</v>
      </c>
      <c r="S26" s="442">
        <v>1.4807541971785894E-3</v>
      </c>
      <c r="T26" s="442">
        <v>1.0225119175906034E-3</v>
      </c>
      <c r="U26" s="442">
        <v>9.0502469928436754E-4</v>
      </c>
      <c r="V26" s="442">
        <v>1.5646230661596912E-3</v>
      </c>
      <c r="W26" s="442">
        <v>3.7528570852069464E-4</v>
      </c>
      <c r="X26" s="442">
        <v>1.0089035441829193</v>
      </c>
      <c r="Y26" s="442">
        <v>7.1351346850788183E-4</v>
      </c>
      <c r="Z26" s="442">
        <v>2.5188006441198068E-3</v>
      </c>
      <c r="AA26" s="442">
        <v>6.4233052719881096E-4</v>
      </c>
      <c r="AB26" s="442">
        <v>8.0763768690343902E-4</v>
      </c>
      <c r="AC26" s="442">
        <v>1.2473897959495005E-3</v>
      </c>
      <c r="AD26" s="442">
        <v>3.1031253847457379E-3</v>
      </c>
      <c r="AE26" s="442">
        <v>1.8282653966532106E-4</v>
      </c>
      <c r="AF26" s="442">
        <v>6.6844088626901203E-4</v>
      </c>
      <c r="AG26" s="442">
        <v>2.248956684652176E-3</v>
      </c>
      <c r="AH26" s="442">
        <v>1.689528424543634E-3</v>
      </c>
      <c r="AI26" s="442">
        <v>3.6666320777976437E-3</v>
      </c>
      <c r="AJ26" s="442">
        <v>6.6801720503381612E-4</v>
      </c>
      <c r="AK26" s="442">
        <v>9.0977802117638111E-3</v>
      </c>
      <c r="AL26" s="442">
        <v>1.0882356964602049E-3</v>
      </c>
      <c r="AM26" s="442">
        <v>7.9445774011691571E-4</v>
      </c>
      <c r="AN26" s="442">
        <v>8.5338980916199649E-3</v>
      </c>
      <c r="AO26" s="442">
        <v>6.8224247008089028E-3</v>
      </c>
      <c r="AP26" s="318">
        <v>1.0735806824740985</v>
      </c>
    </row>
    <row r="27" spans="1:42" ht="12.5" x14ac:dyDescent="0.2">
      <c r="A27" s="281" t="s">
        <v>15</v>
      </c>
      <c r="B27" s="283" t="s">
        <v>36</v>
      </c>
      <c r="C27" s="442">
        <v>3.524505041985598E-3</v>
      </c>
      <c r="D27" s="442">
        <v>6.9098812149456527E-5</v>
      </c>
      <c r="E27" s="442">
        <v>1.0649319941252065E-3</v>
      </c>
      <c r="F27" s="442">
        <v>5.6265449659351099E-4</v>
      </c>
      <c r="G27" s="442">
        <v>1.5418449332400392E-3</v>
      </c>
      <c r="H27" s="442">
        <v>2.3783828015598923E-3</v>
      </c>
      <c r="I27" s="442">
        <v>5.4911614944457539E-3</v>
      </c>
      <c r="J27" s="442">
        <v>3.6155017312335894E-3</v>
      </c>
      <c r="K27" s="442">
        <v>6.3113511793139626E-7</v>
      </c>
      <c r="L27" s="442">
        <v>4.3295823350115717E-3</v>
      </c>
      <c r="M27" s="442">
        <v>6.4851957804841192E-3</v>
      </c>
      <c r="N27" s="442">
        <v>4.3079496087987685E-3</v>
      </c>
      <c r="O27" s="442">
        <v>2.6387013994587996E-3</v>
      </c>
      <c r="P27" s="442">
        <v>4.1432366335723194E-3</v>
      </c>
      <c r="Q27" s="442">
        <v>1.9538005788178915E-3</v>
      </c>
      <c r="R27" s="442">
        <v>1.9266859978878475E-3</v>
      </c>
      <c r="S27" s="442">
        <v>2.0159005254823826E-3</v>
      </c>
      <c r="T27" s="442">
        <v>3.6323539953894263E-3</v>
      </c>
      <c r="U27" s="442">
        <v>2.2276384398148335E-3</v>
      </c>
      <c r="V27" s="442">
        <v>1.9141246100593402E-3</v>
      </c>
      <c r="W27" s="442">
        <v>9.2097559954958032E-4</v>
      </c>
      <c r="X27" s="442">
        <v>1.4250098040485644E-3</v>
      </c>
      <c r="Y27" s="442">
        <v>1.0009837938397497</v>
      </c>
      <c r="Z27" s="442">
        <v>2.7575812177942024E-2</v>
      </c>
      <c r="AA27" s="442">
        <v>3.0165817625153999E-2</v>
      </c>
      <c r="AB27" s="442">
        <v>4.2471664156155673E-3</v>
      </c>
      <c r="AC27" s="442">
        <v>3.6398536231024431E-3</v>
      </c>
      <c r="AD27" s="442">
        <v>3.0267366303767416E-3</v>
      </c>
      <c r="AE27" s="442">
        <v>1.0108206405310804E-2</v>
      </c>
      <c r="AF27" s="442">
        <v>2.8781613203310336E-3</v>
      </c>
      <c r="AG27" s="442">
        <v>7.222039433866091E-3</v>
      </c>
      <c r="AH27" s="442">
        <v>8.5768015599705701E-3</v>
      </c>
      <c r="AI27" s="442">
        <v>5.9253303434095633E-3</v>
      </c>
      <c r="AJ27" s="442">
        <v>2.6685857532960759E-3</v>
      </c>
      <c r="AK27" s="442">
        <v>2.52285642098342E-3</v>
      </c>
      <c r="AL27" s="442">
        <v>1.3694850749966564E-3</v>
      </c>
      <c r="AM27" s="442">
        <v>2.5921566090017049E-3</v>
      </c>
      <c r="AN27" s="442">
        <v>4.5969662773716807E-4</v>
      </c>
      <c r="AO27" s="442">
        <v>2.1127728078578294E-3</v>
      </c>
      <c r="AP27" s="318">
        <v>1.1701323676096695</v>
      </c>
    </row>
    <row r="28" spans="1:42" ht="12.5" x14ac:dyDescent="0.2">
      <c r="A28" s="281" t="s">
        <v>16</v>
      </c>
      <c r="B28" s="283" t="s">
        <v>193</v>
      </c>
      <c r="C28" s="442">
        <v>2.8087035000735304E-3</v>
      </c>
      <c r="D28" s="442">
        <v>7.5586412645181104E-5</v>
      </c>
      <c r="E28" s="442">
        <v>1.8887349737268071E-3</v>
      </c>
      <c r="F28" s="442">
        <v>1.5317929633651188E-2</v>
      </c>
      <c r="G28" s="442">
        <v>4.1583172700802237E-3</v>
      </c>
      <c r="H28" s="442">
        <v>7.3963791779707664E-3</v>
      </c>
      <c r="I28" s="442">
        <v>1.3048237184037614E-2</v>
      </c>
      <c r="J28" s="442">
        <v>6.8877396533002381E-3</v>
      </c>
      <c r="K28" s="442">
        <v>1.7182273285525129E-5</v>
      </c>
      <c r="L28" s="442">
        <v>7.9031396313141815E-3</v>
      </c>
      <c r="M28" s="442">
        <v>1.3383083666751245E-2</v>
      </c>
      <c r="N28" s="442">
        <v>1.037934002239381E-2</v>
      </c>
      <c r="O28" s="442">
        <v>8.5778810437853719E-3</v>
      </c>
      <c r="P28" s="442">
        <v>5.7115512571116857E-3</v>
      </c>
      <c r="Q28" s="442">
        <v>3.4843838415815355E-3</v>
      </c>
      <c r="R28" s="442">
        <v>2.7020780628597457E-3</v>
      </c>
      <c r="S28" s="442">
        <v>2.6217392518617703E-3</v>
      </c>
      <c r="T28" s="442">
        <v>6.8147214343834183E-3</v>
      </c>
      <c r="U28" s="442">
        <v>2.5945835599809736E-3</v>
      </c>
      <c r="V28" s="442">
        <v>1.7355379606748642E-3</v>
      </c>
      <c r="W28" s="442">
        <v>3.1249117332609352E-3</v>
      </c>
      <c r="X28" s="442">
        <v>4.1061440704239912E-3</v>
      </c>
      <c r="Y28" s="442">
        <v>1.0504924918247284E-3</v>
      </c>
      <c r="Z28" s="442">
        <v>1.0078201375387659</v>
      </c>
      <c r="AA28" s="442">
        <v>1.0630313392065854E-2</v>
      </c>
      <c r="AB28" s="442">
        <v>1.7822369420284343E-2</v>
      </c>
      <c r="AC28" s="442">
        <v>5.5251450787623365E-3</v>
      </c>
      <c r="AD28" s="442">
        <v>1.3272715777012029E-3</v>
      </c>
      <c r="AE28" s="442">
        <v>3.3636943300827463E-4</v>
      </c>
      <c r="AF28" s="442">
        <v>1.2980428645173593E-3</v>
      </c>
      <c r="AG28" s="442">
        <v>1.0594247343563804E-3</v>
      </c>
      <c r="AH28" s="442">
        <v>3.1376465519450209E-3</v>
      </c>
      <c r="AI28" s="442">
        <v>4.5164242805118158E-3</v>
      </c>
      <c r="AJ28" s="442">
        <v>2.71376279652989E-3</v>
      </c>
      <c r="AK28" s="442">
        <v>1.1869006474539061E-3</v>
      </c>
      <c r="AL28" s="442">
        <v>1.4664646591280989E-3</v>
      </c>
      <c r="AM28" s="442">
        <v>1.1324314687973808E-2</v>
      </c>
      <c r="AN28" s="442">
        <v>7.2194053710873034E-4</v>
      </c>
      <c r="AO28" s="442">
        <v>1.7005335863117471E-3</v>
      </c>
      <c r="AP28" s="318">
        <v>1.1966749263070922</v>
      </c>
    </row>
    <row r="29" spans="1:42" ht="12.5" x14ac:dyDescent="0.2">
      <c r="A29" s="281" t="s">
        <v>17</v>
      </c>
      <c r="B29" s="283" t="s">
        <v>273</v>
      </c>
      <c r="C29" s="442">
        <v>2.4872457162431404E-4</v>
      </c>
      <c r="D29" s="442">
        <v>1.2071092899939667E-5</v>
      </c>
      <c r="E29" s="442">
        <v>2.9696927935324515E-5</v>
      </c>
      <c r="F29" s="442">
        <v>3.2864801478488384E-5</v>
      </c>
      <c r="G29" s="442">
        <v>6.8831329617415841E-4</v>
      </c>
      <c r="H29" s="442">
        <v>3.3407884212595905E-4</v>
      </c>
      <c r="I29" s="442">
        <v>7.9314416021565733E-4</v>
      </c>
      <c r="J29" s="442">
        <v>6.9196847515368663E-4</v>
      </c>
      <c r="K29" s="442">
        <v>3.6864773111202572E-8</v>
      </c>
      <c r="L29" s="442">
        <v>6.3326155808149213E-4</v>
      </c>
      <c r="M29" s="442">
        <v>5.5533036493767799E-4</v>
      </c>
      <c r="N29" s="442">
        <v>2.6029584028941071E-4</v>
      </c>
      <c r="O29" s="442">
        <v>2.3633513081343016E-5</v>
      </c>
      <c r="P29" s="442">
        <v>2.8465962252338406E-4</v>
      </c>
      <c r="Q29" s="442">
        <v>2.4545512469683516E-4</v>
      </c>
      <c r="R29" s="442">
        <v>1.8247744327664072E-4</v>
      </c>
      <c r="S29" s="442">
        <v>2.9499318903499221E-4</v>
      </c>
      <c r="T29" s="442">
        <v>5.6718758158777818E-4</v>
      </c>
      <c r="U29" s="442">
        <v>2.2749153113237053E-4</v>
      </c>
      <c r="V29" s="442">
        <v>3.085822693158463E-5</v>
      </c>
      <c r="W29" s="442">
        <v>1.269167691985375E-4</v>
      </c>
      <c r="X29" s="442">
        <v>2.0136431984873966E-4</v>
      </c>
      <c r="Y29" s="442">
        <v>2.722313181300909E-4</v>
      </c>
      <c r="Z29" s="442">
        <v>9.0020730487528331E-4</v>
      </c>
      <c r="AA29" s="442">
        <v>1.0283884268615358</v>
      </c>
      <c r="AB29" s="442">
        <v>2.8914420764375335E-3</v>
      </c>
      <c r="AC29" s="442">
        <v>7.3476244363729815E-4</v>
      </c>
      <c r="AD29" s="442">
        <v>4.0085518300355457E-4</v>
      </c>
      <c r="AE29" s="442">
        <v>4.6809859817394216E-5</v>
      </c>
      <c r="AF29" s="442">
        <v>3.5448407319402047E-4</v>
      </c>
      <c r="AG29" s="442">
        <v>2.1630527469660682E-4</v>
      </c>
      <c r="AH29" s="442">
        <v>1.2960039631330421E-3</v>
      </c>
      <c r="AI29" s="442">
        <v>2.937279277366942E-3</v>
      </c>
      <c r="AJ29" s="442">
        <v>1.4443745265064628E-3</v>
      </c>
      <c r="AK29" s="442">
        <v>6.7669155465605599E-4</v>
      </c>
      <c r="AL29" s="442">
        <v>2.5400573622561922E-4</v>
      </c>
      <c r="AM29" s="442">
        <v>3.3590402988775887E-3</v>
      </c>
      <c r="AN29" s="442">
        <v>7.7912953521249516E-5</v>
      </c>
      <c r="AO29" s="442">
        <v>7.8391056131491422E-4</v>
      </c>
      <c r="AP29" s="318">
        <v>1.0507156568226161</v>
      </c>
    </row>
    <row r="30" spans="1:42" ht="12.5" x14ac:dyDescent="0.2">
      <c r="A30" s="281" t="s">
        <v>18</v>
      </c>
      <c r="B30" s="283" t="s">
        <v>581</v>
      </c>
      <c r="C30" s="442">
        <v>3.461938684551225E-4</v>
      </c>
      <c r="D30" s="442">
        <v>2.166719511353873E-5</v>
      </c>
      <c r="E30" s="442">
        <v>6.0430046889477235E-5</v>
      </c>
      <c r="F30" s="442">
        <v>1.0060418065773964E-4</v>
      </c>
      <c r="G30" s="442">
        <v>6.2790519705864371E-4</v>
      </c>
      <c r="H30" s="442">
        <v>6.6631085599178278E-5</v>
      </c>
      <c r="I30" s="442">
        <v>4.8362793384960055E-4</v>
      </c>
      <c r="J30" s="442">
        <v>1.1498851263753072E-3</v>
      </c>
      <c r="K30" s="442">
        <v>1.128487052147132E-7</v>
      </c>
      <c r="L30" s="442">
        <v>4.0363695701017661E-5</v>
      </c>
      <c r="M30" s="442">
        <v>1.3646417024228894E-3</v>
      </c>
      <c r="N30" s="442">
        <v>3.7476122002637199E-5</v>
      </c>
      <c r="O30" s="442">
        <v>4.6091602713914913E-5</v>
      </c>
      <c r="P30" s="442">
        <v>5.2556320952356973E-5</v>
      </c>
      <c r="Q30" s="442">
        <v>1.6994962672227607E-4</v>
      </c>
      <c r="R30" s="442">
        <v>4.6974116276226719E-5</v>
      </c>
      <c r="S30" s="442">
        <v>4.9188790844612864E-4</v>
      </c>
      <c r="T30" s="442">
        <v>4.3050001153176979E-4</v>
      </c>
      <c r="U30" s="442">
        <v>1.8365112005959858E-4</v>
      </c>
      <c r="V30" s="442">
        <v>4.9577051592005065E-5</v>
      </c>
      <c r="W30" s="442">
        <v>2.0443749594805527E-4</v>
      </c>
      <c r="X30" s="442">
        <v>9.9851878994965725E-5</v>
      </c>
      <c r="Y30" s="442">
        <v>1.086349417983843E-3</v>
      </c>
      <c r="Z30" s="442">
        <v>9.3408300829219001E-4</v>
      </c>
      <c r="AA30" s="442">
        <v>1.2722631529044309E-3</v>
      </c>
      <c r="AB30" s="442">
        <v>1.0001168198473602</v>
      </c>
      <c r="AC30" s="442">
        <v>7.8935096965918549E-4</v>
      </c>
      <c r="AD30" s="442">
        <v>1.8015310838698207E-3</v>
      </c>
      <c r="AE30" s="442">
        <v>1.1404971490027912E-4</v>
      </c>
      <c r="AF30" s="442">
        <v>1.5076894067330867E-3</v>
      </c>
      <c r="AG30" s="442">
        <v>1.9211089525017894E-3</v>
      </c>
      <c r="AH30" s="442">
        <v>1.3985330603775759E-2</v>
      </c>
      <c r="AI30" s="442">
        <v>2.5011513214009012E-3</v>
      </c>
      <c r="AJ30" s="442">
        <v>2.0384909779168573E-3</v>
      </c>
      <c r="AK30" s="442">
        <v>1.1172523939249791E-4</v>
      </c>
      <c r="AL30" s="442">
        <v>2.4323783086869314E-4</v>
      </c>
      <c r="AM30" s="442">
        <v>1.5619174041466771E-2</v>
      </c>
      <c r="AN30" s="442">
        <v>1.0841312887879405E-4</v>
      </c>
      <c r="AO30" s="442">
        <v>8.3741436209666051E-3</v>
      </c>
      <c r="AP30" s="318">
        <v>1.0502257848339731</v>
      </c>
    </row>
    <row r="31" spans="1:42" ht="12.5" x14ac:dyDescent="0.2">
      <c r="A31" s="281" t="s">
        <v>19</v>
      </c>
      <c r="B31" s="283" t="s">
        <v>582</v>
      </c>
      <c r="C31" s="442">
        <v>2.2453699096888859E-2</v>
      </c>
      <c r="D31" s="442">
        <v>8.5808556168766002E-3</v>
      </c>
      <c r="E31" s="442">
        <v>1.7740090777230669E-2</v>
      </c>
      <c r="F31" s="442">
        <v>2.2818779409599025E-4</v>
      </c>
      <c r="G31" s="442">
        <v>2.7605731274094734E-2</v>
      </c>
      <c r="H31" s="442">
        <v>2.0324867762915311E-2</v>
      </c>
      <c r="I31" s="442">
        <v>2.3309552540547836E-2</v>
      </c>
      <c r="J31" s="442">
        <v>1.0924807723424336E-2</v>
      </c>
      <c r="K31" s="442">
        <v>2.5596050721926968E-7</v>
      </c>
      <c r="L31" s="442">
        <v>1.6507163815147961E-2</v>
      </c>
      <c r="M31" s="442">
        <v>1.078682024479565E-2</v>
      </c>
      <c r="N31" s="442">
        <v>6.4527780620479052E-3</v>
      </c>
      <c r="O31" s="442">
        <v>1.1191815298807011E-2</v>
      </c>
      <c r="P31" s="442">
        <v>1.2417096252847456E-2</v>
      </c>
      <c r="Q31" s="442">
        <v>1.2589150912015488E-2</v>
      </c>
      <c r="R31" s="442">
        <v>1.1555881703821361E-2</v>
      </c>
      <c r="S31" s="442">
        <v>1.3908168297466923E-2</v>
      </c>
      <c r="T31" s="442">
        <v>1.1928808367472008E-2</v>
      </c>
      <c r="U31" s="442">
        <v>1.5804258268592657E-2</v>
      </c>
      <c r="V31" s="442">
        <v>1.2267861793207106E-2</v>
      </c>
      <c r="W31" s="442">
        <v>1.1641765158266355E-2</v>
      </c>
      <c r="X31" s="442">
        <v>2.0329348632993301E-2</v>
      </c>
      <c r="Y31" s="442">
        <v>1.6176885241646465E-2</v>
      </c>
      <c r="Z31" s="442">
        <v>7.878570817081711E-3</v>
      </c>
      <c r="AA31" s="442">
        <v>6.5130143438667026E-3</v>
      </c>
      <c r="AB31" s="442">
        <v>4.6294064966889825E-3</v>
      </c>
      <c r="AC31" s="442">
        <v>1.0035531177063282</v>
      </c>
      <c r="AD31" s="442">
        <v>2.2697549748711631E-3</v>
      </c>
      <c r="AE31" s="442">
        <v>5.6321703552664984E-4</v>
      </c>
      <c r="AF31" s="442">
        <v>3.5239736927172873E-3</v>
      </c>
      <c r="AG31" s="442">
        <v>3.2906665504957287E-3</v>
      </c>
      <c r="AH31" s="442">
        <v>3.3435753518605942E-3</v>
      </c>
      <c r="AI31" s="442">
        <v>6.6033009825700187E-3</v>
      </c>
      <c r="AJ31" s="442">
        <v>1.7475688281567488E-2</v>
      </c>
      <c r="AK31" s="442">
        <v>1.1646012456041854E-2</v>
      </c>
      <c r="AL31" s="442">
        <v>9.2539776243096943E-3</v>
      </c>
      <c r="AM31" s="442">
        <v>2.3897030393929344E-2</v>
      </c>
      <c r="AN31" s="442">
        <v>6.4623100381886775E-2</v>
      </c>
      <c r="AO31" s="442">
        <v>1.7493288409994191E-2</v>
      </c>
      <c r="AP31" s="318">
        <v>1.4837902576854514</v>
      </c>
    </row>
    <row r="32" spans="1:42" ht="12.5" x14ac:dyDescent="0.2">
      <c r="A32" s="281" t="s">
        <v>20</v>
      </c>
      <c r="B32" s="283" t="s">
        <v>37</v>
      </c>
      <c r="C32" s="442">
        <v>5.125300318368959E-3</v>
      </c>
      <c r="D32" s="442">
        <v>2.7196312070821384E-4</v>
      </c>
      <c r="E32" s="442">
        <v>7.7115391067462732E-3</v>
      </c>
      <c r="F32" s="442">
        <v>4.9855674648538136E-2</v>
      </c>
      <c r="G32" s="442">
        <v>4.9677373546823615E-3</v>
      </c>
      <c r="H32" s="442">
        <v>1.3915325655042854E-2</v>
      </c>
      <c r="I32" s="442">
        <v>6.244501654280055E-3</v>
      </c>
      <c r="J32" s="442">
        <v>5.4531758965670378E-3</v>
      </c>
      <c r="K32" s="442">
        <v>5.5923603720147204E-5</v>
      </c>
      <c r="L32" s="442">
        <v>1.9576799742195053E-3</v>
      </c>
      <c r="M32" s="442">
        <v>8.3142805816100937E-3</v>
      </c>
      <c r="N32" s="442">
        <v>3.2863509976494274E-3</v>
      </c>
      <c r="O32" s="442">
        <v>5.5994878958162807E-3</v>
      </c>
      <c r="P32" s="442">
        <v>9.1132038719360983E-3</v>
      </c>
      <c r="Q32" s="442">
        <v>5.2527211860951871E-3</v>
      </c>
      <c r="R32" s="442">
        <v>5.3831814751268605E-3</v>
      </c>
      <c r="S32" s="442">
        <v>9.0824796986858896E-3</v>
      </c>
      <c r="T32" s="442">
        <v>4.8918024047902194E-3</v>
      </c>
      <c r="U32" s="442">
        <v>5.4672718343954036E-3</v>
      </c>
      <c r="V32" s="442">
        <v>5.5984463291206613E-3</v>
      </c>
      <c r="W32" s="442">
        <v>3.2637832540325941E-3</v>
      </c>
      <c r="X32" s="442">
        <v>1.4498383132771029E-2</v>
      </c>
      <c r="Y32" s="442">
        <v>1.0227712451003715E-2</v>
      </c>
      <c r="Z32" s="442">
        <v>5.4437653740458704E-3</v>
      </c>
      <c r="AA32" s="442">
        <v>1.9694632041545878E-2</v>
      </c>
      <c r="AB32" s="442">
        <v>2.071303620689929E-2</v>
      </c>
      <c r="AC32" s="442">
        <v>1.4751641745146322E-2</v>
      </c>
      <c r="AD32" s="442">
        <v>1.0370327973029079</v>
      </c>
      <c r="AE32" s="442">
        <v>5.7119567351200433E-2</v>
      </c>
      <c r="AF32" s="442">
        <v>9.6647050729002544E-3</v>
      </c>
      <c r="AG32" s="442">
        <v>5.1020585474742348E-3</v>
      </c>
      <c r="AH32" s="442">
        <v>1.6698000846915671E-2</v>
      </c>
      <c r="AI32" s="442">
        <v>5.8714429159523315E-3</v>
      </c>
      <c r="AJ32" s="442">
        <v>6.6421983408694475E-3</v>
      </c>
      <c r="AK32" s="442">
        <v>2.1220160467878415E-2</v>
      </c>
      <c r="AL32" s="442">
        <v>6.9571996400554451E-3</v>
      </c>
      <c r="AM32" s="442">
        <v>1.0018634211864429E-2</v>
      </c>
      <c r="AN32" s="442">
        <v>1.5463638375794392E-3</v>
      </c>
      <c r="AO32" s="442">
        <v>6.244814365648936E-3</v>
      </c>
      <c r="AP32" s="318">
        <v>1.4240141303491423</v>
      </c>
    </row>
    <row r="33" spans="1:42" ht="12.5" x14ac:dyDescent="0.2">
      <c r="A33" s="281" t="s">
        <v>21</v>
      </c>
      <c r="B33" s="283" t="s">
        <v>38</v>
      </c>
      <c r="C33" s="442">
        <v>2.540710519573369E-3</v>
      </c>
      <c r="D33" s="442">
        <v>3.297451209967784E-4</v>
      </c>
      <c r="E33" s="442">
        <v>1.3283914097826279E-3</v>
      </c>
      <c r="F33" s="442">
        <v>6.4869431434079461E-4</v>
      </c>
      <c r="G33" s="442">
        <v>2.3875952867574131E-3</v>
      </c>
      <c r="H33" s="442">
        <v>2.9779130018620513E-3</v>
      </c>
      <c r="I33" s="442">
        <v>1.4248415014306653E-3</v>
      </c>
      <c r="J33" s="442">
        <v>2.1521089363136961E-3</v>
      </c>
      <c r="K33" s="442">
        <v>7.276468331127263E-7</v>
      </c>
      <c r="L33" s="442">
        <v>5.3070618864963089E-4</v>
      </c>
      <c r="M33" s="442">
        <v>2.5779776897962613E-3</v>
      </c>
      <c r="N33" s="442">
        <v>9.2704554056546689E-4</v>
      </c>
      <c r="O33" s="442">
        <v>4.7946399658500914E-4</v>
      </c>
      <c r="P33" s="442">
        <v>3.0830337286652651E-3</v>
      </c>
      <c r="Q33" s="442">
        <v>1.9765120445672333E-3</v>
      </c>
      <c r="R33" s="442">
        <v>1.7635594832764187E-3</v>
      </c>
      <c r="S33" s="442">
        <v>1.89453197830544E-3</v>
      </c>
      <c r="T33" s="442">
        <v>9.1347983288641394E-4</v>
      </c>
      <c r="U33" s="442">
        <v>2.177702907216065E-3</v>
      </c>
      <c r="V33" s="442">
        <v>1.8167692840643818E-3</v>
      </c>
      <c r="W33" s="442">
        <v>7.0321449807827445E-4</v>
      </c>
      <c r="X33" s="442">
        <v>1.844891257346364E-3</v>
      </c>
      <c r="Y33" s="442">
        <v>3.3425738367973039E-3</v>
      </c>
      <c r="Z33" s="442">
        <v>5.8451708170075018E-3</v>
      </c>
      <c r="AA33" s="442">
        <v>9.2322755783976504E-4</v>
      </c>
      <c r="AB33" s="442">
        <v>1.6519599503167987E-3</v>
      </c>
      <c r="AC33" s="442">
        <v>2.0966062502094221E-2</v>
      </c>
      <c r="AD33" s="442">
        <v>1.1672311837139359E-2</v>
      </c>
      <c r="AE33" s="442">
        <v>1.0124712564955252</v>
      </c>
      <c r="AF33" s="442">
        <v>1.3885407684072563E-2</v>
      </c>
      <c r="AG33" s="442">
        <v>2.0194830127573147E-2</v>
      </c>
      <c r="AH33" s="442">
        <v>1.812060065173766E-3</v>
      </c>
      <c r="AI33" s="442">
        <v>6.2922214569443432E-3</v>
      </c>
      <c r="AJ33" s="442">
        <v>1.5699167668971042E-2</v>
      </c>
      <c r="AK33" s="442">
        <v>1.2462390754734E-2</v>
      </c>
      <c r="AL33" s="442">
        <v>4.0742512895845621E-3</v>
      </c>
      <c r="AM33" s="442">
        <v>7.311961064382479E-3</v>
      </c>
      <c r="AN33" s="442">
        <v>1.7845812977666346E-3</v>
      </c>
      <c r="AO33" s="442">
        <v>1.9118242630519436E-2</v>
      </c>
      <c r="AP33" s="318">
        <v>1.1748690505738157</v>
      </c>
    </row>
    <row r="34" spans="1:42" ht="12.5" x14ac:dyDescent="0.2">
      <c r="A34" s="281" t="s">
        <v>22</v>
      </c>
      <c r="B34" s="283" t="s">
        <v>583</v>
      </c>
      <c r="C34" s="442">
        <v>9.3781415584707848E-3</v>
      </c>
      <c r="D34" s="442">
        <v>8.4764197632209801E-3</v>
      </c>
      <c r="E34" s="442">
        <v>5.9633985184132871E-3</v>
      </c>
      <c r="F34" s="442">
        <v>6.2487345957113458E-4</v>
      </c>
      <c r="G34" s="442">
        <v>9.9404946771758408E-3</v>
      </c>
      <c r="H34" s="442">
        <v>5.1686895321267469E-3</v>
      </c>
      <c r="I34" s="442">
        <v>9.5853108174848937E-3</v>
      </c>
      <c r="J34" s="442">
        <v>6.0270162428893801E-3</v>
      </c>
      <c r="K34" s="442">
        <v>7.0092674454096909E-7</v>
      </c>
      <c r="L34" s="442">
        <v>4.4863874775147557E-3</v>
      </c>
      <c r="M34" s="442">
        <v>1.2702445634328834E-2</v>
      </c>
      <c r="N34" s="442">
        <v>5.049443626928273E-3</v>
      </c>
      <c r="O34" s="442">
        <v>7.0546188891814554E-3</v>
      </c>
      <c r="P34" s="442">
        <v>5.6545641288458185E-3</v>
      </c>
      <c r="Q34" s="442">
        <v>4.6474555397504422E-3</v>
      </c>
      <c r="R34" s="442">
        <v>4.001529530284857E-3</v>
      </c>
      <c r="S34" s="442">
        <v>4.7855772820905992E-3</v>
      </c>
      <c r="T34" s="442">
        <v>5.1212011173733711E-3</v>
      </c>
      <c r="U34" s="442">
        <v>5.7848610361735707E-3</v>
      </c>
      <c r="V34" s="442">
        <v>5.8604040760906508E-3</v>
      </c>
      <c r="W34" s="442">
        <v>4.2533137314044612E-3</v>
      </c>
      <c r="X34" s="442">
        <v>2.7946548145078052E-2</v>
      </c>
      <c r="Y34" s="442">
        <v>7.3981496391022977E-3</v>
      </c>
      <c r="Z34" s="442">
        <v>1.5709576678683047E-2</v>
      </c>
      <c r="AA34" s="442">
        <v>3.7907289920596585E-3</v>
      </c>
      <c r="AB34" s="442">
        <v>1.2273623935104812E-2</v>
      </c>
      <c r="AC34" s="442">
        <v>5.8870052127781682E-3</v>
      </c>
      <c r="AD34" s="442">
        <v>8.0651852073779142E-3</v>
      </c>
      <c r="AE34" s="442">
        <v>5.6926498398408333E-4</v>
      </c>
      <c r="AF34" s="442">
        <v>1.0261757251665884</v>
      </c>
      <c r="AG34" s="442">
        <v>4.2167788552132917E-3</v>
      </c>
      <c r="AH34" s="442">
        <v>6.7568306796493213E-3</v>
      </c>
      <c r="AI34" s="442">
        <v>5.8216542740276546E-3</v>
      </c>
      <c r="AJ34" s="442">
        <v>3.719741986214838E-3</v>
      </c>
      <c r="AK34" s="442">
        <v>8.057534789149173E-3</v>
      </c>
      <c r="AL34" s="442">
        <v>2.9108419524148214E-3</v>
      </c>
      <c r="AM34" s="442">
        <v>1.356711896361641E-2</v>
      </c>
      <c r="AN34" s="442">
        <v>2.9649067652382028E-2</v>
      </c>
      <c r="AO34" s="442">
        <v>2.2119957264895736E-2</v>
      </c>
      <c r="AP34" s="318">
        <v>1.3070822246794886</v>
      </c>
    </row>
    <row r="35" spans="1:42" ht="12.5" x14ac:dyDescent="0.2">
      <c r="A35" s="281" t="s">
        <v>23</v>
      </c>
      <c r="B35" s="283" t="s">
        <v>194</v>
      </c>
      <c r="C35" s="442">
        <v>8.0819281334769237E-4</v>
      </c>
      <c r="D35" s="442">
        <v>1.0592884659971464E-4</v>
      </c>
      <c r="E35" s="442">
        <v>9.4289416230164348E-4</v>
      </c>
      <c r="F35" s="442">
        <v>4.4593078206660568E-4</v>
      </c>
      <c r="G35" s="442">
        <v>1.0025484828092058E-3</v>
      </c>
      <c r="H35" s="442">
        <v>1.0190324995064857E-3</v>
      </c>
      <c r="I35" s="442">
        <v>9.6758823296177457E-4</v>
      </c>
      <c r="J35" s="442">
        <v>1.7742313379052242E-3</v>
      </c>
      <c r="K35" s="442">
        <v>5.0020497202597631E-7</v>
      </c>
      <c r="L35" s="442">
        <v>4.7003898275976597E-4</v>
      </c>
      <c r="M35" s="442">
        <v>9.9373436996442565E-4</v>
      </c>
      <c r="N35" s="442">
        <v>2.3126957569965164E-4</v>
      </c>
      <c r="O35" s="442">
        <v>4.9565103321595695E-4</v>
      </c>
      <c r="P35" s="442">
        <v>1.1317143098348989E-3</v>
      </c>
      <c r="Q35" s="442">
        <v>1.2471549380574628E-3</v>
      </c>
      <c r="R35" s="442">
        <v>1.6279468318864917E-3</v>
      </c>
      <c r="S35" s="442">
        <v>1.2733947063852326E-3</v>
      </c>
      <c r="T35" s="442">
        <v>1.1785121700852942E-3</v>
      </c>
      <c r="U35" s="442">
        <v>2.2038653805424458E-3</v>
      </c>
      <c r="V35" s="442">
        <v>2.8774195641070644E-3</v>
      </c>
      <c r="W35" s="442">
        <v>5.0228753084377597E-4</v>
      </c>
      <c r="X35" s="442">
        <v>1.1121234384777214E-3</v>
      </c>
      <c r="Y35" s="442">
        <v>1.5849419387134588E-3</v>
      </c>
      <c r="Z35" s="442">
        <v>1.282440603118817E-3</v>
      </c>
      <c r="AA35" s="442">
        <v>6.3939699630968551E-3</v>
      </c>
      <c r="AB35" s="442">
        <v>1.735243260938176E-3</v>
      </c>
      <c r="AC35" s="442">
        <v>5.8166469766068925E-3</v>
      </c>
      <c r="AD35" s="442">
        <v>8.8865989495452418E-3</v>
      </c>
      <c r="AE35" s="442">
        <v>6.2437969472520021E-4</v>
      </c>
      <c r="AF35" s="442">
        <v>2.0013615207289353E-3</v>
      </c>
      <c r="AG35" s="442">
        <v>1.0393952612015984</v>
      </c>
      <c r="AH35" s="442">
        <v>4.7266317947908254E-3</v>
      </c>
      <c r="AI35" s="442">
        <v>5.1231191066129205E-3</v>
      </c>
      <c r="AJ35" s="442">
        <v>1.9040642855884713E-3</v>
      </c>
      <c r="AK35" s="442">
        <v>1.0638875222973422E-2</v>
      </c>
      <c r="AL35" s="442">
        <v>4.2613951586810816E-3</v>
      </c>
      <c r="AM35" s="442">
        <v>3.4604867074158989E-3</v>
      </c>
      <c r="AN35" s="442">
        <v>4.6773226391472747E-4</v>
      </c>
      <c r="AO35" s="442">
        <v>9.5797402237946007E-3</v>
      </c>
      <c r="AP35" s="318">
        <v>1.1207151088433804</v>
      </c>
    </row>
    <row r="36" spans="1:42" ht="12.5" x14ac:dyDescent="0.2">
      <c r="A36" s="281" t="s">
        <v>24</v>
      </c>
      <c r="B36" s="283" t="s">
        <v>39</v>
      </c>
      <c r="C36" s="442">
        <v>1.4054699104825352E-4</v>
      </c>
      <c r="D36" s="442">
        <v>6.6417847973276123E-6</v>
      </c>
      <c r="E36" s="442">
        <v>2.9253037180293365E-4</v>
      </c>
      <c r="F36" s="442">
        <v>1.3398062762116735E-5</v>
      </c>
      <c r="G36" s="442">
        <v>2.1404697604735683E-4</v>
      </c>
      <c r="H36" s="442">
        <v>1.2076254475993484E-4</v>
      </c>
      <c r="I36" s="442">
        <v>8.2517219471323083E-5</v>
      </c>
      <c r="J36" s="442">
        <v>7.0761784173885043E-5</v>
      </c>
      <c r="K36" s="442">
        <v>1.5028739613059218E-8</v>
      </c>
      <c r="L36" s="442">
        <v>6.428780465336609E-5</v>
      </c>
      <c r="M36" s="442">
        <v>2.6781823328659747E-4</v>
      </c>
      <c r="N36" s="442">
        <v>1.1396948900130122E-4</v>
      </c>
      <c r="O36" s="442">
        <v>1.3393865165370613E-4</v>
      </c>
      <c r="P36" s="442">
        <v>1.2613947833239287E-4</v>
      </c>
      <c r="Q36" s="442">
        <v>2.4323466468688048E-4</v>
      </c>
      <c r="R36" s="442">
        <v>1.9699786012938189E-4</v>
      </c>
      <c r="S36" s="442">
        <v>1.0740409595666819E-4</v>
      </c>
      <c r="T36" s="442">
        <v>5.426133989684428E-5</v>
      </c>
      <c r="U36" s="442">
        <v>1.1186658108518754E-4</v>
      </c>
      <c r="V36" s="442">
        <v>8.0420661565408567E-5</v>
      </c>
      <c r="W36" s="442">
        <v>6.5241959432743208E-5</v>
      </c>
      <c r="X36" s="442">
        <v>1.0877909982557663E-4</v>
      </c>
      <c r="Y36" s="442">
        <v>4.3584293417956745E-4</v>
      </c>
      <c r="Z36" s="442">
        <v>8.4390732274919545E-5</v>
      </c>
      <c r="AA36" s="442">
        <v>3.3730935954860426E-4</v>
      </c>
      <c r="AB36" s="442">
        <v>7.1078161961992661E-4</v>
      </c>
      <c r="AC36" s="442">
        <v>2.6221385261708644E-4</v>
      </c>
      <c r="AD36" s="442">
        <v>2.525371334307119E-4</v>
      </c>
      <c r="AE36" s="442">
        <v>3.4944189529637559E-5</v>
      </c>
      <c r="AF36" s="442">
        <v>3.7108783374631703E-4</v>
      </c>
      <c r="AG36" s="442">
        <v>2.1482675674950607E-4</v>
      </c>
      <c r="AH36" s="442">
        <v>1.0001289682629602</v>
      </c>
      <c r="AI36" s="442">
        <v>4.0432459771920693E-4</v>
      </c>
      <c r="AJ36" s="442">
        <v>1.2972216215307087E-4</v>
      </c>
      <c r="AK36" s="442">
        <v>2.8331166520984376E-4</v>
      </c>
      <c r="AL36" s="442">
        <v>1.3304367704161245E-4</v>
      </c>
      <c r="AM36" s="442">
        <v>1.3613606798686299E-4</v>
      </c>
      <c r="AN36" s="442">
        <v>3.0760637347023658E-5</v>
      </c>
      <c r="AO36" s="442">
        <v>0.18953709220180517</v>
      </c>
      <c r="AP36" s="318">
        <v>1.006565782165223</v>
      </c>
    </row>
    <row r="37" spans="1:42" ht="12.5" x14ac:dyDescent="0.2">
      <c r="A37" s="281" t="s">
        <v>25</v>
      </c>
      <c r="B37" s="283" t="s">
        <v>40</v>
      </c>
      <c r="C37" s="442">
        <v>8.4061108946609032E-6</v>
      </c>
      <c r="D37" s="442">
        <v>3.3982187135941872E-6</v>
      </c>
      <c r="E37" s="442">
        <v>9.0408049758395713E-6</v>
      </c>
      <c r="F37" s="442">
        <v>1.2431702041503602E-5</v>
      </c>
      <c r="G37" s="442">
        <v>9.9322686495443024E-6</v>
      </c>
      <c r="H37" s="442">
        <v>1.1012736887528011E-5</v>
      </c>
      <c r="I37" s="442">
        <v>1.248184189326625E-5</v>
      </c>
      <c r="J37" s="442">
        <v>1.2595337112346165E-5</v>
      </c>
      <c r="K37" s="442">
        <v>1.3944763227797936E-8</v>
      </c>
      <c r="L37" s="442">
        <v>8.0742219511956657E-6</v>
      </c>
      <c r="M37" s="442">
        <v>1.4252994703611551E-5</v>
      </c>
      <c r="N37" s="442">
        <v>6.6170768290942784E-6</v>
      </c>
      <c r="O37" s="442">
        <v>7.6716603710875587E-6</v>
      </c>
      <c r="P37" s="442">
        <v>4.2611083326746859E-4</v>
      </c>
      <c r="Q37" s="442">
        <v>3.3127194829085248E-5</v>
      </c>
      <c r="R37" s="442">
        <v>9.568744067596533E-5</v>
      </c>
      <c r="S37" s="442">
        <v>3.0941327650683563E-5</v>
      </c>
      <c r="T37" s="442">
        <v>1.0124530453019787E-3</v>
      </c>
      <c r="U37" s="442">
        <v>9.566784860879792E-4</v>
      </c>
      <c r="V37" s="442">
        <v>1.6722812715857661E-3</v>
      </c>
      <c r="W37" s="442">
        <v>3.997360874276444E-5</v>
      </c>
      <c r="X37" s="442">
        <v>1.5712334468939776E-5</v>
      </c>
      <c r="Y37" s="442">
        <v>1.7297951287976765E-4</v>
      </c>
      <c r="Z37" s="442">
        <v>3.2491218821459463E-4</v>
      </c>
      <c r="AA37" s="442">
        <v>3.7923641637952354E-5</v>
      </c>
      <c r="AB37" s="442">
        <v>1.8888989559195056E-5</v>
      </c>
      <c r="AC37" s="442">
        <v>8.7559408588976529E-5</v>
      </c>
      <c r="AD37" s="442">
        <v>1.5655259633319513E-4</v>
      </c>
      <c r="AE37" s="442">
        <v>1.1205814130093182E-5</v>
      </c>
      <c r="AF37" s="442">
        <v>1.4581277422664682E-4</v>
      </c>
      <c r="AG37" s="442">
        <v>3.3565366446646214E-3</v>
      </c>
      <c r="AH37" s="442">
        <v>1.7095113503948637E-4</v>
      </c>
      <c r="AI37" s="442">
        <v>1.0000247665843647</v>
      </c>
      <c r="AJ37" s="442">
        <v>9.7349863162541801E-5</v>
      </c>
      <c r="AK37" s="442">
        <v>4.2969086963773796E-5</v>
      </c>
      <c r="AL37" s="442">
        <v>1.5619657960979049E-4</v>
      </c>
      <c r="AM37" s="442">
        <v>1.6048267200619053E-4</v>
      </c>
      <c r="AN37" s="442">
        <v>1.135833778744758E-5</v>
      </c>
      <c r="AO37" s="442">
        <v>6.8274981676652433E-5</v>
      </c>
      <c r="AP37" s="318">
        <v>1.0093753402915662</v>
      </c>
    </row>
    <row r="38" spans="1:42" ht="12.5" x14ac:dyDescent="0.2">
      <c r="A38" s="281" t="s">
        <v>26</v>
      </c>
      <c r="B38" s="283" t="s">
        <v>584</v>
      </c>
      <c r="C38" s="442">
        <v>4.6828760559674664E-4</v>
      </c>
      <c r="D38" s="442">
        <v>1.0655933397893632E-6</v>
      </c>
      <c r="E38" s="442">
        <v>3.6611650507178886E-6</v>
      </c>
      <c r="F38" s="442">
        <v>5.0120067987393741E-6</v>
      </c>
      <c r="G38" s="442">
        <v>1.0140113710642716E-4</v>
      </c>
      <c r="H38" s="442">
        <v>6.8829292679265949E-6</v>
      </c>
      <c r="I38" s="442">
        <v>2.6219560664146533E-6</v>
      </c>
      <c r="J38" s="442">
        <v>2.2062980616617271E-6</v>
      </c>
      <c r="K38" s="442">
        <v>5.6220176345282497E-9</v>
      </c>
      <c r="L38" s="442">
        <v>2.057602865358301E-6</v>
      </c>
      <c r="M38" s="442">
        <v>4.0487916512808384E-6</v>
      </c>
      <c r="N38" s="442">
        <v>1.6605823190250702E-6</v>
      </c>
      <c r="O38" s="442">
        <v>2.245646549460231E-6</v>
      </c>
      <c r="P38" s="442">
        <v>2.3780394523021658E-6</v>
      </c>
      <c r="Q38" s="442">
        <v>2.6962715091344354E-6</v>
      </c>
      <c r="R38" s="442">
        <v>2.3232629653210069E-6</v>
      </c>
      <c r="S38" s="442">
        <v>2.151813067977686E-6</v>
      </c>
      <c r="T38" s="442">
        <v>1.4158375986910936E-6</v>
      </c>
      <c r="U38" s="442">
        <v>1.9429633267572267E-6</v>
      </c>
      <c r="V38" s="442">
        <v>1.7474330718374022E-6</v>
      </c>
      <c r="W38" s="442">
        <v>1.2340650846207631E-6</v>
      </c>
      <c r="X38" s="442">
        <v>6.2128983800690288E-6</v>
      </c>
      <c r="Y38" s="442">
        <v>5.3100290599721071E-6</v>
      </c>
      <c r="Z38" s="442">
        <v>2.8503970255302354E-6</v>
      </c>
      <c r="AA38" s="442">
        <v>4.676633810220148E-6</v>
      </c>
      <c r="AB38" s="442">
        <v>8.2497843553817191E-6</v>
      </c>
      <c r="AC38" s="442">
        <v>3.9646104047325702E-6</v>
      </c>
      <c r="AD38" s="442">
        <v>1.0352692549013093E-4</v>
      </c>
      <c r="AE38" s="442">
        <v>5.8726331726022226E-6</v>
      </c>
      <c r="AF38" s="442">
        <v>1.1581829289624446E-4</v>
      </c>
      <c r="AG38" s="442">
        <v>2.8784471492818406E-6</v>
      </c>
      <c r="AH38" s="442">
        <v>3.2723115860279223E-6</v>
      </c>
      <c r="AI38" s="442">
        <v>5.1072257299520731E-6</v>
      </c>
      <c r="AJ38" s="442">
        <v>1.0171317688798949</v>
      </c>
      <c r="AK38" s="442">
        <v>5.9376711635729276E-6</v>
      </c>
      <c r="AL38" s="442">
        <v>1.9342982771122431E-6</v>
      </c>
      <c r="AM38" s="442">
        <v>5.2071803149974217E-5</v>
      </c>
      <c r="AN38" s="442">
        <v>3.6290631555444516E-6</v>
      </c>
      <c r="AO38" s="442">
        <v>1.3055316523226401E-3</v>
      </c>
      <c r="AP38" s="318">
        <v>1.0180801285274692</v>
      </c>
    </row>
    <row r="39" spans="1:42" ht="12.5" x14ac:dyDescent="0.2">
      <c r="A39" s="281" t="s">
        <v>51</v>
      </c>
      <c r="B39" s="283" t="s">
        <v>585</v>
      </c>
      <c r="C39" s="442">
        <v>1.6248940713729752E-4</v>
      </c>
      <c r="D39" s="442">
        <v>2.5145598928011384E-5</v>
      </c>
      <c r="E39" s="442">
        <v>6.2339384266456403E-3</v>
      </c>
      <c r="F39" s="442">
        <v>1.4868343182490999E-4</v>
      </c>
      <c r="G39" s="442">
        <v>7.1787926990439792E-4</v>
      </c>
      <c r="H39" s="442">
        <v>8.3417381773163578E-4</v>
      </c>
      <c r="I39" s="442">
        <v>8.7622488314847212E-5</v>
      </c>
      <c r="J39" s="442">
        <v>1.7370728346451582E-3</v>
      </c>
      <c r="K39" s="442">
        <v>1.6677967713293397E-7</v>
      </c>
      <c r="L39" s="442">
        <v>5.941427724794165E-5</v>
      </c>
      <c r="M39" s="442">
        <v>1.0884808246839359E-4</v>
      </c>
      <c r="N39" s="442">
        <v>6.5869240052121017E-4</v>
      </c>
      <c r="O39" s="442">
        <v>5.8789457222480237E-5</v>
      </c>
      <c r="P39" s="442">
        <v>7.153258142876159E-4</v>
      </c>
      <c r="Q39" s="442">
        <v>1.7040506721551986E-3</v>
      </c>
      <c r="R39" s="442">
        <v>1.3400082049790508E-3</v>
      </c>
      <c r="S39" s="442">
        <v>1.398632182716304E-3</v>
      </c>
      <c r="T39" s="442">
        <v>4.6049851729314668E-4</v>
      </c>
      <c r="U39" s="442">
        <v>4.9516111610006612E-4</v>
      </c>
      <c r="V39" s="442">
        <v>1.3384497484327908E-3</v>
      </c>
      <c r="W39" s="442">
        <v>5.5297879034187328E-5</v>
      </c>
      <c r="X39" s="442">
        <v>5.433867941419553E-4</v>
      </c>
      <c r="Y39" s="442">
        <v>6.2125743596518404E-4</v>
      </c>
      <c r="Z39" s="442">
        <v>2.9893907108535923E-3</v>
      </c>
      <c r="AA39" s="442">
        <v>7.1328410860563617E-3</v>
      </c>
      <c r="AB39" s="442">
        <v>1.954835102541885E-3</v>
      </c>
      <c r="AC39" s="442">
        <v>3.8694129483797019E-4</v>
      </c>
      <c r="AD39" s="442">
        <v>2.1551115613781253E-3</v>
      </c>
      <c r="AE39" s="442">
        <v>1.809650579019017E-4</v>
      </c>
      <c r="AF39" s="442">
        <v>1.007473178514664E-3</v>
      </c>
      <c r="AG39" s="442">
        <v>8.6796883270345013E-4</v>
      </c>
      <c r="AH39" s="442">
        <v>1.3658167931259122E-4</v>
      </c>
      <c r="AI39" s="442">
        <v>1.9012193165441824E-3</v>
      </c>
      <c r="AJ39" s="442">
        <v>9.1076945618806418E-4</v>
      </c>
      <c r="AK39" s="442">
        <v>1.0001146281920921</v>
      </c>
      <c r="AL39" s="442">
        <v>1.4079712391180286E-3</v>
      </c>
      <c r="AM39" s="442">
        <v>1.3765346227886921E-3</v>
      </c>
      <c r="AN39" s="442">
        <v>7.2550826542880785E-5</v>
      </c>
      <c r="AO39" s="442">
        <v>2.5371593959925384E-3</v>
      </c>
      <c r="AP39" s="318">
        <v>1.0421007667947491</v>
      </c>
    </row>
    <row r="40" spans="1:42" ht="12.5" x14ac:dyDescent="0.2">
      <c r="A40" s="281" t="s">
        <v>195</v>
      </c>
      <c r="B40" s="283" t="s">
        <v>41</v>
      </c>
      <c r="C40" s="442">
        <v>8.1238138272978801E-3</v>
      </c>
      <c r="D40" s="442">
        <v>1.0097184868414908E-2</v>
      </c>
      <c r="E40" s="442">
        <v>4.4239602230649105E-3</v>
      </c>
      <c r="F40" s="442">
        <v>1.9898810570753438E-3</v>
      </c>
      <c r="G40" s="442">
        <v>1.0559567794157143E-2</v>
      </c>
      <c r="H40" s="442">
        <v>1.0922354092195465E-2</v>
      </c>
      <c r="I40" s="442">
        <v>6.9372663566701423E-3</v>
      </c>
      <c r="J40" s="442">
        <v>1.4433991047751029E-2</v>
      </c>
      <c r="K40" s="442">
        <v>2.2320692773810878E-6</v>
      </c>
      <c r="L40" s="442">
        <v>1.1681376955288099E-2</v>
      </c>
      <c r="M40" s="442">
        <v>1.7635629275515059E-2</v>
      </c>
      <c r="N40" s="442">
        <v>3.7801669960871968E-3</v>
      </c>
      <c r="O40" s="442">
        <v>5.0639802015224073E-3</v>
      </c>
      <c r="P40" s="442">
        <v>8.7406224707425699E-3</v>
      </c>
      <c r="Q40" s="442">
        <v>1.2274644012929839E-2</v>
      </c>
      <c r="R40" s="442">
        <v>1.048340359925895E-2</v>
      </c>
      <c r="S40" s="442">
        <v>1.0234018989426146E-2</v>
      </c>
      <c r="T40" s="442">
        <v>1.433331792178786E-2</v>
      </c>
      <c r="U40" s="442">
        <v>1.3514926595392803E-2</v>
      </c>
      <c r="V40" s="442">
        <v>1.1806082279159096E-2</v>
      </c>
      <c r="W40" s="442">
        <v>8.3378946095143923E-3</v>
      </c>
      <c r="X40" s="442">
        <v>1.2183985123687621E-2</v>
      </c>
      <c r="Y40" s="442">
        <v>3.0077812575449978E-2</v>
      </c>
      <c r="Z40" s="442">
        <v>1.3981083552689308E-2</v>
      </c>
      <c r="AA40" s="442">
        <v>4.4318736639391142E-2</v>
      </c>
      <c r="AB40" s="442">
        <v>2.0025387094439896E-2</v>
      </c>
      <c r="AC40" s="442">
        <v>2.7254909307975913E-2</v>
      </c>
      <c r="AD40" s="442">
        <v>3.7050391366137199E-2</v>
      </c>
      <c r="AE40" s="442">
        <v>5.0383914972874149E-3</v>
      </c>
      <c r="AF40" s="442">
        <v>1.8289925587960019E-2</v>
      </c>
      <c r="AG40" s="442">
        <v>5.5039119697744651E-2</v>
      </c>
      <c r="AH40" s="442">
        <v>2.9421879358633728E-2</v>
      </c>
      <c r="AI40" s="442">
        <v>2.4576405868268442E-2</v>
      </c>
      <c r="AJ40" s="442">
        <v>1.5317806828214186E-2</v>
      </c>
      <c r="AK40" s="442">
        <v>2.5892786517384664E-2</v>
      </c>
      <c r="AL40" s="442">
        <v>1.0382760263051252</v>
      </c>
      <c r="AM40" s="442">
        <v>1.0304323557597875E-2</v>
      </c>
      <c r="AN40" s="442">
        <v>2.6003348872574595E-3</v>
      </c>
      <c r="AO40" s="442">
        <v>1.6457965501643895E-2</v>
      </c>
      <c r="AP40" s="318">
        <v>1.6050256210077731</v>
      </c>
    </row>
    <row r="41" spans="1:42" ht="12.5" x14ac:dyDescent="0.2">
      <c r="A41" s="286">
        <v>37</v>
      </c>
      <c r="B41" s="283" t="s">
        <v>42</v>
      </c>
      <c r="C41" s="442">
        <v>8.4391900034378825E-5</v>
      </c>
      <c r="D41" s="442">
        <v>8.6117161067482755E-6</v>
      </c>
      <c r="E41" s="442">
        <v>3.9529688747687872E-4</v>
      </c>
      <c r="F41" s="442">
        <v>7.6511350003656635E-6</v>
      </c>
      <c r="G41" s="442">
        <v>5.4880012063907636E-5</v>
      </c>
      <c r="H41" s="442">
        <v>2.4885633992794922E-5</v>
      </c>
      <c r="I41" s="442">
        <v>2.2756463339073181E-5</v>
      </c>
      <c r="J41" s="442">
        <v>2.8234742266506686E-5</v>
      </c>
      <c r="K41" s="442">
        <v>8.5823538601406518E-9</v>
      </c>
      <c r="L41" s="442">
        <v>1.6191114990172218E-5</v>
      </c>
      <c r="M41" s="442">
        <v>2.3009627247556385E-5</v>
      </c>
      <c r="N41" s="442">
        <v>8.2874994293994093E-6</v>
      </c>
      <c r="O41" s="442">
        <v>1.3393279903132021E-5</v>
      </c>
      <c r="P41" s="442">
        <v>2.1350508765641558E-5</v>
      </c>
      <c r="Q41" s="442">
        <v>2.5110488433239558E-5</v>
      </c>
      <c r="R41" s="442">
        <v>8.172018881397781E-5</v>
      </c>
      <c r="S41" s="442">
        <v>2.4564581442005637E-5</v>
      </c>
      <c r="T41" s="442">
        <v>2.44930483646341E-5</v>
      </c>
      <c r="U41" s="442">
        <v>8.7665708628891658E-5</v>
      </c>
      <c r="V41" s="442">
        <v>4.0174743796960118E-5</v>
      </c>
      <c r="W41" s="442">
        <v>1.4823443507983546E-5</v>
      </c>
      <c r="X41" s="442">
        <v>2.5211663035094829E-4</v>
      </c>
      <c r="Y41" s="442">
        <v>1.3385420120008541E-4</v>
      </c>
      <c r="Z41" s="442">
        <v>2.8025251843513204E-5</v>
      </c>
      <c r="AA41" s="442">
        <v>8.6211158844887227E-5</v>
      </c>
      <c r="AB41" s="442">
        <v>3.1272290708401783E-5</v>
      </c>
      <c r="AC41" s="442">
        <v>4.5858857929270247E-4</v>
      </c>
      <c r="AD41" s="442">
        <v>1.5057442483922402E-4</v>
      </c>
      <c r="AE41" s="442">
        <v>1.5490937035481596E-4</v>
      </c>
      <c r="AF41" s="442">
        <v>9.003829693001063E-5</v>
      </c>
      <c r="AG41" s="442">
        <v>8.9935255491712454E-3</v>
      </c>
      <c r="AH41" s="442">
        <v>3.0754589820937634E-4</v>
      </c>
      <c r="AI41" s="442">
        <v>1.408996200562062E-3</v>
      </c>
      <c r="AJ41" s="442">
        <v>5.5680401368773339E-3</v>
      </c>
      <c r="AK41" s="442">
        <v>1.0120970125237513E-3</v>
      </c>
      <c r="AL41" s="442">
        <v>4.2532704957007296E-4</v>
      </c>
      <c r="AM41" s="442">
        <v>1.0091946230246474</v>
      </c>
      <c r="AN41" s="442">
        <v>3.4462890623246196E-5</v>
      </c>
      <c r="AO41" s="442">
        <v>8.3855781975216565E-4</v>
      </c>
      <c r="AP41" s="318">
        <v>1.0293377092725071</v>
      </c>
    </row>
    <row r="42" spans="1:42" ht="12.5" x14ac:dyDescent="0.2">
      <c r="A42" s="287">
        <v>38</v>
      </c>
      <c r="B42" s="272" t="s">
        <v>586</v>
      </c>
      <c r="C42" s="442">
        <v>4.8481265187238592E-4</v>
      </c>
      <c r="D42" s="442">
        <v>2.7598969436139948E-5</v>
      </c>
      <c r="E42" s="442">
        <v>6.4230395589299637E-4</v>
      </c>
      <c r="F42" s="442">
        <v>9.8137175683879282E-5</v>
      </c>
      <c r="G42" s="442">
        <v>6.7609436118292474E-4</v>
      </c>
      <c r="H42" s="442">
        <v>7.0696142366730833E-5</v>
      </c>
      <c r="I42" s="442">
        <v>5.9317513802929979E-5</v>
      </c>
      <c r="J42" s="442">
        <v>4.8010952706270254E-5</v>
      </c>
      <c r="K42" s="442">
        <v>1.100814413173457E-7</v>
      </c>
      <c r="L42" s="442">
        <v>3.9215367283089741E-5</v>
      </c>
      <c r="M42" s="442">
        <v>9.0955954374995868E-4</v>
      </c>
      <c r="N42" s="442">
        <v>2.6237607259859063E-5</v>
      </c>
      <c r="O42" s="442">
        <v>3.7704021992263164E-5</v>
      </c>
      <c r="P42" s="442">
        <v>4.9950197442718358E-5</v>
      </c>
      <c r="Q42" s="442">
        <v>2.9634804004213756E-4</v>
      </c>
      <c r="R42" s="442">
        <v>5.6939574545093296E-4</v>
      </c>
      <c r="S42" s="442">
        <v>9.356103101243571E-4</v>
      </c>
      <c r="T42" s="442">
        <v>5.5943182055512742E-4</v>
      </c>
      <c r="U42" s="442">
        <v>5.9087194356425015E-4</v>
      </c>
      <c r="V42" s="442">
        <v>8.9734205203801775E-4</v>
      </c>
      <c r="W42" s="442">
        <v>3.8733423046771542E-4</v>
      </c>
      <c r="X42" s="442">
        <v>1.024149318027392E-4</v>
      </c>
      <c r="Y42" s="442">
        <v>5.3906085535894844E-4</v>
      </c>
      <c r="Z42" s="442">
        <v>6.9011794365670038E-5</v>
      </c>
      <c r="AA42" s="442">
        <v>1.1201892788003416E-4</v>
      </c>
      <c r="AB42" s="442">
        <v>1.2513039588638848E-3</v>
      </c>
      <c r="AC42" s="442">
        <v>1.2238707647343593E-3</v>
      </c>
      <c r="AD42" s="442">
        <v>2.0229375485793914E-3</v>
      </c>
      <c r="AE42" s="442">
        <v>1.1899242418311775E-4</v>
      </c>
      <c r="AF42" s="442">
        <v>1.2775299778289147E-3</v>
      </c>
      <c r="AG42" s="442">
        <v>5.6477642454314252E-4</v>
      </c>
      <c r="AH42" s="442">
        <v>1.5584641786460509E-3</v>
      </c>
      <c r="AI42" s="442">
        <v>2.3390810297208809E-3</v>
      </c>
      <c r="AJ42" s="442">
        <v>9.2862083356694844E-4</v>
      </c>
      <c r="AK42" s="442">
        <v>2.1955655628205992E-3</v>
      </c>
      <c r="AL42" s="442">
        <v>6.8460588325809928E-4</v>
      </c>
      <c r="AM42" s="442">
        <v>9.631885984522627E-4</v>
      </c>
      <c r="AN42" s="442">
        <v>1.0001250521339822</v>
      </c>
      <c r="AO42" s="442">
        <v>3.7360510424046814E-4</v>
      </c>
      <c r="AP42" s="318">
        <v>1.0234825785129433</v>
      </c>
    </row>
    <row r="43" spans="1:42" ht="12.5" x14ac:dyDescent="0.2">
      <c r="A43" s="287">
        <v>39</v>
      </c>
      <c r="B43" s="272" t="s">
        <v>587</v>
      </c>
      <c r="C43" s="442">
        <v>7.417101712462454E-4</v>
      </c>
      <c r="D43" s="442">
        <v>3.5050763468249915E-5</v>
      </c>
      <c r="E43" s="442">
        <v>1.5437737268255657E-3</v>
      </c>
      <c r="F43" s="442">
        <v>7.0705742979910161E-5</v>
      </c>
      <c r="G43" s="442">
        <v>1.1295924450230258E-3</v>
      </c>
      <c r="H43" s="442">
        <v>6.3730149671629478E-4</v>
      </c>
      <c r="I43" s="442">
        <v>4.3546902376462938E-4</v>
      </c>
      <c r="J43" s="442">
        <v>3.7343193664873781E-4</v>
      </c>
      <c r="K43" s="442">
        <v>7.9311331739505778E-8</v>
      </c>
      <c r="L43" s="442">
        <v>3.3926673380095713E-4</v>
      </c>
      <c r="M43" s="442">
        <v>1.4133600882687662E-3</v>
      </c>
      <c r="N43" s="442">
        <v>6.0145242935140473E-4</v>
      </c>
      <c r="O43" s="442">
        <v>7.0683590956745754E-4</v>
      </c>
      <c r="P43" s="442">
        <v>6.6567724699783781E-4</v>
      </c>
      <c r="Q43" s="442">
        <v>1.2836249531374868E-3</v>
      </c>
      <c r="R43" s="442">
        <v>1.0396189593382505E-3</v>
      </c>
      <c r="S43" s="442">
        <v>5.6680480891418169E-4</v>
      </c>
      <c r="T43" s="442">
        <v>2.8635396180855634E-4</v>
      </c>
      <c r="U43" s="442">
        <v>5.9035473043275439E-4</v>
      </c>
      <c r="V43" s="442">
        <v>4.2440483582417292E-4</v>
      </c>
      <c r="W43" s="442">
        <v>3.4430210524170364E-4</v>
      </c>
      <c r="X43" s="442">
        <v>5.7406113185262285E-4</v>
      </c>
      <c r="Y43" s="442">
        <v>2.3000786778551961E-3</v>
      </c>
      <c r="Z43" s="442">
        <v>4.4535613334999559E-4</v>
      </c>
      <c r="AA43" s="442">
        <v>1.7800863680380123E-3</v>
      </c>
      <c r="AB43" s="442">
        <v>3.7510156060614609E-3</v>
      </c>
      <c r="AC43" s="442">
        <v>1.383784028937229E-3</v>
      </c>
      <c r="AD43" s="442">
        <v>1.3327169730629165E-3</v>
      </c>
      <c r="AE43" s="442">
        <v>1.8441135314800324E-4</v>
      </c>
      <c r="AF43" s="442">
        <v>1.9583458789301437E-3</v>
      </c>
      <c r="AG43" s="442">
        <v>1.1337075902410907E-3</v>
      </c>
      <c r="AH43" s="442">
        <v>6.806056230163446E-4</v>
      </c>
      <c r="AI43" s="442">
        <v>2.1337466165349743E-3</v>
      </c>
      <c r="AJ43" s="442">
        <v>6.8458418346326467E-4</v>
      </c>
      <c r="AK43" s="442">
        <v>1.495123745813293E-3</v>
      </c>
      <c r="AL43" s="442">
        <v>7.02112850270022E-4</v>
      </c>
      <c r="AM43" s="442">
        <v>7.1843235878781464E-4</v>
      </c>
      <c r="AN43" s="442">
        <v>1.6233344751202401E-4</v>
      </c>
      <c r="AO43" s="442">
        <v>1.0002461672498626</v>
      </c>
      <c r="AP43" s="318">
        <v>3.4649673947562333E-2</v>
      </c>
    </row>
    <row r="44" spans="1:42" ht="12.5" x14ac:dyDescent="0.2">
      <c r="A44" s="319">
        <v>40</v>
      </c>
      <c r="B44" s="320" t="s">
        <v>43</v>
      </c>
      <c r="C44" s="321">
        <v>1.2279940782217369</v>
      </c>
      <c r="D44" s="322">
        <v>1.0941830100668259</v>
      </c>
      <c r="E44" s="322">
        <v>1.1058282145303848</v>
      </c>
      <c r="F44" s="322">
        <v>1.0703862458793052</v>
      </c>
      <c r="G44" s="322">
        <v>1.3632504518819319</v>
      </c>
      <c r="H44" s="322">
        <v>1.0800666044677598</v>
      </c>
      <c r="I44" s="322">
        <v>1.0946678356277681</v>
      </c>
      <c r="J44" s="322">
        <v>1.0596409244477025</v>
      </c>
      <c r="K44" s="322">
        <v>1.00143650077876</v>
      </c>
      <c r="L44" s="322">
        <v>1.0547369045200563</v>
      </c>
      <c r="M44" s="322">
        <v>1.0861876959242556</v>
      </c>
      <c r="N44" s="322">
        <v>1.0496720603229976</v>
      </c>
      <c r="O44" s="322">
        <v>1.0510099630422312</v>
      </c>
      <c r="P44" s="322">
        <v>1.0625202476881523</v>
      </c>
      <c r="Q44" s="322">
        <v>1.086296424135113</v>
      </c>
      <c r="R44" s="322">
        <v>1.0777943789199753</v>
      </c>
      <c r="S44" s="322">
        <v>1.1137525285239809</v>
      </c>
      <c r="T44" s="322">
        <v>1.0846602716587304</v>
      </c>
      <c r="U44" s="322">
        <v>1.1957604191195621</v>
      </c>
      <c r="V44" s="322">
        <v>1.0833130347976854</v>
      </c>
      <c r="W44" s="322">
        <v>1.1158370886833042</v>
      </c>
      <c r="X44" s="322">
        <v>1.1132687724718173</v>
      </c>
      <c r="Y44" s="322">
        <v>1.0981295120378602</v>
      </c>
      <c r="Z44" s="322">
        <v>1.0955368332016922</v>
      </c>
      <c r="AA44" s="322">
        <v>1.1635444646332376</v>
      </c>
      <c r="AB44" s="322">
        <v>1.0920768502553455</v>
      </c>
      <c r="AC44" s="322">
        <v>1.095010978536145</v>
      </c>
      <c r="AD44" s="322">
        <v>1.1210207421740686</v>
      </c>
      <c r="AE44" s="322">
        <v>1.088111886881155</v>
      </c>
      <c r="AF44" s="322">
        <v>1.0846042083544039</v>
      </c>
      <c r="AG44" s="322">
        <v>1.1569197353383365</v>
      </c>
      <c r="AH44" s="322">
        <v>1.0994070590417331</v>
      </c>
      <c r="AI44" s="322">
        <v>1.0849952051262026</v>
      </c>
      <c r="AJ44" s="322">
        <v>1.1041242413663166</v>
      </c>
      <c r="AK44" s="322">
        <v>1.1120141141996607</v>
      </c>
      <c r="AL44" s="322">
        <v>1.100707515209814</v>
      </c>
      <c r="AM44" s="322">
        <v>1.1491395484588247</v>
      </c>
      <c r="AN44" s="322">
        <v>1.1432163820309047</v>
      </c>
      <c r="AO44" s="322">
        <v>0.31717464700456549</v>
      </c>
      <c r="AP44" s="323">
        <v>42.060822932555737</v>
      </c>
    </row>
    <row r="45" spans="1:42" ht="13" x14ac:dyDescent="0.2">
      <c r="A45" s="56" t="s">
        <v>588</v>
      </c>
    </row>
    <row r="61" spans="3:41" x14ac:dyDescent="0.2">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row>
    <row r="62" spans="3:41" x14ac:dyDescent="0.2">
      <c r="C62" s="324"/>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row>
    <row r="63" spans="3:41" x14ac:dyDescent="0.2">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row>
    <row r="64" spans="3:41" x14ac:dyDescent="0.2">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row>
    <row r="65" spans="3:41" x14ac:dyDescent="0.2">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row>
    <row r="66" spans="3:41" x14ac:dyDescent="0.2">
      <c r="C66" s="324"/>
      <c r="D66" s="324"/>
      <c r="E66" s="324"/>
      <c r="F66" s="324"/>
      <c r="G66" s="324"/>
      <c r="H66" s="324"/>
      <c r="I66" s="324"/>
      <c r="J66" s="324"/>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c r="AO66" s="324"/>
    </row>
    <row r="67" spans="3:41" x14ac:dyDescent="0.2">
      <c r="C67" s="324"/>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row>
    <row r="68" spans="3:41" x14ac:dyDescent="0.2">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row>
    <row r="69" spans="3:41" x14ac:dyDescent="0.2">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row>
    <row r="70" spans="3:41" x14ac:dyDescent="0.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row>
    <row r="71" spans="3:41" x14ac:dyDescent="0.2">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row>
    <row r="72" spans="3:41" x14ac:dyDescent="0.2">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row>
    <row r="73" spans="3:41" x14ac:dyDescent="0.2">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c r="AO73" s="324"/>
    </row>
    <row r="74" spans="3:41" x14ac:dyDescent="0.2">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row>
    <row r="75" spans="3:41" x14ac:dyDescent="0.2">
      <c r="C75" s="324"/>
      <c r="D75" s="324"/>
      <c r="E75" s="324"/>
      <c r="F75" s="324"/>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row>
    <row r="76" spans="3:41" x14ac:dyDescent="0.2">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row>
    <row r="77" spans="3:41" x14ac:dyDescent="0.2">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row>
    <row r="78" spans="3:41" x14ac:dyDescent="0.2">
      <c r="C78" s="324"/>
      <c r="D78" s="324"/>
      <c r="E78" s="324"/>
      <c r="F78" s="324"/>
      <c r="G78" s="324"/>
      <c r="H78" s="324"/>
      <c r="I78" s="324"/>
      <c r="J78" s="324"/>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row>
    <row r="79" spans="3:41" x14ac:dyDescent="0.2">
      <c r="C79" s="324"/>
      <c r="D79" s="324"/>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row>
    <row r="80" spans="3:41" x14ac:dyDescent="0.2">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row>
    <row r="81" spans="3:41" x14ac:dyDescent="0.2">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row>
    <row r="82" spans="3:41" x14ac:dyDescent="0.2">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row>
    <row r="83" spans="3:41" x14ac:dyDescent="0.2">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row>
    <row r="84" spans="3:41" x14ac:dyDescent="0.2">
      <c r="C84" s="324"/>
      <c r="D84" s="324"/>
      <c r="E84" s="324"/>
      <c r="F84" s="324"/>
      <c r="G84" s="324"/>
      <c r="H84" s="324"/>
      <c r="I84" s="324"/>
      <c r="J84" s="324"/>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row>
    <row r="85" spans="3:41" x14ac:dyDescent="0.2">
      <c r="C85" s="324"/>
      <c r="D85" s="324"/>
      <c r="E85" s="324"/>
      <c r="F85" s="324"/>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row>
    <row r="86" spans="3:41" x14ac:dyDescent="0.2">
      <c r="C86" s="324"/>
      <c r="D86" s="324"/>
      <c r="E86" s="324"/>
      <c r="F86" s="324"/>
      <c r="G86" s="324"/>
      <c r="H86" s="324"/>
      <c r="I86" s="324"/>
      <c r="J86" s="324"/>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c r="AO86" s="324"/>
    </row>
    <row r="87" spans="3:41" x14ac:dyDescent="0.2">
      <c r="C87" s="324"/>
      <c r="D87" s="324"/>
      <c r="E87" s="324"/>
      <c r="F87" s="324"/>
      <c r="G87" s="324"/>
      <c r="H87" s="324"/>
      <c r="I87" s="324"/>
      <c r="J87" s="324"/>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row>
    <row r="88" spans="3:41" x14ac:dyDescent="0.2">
      <c r="C88" s="324"/>
      <c r="D88" s="324"/>
      <c r="E88" s="324"/>
      <c r="F88" s="324"/>
      <c r="G88" s="324"/>
      <c r="H88" s="324"/>
      <c r="I88" s="324"/>
      <c r="J88" s="324"/>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row>
    <row r="89" spans="3:41" x14ac:dyDescent="0.2">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row>
    <row r="90" spans="3:41" x14ac:dyDescent="0.2">
      <c r="C90" s="324"/>
      <c r="D90" s="324"/>
      <c r="E90" s="324"/>
      <c r="F90" s="324"/>
      <c r="G90" s="324"/>
      <c r="H90" s="324"/>
      <c r="I90" s="324"/>
      <c r="J90" s="324"/>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row>
    <row r="91" spans="3:41" x14ac:dyDescent="0.2">
      <c r="C91" s="324"/>
      <c r="D91" s="324"/>
      <c r="E91" s="324"/>
      <c r="F91" s="324"/>
      <c r="G91" s="324"/>
      <c r="H91" s="324"/>
      <c r="I91" s="324"/>
      <c r="J91" s="324"/>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row>
    <row r="92" spans="3:41" x14ac:dyDescent="0.2">
      <c r="C92" s="324"/>
      <c r="D92" s="324"/>
      <c r="E92" s="324"/>
      <c r="F92" s="324"/>
      <c r="G92" s="324"/>
      <c r="H92" s="32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C41" activePane="bottomRight" state="frozen"/>
      <selection pane="topRight" activeCell="C1" sqref="C1"/>
      <selection pane="bottomLeft" activeCell="A5" sqref="A5"/>
      <selection pane="bottomRight" activeCell="I3" sqref="I3:I44"/>
    </sheetView>
  </sheetViews>
  <sheetFormatPr defaultRowHeight="13" x14ac:dyDescent="0.2"/>
  <cols>
    <col min="1" max="1" width="3.36328125" style="329" customWidth="1"/>
    <col min="2" max="2" width="21.36328125" style="329" customWidth="1"/>
    <col min="3" max="44" width="9.36328125" style="329" customWidth="1"/>
    <col min="45" max="233" width="9" style="329"/>
    <col min="234" max="234" width="3.36328125" style="329" customWidth="1"/>
    <col min="235" max="235" width="21.36328125" style="329" customWidth="1"/>
    <col min="236" max="237" width="0" style="329" hidden="1" customWidth="1"/>
    <col min="238" max="239" width="9.08984375" style="329" bestFit="1" customWidth="1"/>
    <col min="240" max="248" width="9" style="329"/>
    <col min="249" max="288" width="9.08984375" style="329" bestFit="1" customWidth="1"/>
    <col min="289" max="489" width="9" style="329"/>
    <col min="490" max="490" width="3.36328125" style="329" customWidth="1"/>
    <col min="491" max="491" width="21.36328125" style="329" customWidth="1"/>
    <col min="492" max="493" width="0" style="329" hidden="1" customWidth="1"/>
    <col min="494" max="495" width="9.08984375" style="329" bestFit="1" customWidth="1"/>
    <col min="496" max="504" width="9" style="329"/>
    <col min="505" max="544" width="9.08984375" style="329" bestFit="1" customWidth="1"/>
    <col min="545" max="745" width="9" style="329"/>
    <col min="746" max="746" width="3.36328125" style="329" customWidth="1"/>
    <col min="747" max="747" width="21.36328125" style="329" customWidth="1"/>
    <col min="748" max="749" width="0" style="329" hidden="1" customWidth="1"/>
    <col min="750" max="751" width="9.08984375" style="329" bestFit="1" customWidth="1"/>
    <col min="752" max="760" width="9" style="329"/>
    <col min="761" max="800" width="9.08984375" style="329" bestFit="1" customWidth="1"/>
    <col min="801" max="1001" width="9" style="329"/>
    <col min="1002" max="1002" width="3.36328125" style="329" customWidth="1"/>
    <col min="1003" max="1003" width="21.36328125" style="329" customWidth="1"/>
    <col min="1004" max="1005" width="0" style="329" hidden="1" customWidth="1"/>
    <col min="1006" max="1007" width="9.08984375" style="329" bestFit="1" customWidth="1"/>
    <col min="1008" max="1016" width="9" style="329"/>
    <col min="1017" max="1056" width="9.08984375" style="329" bestFit="1" customWidth="1"/>
    <col min="1057" max="1257" width="9" style="329"/>
    <col min="1258" max="1258" width="3.36328125" style="329" customWidth="1"/>
    <col min="1259" max="1259" width="21.36328125" style="329" customWidth="1"/>
    <col min="1260" max="1261" width="0" style="329" hidden="1" customWidth="1"/>
    <col min="1262" max="1263" width="9.08984375" style="329" bestFit="1" customWidth="1"/>
    <col min="1264" max="1272" width="9" style="329"/>
    <col min="1273" max="1312" width="9.08984375" style="329" bestFit="1" customWidth="1"/>
    <col min="1313" max="1513" width="9" style="329"/>
    <col min="1514" max="1514" width="3.36328125" style="329" customWidth="1"/>
    <col min="1515" max="1515" width="21.36328125" style="329" customWidth="1"/>
    <col min="1516" max="1517" width="0" style="329" hidden="1" customWidth="1"/>
    <col min="1518" max="1519" width="9.08984375" style="329" bestFit="1" customWidth="1"/>
    <col min="1520" max="1528" width="9" style="329"/>
    <col min="1529" max="1568" width="9.08984375" style="329" bestFit="1" customWidth="1"/>
    <col min="1569" max="1769" width="9" style="329"/>
    <col min="1770" max="1770" width="3.36328125" style="329" customWidth="1"/>
    <col min="1771" max="1771" width="21.36328125" style="329" customWidth="1"/>
    <col min="1772" max="1773" width="0" style="329" hidden="1" customWidth="1"/>
    <col min="1774" max="1775" width="9.08984375" style="329" bestFit="1" customWidth="1"/>
    <col min="1776" max="1784" width="9" style="329"/>
    <col min="1785" max="1824" width="9.08984375" style="329" bestFit="1" customWidth="1"/>
    <col min="1825" max="2025" width="9" style="329"/>
    <col min="2026" max="2026" width="3.36328125" style="329" customWidth="1"/>
    <col min="2027" max="2027" width="21.36328125" style="329" customWidth="1"/>
    <col min="2028" max="2029" width="0" style="329" hidden="1" customWidth="1"/>
    <col min="2030" max="2031" width="9.08984375" style="329" bestFit="1" customWidth="1"/>
    <col min="2032" max="2040" width="9" style="329"/>
    <col min="2041" max="2080" width="9.08984375" style="329" bestFit="1" customWidth="1"/>
    <col min="2081" max="2281" width="9" style="329"/>
    <col min="2282" max="2282" width="3.36328125" style="329" customWidth="1"/>
    <col min="2283" max="2283" width="21.36328125" style="329" customWidth="1"/>
    <col min="2284" max="2285" width="0" style="329" hidden="1" customWidth="1"/>
    <col min="2286" max="2287" width="9.08984375" style="329" bestFit="1" customWidth="1"/>
    <col min="2288" max="2296" width="9" style="329"/>
    <col min="2297" max="2336" width="9.08984375" style="329" bestFit="1" customWidth="1"/>
    <col min="2337" max="2537" width="9" style="329"/>
    <col min="2538" max="2538" width="3.36328125" style="329" customWidth="1"/>
    <col min="2539" max="2539" width="21.36328125" style="329" customWidth="1"/>
    <col min="2540" max="2541" width="0" style="329" hidden="1" customWidth="1"/>
    <col min="2542" max="2543" width="9.08984375" style="329" bestFit="1" customWidth="1"/>
    <col min="2544" max="2552" width="9" style="329"/>
    <col min="2553" max="2592" width="9.08984375" style="329" bestFit="1" customWidth="1"/>
    <col min="2593" max="2793" width="9" style="329"/>
    <col min="2794" max="2794" width="3.36328125" style="329" customWidth="1"/>
    <col min="2795" max="2795" width="21.36328125" style="329" customWidth="1"/>
    <col min="2796" max="2797" width="0" style="329" hidden="1" customWidth="1"/>
    <col min="2798" max="2799" width="9.08984375" style="329" bestFit="1" customWidth="1"/>
    <col min="2800" max="2808" width="9" style="329"/>
    <col min="2809" max="2848" width="9.08984375" style="329" bestFit="1" customWidth="1"/>
    <col min="2849" max="3049" width="9" style="329"/>
    <col min="3050" max="3050" width="3.36328125" style="329" customWidth="1"/>
    <col min="3051" max="3051" width="21.36328125" style="329" customWidth="1"/>
    <col min="3052" max="3053" width="0" style="329" hidden="1" customWidth="1"/>
    <col min="3054" max="3055" width="9.08984375" style="329" bestFit="1" customWidth="1"/>
    <col min="3056" max="3064" width="9" style="329"/>
    <col min="3065" max="3104" width="9.08984375" style="329" bestFit="1" customWidth="1"/>
    <col min="3105" max="3305" width="9" style="329"/>
    <col min="3306" max="3306" width="3.36328125" style="329" customWidth="1"/>
    <col min="3307" max="3307" width="21.36328125" style="329" customWidth="1"/>
    <col min="3308" max="3309" width="0" style="329" hidden="1" customWidth="1"/>
    <col min="3310" max="3311" width="9.08984375" style="329" bestFit="1" customWidth="1"/>
    <col min="3312" max="3320" width="9" style="329"/>
    <col min="3321" max="3360" width="9.08984375" style="329" bestFit="1" customWidth="1"/>
    <col min="3361" max="3561" width="9" style="329"/>
    <col min="3562" max="3562" width="3.36328125" style="329" customWidth="1"/>
    <col min="3563" max="3563" width="21.36328125" style="329" customWidth="1"/>
    <col min="3564" max="3565" width="0" style="329" hidden="1" customWidth="1"/>
    <col min="3566" max="3567" width="9.08984375" style="329" bestFit="1" customWidth="1"/>
    <col min="3568" max="3576" width="9" style="329"/>
    <col min="3577" max="3616" width="9.08984375" style="329" bestFit="1" customWidth="1"/>
    <col min="3617" max="3817" width="9" style="329"/>
    <col min="3818" max="3818" width="3.36328125" style="329" customWidth="1"/>
    <col min="3819" max="3819" width="21.36328125" style="329" customWidth="1"/>
    <col min="3820" max="3821" width="0" style="329" hidden="1" customWidth="1"/>
    <col min="3822" max="3823" width="9.08984375" style="329" bestFit="1" customWidth="1"/>
    <col min="3824" max="3832" width="9" style="329"/>
    <col min="3833" max="3872" width="9.08984375" style="329" bestFit="1" customWidth="1"/>
    <col min="3873" max="4073" width="9" style="329"/>
    <col min="4074" max="4074" width="3.36328125" style="329" customWidth="1"/>
    <col min="4075" max="4075" width="21.36328125" style="329" customWidth="1"/>
    <col min="4076" max="4077" width="0" style="329" hidden="1" customWidth="1"/>
    <col min="4078" max="4079" width="9.08984375" style="329" bestFit="1" customWidth="1"/>
    <col min="4080" max="4088" width="9" style="329"/>
    <col min="4089" max="4128" width="9.08984375" style="329" bestFit="1" customWidth="1"/>
    <col min="4129" max="4329" width="9" style="329"/>
    <col min="4330" max="4330" width="3.36328125" style="329" customWidth="1"/>
    <col min="4331" max="4331" width="21.36328125" style="329" customWidth="1"/>
    <col min="4332" max="4333" width="0" style="329" hidden="1" customWidth="1"/>
    <col min="4334" max="4335" width="9.08984375" style="329" bestFit="1" customWidth="1"/>
    <col min="4336" max="4344" width="9" style="329"/>
    <col min="4345" max="4384" width="9.08984375" style="329" bestFit="1" customWidth="1"/>
    <col min="4385" max="4585" width="9" style="329"/>
    <col min="4586" max="4586" width="3.36328125" style="329" customWidth="1"/>
    <col min="4587" max="4587" width="21.36328125" style="329" customWidth="1"/>
    <col min="4588" max="4589" width="0" style="329" hidden="1" customWidth="1"/>
    <col min="4590" max="4591" width="9.08984375" style="329" bestFit="1" customWidth="1"/>
    <col min="4592" max="4600" width="9" style="329"/>
    <col min="4601" max="4640" width="9.08984375" style="329" bestFit="1" customWidth="1"/>
    <col min="4641" max="4841" width="9" style="329"/>
    <col min="4842" max="4842" width="3.36328125" style="329" customWidth="1"/>
    <col min="4843" max="4843" width="21.36328125" style="329" customWidth="1"/>
    <col min="4844" max="4845" width="0" style="329" hidden="1" customWidth="1"/>
    <col min="4846" max="4847" width="9.08984375" style="329" bestFit="1" customWidth="1"/>
    <col min="4848" max="4856" width="9" style="329"/>
    <col min="4857" max="4896" width="9.08984375" style="329" bestFit="1" customWidth="1"/>
    <col min="4897" max="5097" width="9" style="329"/>
    <col min="5098" max="5098" width="3.36328125" style="329" customWidth="1"/>
    <col min="5099" max="5099" width="21.36328125" style="329" customWidth="1"/>
    <col min="5100" max="5101" width="0" style="329" hidden="1" customWidth="1"/>
    <col min="5102" max="5103" width="9.08984375" style="329" bestFit="1" customWidth="1"/>
    <col min="5104" max="5112" width="9" style="329"/>
    <col min="5113" max="5152" width="9.08984375" style="329" bestFit="1" customWidth="1"/>
    <col min="5153" max="5353" width="9" style="329"/>
    <col min="5354" max="5354" width="3.36328125" style="329" customWidth="1"/>
    <col min="5355" max="5355" width="21.36328125" style="329" customWidth="1"/>
    <col min="5356" max="5357" width="0" style="329" hidden="1" customWidth="1"/>
    <col min="5358" max="5359" width="9.08984375" style="329" bestFit="1" customWidth="1"/>
    <col min="5360" max="5368" width="9" style="329"/>
    <col min="5369" max="5408" width="9.08984375" style="329" bestFit="1" customWidth="1"/>
    <col min="5409" max="5609" width="9" style="329"/>
    <col min="5610" max="5610" width="3.36328125" style="329" customWidth="1"/>
    <col min="5611" max="5611" width="21.36328125" style="329" customWidth="1"/>
    <col min="5612" max="5613" width="0" style="329" hidden="1" customWidth="1"/>
    <col min="5614" max="5615" width="9.08984375" style="329" bestFit="1" customWidth="1"/>
    <col min="5616" max="5624" width="9" style="329"/>
    <col min="5625" max="5664" width="9.08984375" style="329" bestFit="1" customWidth="1"/>
    <col min="5665" max="5865" width="9" style="329"/>
    <col min="5866" max="5866" width="3.36328125" style="329" customWidth="1"/>
    <col min="5867" max="5867" width="21.36328125" style="329" customWidth="1"/>
    <col min="5868" max="5869" width="0" style="329" hidden="1" customWidth="1"/>
    <col min="5870" max="5871" width="9.08984375" style="329" bestFit="1" customWidth="1"/>
    <col min="5872" max="5880" width="9" style="329"/>
    <col min="5881" max="5920" width="9.08984375" style="329" bestFit="1" customWidth="1"/>
    <col min="5921" max="6121" width="9" style="329"/>
    <col min="6122" max="6122" width="3.36328125" style="329" customWidth="1"/>
    <col min="6123" max="6123" width="21.36328125" style="329" customWidth="1"/>
    <col min="6124" max="6125" width="0" style="329" hidden="1" customWidth="1"/>
    <col min="6126" max="6127" width="9.08984375" style="329" bestFit="1" customWidth="1"/>
    <col min="6128" max="6136" width="9" style="329"/>
    <col min="6137" max="6176" width="9.08984375" style="329" bestFit="1" customWidth="1"/>
    <col min="6177" max="6377" width="9" style="329"/>
    <col min="6378" max="6378" width="3.36328125" style="329" customWidth="1"/>
    <col min="6379" max="6379" width="21.36328125" style="329" customWidth="1"/>
    <col min="6380" max="6381" width="0" style="329" hidden="1" customWidth="1"/>
    <col min="6382" max="6383" width="9.08984375" style="329" bestFit="1" customWidth="1"/>
    <col min="6384" max="6392" width="9" style="329"/>
    <col min="6393" max="6432" width="9.08984375" style="329" bestFit="1" customWidth="1"/>
    <col min="6433" max="6633" width="9" style="329"/>
    <col min="6634" max="6634" width="3.36328125" style="329" customWidth="1"/>
    <col min="6635" max="6635" width="21.36328125" style="329" customWidth="1"/>
    <col min="6636" max="6637" width="0" style="329" hidden="1" customWidth="1"/>
    <col min="6638" max="6639" width="9.08984375" style="329" bestFit="1" customWidth="1"/>
    <col min="6640" max="6648" width="9" style="329"/>
    <col min="6649" max="6688" width="9.08984375" style="329" bestFit="1" customWidth="1"/>
    <col min="6689" max="6889" width="9" style="329"/>
    <col min="6890" max="6890" width="3.36328125" style="329" customWidth="1"/>
    <col min="6891" max="6891" width="21.36328125" style="329" customWidth="1"/>
    <col min="6892" max="6893" width="0" style="329" hidden="1" customWidth="1"/>
    <col min="6894" max="6895" width="9.08984375" style="329" bestFit="1" customWidth="1"/>
    <col min="6896" max="6904" width="9" style="329"/>
    <col min="6905" max="6944" width="9.08984375" style="329" bestFit="1" customWidth="1"/>
    <col min="6945" max="7145" width="9" style="329"/>
    <col min="7146" max="7146" width="3.36328125" style="329" customWidth="1"/>
    <col min="7147" max="7147" width="21.36328125" style="329" customWidth="1"/>
    <col min="7148" max="7149" width="0" style="329" hidden="1" customWidth="1"/>
    <col min="7150" max="7151" width="9.08984375" style="329" bestFit="1" customWidth="1"/>
    <col min="7152" max="7160" width="9" style="329"/>
    <col min="7161" max="7200" width="9.08984375" style="329" bestFit="1" customWidth="1"/>
    <col min="7201" max="7401" width="9" style="329"/>
    <col min="7402" max="7402" width="3.36328125" style="329" customWidth="1"/>
    <col min="7403" max="7403" width="21.36328125" style="329" customWidth="1"/>
    <col min="7404" max="7405" width="0" style="329" hidden="1" customWidth="1"/>
    <col min="7406" max="7407" width="9.08984375" style="329" bestFit="1" customWidth="1"/>
    <col min="7408" max="7416" width="9" style="329"/>
    <col min="7417" max="7456" width="9.08984375" style="329" bestFit="1" customWidth="1"/>
    <col min="7457" max="7657" width="9" style="329"/>
    <col min="7658" max="7658" width="3.36328125" style="329" customWidth="1"/>
    <col min="7659" max="7659" width="21.36328125" style="329" customWidth="1"/>
    <col min="7660" max="7661" width="0" style="329" hidden="1" customWidth="1"/>
    <col min="7662" max="7663" width="9.08984375" style="329" bestFit="1" customWidth="1"/>
    <col min="7664" max="7672" width="9" style="329"/>
    <col min="7673" max="7712" width="9.08984375" style="329" bestFit="1" customWidth="1"/>
    <col min="7713" max="7913" width="9" style="329"/>
    <col min="7914" max="7914" width="3.36328125" style="329" customWidth="1"/>
    <col min="7915" max="7915" width="21.36328125" style="329" customWidth="1"/>
    <col min="7916" max="7917" width="0" style="329" hidden="1" customWidth="1"/>
    <col min="7918" max="7919" width="9.08984375" style="329" bestFit="1" customWidth="1"/>
    <col min="7920" max="7928" width="9" style="329"/>
    <col min="7929" max="7968" width="9.08984375" style="329" bestFit="1" customWidth="1"/>
    <col min="7969" max="8169" width="9" style="329"/>
    <col min="8170" max="8170" width="3.36328125" style="329" customWidth="1"/>
    <col min="8171" max="8171" width="21.36328125" style="329" customWidth="1"/>
    <col min="8172" max="8173" width="0" style="329" hidden="1" customWidth="1"/>
    <col min="8174" max="8175" width="9.08984375" style="329" bestFit="1" customWidth="1"/>
    <col min="8176" max="8184" width="9" style="329"/>
    <col min="8185" max="8224" width="9.08984375" style="329" bestFit="1" customWidth="1"/>
    <col min="8225" max="8425" width="9" style="329"/>
    <col min="8426" max="8426" width="3.36328125" style="329" customWidth="1"/>
    <col min="8427" max="8427" width="21.36328125" style="329" customWidth="1"/>
    <col min="8428" max="8429" width="0" style="329" hidden="1" customWidth="1"/>
    <col min="8430" max="8431" width="9.08984375" style="329" bestFit="1" customWidth="1"/>
    <col min="8432" max="8440" width="9" style="329"/>
    <col min="8441" max="8480" width="9.08984375" style="329" bestFit="1" customWidth="1"/>
    <col min="8481" max="8681" width="9" style="329"/>
    <col min="8682" max="8682" width="3.36328125" style="329" customWidth="1"/>
    <col min="8683" max="8683" width="21.36328125" style="329" customWidth="1"/>
    <col min="8684" max="8685" width="0" style="329" hidden="1" customWidth="1"/>
    <col min="8686" max="8687" width="9.08984375" style="329" bestFit="1" customWidth="1"/>
    <col min="8688" max="8696" width="9" style="329"/>
    <col min="8697" max="8736" width="9.08984375" style="329" bestFit="1" customWidth="1"/>
    <col min="8737" max="8937" width="9" style="329"/>
    <col min="8938" max="8938" width="3.36328125" style="329" customWidth="1"/>
    <col min="8939" max="8939" width="21.36328125" style="329" customWidth="1"/>
    <col min="8940" max="8941" width="0" style="329" hidden="1" customWidth="1"/>
    <col min="8942" max="8943" width="9.08984375" style="329" bestFit="1" customWidth="1"/>
    <col min="8944" max="8952" width="9" style="329"/>
    <col min="8953" max="8992" width="9.08984375" style="329" bestFit="1" customWidth="1"/>
    <col min="8993" max="9193" width="9" style="329"/>
    <col min="9194" max="9194" width="3.36328125" style="329" customWidth="1"/>
    <col min="9195" max="9195" width="21.36328125" style="329" customWidth="1"/>
    <col min="9196" max="9197" width="0" style="329" hidden="1" customWidth="1"/>
    <col min="9198" max="9199" width="9.08984375" style="329" bestFit="1" customWidth="1"/>
    <col min="9200" max="9208" width="9" style="329"/>
    <col min="9209" max="9248" width="9.08984375" style="329" bestFit="1" customWidth="1"/>
    <col min="9249" max="9449" width="9" style="329"/>
    <col min="9450" max="9450" width="3.36328125" style="329" customWidth="1"/>
    <col min="9451" max="9451" width="21.36328125" style="329" customWidth="1"/>
    <col min="9452" max="9453" width="0" style="329" hidden="1" customWidth="1"/>
    <col min="9454" max="9455" width="9.08984375" style="329" bestFit="1" customWidth="1"/>
    <col min="9456" max="9464" width="9" style="329"/>
    <col min="9465" max="9504" width="9.08984375" style="329" bestFit="1" customWidth="1"/>
    <col min="9505" max="9705" width="9" style="329"/>
    <col min="9706" max="9706" width="3.36328125" style="329" customWidth="1"/>
    <col min="9707" max="9707" width="21.36328125" style="329" customWidth="1"/>
    <col min="9708" max="9709" width="0" style="329" hidden="1" customWidth="1"/>
    <col min="9710" max="9711" width="9.08984375" style="329" bestFit="1" customWidth="1"/>
    <col min="9712" max="9720" width="9" style="329"/>
    <col min="9721" max="9760" width="9.08984375" style="329" bestFit="1" customWidth="1"/>
    <col min="9761" max="9961" width="9" style="329"/>
    <col min="9962" max="9962" width="3.36328125" style="329" customWidth="1"/>
    <col min="9963" max="9963" width="21.36328125" style="329" customWidth="1"/>
    <col min="9964" max="9965" width="0" style="329" hidden="1" customWidth="1"/>
    <col min="9966" max="9967" width="9.08984375" style="329" bestFit="1" customWidth="1"/>
    <col min="9968" max="9976" width="9" style="329"/>
    <col min="9977" max="10016" width="9.08984375" style="329" bestFit="1" customWidth="1"/>
    <col min="10017" max="10217" width="9" style="329"/>
    <col min="10218" max="10218" width="3.36328125" style="329" customWidth="1"/>
    <col min="10219" max="10219" width="21.36328125" style="329" customWidth="1"/>
    <col min="10220" max="10221" width="0" style="329" hidden="1" customWidth="1"/>
    <col min="10222" max="10223" width="9.08984375" style="329" bestFit="1" customWidth="1"/>
    <col min="10224" max="10232" width="9" style="329"/>
    <col min="10233" max="10272" width="9.08984375" style="329" bestFit="1" customWidth="1"/>
    <col min="10273" max="10473" width="9" style="329"/>
    <col min="10474" max="10474" width="3.36328125" style="329" customWidth="1"/>
    <col min="10475" max="10475" width="21.36328125" style="329" customWidth="1"/>
    <col min="10476" max="10477" width="0" style="329" hidden="1" customWidth="1"/>
    <col min="10478" max="10479" width="9.08984375" style="329" bestFit="1" customWidth="1"/>
    <col min="10480" max="10488" width="9" style="329"/>
    <col min="10489" max="10528" width="9.08984375" style="329" bestFit="1" customWidth="1"/>
    <col min="10529" max="10729" width="9" style="329"/>
    <col min="10730" max="10730" width="3.36328125" style="329" customWidth="1"/>
    <col min="10731" max="10731" width="21.36328125" style="329" customWidth="1"/>
    <col min="10732" max="10733" width="0" style="329" hidden="1" customWidth="1"/>
    <col min="10734" max="10735" width="9.08984375" style="329" bestFit="1" customWidth="1"/>
    <col min="10736" max="10744" width="9" style="329"/>
    <col min="10745" max="10784" width="9.08984375" style="329" bestFit="1" customWidth="1"/>
    <col min="10785" max="10985" width="9" style="329"/>
    <col min="10986" max="10986" width="3.36328125" style="329" customWidth="1"/>
    <col min="10987" max="10987" width="21.36328125" style="329" customWidth="1"/>
    <col min="10988" max="10989" width="0" style="329" hidden="1" customWidth="1"/>
    <col min="10990" max="10991" width="9.08984375" style="329" bestFit="1" customWidth="1"/>
    <col min="10992" max="11000" width="9" style="329"/>
    <col min="11001" max="11040" width="9.08984375" style="329" bestFit="1" customWidth="1"/>
    <col min="11041" max="11241" width="9" style="329"/>
    <col min="11242" max="11242" width="3.36328125" style="329" customWidth="1"/>
    <col min="11243" max="11243" width="21.36328125" style="329" customWidth="1"/>
    <col min="11244" max="11245" width="0" style="329" hidden="1" customWidth="1"/>
    <col min="11246" max="11247" width="9.08984375" style="329" bestFit="1" customWidth="1"/>
    <col min="11248" max="11256" width="9" style="329"/>
    <col min="11257" max="11296" width="9.08984375" style="329" bestFit="1" customWidth="1"/>
    <col min="11297" max="11497" width="9" style="329"/>
    <col min="11498" max="11498" width="3.36328125" style="329" customWidth="1"/>
    <col min="11499" max="11499" width="21.36328125" style="329" customWidth="1"/>
    <col min="11500" max="11501" width="0" style="329" hidden="1" customWidth="1"/>
    <col min="11502" max="11503" width="9.08984375" style="329" bestFit="1" customWidth="1"/>
    <col min="11504" max="11512" width="9" style="329"/>
    <col min="11513" max="11552" width="9.08984375" style="329" bestFit="1" customWidth="1"/>
    <col min="11553" max="11753" width="9" style="329"/>
    <col min="11754" max="11754" width="3.36328125" style="329" customWidth="1"/>
    <col min="11755" max="11755" width="21.36328125" style="329" customWidth="1"/>
    <col min="11756" max="11757" width="0" style="329" hidden="1" customWidth="1"/>
    <col min="11758" max="11759" width="9.08984375" style="329" bestFit="1" customWidth="1"/>
    <col min="11760" max="11768" width="9" style="329"/>
    <col min="11769" max="11808" width="9.08984375" style="329" bestFit="1" customWidth="1"/>
    <col min="11809" max="12009" width="9" style="329"/>
    <col min="12010" max="12010" width="3.36328125" style="329" customWidth="1"/>
    <col min="12011" max="12011" width="21.36328125" style="329" customWidth="1"/>
    <col min="12012" max="12013" width="0" style="329" hidden="1" customWidth="1"/>
    <col min="12014" max="12015" width="9.08984375" style="329" bestFit="1" customWidth="1"/>
    <col min="12016" max="12024" width="9" style="329"/>
    <col min="12025" max="12064" width="9.08984375" style="329" bestFit="1" customWidth="1"/>
    <col min="12065" max="12265" width="9" style="329"/>
    <col min="12266" max="12266" width="3.36328125" style="329" customWidth="1"/>
    <col min="12267" max="12267" width="21.36328125" style="329" customWidth="1"/>
    <col min="12268" max="12269" width="0" style="329" hidden="1" customWidth="1"/>
    <col min="12270" max="12271" width="9.08984375" style="329" bestFit="1" customWidth="1"/>
    <col min="12272" max="12280" width="9" style="329"/>
    <col min="12281" max="12320" width="9.08984375" style="329" bestFit="1" customWidth="1"/>
    <col min="12321" max="12521" width="9" style="329"/>
    <col min="12522" max="12522" width="3.36328125" style="329" customWidth="1"/>
    <col min="12523" max="12523" width="21.36328125" style="329" customWidth="1"/>
    <col min="12524" max="12525" width="0" style="329" hidden="1" customWidth="1"/>
    <col min="12526" max="12527" width="9.08984375" style="329" bestFit="1" customWidth="1"/>
    <col min="12528" max="12536" width="9" style="329"/>
    <col min="12537" max="12576" width="9.08984375" style="329" bestFit="1" customWidth="1"/>
    <col min="12577" max="12777" width="9" style="329"/>
    <col min="12778" max="12778" width="3.36328125" style="329" customWidth="1"/>
    <col min="12779" max="12779" width="21.36328125" style="329" customWidth="1"/>
    <col min="12780" max="12781" width="0" style="329" hidden="1" customWidth="1"/>
    <col min="12782" max="12783" width="9.08984375" style="329" bestFit="1" customWidth="1"/>
    <col min="12784" max="12792" width="9" style="329"/>
    <col min="12793" max="12832" width="9.08984375" style="329" bestFit="1" customWidth="1"/>
    <col min="12833" max="13033" width="9" style="329"/>
    <col min="13034" max="13034" width="3.36328125" style="329" customWidth="1"/>
    <col min="13035" max="13035" width="21.36328125" style="329" customWidth="1"/>
    <col min="13036" max="13037" width="0" style="329" hidden="1" customWidth="1"/>
    <col min="13038" max="13039" width="9.08984375" style="329" bestFit="1" customWidth="1"/>
    <col min="13040" max="13048" width="9" style="329"/>
    <col min="13049" max="13088" width="9.08984375" style="329" bestFit="1" customWidth="1"/>
    <col min="13089" max="13289" width="9" style="329"/>
    <col min="13290" max="13290" width="3.36328125" style="329" customWidth="1"/>
    <col min="13291" max="13291" width="21.36328125" style="329" customWidth="1"/>
    <col min="13292" max="13293" width="0" style="329" hidden="1" customWidth="1"/>
    <col min="13294" max="13295" width="9.08984375" style="329" bestFit="1" customWidth="1"/>
    <col min="13296" max="13304" width="9" style="329"/>
    <col min="13305" max="13344" width="9.08984375" style="329" bestFit="1" customWidth="1"/>
    <col min="13345" max="13545" width="9" style="329"/>
    <col min="13546" max="13546" width="3.36328125" style="329" customWidth="1"/>
    <col min="13547" max="13547" width="21.36328125" style="329" customWidth="1"/>
    <col min="13548" max="13549" width="0" style="329" hidden="1" customWidth="1"/>
    <col min="13550" max="13551" width="9.08984375" style="329" bestFit="1" customWidth="1"/>
    <col min="13552" max="13560" width="9" style="329"/>
    <col min="13561" max="13600" width="9.08984375" style="329" bestFit="1" customWidth="1"/>
    <col min="13601" max="13801" width="9" style="329"/>
    <col min="13802" max="13802" width="3.36328125" style="329" customWidth="1"/>
    <col min="13803" max="13803" width="21.36328125" style="329" customWidth="1"/>
    <col min="13804" max="13805" width="0" style="329" hidden="1" customWidth="1"/>
    <col min="13806" max="13807" width="9.08984375" style="329" bestFit="1" customWidth="1"/>
    <col min="13808" max="13816" width="9" style="329"/>
    <col min="13817" max="13856" width="9.08984375" style="329" bestFit="1" customWidth="1"/>
    <col min="13857" max="14057" width="9" style="329"/>
    <col min="14058" max="14058" width="3.36328125" style="329" customWidth="1"/>
    <col min="14059" max="14059" width="21.36328125" style="329" customWidth="1"/>
    <col min="14060" max="14061" width="0" style="329" hidden="1" customWidth="1"/>
    <col min="14062" max="14063" width="9.08984375" style="329" bestFit="1" customWidth="1"/>
    <col min="14064" max="14072" width="9" style="329"/>
    <col min="14073" max="14112" width="9.08984375" style="329" bestFit="1" customWidth="1"/>
    <col min="14113" max="14313" width="9" style="329"/>
    <col min="14314" max="14314" width="3.36328125" style="329" customWidth="1"/>
    <col min="14315" max="14315" width="21.36328125" style="329" customWidth="1"/>
    <col min="14316" max="14317" width="0" style="329" hidden="1" customWidth="1"/>
    <col min="14318" max="14319" width="9.08984375" style="329" bestFit="1" customWidth="1"/>
    <col min="14320" max="14328" width="9" style="329"/>
    <col min="14329" max="14368" width="9.08984375" style="329" bestFit="1" customWidth="1"/>
    <col min="14369" max="14569" width="9" style="329"/>
    <col min="14570" max="14570" width="3.36328125" style="329" customWidth="1"/>
    <col min="14571" max="14571" width="21.36328125" style="329" customWidth="1"/>
    <col min="14572" max="14573" width="0" style="329" hidden="1" customWidth="1"/>
    <col min="14574" max="14575" width="9.08984375" style="329" bestFit="1" customWidth="1"/>
    <col min="14576" max="14584" width="9" style="329"/>
    <col min="14585" max="14624" width="9.08984375" style="329" bestFit="1" customWidth="1"/>
    <col min="14625" max="14825" width="9" style="329"/>
    <col min="14826" max="14826" width="3.36328125" style="329" customWidth="1"/>
    <col min="14827" max="14827" width="21.36328125" style="329" customWidth="1"/>
    <col min="14828" max="14829" width="0" style="329" hidden="1" customWidth="1"/>
    <col min="14830" max="14831" width="9.08984375" style="329" bestFit="1" customWidth="1"/>
    <col min="14832" max="14840" width="9" style="329"/>
    <col min="14841" max="14880" width="9.08984375" style="329" bestFit="1" customWidth="1"/>
    <col min="14881" max="15081" width="9" style="329"/>
    <col min="15082" max="15082" width="3.36328125" style="329" customWidth="1"/>
    <col min="15083" max="15083" width="21.36328125" style="329" customWidth="1"/>
    <col min="15084" max="15085" width="0" style="329" hidden="1" customWidth="1"/>
    <col min="15086" max="15087" width="9.08984375" style="329" bestFit="1" customWidth="1"/>
    <col min="15088" max="15096" width="9" style="329"/>
    <col min="15097" max="15136" width="9.08984375" style="329" bestFit="1" customWidth="1"/>
    <col min="15137" max="15337" width="9" style="329"/>
    <col min="15338" max="15338" width="3.36328125" style="329" customWidth="1"/>
    <col min="15339" max="15339" width="21.36328125" style="329" customWidth="1"/>
    <col min="15340" max="15341" width="0" style="329" hidden="1" customWidth="1"/>
    <col min="15342" max="15343" width="9.08984375" style="329" bestFit="1" customWidth="1"/>
    <col min="15344" max="15352" width="9" style="329"/>
    <col min="15353" max="15392" width="9.08984375" style="329" bestFit="1" customWidth="1"/>
    <col min="15393" max="15593" width="9" style="329"/>
    <col min="15594" max="15594" width="3.36328125" style="329" customWidth="1"/>
    <col min="15595" max="15595" width="21.36328125" style="329" customWidth="1"/>
    <col min="15596" max="15597" width="0" style="329" hidden="1" customWidth="1"/>
    <col min="15598" max="15599" width="9.08984375" style="329" bestFit="1" customWidth="1"/>
    <col min="15600" max="15608" width="9" style="329"/>
    <col min="15609" max="15648" width="9.08984375" style="329" bestFit="1" customWidth="1"/>
    <col min="15649" max="15849" width="9" style="329"/>
    <col min="15850" max="15850" width="3.36328125" style="329" customWidth="1"/>
    <col min="15851" max="15851" width="21.36328125" style="329" customWidth="1"/>
    <col min="15852" max="15853" width="0" style="329" hidden="1" customWidth="1"/>
    <col min="15854" max="15855" width="9.08984375" style="329" bestFit="1" customWidth="1"/>
    <col min="15856" max="15864" width="9" style="329"/>
    <col min="15865" max="15904" width="9.08984375" style="329" bestFit="1" customWidth="1"/>
    <col min="15905" max="16105" width="9" style="329"/>
    <col min="16106" max="16106" width="3.36328125" style="329" customWidth="1"/>
    <col min="16107" max="16107" width="21.36328125" style="329" customWidth="1"/>
    <col min="16108" max="16109" width="0" style="329" hidden="1" customWidth="1"/>
    <col min="16110" max="16111" width="9.08984375" style="329" bestFit="1" customWidth="1"/>
    <col min="16112" max="16120" width="9" style="329"/>
    <col min="16121" max="16160" width="9.08984375" style="329" bestFit="1" customWidth="1"/>
    <col min="16161" max="16384" width="9" style="329"/>
  </cols>
  <sheetData>
    <row r="1" spans="1:44" x14ac:dyDescent="0.2">
      <c r="A1" s="325" t="s">
        <v>424</v>
      </c>
      <c r="B1" s="326"/>
      <c r="C1" s="327"/>
      <c r="D1" s="327"/>
      <c r="E1" s="328">
        <v>45093</v>
      </c>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row>
    <row r="2" spans="1:44" x14ac:dyDescent="0.2">
      <c r="A2" s="326" t="s">
        <v>178</v>
      </c>
      <c r="B2" s="326" t="s">
        <v>350</v>
      </c>
      <c r="C2" s="327"/>
      <c r="D2" s="327"/>
      <c r="E2" s="327" t="s">
        <v>178</v>
      </c>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27"/>
      <c r="AQ2" s="327" t="s">
        <v>425</v>
      </c>
      <c r="AR2" s="327"/>
    </row>
    <row r="3" spans="1:44" x14ac:dyDescent="0.2">
      <c r="A3" s="466" t="s">
        <v>426</v>
      </c>
      <c r="B3" s="467"/>
      <c r="C3" s="330" t="s">
        <v>427</v>
      </c>
      <c r="D3" s="331" t="s">
        <v>133</v>
      </c>
      <c r="E3" s="332" t="s">
        <v>428</v>
      </c>
      <c r="F3" s="331" t="s">
        <v>429</v>
      </c>
      <c r="G3" s="333" t="s">
        <v>430</v>
      </c>
      <c r="H3" s="332" t="s">
        <v>431</v>
      </c>
      <c r="I3" s="455" t="s">
        <v>432</v>
      </c>
      <c r="J3" s="331" t="s">
        <v>433</v>
      </c>
      <c r="K3" s="333" t="s">
        <v>434</v>
      </c>
      <c r="L3" s="332" t="s">
        <v>435</v>
      </c>
      <c r="M3" s="332" t="s">
        <v>436</v>
      </c>
      <c r="N3" s="331" t="s">
        <v>437</v>
      </c>
      <c r="O3" s="333" t="s">
        <v>438</v>
      </c>
      <c r="P3" s="331" t="s">
        <v>439</v>
      </c>
      <c r="Q3" s="333" t="s">
        <v>440</v>
      </c>
      <c r="R3" s="332" t="s">
        <v>441</v>
      </c>
      <c r="S3" s="332" t="s">
        <v>442</v>
      </c>
      <c r="T3" s="331" t="s">
        <v>443</v>
      </c>
      <c r="U3" s="333" t="s">
        <v>444</v>
      </c>
      <c r="V3" s="332" t="s">
        <v>445</v>
      </c>
      <c r="W3" s="332" t="s">
        <v>446</v>
      </c>
      <c r="X3" s="331" t="s">
        <v>447</v>
      </c>
      <c r="Y3" s="333" t="s">
        <v>448</v>
      </c>
      <c r="Z3" s="332" t="s">
        <v>449</v>
      </c>
      <c r="AA3" s="332" t="s">
        <v>450</v>
      </c>
      <c r="AB3" s="331" t="s">
        <v>451</v>
      </c>
      <c r="AC3" s="333" t="s">
        <v>452</v>
      </c>
      <c r="AD3" s="332" t="s">
        <v>453</v>
      </c>
      <c r="AE3" s="332" t="s">
        <v>454</v>
      </c>
      <c r="AF3" s="331" t="s">
        <v>455</v>
      </c>
      <c r="AG3" s="333" t="s">
        <v>456</v>
      </c>
      <c r="AH3" s="332" t="s">
        <v>457</v>
      </c>
      <c r="AI3" s="332" t="s">
        <v>458</v>
      </c>
      <c r="AJ3" s="331" t="s">
        <v>459</v>
      </c>
      <c r="AK3" s="333" t="s">
        <v>460</v>
      </c>
      <c r="AL3" s="332" t="s">
        <v>461</v>
      </c>
      <c r="AM3" s="332" t="s">
        <v>462</v>
      </c>
      <c r="AN3" s="331" t="s">
        <v>463</v>
      </c>
      <c r="AO3" s="333" t="s">
        <v>464</v>
      </c>
      <c r="AP3" s="332" t="s">
        <v>465</v>
      </c>
      <c r="AQ3" s="332" t="s">
        <v>466</v>
      </c>
      <c r="AR3" s="334" t="s">
        <v>467</v>
      </c>
    </row>
    <row r="4" spans="1:44" x14ac:dyDescent="0.2">
      <c r="A4" s="335"/>
      <c r="B4" s="336"/>
      <c r="C4" s="337" t="s">
        <v>468</v>
      </c>
      <c r="D4" s="338" t="s">
        <v>468</v>
      </c>
      <c r="E4" s="339" t="s">
        <v>468</v>
      </c>
      <c r="F4" s="338" t="s">
        <v>468</v>
      </c>
      <c r="G4" s="340" t="s">
        <v>468</v>
      </c>
      <c r="H4" s="339" t="s">
        <v>468</v>
      </c>
      <c r="I4" s="459" t="s">
        <v>468</v>
      </c>
      <c r="J4" s="338" t="s">
        <v>468</v>
      </c>
      <c r="K4" s="340" t="s">
        <v>468</v>
      </c>
      <c r="L4" s="339" t="s">
        <v>468</v>
      </c>
      <c r="M4" s="339" t="s">
        <v>468</v>
      </c>
      <c r="N4" s="338" t="s">
        <v>468</v>
      </c>
      <c r="O4" s="340" t="s">
        <v>468</v>
      </c>
      <c r="P4" s="338" t="s">
        <v>468</v>
      </c>
      <c r="Q4" s="340" t="s">
        <v>468</v>
      </c>
      <c r="R4" s="339" t="s">
        <v>468</v>
      </c>
      <c r="S4" s="339" t="s">
        <v>468</v>
      </c>
      <c r="T4" s="338" t="s">
        <v>468</v>
      </c>
      <c r="U4" s="340" t="s">
        <v>468</v>
      </c>
      <c r="V4" s="339" t="s">
        <v>468</v>
      </c>
      <c r="W4" s="339" t="s">
        <v>468</v>
      </c>
      <c r="X4" s="338" t="s">
        <v>468</v>
      </c>
      <c r="Y4" s="340" t="s">
        <v>468</v>
      </c>
      <c r="Z4" s="339" t="s">
        <v>468</v>
      </c>
      <c r="AA4" s="339" t="s">
        <v>468</v>
      </c>
      <c r="AB4" s="338" t="s">
        <v>468</v>
      </c>
      <c r="AC4" s="340" t="s">
        <v>468</v>
      </c>
      <c r="AD4" s="339" t="s">
        <v>468</v>
      </c>
      <c r="AE4" s="339" t="s">
        <v>468</v>
      </c>
      <c r="AF4" s="338" t="s">
        <v>468</v>
      </c>
      <c r="AG4" s="340" t="s">
        <v>468</v>
      </c>
      <c r="AH4" s="339" t="s">
        <v>468</v>
      </c>
      <c r="AI4" s="339" t="s">
        <v>468</v>
      </c>
      <c r="AJ4" s="338" t="s">
        <v>468</v>
      </c>
      <c r="AK4" s="340" t="s">
        <v>468</v>
      </c>
      <c r="AL4" s="339" t="s">
        <v>468</v>
      </c>
      <c r="AM4" s="339" t="s">
        <v>468</v>
      </c>
      <c r="AN4" s="338" t="s">
        <v>468</v>
      </c>
      <c r="AO4" s="340" t="s">
        <v>468</v>
      </c>
      <c r="AP4" s="339" t="s">
        <v>468</v>
      </c>
      <c r="AQ4" s="339" t="s">
        <v>468</v>
      </c>
      <c r="AR4" s="341" t="s">
        <v>468</v>
      </c>
    </row>
    <row r="5" spans="1:44" x14ac:dyDescent="0.2">
      <c r="A5" s="342" t="s">
        <v>264</v>
      </c>
      <c r="B5" s="343" t="s">
        <v>469</v>
      </c>
      <c r="C5" s="344">
        <v>52217</v>
      </c>
      <c r="D5" s="345">
        <v>5496</v>
      </c>
      <c r="E5" s="346">
        <v>2250</v>
      </c>
      <c r="F5" s="345">
        <v>682</v>
      </c>
      <c r="G5" s="347">
        <v>797</v>
      </c>
      <c r="H5" s="346">
        <v>732</v>
      </c>
      <c r="I5" s="457">
        <v>2451</v>
      </c>
      <c r="J5" s="345">
        <v>105</v>
      </c>
      <c r="K5" s="347">
        <v>727</v>
      </c>
      <c r="L5" s="346">
        <v>204</v>
      </c>
      <c r="M5" s="346">
        <v>2710</v>
      </c>
      <c r="N5" s="345">
        <v>1090</v>
      </c>
      <c r="O5" s="347">
        <v>495</v>
      </c>
      <c r="P5" s="345">
        <v>383</v>
      </c>
      <c r="Q5" s="347">
        <v>1109</v>
      </c>
      <c r="R5" s="346">
        <v>1919</v>
      </c>
      <c r="S5" s="346">
        <v>215</v>
      </c>
      <c r="T5" s="345">
        <v>567</v>
      </c>
      <c r="U5" s="347">
        <v>811</v>
      </c>
      <c r="V5" s="346">
        <v>1485</v>
      </c>
      <c r="W5" s="346">
        <v>1074</v>
      </c>
      <c r="X5" s="345">
        <v>3000</v>
      </c>
      <c r="Y5" s="347">
        <v>1075</v>
      </c>
      <c r="Z5" s="346">
        <v>3053</v>
      </c>
      <c r="AA5" s="346">
        <v>6898</v>
      </c>
      <c r="AB5" s="345">
        <v>942</v>
      </c>
      <c r="AC5" s="347">
        <v>2553</v>
      </c>
      <c r="AD5" s="346">
        <v>732</v>
      </c>
      <c r="AE5" s="346">
        <v>1117</v>
      </c>
      <c r="AF5" s="345">
        <v>1098</v>
      </c>
      <c r="AG5" s="347">
        <v>487</v>
      </c>
      <c r="AH5" s="346">
        <v>417</v>
      </c>
      <c r="AI5" s="346">
        <v>845</v>
      </c>
      <c r="AJ5" s="345">
        <v>71</v>
      </c>
      <c r="AK5" s="347">
        <v>215</v>
      </c>
      <c r="AL5" s="346">
        <v>313</v>
      </c>
      <c r="AM5" s="346">
        <v>227</v>
      </c>
      <c r="AN5" s="345">
        <v>215</v>
      </c>
      <c r="AO5" s="347">
        <v>383</v>
      </c>
      <c r="AP5" s="346">
        <v>852</v>
      </c>
      <c r="AQ5" s="346">
        <v>933</v>
      </c>
      <c r="AR5" s="348">
        <v>1116</v>
      </c>
    </row>
    <row r="6" spans="1:44" x14ac:dyDescent="0.2">
      <c r="A6" s="342" t="s">
        <v>220</v>
      </c>
      <c r="B6" s="343" t="s">
        <v>419</v>
      </c>
      <c r="C6" s="344">
        <v>1559</v>
      </c>
      <c r="D6" s="345">
        <f t="shared" ref="D6:D40" si="0">C6-SUM(E6:AR6)</f>
        <v>89</v>
      </c>
      <c r="E6" s="346">
        <v>98</v>
      </c>
      <c r="F6" s="345">
        <v>2</v>
      </c>
      <c r="G6" s="347">
        <v>25</v>
      </c>
      <c r="H6" s="346">
        <v>8</v>
      </c>
      <c r="I6" s="457">
        <v>15</v>
      </c>
      <c r="J6" s="345">
        <v>0</v>
      </c>
      <c r="K6" s="347">
        <v>5</v>
      </c>
      <c r="L6" s="346">
        <v>9</v>
      </c>
      <c r="M6" s="346">
        <v>123</v>
      </c>
      <c r="N6" s="345">
        <v>0</v>
      </c>
      <c r="O6" s="347">
        <v>0</v>
      </c>
      <c r="P6" s="345">
        <v>21</v>
      </c>
      <c r="Q6" s="347">
        <v>6</v>
      </c>
      <c r="R6" s="346">
        <v>0</v>
      </c>
      <c r="S6" s="346">
        <v>0</v>
      </c>
      <c r="T6" s="345">
        <v>0</v>
      </c>
      <c r="U6" s="347">
        <v>1</v>
      </c>
      <c r="V6" s="346">
        <v>9</v>
      </c>
      <c r="W6" s="346">
        <v>2</v>
      </c>
      <c r="X6" s="345">
        <v>46</v>
      </c>
      <c r="Y6" s="347">
        <v>124</v>
      </c>
      <c r="Z6" s="346">
        <v>145</v>
      </c>
      <c r="AA6" s="346">
        <v>13</v>
      </c>
      <c r="AB6" s="345">
        <v>123</v>
      </c>
      <c r="AC6" s="347">
        <v>1</v>
      </c>
      <c r="AD6" s="346">
        <v>317</v>
      </c>
      <c r="AE6" s="346">
        <v>2</v>
      </c>
      <c r="AF6" s="345">
        <v>18</v>
      </c>
      <c r="AG6" s="347">
        <v>8</v>
      </c>
      <c r="AH6" s="346">
        <v>92</v>
      </c>
      <c r="AI6" s="346">
        <v>1</v>
      </c>
      <c r="AJ6" s="345">
        <v>0</v>
      </c>
      <c r="AK6" s="347">
        <v>15</v>
      </c>
      <c r="AL6" s="346">
        <v>18</v>
      </c>
      <c r="AM6" s="346">
        <v>78</v>
      </c>
      <c r="AN6" s="345">
        <v>0</v>
      </c>
      <c r="AO6" s="347">
        <v>11</v>
      </c>
      <c r="AP6" s="346">
        <v>25</v>
      </c>
      <c r="AQ6" s="346">
        <v>81</v>
      </c>
      <c r="AR6" s="348">
        <v>28</v>
      </c>
    </row>
    <row r="7" spans="1:44" x14ac:dyDescent="0.2">
      <c r="A7" s="342" t="s">
        <v>221</v>
      </c>
      <c r="B7" s="343" t="s">
        <v>250</v>
      </c>
      <c r="C7" s="344">
        <v>4484</v>
      </c>
      <c r="D7" s="345">
        <f t="shared" si="0"/>
        <v>226</v>
      </c>
      <c r="E7" s="346">
        <v>564</v>
      </c>
      <c r="F7" s="345">
        <v>1</v>
      </c>
      <c r="G7" s="347">
        <v>563</v>
      </c>
      <c r="H7" s="346">
        <v>0</v>
      </c>
      <c r="I7" s="457">
        <v>381</v>
      </c>
      <c r="J7" s="345">
        <v>9</v>
      </c>
      <c r="K7" s="347">
        <v>0</v>
      </c>
      <c r="L7" s="346">
        <v>88</v>
      </c>
      <c r="M7" s="346">
        <v>162</v>
      </c>
      <c r="N7" s="345">
        <v>24</v>
      </c>
      <c r="O7" s="347">
        <v>106</v>
      </c>
      <c r="P7" s="345">
        <v>0</v>
      </c>
      <c r="Q7" s="347">
        <v>0</v>
      </c>
      <c r="R7" s="346">
        <v>1</v>
      </c>
      <c r="S7" s="346">
        <v>46</v>
      </c>
      <c r="T7" s="345">
        <v>1</v>
      </c>
      <c r="U7" s="347">
        <v>0</v>
      </c>
      <c r="V7" s="346">
        <v>0</v>
      </c>
      <c r="W7" s="346">
        <v>0</v>
      </c>
      <c r="X7" s="345">
        <v>0</v>
      </c>
      <c r="Y7" s="347">
        <v>2</v>
      </c>
      <c r="Z7" s="346">
        <v>1</v>
      </c>
      <c r="AA7" s="346">
        <v>443</v>
      </c>
      <c r="AB7" s="345">
        <v>6</v>
      </c>
      <c r="AC7" s="347">
        <v>1108</v>
      </c>
      <c r="AD7" s="346">
        <v>9</v>
      </c>
      <c r="AE7" s="346">
        <v>0</v>
      </c>
      <c r="AF7" s="345">
        <v>149</v>
      </c>
      <c r="AG7" s="347">
        <v>0</v>
      </c>
      <c r="AH7" s="346">
        <v>0</v>
      </c>
      <c r="AI7" s="346">
        <v>0</v>
      </c>
      <c r="AJ7" s="345">
        <v>14</v>
      </c>
      <c r="AK7" s="347">
        <v>0</v>
      </c>
      <c r="AL7" s="346">
        <v>0</v>
      </c>
      <c r="AM7" s="346">
        <v>0</v>
      </c>
      <c r="AN7" s="345">
        <v>0</v>
      </c>
      <c r="AO7" s="347">
        <v>1</v>
      </c>
      <c r="AP7" s="346">
        <v>0</v>
      </c>
      <c r="AQ7" s="346">
        <v>352</v>
      </c>
      <c r="AR7" s="348">
        <v>227</v>
      </c>
    </row>
    <row r="8" spans="1:44" x14ac:dyDescent="0.2">
      <c r="A8" s="342" t="s">
        <v>222</v>
      </c>
      <c r="B8" s="343" t="s">
        <v>27</v>
      </c>
      <c r="C8" s="344">
        <v>420</v>
      </c>
      <c r="D8" s="345">
        <f t="shared" si="0"/>
        <v>30</v>
      </c>
      <c r="E8" s="346">
        <v>119</v>
      </c>
      <c r="F8" s="345">
        <v>21</v>
      </c>
      <c r="G8" s="347">
        <v>5</v>
      </c>
      <c r="H8" s="346">
        <v>5</v>
      </c>
      <c r="I8" s="457">
        <v>13</v>
      </c>
      <c r="J8" s="345">
        <v>0</v>
      </c>
      <c r="K8" s="347">
        <v>0</v>
      </c>
      <c r="L8" s="346">
        <v>9</v>
      </c>
      <c r="M8" s="346">
        <v>12</v>
      </c>
      <c r="N8" s="345">
        <v>9</v>
      </c>
      <c r="O8" s="347">
        <v>22</v>
      </c>
      <c r="P8" s="345">
        <v>1</v>
      </c>
      <c r="Q8" s="347">
        <v>8</v>
      </c>
      <c r="R8" s="346">
        <v>0</v>
      </c>
      <c r="S8" s="346">
        <v>13</v>
      </c>
      <c r="T8" s="345">
        <v>0</v>
      </c>
      <c r="U8" s="347">
        <v>5</v>
      </c>
      <c r="V8" s="346">
        <v>1</v>
      </c>
      <c r="W8" s="346">
        <v>8</v>
      </c>
      <c r="X8" s="345">
        <v>1</v>
      </c>
      <c r="Y8" s="347">
        <v>32</v>
      </c>
      <c r="Z8" s="346">
        <v>11</v>
      </c>
      <c r="AA8" s="346">
        <v>4</v>
      </c>
      <c r="AB8" s="345">
        <v>8</v>
      </c>
      <c r="AC8" s="347">
        <v>1</v>
      </c>
      <c r="AD8" s="346">
        <v>1</v>
      </c>
      <c r="AE8" s="346">
        <v>43</v>
      </c>
      <c r="AF8" s="345">
        <v>7</v>
      </c>
      <c r="AG8" s="347">
        <v>0</v>
      </c>
      <c r="AH8" s="346">
        <v>1</v>
      </c>
      <c r="AI8" s="346">
        <v>0</v>
      </c>
      <c r="AJ8" s="345">
        <v>1</v>
      </c>
      <c r="AK8" s="347">
        <v>0</v>
      </c>
      <c r="AL8" s="346">
        <v>0</v>
      </c>
      <c r="AM8" s="346">
        <v>15</v>
      </c>
      <c r="AN8" s="345">
        <v>0</v>
      </c>
      <c r="AO8" s="347">
        <v>1</v>
      </c>
      <c r="AP8" s="346">
        <v>5</v>
      </c>
      <c r="AQ8" s="346">
        <v>7</v>
      </c>
      <c r="AR8" s="348">
        <v>1</v>
      </c>
    </row>
    <row r="9" spans="1:44" x14ac:dyDescent="0.2">
      <c r="A9" s="342" t="s">
        <v>223</v>
      </c>
      <c r="B9" s="343" t="s">
        <v>191</v>
      </c>
      <c r="C9" s="344">
        <v>71746</v>
      </c>
      <c r="D9" s="345">
        <f t="shared" si="0"/>
        <v>20579</v>
      </c>
      <c r="E9" s="346">
        <v>6310</v>
      </c>
      <c r="F9" s="345">
        <v>2289</v>
      </c>
      <c r="G9" s="347">
        <v>2199</v>
      </c>
      <c r="H9" s="346">
        <v>6105</v>
      </c>
      <c r="I9" s="457">
        <v>191</v>
      </c>
      <c r="J9" s="345">
        <v>219</v>
      </c>
      <c r="K9" s="347">
        <v>4036</v>
      </c>
      <c r="L9" s="346">
        <v>481</v>
      </c>
      <c r="M9" s="346">
        <v>1014</v>
      </c>
      <c r="N9" s="345">
        <v>3971</v>
      </c>
      <c r="O9" s="347">
        <v>229</v>
      </c>
      <c r="P9" s="345">
        <v>168</v>
      </c>
      <c r="Q9" s="347">
        <v>1782</v>
      </c>
      <c r="R9" s="346">
        <v>1571</v>
      </c>
      <c r="S9" s="346">
        <v>1055</v>
      </c>
      <c r="T9" s="345">
        <v>226</v>
      </c>
      <c r="U9" s="347">
        <v>2431</v>
      </c>
      <c r="V9" s="346">
        <v>1192</v>
      </c>
      <c r="W9" s="346">
        <v>680</v>
      </c>
      <c r="X9" s="345">
        <v>567</v>
      </c>
      <c r="Y9" s="347">
        <v>238</v>
      </c>
      <c r="Z9" s="346">
        <v>1199</v>
      </c>
      <c r="AA9" s="346">
        <v>893</v>
      </c>
      <c r="AB9" s="345">
        <v>606</v>
      </c>
      <c r="AC9" s="347">
        <v>1022</v>
      </c>
      <c r="AD9" s="346">
        <v>2015</v>
      </c>
      <c r="AE9" s="346">
        <v>749</v>
      </c>
      <c r="AF9" s="345">
        <v>3055</v>
      </c>
      <c r="AG9" s="347">
        <v>24</v>
      </c>
      <c r="AH9" s="346">
        <v>341</v>
      </c>
      <c r="AI9" s="346">
        <v>1803</v>
      </c>
      <c r="AJ9" s="345">
        <v>22</v>
      </c>
      <c r="AK9" s="347">
        <v>22</v>
      </c>
      <c r="AL9" s="346">
        <v>202</v>
      </c>
      <c r="AM9" s="346">
        <v>292</v>
      </c>
      <c r="AN9" s="345">
        <v>223</v>
      </c>
      <c r="AO9" s="347">
        <v>187</v>
      </c>
      <c r="AP9" s="346">
        <v>188</v>
      </c>
      <c r="AQ9" s="346">
        <v>870</v>
      </c>
      <c r="AR9" s="348">
        <v>500</v>
      </c>
    </row>
    <row r="10" spans="1:44" x14ac:dyDescent="0.2">
      <c r="A10" s="342" t="s">
        <v>224</v>
      </c>
      <c r="B10" s="343" t="s">
        <v>28</v>
      </c>
      <c r="C10" s="344">
        <v>13333</v>
      </c>
      <c r="D10" s="345">
        <f t="shared" si="0"/>
        <v>767</v>
      </c>
      <c r="E10" s="346">
        <v>1941</v>
      </c>
      <c r="F10" s="345">
        <v>351</v>
      </c>
      <c r="G10" s="347">
        <v>89</v>
      </c>
      <c r="H10" s="346">
        <v>324</v>
      </c>
      <c r="I10" s="457">
        <v>198</v>
      </c>
      <c r="J10" s="345">
        <v>69</v>
      </c>
      <c r="K10" s="347">
        <v>399</v>
      </c>
      <c r="L10" s="346">
        <v>43</v>
      </c>
      <c r="M10" s="346">
        <v>448</v>
      </c>
      <c r="N10" s="345">
        <v>1408</v>
      </c>
      <c r="O10" s="347">
        <v>325</v>
      </c>
      <c r="P10" s="345">
        <v>1799</v>
      </c>
      <c r="Q10" s="347">
        <v>284</v>
      </c>
      <c r="R10" s="346">
        <v>151</v>
      </c>
      <c r="S10" s="346">
        <v>217</v>
      </c>
      <c r="T10" s="345">
        <v>81</v>
      </c>
      <c r="U10" s="347">
        <v>423</v>
      </c>
      <c r="V10" s="346">
        <v>49</v>
      </c>
      <c r="W10" s="346">
        <v>319</v>
      </c>
      <c r="X10" s="345">
        <v>91</v>
      </c>
      <c r="Y10" s="347">
        <v>157</v>
      </c>
      <c r="Z10" s="346">
        <v>581</v>
      </c>
      <c r="AA10" s="346">
        <v>88</v>
      </c>
      <c r="AB10" s="345">
        <v>368</v>
      </c>
      <c r="AC10" s="347">
        <v>75</v>
      </c>
      <c r="AD10" s="346">
        <v>161</v>
      </c>
      <c r="AE10" s="346">
        <v>270</v>
      </c>
      <c r="AF10" s="345">
        <v>192</v>
      </c>
      <c r="AG10" s="347">
        <v>0</v>
      </c>
      <c r="AH10" s="346">
        <v>974</v>
      </c>
      <c r="AI10" s="346">
        <v>81</v>
      </c>
      <c r="AJ10" s="345">
        <v>144</v>
      </c>
      <c r="AK10" s="347">
        <v>66</v>
      </c>
      <c r="AL10" s="346">
        <v>58</v>
      </c>
      <c r="AM10" s="346">
        <v>43</v>
      </c>
      <c r="AN10" s="345">
        <v>20</v>
      </c>
      <c r="AO10" s="347">
        <v>13</v>
      </c>
      <c r="AP10" s="346">
        <v>73</v>
      </c>
      <c r="AQ10" s="346">
        <v>145</v>
      </c>
      <c r="AR10" s="348">
        <v>48</v>
      </c>
    </row>
    <row r="11" spans="1:44" x14ac:dyDescent="0.2">
      <c r="A11" s="342" t="s">
        <v>225</v>
      </c>
      <c r="B11" s="343" t="s">
        <v>268</v>
      </c>
      <c r="C11" s="344">
        <v>15830</v>
      </c>
      <c r="D11" s="345">
        <f t="shared" si="0"/>
        <v>1747</v>
      </c>
      <c r="E11" s="346">
        <v>1704</v>
      </c>
      <c r="F11" s="345">
        <v>1404</v>
      </c>
      <c r="G11" s="347">
        <v>650</v>
      </c>
      <c r="H11" s="346">
        <v>317</v>
      </c>
      <c r="I11" s="457">
        <v>80</v>
      </c>
      <c r="J11" s="345">
        <v>14</v>
      </c>
      <c r="K11" s="347">
        <v>837</v>
      </c>
      <c r="L11" s="346">
        <v>69</v>
      </c>
      <c r="M11" s="346">
        <v>477</v>
      </c>
      <c r="N11" s="345">
        <v>571</v>
      </c>
      <c r="O11" s="347">
        <v>100</v>
      </c>
      <c r="P11" s="345">
        <v>142</v>
      </c>
      <c r="Q11" s="347">
        <v>49</v>
      </c>
      <c r="R11" s="346">
        <v>518</v>
      </c>
      <c r="S11" s="346">
        <v>621</v>
      </c>
      <c r="T11" s="345">
        <v>86</v>
      </c>
      <c r="U11" s="347">
        <v>540</v>
      </c>
      <c r="V11" s="346">
        <v>375</v>
      </c>
      <c r="W11" s="346">
        <v>762</v>
      </c>
      <c r="X11" s="345">
        <v>262</v>
      </c>
      <c r="Y11" s="347">
        <v>91</v>
      </c>
      <c r="Z11" s="346">
        <v>1234</v>
      </c>
      <c r="AA11" s="346">
        <v>113</v>
      </c>
      <c r="AB11" s="345">
        <v>108</v>
      </c>
      <c r="AC11" s="347">
        <v>27</v>
      </c>
      <c r="AD11" s="346">
        <v>619</v>
      </c>
      <c r="AE11" s="346">
        <v>651</v>
      </c>
      <c r="AF11" s="345">
        <v>610</v>
      </c>
      <c r="AG11" s="347">
        <v>10</v>
      </c>
      <c r="AH11" s="346">
        <v>114</v>
      </c>
      <c r="AI11" s="346">
        <v>242</v>
      </c>
      <c r="AJ11" s="345">
        <v>61</v>
      </c>
      <c r="AK11" s="347">
        <v>60</v>
      </c>
      <c r="AL11" s="346">
        <v>236</v>
      </c>
      <c r="AM11" s="346">
        <v>143</v>
      </c>
      <c r="AN11" s="345">
        <v>73</v>
      </c>
      <c r="AO11" s="347">
        <v>41</v>
      </c>
      <c r="AP11" s="346">
        <v>47</v>
      </c>
      <c r="AQ11" s="346">
        <v>16</v>
      </c>
      <c r="AR11" s="348">
        <v>9</v>
      </c>
    </row>
    <row r="12" spans="1:44" x14ac:dyDescent="0.2">
      <c r="A12" s="342" t="s">
        <v>226</v>
      </c>
      <c r="B12" s="343" t="s">
        <v>29</v>
      </c>
      <c r="C12" s="344">
        <v>27385</v>
      </c>
      <c r="D12" s="345">
        <f t="shared" si="0"/>
        <v>3721</v>
      </c>
      <c r="E12" s="346">
        <v>4289</v>
      </c>
      <c r="F12" s="345">
        <v>4057</v>
      </c>
      <c r="G12" s="347">
        <v>726</v>
      </c>
      <c r="H12" s="346">
        <v>844</v>
      </c>
      <c r="I12" s="457">
        <v>68</v>
      </c>
      <c r="J12" s="345">
        <v>237</v>
      </c>
      <c r="K12" s="347">
        <v>948</v>
      </c>
      <c r="L12" s="346">
        <v>140</v>
      </c>
      <c r="M12" s="346">
        <v>164</v>
      </c>
      <c r="N12" s="345">
        <v>618</v>
      </c>
      <c r="O12" s="347">
        <v>1941</v>
      </c>
      <c r="P12" s="345">
        <v>12</v>
      </c>
      <c r="Q12" s="347">
        <v>76</v>
      </c>
      <c r="R12" s="346">
        <v>369</v>
      </c>
      <c r="S12" s="346">
        <v>1815</v>
      </c>
      <c r="T12" s="345">
        <v>165</v>
      </c>
      <c r="U12" s="347">
        <v>611</v>
      </c>
      <c r="V12" s="346">
        <v>1519</v>
      </c>
      <c r="W12" s="346">
        <v>62</v>
      </c>
      <c r="X12" s="345">
        <v>492</v>
      </c>
      <c r="Y12" s="347">
        <v>101</v>
      </c>
      <c r="Z12" s="346">
        <v>792</v>
      </c>
      <c r="AA12" s="346">
        <v>0</v>
      </c>
      <c r="AB12" s="345">
        <v>125</v>
      </c>
      <c r="AC12" s="347">
        <v>111</v>
      </c>
      <c r="AD12" s="346">
        <v>39</v>
      </c>
      <c r="AE12" s="346">
        <v>596</v>
      </c>
      <c r="AF12" s="345">
        <v>931</v>
      </c>
      <c r="AG12" s="347">
        <v>56</v>
      </c>
      <c r="AH12" s="346">
        <v>3</v>
      </c>
      <c r="AI12" s="346">
        <v>135</v>
      </c>
      <c r="AJ12" s="345">
        <v>816</v>
      </c>
      <c r="AK12" s="347">
        <v>60</v>
      </c>
      <c r="AL12" s="346">
        <v>673</v>
      </c>
      <c r="AM12" s="346">
        <v>21</v>
      </c>
      <c r="AN12" s="345">
        <v>0</v>
      </c>
      <c r="AO12" s="347">
        <v>51</v>
      </c>
      <c r="AP12" s="346">
        <v>1</v>
      </c>
      <c r="AQ12" s="346">
        <v>0</v>
      </c>
      <c r="AR12" s="348">
        <v>0</v>
      </c>
    </row>
    <row r="13" spans="1:44" x14ac:dyDescent="0.2">
      <c r="A13" s="342" t="s">
        <v>227</v>
      </c>
      <c r="B13" s="343" t="s">
        <v>30</v>
      </c>
      <c r="C13" s="344">
        <v>1491</v>
      </c>
      <c r="D13" s="345">
        <f t="shared" si="0"/>
        <v>382</v>
      </c>
      <c r="E13" s="346">
        <v>83</v>
      </c>
      <c r="F13" s="345">
        <v>281</v>
      </c>
      <c r="G13" s="347">
        <v>25</v>
      </c>
      <c r="H13" s="346">
        <v>33</v>
      </c>
      <c r="I13" s="457">
        <v>3</v>
      </c>
      <c r="J13" s="345">
        <v>0</v>
      </c>
      <c r="K13" s="347">
        <v>10</v>
      </c>
      <c r="L13" s="346">
        <v>0</v>
      </c>
      <c r="M13" s="346">
        <v>0</v>
      </c>
      <c r="N13" s="345">
        <v>395</v>
      </c>
      <c r="O13" s="347">
        <v>68</v>
      </c>
      <c r="P13" s="345">
        <v>10</v>
      </c>
      <c r="Q13" s="347">
        <v>10</v>
      </c>
      <c r="R13" s="346">
        <v>20</v>
      </c>
      <c r="S13" s="346">
        <v>0</v>
      </c>
      <c r="T13" s="345">
        <v>0</v>
      </c>
      <c r="U13" s="347">
        <v>28</v>
      </c>
      <c r="V13" s="346">
        <v>43</v>
      </c>
      <c r="W13" s="346">
        <v>0</v>
      </c>
      <c r="X13" s="345">
        <v>0</v>
      </c>
      <c r="Y13" s="347">
        <v>3</v>
      </c>
      <c r="Z13" s="346">
        <v>25</v>
      </c>
      <c r="AA13" s="346">
        <v>0</v>
      </c>
      <c r="AB13" s="345">
        <v>8</v>
      </c>
      <c r="AC13" s="347">
        <v>6</v>
      </c>
      <c r="AD13" s="346">
        <v>22</v>
      </c>
      <c r="AE13" s="346">
        <v>9</v>
      </c>
      <c r="AF13" s="345">
        <v>2</v>
      </c>
      <c r="AG13" s="347">
        <v>0</v>
      </c>
      <c r="AH13" s="346">
        <v>0</v>
      </c>
      <c r="AI13" s="346">
        <v>0</v>
      </c>
      <c r="AJ13" s="345">
        <v>0</v>
      </c>
      <c r="AK13" s="347">
        <v>0</v>
      </c>
      <c r="AL13" s="346">
        <v>0</v>
      </c>
      <c r="AM13" s="346">
        <v>10</v>
      </c>
      <c r="AN13" s="345">
        <v>15</v>
      </c>
      <c r="AO13" s="347">
        <v>0</v>
      </c>
      <c r="AP13" s="346">
        <v>0</v>
      </c>
      <c r="AQ13" s="346">
        <v>0</v>
      </c>
      <c r="AR13" s="348">
        <v>0</v>
      </c>
    </row>
    <row r="14" spans="1:44" x14ac:dyDescent="0.2">
      <c r="A14" s="342" t="s">
        <v>2</v>
      </c>
      <c r="B14" s="343" t="s">
        <v>470</v>
      </c>
      <c r="C14" s="344">
        <v>24915</v>
      </c>
      <c r="D14" s="345">
        <f t="shared" si="0"/>
        <v>6656</v>
      </c>
      <c r="E14" s="346">
        <v>2168</v>
      </c>
      <c r="F14" s="345">
        <v>1733</v>
      </c>
      <c r="G14" s="347">
        <v>961</v>
      </c>
      <c r="H14" s="346">
        <v>293</v>
      </c>
      <c r="I14" s="457">
        <v>25</v>
      </c>
      <c r="J14" s="345">
        <v>29</v>
      </c>
      <c r="K14" s="347">
        <v>950</v>
      </c>
      <c r="L14" s="346">
        <v>62</v>
      </c>
      <c r="M14" s="346">
        <v>918</v>
      </c>
      <c r="N14" s="345">
        <v>1337</v>
      </c>
      <c r="O14" s="347">
        <v>203</v>
      </c>
      <c r="P14" s="345">
        <v>265</v>
      </c>
      <c r="Q14" s="347">
        <v>175</v>
      </c>
      <c r="R14" s="346">
        <v>446</v>
      </c>
      <c r="S14" s="346">
        <v>207</v>
      </c>
      <c r="T14" s="345">
        <v>48</v>
      </c>
      <c r="U14" s="347">
        <v>668</v>
      </c>
      <c r="V14" s="346">
        <v>971</v>
      </c>
      <c r="W14" s="346">
        <v>882</v>
      </c>
      <c r="X14" s="345">
        <v>501</v>
      </c>
      <c r="Y14" s="347">
        <v>36</v>
      </c>
      <c r="Z14" s="346">
        <v>1022</v>
      </c>
      <c r="AA14" s="346">
        <v>90</v>
      </c>
      <c r="AB14" s="345">
        <v>191</v>
      </c>
      <c r="AC14" s="347">
        <v>46</v>
      </c>
      <c r="AD14" s="346">
        <v>238</v>
      </c>
      <c r="AE14" s="346">
        <v>747</v>
      </c>
      <c r="AF14" s="345">
        <v>1321</v>
      </c>
      <c r="AG14" s="347">
        <v>0</v>
      </c>
      <c r="AH14" s="346">
        <v>250</v>
      </c>
      <c r="AI14" s="346">
        <v>512</v>
      </c>
      <c r="AJ14" s="345">
        <v>124</v>
      </c>
      <c r="AK14" s="347">
        <v>173</v>
      </c>
      <c r="AL14" s="346">
        <v>407</v>
      </c>
      <c r="AM14" s="346">
        <v>18</v>
      </c>
      <c r="AN14" s="345">
        <v>35</v>
      </c>
      <c r="AO14" s="347">
        <v>164</v>
      </c>
      <c r="AP14" s="346">
        <v>38</v>
      </c>
      <c r="AQ14" s="346">
        <v>2</v>
      </c>
      <c r="AR14" s="348">
        <v>3</v>
      </c>
    </row>
    <row r="15" spans="1:44" x14ac:dyDescent="0.2">
      <c r="A15" s="342" t="s">
        <v>3</v>
      </c>
      <c r="B15" s="343" t="s">
        <v>31</v>
      </c>
      <c r="C15" s="344">
        <v>10880</v>
      </c>
      <c r="D15" s="345">
        <f t="shared" si="0"/>
        <v>771</v>
      </c>
      <c r="E15" s="346">
        <v>1251</v>
      </c>
      <c r="F15" s="345">
        <v>1443</v>
      </c>
      <c r="G15" s="347">
        <v>296</v>
      </c>
      <c r="H15" s="346">
        <v>203</v>
      </c>
      <c r="I15" s="457">
        <v>17</v>
      </c>
      <c r="J15" s="345">
        <v>12</v>
      </c>
      <c r="K15" s="347">
        <v>196</v>
      </c>
      <c r="L15" s="346">
        <v>32</v>
      </c>
      <c r="M15" s="346">
        <v>216</v>
      </c>
      <c r="N15" s="345">
        <v>146</v>
      </c>
      <c r="O15" s="347">
        <v>830</v>
      </c>
      <c r="P15" s="345">
        <v>167</v>
      </c>
      <c r="Q15" s="347">
        <v>19</v>
      </c>
      <c r="R15" s="346">
        <v>109</v>
      </c>
      <c r="S15" s="346">
        <v>1449</v>
      </c>
      <c r="T15" s="345">
        <v>93</v>
      </c>
      <c r="U15" s="347">
        <v>308</v>
      </c>
      <c r="V15" s="346">
        <v>31</v>
      </c>
      <c r="W15" s="346">
        <v>271</v>
      </c>
      <c r="X15" s="345">
        <v>205</v>
      </c>
      <c r="Y15" s="347">
        <v>103</v>
      </c>
      <c r="Z15" s="346">
        <v>319</v>
      </c>
      <c r="AA15" s="346">
        <v>846</v>
      </c>
      <c r="AB15" s="345">
        <v>56</v>
      </c>
      <c r="AC15" s="347">
        <v>153</v>
      </c>
      <c r="AD15" s="346">
        <v>75</v>
      </c>
      <c r="AE15" s="346">
        <v>318</v>
      </c>
      <c r="AF15" s="345">
        <v>133</v>
      </c>
      <c r="AG15" s="347">
        <v>35</v>
      </c>
      <c r="AH15" s="346">
        <v>42</v>
      </c>
      <c r="AI15" s="346">
        <v>44</v>
      </c>
      <c r="AJ15" s="345">
        <v>317</v>
      </c>
      <c r="AK15" s="347">
        <v>85</v>
      </c>
      <c r="AL15" s="346">
        <v>52</v>
      </c>
      <c r="AM15" s="346">
        <v>47</v>
      </c>
      <c r="AN15" s="345">
        <v>5</v>
      </c>
      <c r="AO15" s="347">
        <v>5</v>
      </c>
      <c r="AP15" s="346">
        <v>109</v>
      </c>
      <c r="AQ15" s="346">
        <v>39</v>
      </c>
      <c r="AR15" s="348">
        <v>32</v>
      </c>
    </row>
    <row r="16" spans="1:44" x14ac:dyDescent="0.2">
      <c r="A16" s="342" t="s">
        <v>4</v>
      </c>
      <c r="B16" s="343" t="s">
        <v>32</v>
      </c>
      <c r="C16" s="344">
        <v>23687</v>
      </c>
      <c r="D16" s="345">
        <f t="shared" si="0"/>
        <v>4316</v>
      </c>
      <c r="E16" s="346">
        <v>6480</v>
      </c>
      <c r="F16" s="345">
        <v>3271</v>
      </c>
      <c r="G16" s="347">
        <v>65</v>
      </c>
      <c r="H16" s="346">
        <v>247</v>
      </c>
      <c r="I16" s="457">
        <v>15</v>
      </c>
      <c r="J16" s="345">
        <v>0</v>
      </c>
      <c r="K16" s="347">
        <v>1254</v>
      </c>
      <c r="L16" s="346">
        <v>85</v>
      </c>
      <c r="M16" s="346">
        <v>34</v>
      </c>
      <c r="N16" s="345">
        <v>5085</v>
      </c>
      <c r="O16" s="347">
        <v>11</v>
      </c>
      <c r="P16" s="345">
        <v>61</v>
      </c>
      <c r="Q16" s="347">
        <v>3</v>
      </c>
      <c r="R16" s="346">
        <v>157</v>
      </c>
      <c r="S16" s="346">
        <v>152</v>
      </c>
      <c r="T16" s="345">
        <v>156</v>
      </c>
      <c r="U16" s="347">
        <v>717</v>
      </c>
      <c r="V16" s="346">
        <v>61</v>
      </c>
      <c r="W16" s="346">
        <v>473</v>
      </c>
      <c r="X16" s="345">
        <v>56</v>
      </c>
      <c r="Y16" s="347">
        <v>17</v>
      </c>
      <c r="Z16" s="346">
        <v>38</v>
      </c>
      <c r="AA16" s="346">
        <v>13</v>
      </c>
      <c r="AB16" s="345">
        <v>105</v>
      </c>
      <c r="AC16" s="347">
        <v>31</v>
      </c>
      <c r="AD16" s="346">
        <v>11</v>
      </c>
      <c r="AE16" s="346">
        <v>53</v>
      </c>
      <c r="AF16" s="345">
        <v>96</v>
      </c>
      <c r="AG16" s="347">
        <v>13</v>
      </c>
      <c r="AH16" s="346">
        <v>82</v>
      </c>
      <c r="AI16" s="346">
        <v>122</v>
      </c>
      <c r="AJ16" s="345">
        <v>165</v>
      </c>
      <c r="AK16" s="347">
        <v>16</v>
      </c>
      <c r="AL16" s="346">
        <v>40</v>
      </c>
      <c r="AM16" s="346">
        <v>0</v>
      </c>
      <c r="AN16" s="345">
        <v>95</v>
      </c>
      <c r="AO16" s="347">
        <v>3</v>
      </c>
      <c r="AP16" s="346">
        <v>88</v>
      </c>
      <c r="AQ16" s="346">
        <v>0</v>
      </c>
      <c r="AR16" s="348">
        <v>0</v>
      </c>
    </row>
    <row r="17" spans="1:44" x14ac:dyDescent="0.2">
      <c r="A17" s="342" t="s">
        <v>5</v>
      </c>
      <c r="B17" s="343" t="s">
        <v>33</v>
      </c>
      <c r="C17" s="344">
        <v>6870</v>
      </c>
      <c r="D17" s="345">
        <f t="shared" si="0"/>
        <v>978</v>
      </c>
      <c r="E17" s="346">
        <v>690</v>
      </c>
      <c r="F17" s="345">
        <v>1893</v>
      </c>
      <c r="G17" s="347">
        <v>406</v>
      </c>
      <c r="H17" s="346">
        <v>50</v>
      </c>
      <c r="I17" s="457">
        <v>4</v>
      </c>
      <c r="J17" s="345">
        <v>9</v>
      </c>
      <c r="K17" s="347">
        <v>114</v>
      </c>
      <c r="L17" s="346">
        <v>65</v>
      </c>
      <c r="M17" s="346">
        <v>353</v>
      </c>
      <c r="N17" s="345">
        <v>292</v>
      </c>
      <c r="O17" s="347">
        <v>89</v>
      </c>
      <c r="P17" s="345">
        <v>0</v>
      </c>
      <c r="Q17" s="347">
        <v>68</v>
      </c>
      <c r="R17" s="346">
        <v>102</v>
      </c>
      <c r="S17" s="346">
        <v>167</v>
      </c>
      <c r="T17" s="345">
        <v>48</v>
      </c>
      <c r="U17" s="347">
        <v>78</v>
      </c>
      <c r="V17" s="346">
        <v>376</v>
      </c>
      <c r="W17" s="346">
        <v>81</v>
      </c>
      <c r="X17" s="345">
        <v>9</v>
      </c>
      <c r="Y17" s="347">
        <v>6</v>
      </c>
      <c r="Z17" s="346">
        <v>241</v>
      </c>
      <c r="AA17" s="346">
        <v>1</v>
      </c>
      <c r="AB17" s="345">
        <v>67</v>
      </c>
      <c r="AC17" s="347">
        <v>7</v>
      </c>
      <c r="AD17" s="346">
        <v>33</v>
      </c>
      <c r="AE17" s="346">
        <v>145</v>
      </c>
      <c r="AF17" s="345">
        <v>45</v>
      </c>
      <c r="AG17" s="347">
        <v>0</v>
      </c>
      <c r="AH17" s="346">
        <v>146</v>
      </c>
      <c r="AI17" s="346">
        <v>33</v>
      </c>
      <c r="AJ17" s="345">
        <v>173</v>
      </c>
      <c r="AK17" s="347">
        <v>4</v>
      </c>
      <c r="AL17" s="346">
        <v>41</v>
      </c>
      <c r="AM17" s="346">
        <v>12</v>
      </c>
      <c r="AN17" s="345">
        <v>0</v>
      </c>
      <c r="AO17" s="347">
        <v>0</v>
      </c>
      <c r="AP17" s="346">
        <v>35</v>
      </c>
      <c r="AQ17" s="346">
        <v>9</v>
      </c>
      <c r="AR17" s="348">
        <v>0</v>
      </c>
    </row>
    <row r="18" spans="1:44" x14ac:dyDescent="0.2">
      <c r="A18" s="342" t="s">
        <v>6</v>
      </c>
      <c r="B18" s="343" t="s">
        <v>34</v>
      </c>
      <c r="C18" s="344">
        <v>39164</v>
      </c>
      <c r="D18" s="345">
        <f t="shared" si="0"/>
        <v>4594</v>
      </c>
      <c r="E18" s="346">
        <v>4229</v>
      </c>
      <c r="F18" s="345">
        <v>5784</v>
      </c>
      <c r="G18" s="347">
        <v>4259</v>
      </c>
      <c r="H18" s="346">
        <v>366</v>
      </c>
      <c r="I18" s="457">
        <v>169</v>
      </c>
      <c r="J18" s="345">
        <v>6</v>
      </c>
      <c r="K18" s="347">
        <v>1663</v>
      </c>
      <c r="L18" s="346">
        <v>292</v>
      </c>
      <c r="M18" s="346">
        <v>663</v>
      </c>
      <c r="N18" s="345">
        <v>1310</v>
      </c>
      <c r="O18" s="347">
        <v>496</v>
      </c>
      <c r="P18" s="345">
        <v>421</v>
      </c>
      <c r="Q18" s="347">
        <v>214</v>
      </c>
      <c r="R18" s="346">
        <v>2556</v>
      </c>
      <c r="S18" s="346">
        <v>844</v>
      </c>
      <c r="T18" s="345">
        <v>442</v>
      </c>
      <c r="U18" s="347">
        <v>1605</v>
      </c>
      <c r="V18" s="346">
        <v>291</v>
      </c>
      <c r="W18" s="346">
        <v>1777</v>
      </c>
      <c r="X18" s="345">
        <v>346</v>
      </c>
      <c r="Y18" s="347">
        <v>162</v>
      </c>
      <c r="Z18" s="346">
        <v>773</v>
      </c>
      <c r="AA18" s="346">
        <v>115</v>
      </c>
      <c r="AB18" s="345">
        <v>1359</v>
      </c>
      <c r="AC18" s="347">
        <v>63</v>
      </c>
      <c r="AD18" s="346">
        <v>212</v>
      </c>
      <c r="AE18" s="346">
        <v>587</v>
      </c>
      <c r="AF18" s="345">
        <v>587</v>
      </c>
      <c r="AG18" s="347">
        <v>108</v>
      </c>
      <c r="AH18" s="346">
        <v>278</v>
      </c>
      <c r="AI18" s="346">
        <v>502</v>
      </c>
      <c r="AJ18" s="345">
        <v>521</v>
      </c>
      <c r="AK18" s="347">
        <v>635</v>
      </c>
      <c r="AL18" s="346">
        <v>545</v>
      </c>
      <c r="AM18" s="346">
        <v>4</v>
      </c>
      <c r="AN18" s="345">
        <v>91</v>
      </c>
      <c r="AO18" s="347">
        <v>83</v>
      </c>
      <c r="AP18" s="346">
        <v>160</v>
      </c>
      <c r="AQ18" s="346">
        <v>28</v>
      </c>
      <c r="AR18" s="348">
        <v>24</v>
      </c>
    </row>
    <row r="19" spans="1:44" x14ac:dyDescent="0.2">
      <c r="A19" s="342" t="s">
        <v>7</v>
      </c>
      <c r="B19" s="343" t="s">
        <v>269</v>
      </c>
      <c r="C19" s="344">
        <v>31734</v>
      </c>
      <c r="D19" s="345">
        <f t="shared" si="0"/>
        <v>9431</v>
      </c>
      <c r="E19" s="346">
        <v>2932</v>
      </c>
      <c r="F19" s="345">
        <v>2245</v>
      </c>
      <c r="G19" s="347">
        <v>538</v>
      </c>
      <c r="H19" s="346">
        <v>190</v>
      </c>
      <c r="I19" s="457">
        <v>177</v>
      </c>
      <c r="J19" s="345">
        <v>21</v>
      </c>
      <c r="K19" s="347">
        <v>670</v>
      </c>
      <c r="L19" s="346">
        <v>749</v>
      </c>
      <c r="M19" s="346">
        <v>157</v>
      </c>
      <c r="N19" s="345">
        <v>1315</v>
      </c>
      <c r="O19" s="347">
        <v>27</v>
      </c>
      <c r="P19" s="345">
        <v>88</v>
      </c>
      <c r="Q19" s="347">
        <v>67</v>
      </c>
      <c r="R19" s="346">
        <v>264</v>
      </c>
      <c r="S19" s="346">
        <v>7743</v>
      </c>
      <c r="T19" s="345">
        <v>153</v>
      </c>
      <c r="U19" s="347">
        <v>319</v>
      </c>
      <c r="V19" s="346">
        <v>52</v>
      </c>
      <c r="W19" s="346">
        <v>1661</v>
      </c>
      <c r="X19" s="345">
        <v>178</v>
      </c>
      <c r="Y19" s="347">
        <v>37</v>
      </c>
      <c r="Z19" s="346">
        <v>40</v>
      </c>
      <c r="AA19" s="346">
        <v>81</v>
      </c>
      <c r="AB19" s="345">
        <v>122</v>
      </c>
      <c r="AC19" s="347">
        <v>21</v>
      </c>
      <c r="AD19" s="346">
        <v>49</v>
      </c>
      <c r="AE19" s="346">
        <v>794</v>
      </c>
      <c r="AF19" s="345">
        <v>606</v>
      </c>
      <c r="AG19" s="347">
        <v>13</v>
      </c>
      <c r="AH19" s="346">
        <v>98</v>
      </c>
      <c r="AI19" s="346">
        <v>135</v>
      </c>
      <c r="AJ19" s="345">
        <v>607</v>
      </c>
      <c r="AK19" s="347">
        <v>12</v>
      </c>
      <c r="AL19" s="346">
        <v>52</v>
      </c>
      <c r="AM19" s="346">
        <v>4</v>
      </c>
      <c r="AN19" s="345">
        <v>46</v>
      </c>
      <c r="AO19" s="347">
        <v>3</v>
      </c>
      <c r="AP19" s="346">
        <v>8</v>
      </c>
      <c r="AQ19" s="346">
        <v>24</v>
      </c>
      <c r="AR19" s="348">
        <v>5</v>
      </c>
    </row>
    <row r="20" spans="1:44" x14ac:dyDescent="0.2">
      <c r="A20" s="342" t="s">
        <v>8</v>
      </c>
      <c r="B20" s="343" t="s">
        <v>270</v>
      </c>
      <c r="C20" s="344">
        <v>30254</v>
      </c>
      <c r="D20" s="345">
        <f t="shared" si="0"/>
        <v>5601</v>
      </c>
      <c r="E20" s="346">
        <v>1875</v>
      </c>
      <c r="F20" s="345">
        <v>5058</v>
      </c>
      <c r="G20" s="347">
        <v>4761</v>
      </c>
      <c r="H20" s="346">
        <v>590</v>
      </c>
      <c r="I20" s="457">
        <v>599</v>
      </c>
      <c r="J20" s="345">
        <v>24</v>
      </c>
      <c r="K20" s="347">
        <v>1375</v>
      </c>
      <c r="L20" s="346">
        <v>40</v>
      </c>
      <c r="M20" s="346">
        <v>187</v>
      </c>
      <c r="N20" s="345">
        <v>1544</v>
      </c>
      <c r="O20" s="347">
        <v>123</v>
      </c>
      <c r="P20" s="345">
        <v>249</v>
      </c>
      <c r="Q20" s="347">
        <v>132</v>
      </c>
      <c r="R20" s="346">
        <v>1052</v>
      </c>
      <c r="S20" s="346">
        <v>235</v>
      </c>
      <c r="T20" s="345">
        <v>693</v>
      </c>
      <c r="U20" s="347">
        <v>264</v>
      </c>
      <c r="V20" s="346">
        <v>211</v>
      </c>
      <c r="W20" s="346">
        <v>950</v>
      </c>
      <c r="X20" s="345">
        <v>158</v>
      </c>
      <c r="Y20" s="347">
        <v>251</v>
      </c>
      <c r="Z20" s="346">
        <v>210</v>
      </c>
      <c r="AA20" s="346">
        <v>250</v>
      </c>
      <c r="AB20" s="345">
        <v>205</v>
      </c>
      <c r="AC20" s="347">
        <v>103</v>
      </c>
      <c r="AD20" s="346">
        <v>55</v>
      </c>
      <c r="AE20" s="346">
        <v>583</v>
      </c>
      <c r="AF20" s="345">
        <v>268</v>
      </c>
      <c r="AG20" s="347">
        <v>0</v>
      </c>
      <c r="AH20" s="346">
        <v>164</v>
      </c>
      <c r="AI20" s="346">
        <v>892</v>
      </c>
      <c r="AJ20" s="345">
        <v>1214</v>
      </c>
      <c r="AK20" s="347">
        <v>52</v>
      </c>
      <c r="AL20" s="346">
        <v>148</v>
      </c>
      <c r="AM20" s="346">
        <v>8</v>
      </c>
      <c r="AN20" s="345">
        <v>18</v>
      </c>
      <c r="AO20" s="347">
        <v>25</v>
      </c>
      <c r="AP20" s="346">
        <v>10</v>
      </c>
      <c r="AQ20" s="346">
        <v>22</v>
      </c>
      <c r="AR20" s="348">
        <v>55</v>
      </c>
    </row>
    <row r="21" spans="1:44" x14ac:dyDescent="0.2">
      <c r="A21" s="342" t="s">
        <v>9</v>
      </c>
      <c r="B21" s="343" t="s">
        <v>271</v>
      </c>
      <c r="C21" s="344">
        <v>10720</v>
      </c>
      <c r="D21" s="345">
        <f t="shared" si="0"/>
        <v>2732</v>
      </c>
      <c r="E21" s="346">
        <v>2506</v>
      </c>
      <c r="F21" s="345">
        <v>617</v>
      </c>
      <c r="G21" s="347">
        <v>725</v>
      </c>
      <c r="H21" s="346">
        <v>663</v>
      </c>
      <c r="I21" s="457">
        <v>0</v>
      </c>
      <c r="J21" s="345">
        <v>66</v>
      </c>
      <c r="K21" s="347">
        <v>232</v>
      </c>
      <c r="L21" s="346">
        <v>31</v>
      </c>
      <c r="M21" s="346">
        <v>184</v>
      </c>
      <c r="N21" s="345">
        <v>278</v>
      </c>
      <c r="O21" s="347">
        <v>1</v>
      </c>
      <c r="P21" s="345">
        <v>15</v>
      </c>
      <c r="Q21" s="347">
        <v>649</v>
      </c>
      <c r="R21" s="346">
        <v>142</v>
      </c>
      <c r="S21" s="346">
        <v>49</v>
      </c>
      <c r="T21" s="345">
        <v>67</v>
      </c>
      <c r="U21" s="347">
        <v>0</v>
      </c>
      <c r="V21" s="346">
        <v>43</v>
      </c>
      <c r="W21" s="346">
        <v>151</v>
      </c>
      <c r="X21" s="345">
        <v>109</v>
      </c>
      <c r="Y21" s="347">
        <v>7</v>
      </c>
      <c r="Z21" s="346">
        <v>10</v>
      </c>
      <c r="AA21" s="346">
        <v>60</v>
      </c>
      <c r="AB21" s="345">
        <v>0</v>
      </c>
      <c r="AC21" s="347">
        <v>9</v>
      </c>
      <c r="AD21" s="346">
        <v>69</v>
      </c>
      <c r="AE21" s="346">
        <v>7</v>
      </c>
      <c r="AF21" s="345">
        <v>112</v>
      </c>
      <c r="AG21" s="347">
        <v>3</v>
      </c>
      <c r="AH21" s="346">
        <v>235</v>
      </c>
      <c r="AI21" s="346">
        <v>9</v>
      </c>
      <c r="AJ21" s="345">
        <v>69</v>
      </c>
      <c r="AK21" s="347">
        <v>202</v>
      </c>
      <c r="AL21" s="346">
        <v>529</v>
      </c>
      <c r="AM21" s="346">
        <v>0</v>
      </c>
      <c r="AN21" s="345">
        <v>0</v>
      </c>
      <c r="AO21" s="347">
        <v>10</v>
      </c>
      <c r="AP21" s="346">
        <v>102</v>
      </c>
      <c r="AQ21" s="346">
        <v>27</v>
      </c>
      <c r="AR21" s="348">
        <v>0</v>
      </c>
    </row>
    <row r="22" spans="1:44" x14ac:dyDescent="0.2">
      <c r="A22" s="342" t="s">
        <v>10</v>
      </c>
      <c r="B22" s="343" t="s">
        <v>281</v>
      </c>
      <c r="C22" s="344">
        <v>11196</v>
      </c>
      <c r="D22" s="345">
        <f t="shared" si="0"/>
        <v>1058</v>
      </c>
      <c r="E22" s="346">
        <v>1505</v>
      </c>
      <c r="F22" s="345">
        <v>1466</v>
      </c>
      <c r="G22" s="347">
        <v>514</v>
      </c>
      <c r="H22" s="346">
        <v>147</v>
      </c>
      <c r="I22" s="457">
        <v>14</v>
      </c>
      <c r="J22" s="345">
        <v>13</v>
      </c>
      <c r="K22" s="347">
        <v>1254</v>
      </c>
      <c r="L22" s="346">
        <v>48</v>
      </c>
      <c r="M22" s="346">
        <v>266</v>
      </c>
      <c r="N22" s="345">
        <v>162</v>
      </c>
      <c r="O22" s="347">
        <v>213</v>
      </c>
      <c r="P22" s="345">
        <v>152</v>
      </c>
      <c r="Q22" s="347">
        <v>104</v>
      </c>
      <c r="R22" s="346">
        <v>51</v>
      </c>
      <c r="S22" s="346">
        <v>8</v>
      </c>
      <c r="T22" s="345">
        <v>72</v>
      </c>
      <c r="U22" s="347">
        <v>142</v>
      </c>
      <c r="V22" s="346">
        <v>137</v>
      </c>
      <c r="W22" s="346">
        <v>93</v>
      </c>
      <c r="X22" s="345">
        <v>165</v>
      </c>
      <c r="Y22" s="347">
        <v>31</v>
      </c>
      <c r="Z22" s="346">
        <v>376</v>
      </c>
      <c r="AA22" s="346">
        <v>35</v>
      </c>
      <c r="AB22" s="345">
        <v>108</v>
      </c>
      <c r="AC22" s="347">
        <v>2</v>
      </c>
      <c r="AD22" s="346">
        <v>13</v>
      </c>
      <c r="AE22" s="346">
        <v>452</v>
      </c>
      <c r="AF22" s="345">
        <v>248</v>
      </c>
      <c r="AG22" s="347">
        <v>319</v>
      </c>
      <c r="AH22" s="346">
        <v>163</v>
      </c>
      <c r="AI22" s="346">
        <v>3</v>
      </c>
      <c r="AJ22" s="345">
        <v>2</v>
      </c>
      <c r="AK22" s="347">
        <v>6</v>
      </c>
      <c r="AL22" s="346">
        <v>2</v>
      </c>
      <c r="AM22" s="346">
        <v>0</v>
      </c>
      <c r="AN22" s="345">
        <v>1567</v>
      </c>
      <c r="AO22" s="347">
        <v>18</v>
      </c>
      <c r="AP22" s="346">
        <v>164</v>
      </c>
      <c r="AQ22" s="346">
        <v>103</v>
      </c>
      <c r="AR22" s="348">
        <v>0</v>
      </c>
    </row>
    <row r="23" spans="1:44" x14ac:dyDescent="0.2">
      <c r="A23" s="342" t="s">
        <v>11</v>
      </c>
      <c r="B23" s="343" t="s">
        <v>35</v>
      </c>
      <c r="C23" s="344">
        <v>38482</v>
      </c>
      <c r="D23" s="345">
        <f t="shared" si="0"/>
        <v>7041</v>
      </c>
      <c r="E23" s="346">
        <v>10403</v>
      </c>
      <c r="F23" s="345">
        <v>3136</v>
      </c>
      <c r="G23" s="347">
        <v>1365</v>
      </c>
      <c r="H23" s="346">
        <v>567</v>
      </c>
      <c r="I23" s="457">
        <v>1357</v>
      </c>
      <c r="J23" s="345">
        <v>39</v>
      </c>
      <c r="K23" s="347">
        <v>1016</v>
      </c>
      <c r="L23" s="346">
        <v>52</v>
      </c>
      <c r="M23" s="346">
        <v>245</v>
      </c>
      <c r="N23" s="345">
        <v>1152</v>
      </c>
      <c r="O23" s="347">
        <v>725</v>
      </c>
      <c r="P23" s="345">
        <v>99</v>
      </c>
      <c r="Q23" s="347">
        <v>314</v>
      </c>
      <c r="R23" s="346">
        <v>135</v>
      </c>
      <c r="S23" s="346">
        <v>556</v>
      </c>
      <c r="T23" s="345">
        <v>309</v>
      </c>
      <c r="U23" s="347">
        <v>94</v>
      </c>
      <c r="V23" s="346">
        <v>1473</v>
      </c>
      <c r="W23" s="346">
        <v>1430</v>
      </c>
      <c r="X23" s="345">
        <v>241</v>
      </c>
      <c r="Y23" s="347">
        <v>306</v>
      </c>
      <c r="Z23" s="346">
        <v>1375</v>
      </c>
      <c r="AA23" s="346">
        <v>794</v>
      </c>
      <c r="AB23" s="345">
        <v>12</v>
      </c>
      <c r="AC23" s="347">
        <v>350</v>
      </c>
      <c r="AD23" s="346">
        <v>568</v>
      </c>
      <c r="AE23" s="346">
        <v>431</v>
      </c>
      <c r="AF23" s="345">
        <v>786</v>
      </c>
      <c r="AG23" s="347">
        <v>3</v>
      </c>
      <c r="AH23" s="346">
        <v>115</v>
      </c>
      <c r="AI23" s="346">
        <v>140</v>
      </c>
      <c r="AJ23" s="345">
        <v>96</v>
      </c>
      <c r="AK23" s="347">
        <v>112</v>
      </c>
      <c r="AL23" s="346">
        <v>916</v>
      </c>
      <c r="AM23" s="346">
        <v>22</v>
      </c>
      <c r="AN23" s="345">
        <v>140</v>
      </c>
      <c r="AO23" s="347">
        <v>365</v>
      </c>
      <c r="AP23" s="346">
        <v>181</v>
      </c>
      <c r="AQ23" s="346">
        <v>0</v>
      </c>
      <c r="AR23" s="348">
        <v>21</v>
      </c>
    </row>
    <row r="24" spans="1:44" x14ac:dyDescent="0.2">
      <c r="A24" s="342" t="s">
        <v>12</v>
      </c>
      <c r="B24" s="343" t="s">
        <v>365</v>
      </c>
      <c r="C24" s="344">
        <v>13315</v>
      </c>
      <c r="D24" s="345">
        <f t="shared" si="0"/>
        <v>3151</v>
      </c>
      <c r="E24" s="346">
        <v>474</v>
      </c>
      <c r="F24" s="345">
        <v>3386</v>
      </c>
      <c r="G24" s="347">
        <v>508</v>
      </c>
      <c r="H24" s="346">
        <v>824</v>
      </c>
      <c r="I24" s="457">
        <v>0</v>
      </c>
      <c r="J24" s="345">
        <v>0</v>
      </c>
      <c r="K24" s="347">
        <v>731</v>
      </c>
      <c r="L24" s="346">
        <v>0</v>
      </c>
      <c r="M24" s="346">
        <v>12</v>
      </c>
      <c r="N24" s="345">
        <v>41</v>
      </c>
      <c r="O24" s="347">
        <v>0</v>
      </c>
      <c r="P24" s="345">
        <v>96</v>
      </c>
      <c r="Q24" s="347">
        <v>144</v>
      </c>
      <c r="R24" s="346">
        <v>423</v>
      </c>
      <c r="S24" s="346">
        <v>0</v>
      </c>
      <c r="T24" s="345">
        <v>31</v>
      </c>
      <c r="U24" s="347">
        <v>10</v>
      </c>
      <c r="V24" s="346">
        <v>2279</v>
      </c>
      <c r="W24" s="346">
        <v>24</v>
      </c>
      <c r="X24" s="345">
        <v>200</v>
      </c>
      <c r="Y24" s="347">
        <v>0</v>
      </c>
      <c r="Z24" s="346">
        <v>12</v>
      </c>
      <c r="AA24" s="346">
        <v>0</v>
      </c>
      <c r="AB24" s="345">
        <v>0</v>
      </c>
      <c r="AC24" s="347">
        <v>89</v>
      </c>
      <c r="AD24" s="346">
        <v>0</v>
      </c>
      <c r="AE24" s="346">
        <v>661</v>
      </c>
      <c r="AF24" s="345">
        <v>8</v>
      </c>
      <c r="AG24" s="347">
        <v>15</v>
      </c>
      <c r="AH24" s="346">
        <v>0</v>
      </c>
      <c r="AI24" s="346">
        <v>79</v>
      </c>
      <c r="AJ24" s="345">
        <v>0</v>
      </c>
      <c r="AK24" s="347">
        <v>2</v>
      </c>
      <c r="AL24" s="346">
        <v>105</v>
      </c>
      <c r="AM24" s="346">
        <v>0</v>
      </c>
      <c r="AN24" s="345">
        <v>0</v>
      </c>
      <c r="AO24" s="347">
        <v>0</v>
      </c>
      <c r="AP24" s="346">
        <v>0</v>
      </c>
      <c r="AQ24" s="346">
        <v>10</v>
      </c>
      <c r="AR24" s="348">
        <v>0</v>
      </c>
    </row>
    <row r="25" spans="1:44" x14ac:dyDescent="0.2">
      <c r="A25" s="342" t="s">
        <v>13</v>
      </c>
      <c r="B25" s="343" t="s">
        <v>192</v>
      </c>
      <c r="C25" s="344">
        <v>32308</v>
      </c>
      <c r="D25" s="345">
        <f t="shared" si="0"/>
        <v>9941</v>
      </c>
      <c r="E25" s="346">
        <v>2887</v>
      </c>
      <c r="F25" s="345">
        <v>1816</v>
      </c>
      <c r="G25" s="347">
        <v>6662</v>
      </c>
      <c r="H25" s="346">
        <v>692</v>
      </c>
      <c r="I25" s="457">
        <v>105</v>
      </c>
      <c r="J25" s="345">
        <v>16</v>
      </c>
      <c r="K25" s="347">
        <v>555</v>
      </c>
      <c r="L25" s="346">
        <v>882</v>
      </c>
      <c r="M25" s="346">
        <v>287</v>
      </c>
      <c r="N25" s="345">
        <v>432</v>
      </c>
      <c r="O25" s="347">
        <v>71</v>
      </c>
      <c r="P25" s="345">
        <v>166</v>
      </c>
      <c r="Q25" s="347">
        <v>197</v>
      </c>
      <c r="R25" s="346">
        <v>544</v>
      </c>
      <c r="S25" s="346">
        <v>439</v>
      </c>
      <c r="T25" s="345">
        <v>379</v>
      </c>
      <c r="U25" s="347">
        <v>715</v>
      </c>
      <c r="V25" s="346">
        <v>671</v>
      </c>
      <c r="W25" s="346">
        <v>606</v>
      </c>
      <c r="X25" s="345">
        <v>248</v>
      </c>
      <c r="Y25" s="347">
        <v>75</v>
      </c>
      <c r="Z25" s="346">
        <v>777</v>
      </c>
      <c r="AA25" s="346">
        <v>117</v>
      </c>
      <c r="AB25" s="345">
        <v>70</v>
      </c>
      <c r="AC25" s="347">
        <v>222</v>
      </c>
      <c r="AD25" s="346">
        <v>174</v>
      </c>
      <c r="AE25" s="346">
        <v>207</v>
      </c>
      <c r="AF25" s="345">
        <v>318</v>
      </c>
      <c r="AG25" s="347">
        <v>3</v>
      </c>
      <c r="AH25" s="346">
        <v>297</v>
      </c>
      <c r="AI25" s="346">
        <v>597</v>
      </c>
      <c r="AJ25" s="345">
        <v>146</v>
      </c>
      <c r="AK25" s="347">
        <v>33</v>
      </c>
      <c r="AL25" s="346">
        <v>651</v>
      </c>
      <c r="AM25" s="346">
        <v>57</v>
      </c>
      <c r="AN25" s="345">
        <v>19</v>
      </c>
      <c r="AO25" s="347">
        <v>0</v>
      </c>
      <c r="AP25" s="346">
        <v>74</v>
      </c>
      <c r="AQ25" s="346">
        <v>132</v>
      </c>
      <c r="AR25" s="348">
        <v>28</v>
      </c>
    </row>
    <row r="26" spans="1:44" x14ac:dyDescent="0.2">
      <c r="A26" s="342" t="s">
        <v>14</v>
      </c>
      <c r="B26" s="343" t="s">
        <v>50</v>
      </c>
      <c r="C26" s="344">
        <v>35106</v>
      </c>
      <c r="D26" s="345">
        <f t="shared" si="0"/>
        <v>8818</v>
      </c>
      <c r="E26" s="346">
        <v>4915</v>
      </c>
      <c r="F26" s="345">
        <v>1451</v>
      </c>
      <c r="G26" s="347">
        <v>650</v>
      </c>
      <c r="H26" s="346">
        <v>797</v>
      </c>
      <c r="I26" s="457">
        <v>290</v>
      </c>
      <c r="J26" s="345">
        <v>165</v>
      </c>
      <c r="K26" s="347">
        <v>596</v>
      </c>
      <c r="L26" s="346">
        <v>29</v>
      </c>
      <c r="M26" s="346">
        <v>2900</v>
      </c>
      <c r="N26" s="345">
        <v>549</v>
      </c>
      <c r="O26" s="347">
        <v>163</v>
      </c>
      <c r="P26" s="345">
        <v>811</v>
      </c>
      <c r="Q26" s="347">
        <v>175</v>
      </c>
      <c r="R26" s="346">
        <v>679</v>
      </c>
      <c r="S26" s="346">
        <v>324</v>
      </c>
      <c r="T26" s="345">
        <v>177</v>
      </c>
      <c r="U26" s="347">
        <v>387</v>
      </c>
      <c r="V26" s="346">
        <v>397</v>
      </c>
      <c r="W26" s="346">
        <v>533</v>
      </c>
      <c r="X26" s="345">
        <v>432</v>
      </c>
      <c r="Y26" s="347">
        <v>338</v>
      </c>
      <c r="Z26" s="346">
        <v>1129</v>
      </c>
      <c r="AA26" s="346">
        <v>178</v>
      </c>
      <c r="AB26" s="345">
        <v>175</v>
      </c>
      <c r="AC26" s="347">
        <v>793</v>
      </c>
      <c r="AD26" s="346">
        <v>379</v>
      </c>
      <c r="AE26" s="346">
        <v>2318</v>
      </c>
      <c r="AF26" s="345">
        <v>2990</v>
      </c>
      <c r="AG26" s="347">
        <v>38</v>
      </c>
      <c r="AH26" s="346">
        <v>91</v>
      </c>
      <c r="AI26" s="346">
        <v>259</v>
      </c>
      <c r="AJ26" s="345">
        <v>28</v>
      </c>
      <c r="AK26" s="347">
        <v>158</v>
      </c>
      <c r="AL26" s="346">
        <v>603</v>
      </c>
      <c r="AM26" s="346">
        <v>55</v>
      </c>
      <c r="AN26" s="345">
        <v>153</v>
      </c>
      <c r="AO26" s="347">
        <v>76</v>
      </c>
      <c r="AP26" s="346">
        <v>46</v>
      </c>
      <c r="AQ26" s="346">
        <v>43</v>
      </c>
      <c r="AR26" s="348">
        <v>18</v>
      </c>
    </row>
    <row r="27" spans="1:44" x14ac:dyDescent="0.2">
      <c r="A27" s="342" t="s">
        <v>15</v>
      </c>
      <c r="B27" s="343" t="s">
        <v>36</v>
      </c>
      <c r="C27" s="344">
        <v>160898</v>
      </c>
      <c r="D27" s="345">
        <f t="shared" si="0"/>
        <v>39946</v>
      </c>
      <c r="E27" s="346">
        <v>24975</v>
      </c>
      <c r="F27" s="345">
        <v>16540</v>
      </c>
      <c r="G27" s="347">
        <v>5351</v>
      </c>
      <c r="H27" s="346">
        <v>8271</v>
      </c>
      <c r="I27" s="457">
        <v>1758</v>
      </c>
      <c r="J27" s="345">
        <v>990</v>
      </c>
      <c r="K27" s="347">
        <v>5172</v>
      </c>
      <c r="L27" s="346">
        <v>1246</v>
      </c>
      <c r="M27" s="346">
        <v>4190</v>
      </c>
      <c r="N27" s="345">
        <v>8789</v>
      </c>
      <c r="O27" s="347">
        <v>1269</v>
      </c>
      <c r="P27" s="345">
        <v>1232</v>
      </c>
      <c r="Q27" s="347">
        <v>3691</v>
      </c>
      <c r="R27" s="346">
        <v>2451</v>
      </c>
      <c r="S27" s="346">
        <v>4236</v>
      </c>
      <c r="T27" s="345">
        <v>2924</v>
      </c>
      <c r="U27" s="347">
        <v>1071</v>
      </c>
      <c r="V27" s="346">
        <v>1706</v>
      </c>
      <c r="W27" s="346">
        <v>1293</v>
      </c>
      <c r="X27" s="345">
        <v>1038</v>
      </c>
      <c r="Y27" s="347">
        <v>1126</v>
      </c>
      <c r="Z27" s="346">
        <v>2505</v>
      </c>
      <c r="AA27" s="346">
        <v>1937</v>
      </c>
      <c r="AB27" s="345">
        <v>1238</v>
      </c>
      <c r="AC27" s="347">
        <v>1488</v>
      </c>
      <c r="AD27" s="346">
        <v>1882</v>
      </c>
      <c r="AE27" s="346">
        <v>1242</v>
      </c>
      <c r="AF27" s="345">
        <v>2462</v>
      </c>
      <c r="AG27" s="347">
        <v>542</v>
      </c>
      <c r="AH27" s="346">
        <v>615</v>
      </c>
      <c r="AI27" s="346">
        <v>1142</v>
      </c>
      <c r="AJ27" s="345">
        <v>831</v>
      </c>
      <c r="AK27" s="347">
        <v>363</v>
      </c>
      <c r="AL27" s="346">
        <v>585</v>
      </c>
      <c r="AM27" s="346">
        <v>404</v>
      </c>
      <c r="AN27" s="345">
        <v>1129</v>
      </c>
      <c r="AO27" s="347">
        <v>404</v>
      </c>
      <c r="AP27" s="346">
        <v>899</v>
      </c>
      <c r="AQ27" s="346">
        <v>942</v>
      </c>
      <c r="AR27" s="348">
        <v>1023</v>
      </c>
    </row>
    <row r="28" spans="1:44" x14ac:dyDescent="0.2">
      <c r="A28" s="342" t="s">
        <v>16</v>
      </c>
      <c r="B28" s="343" t="s">
        <v>193</v>
      </c>
      <c r="C28" s="344">
        <v>7222</v>
      </c>
      <c r="D28" s="345">
        <f t="shared" si="0"/>
        <v>2084</v>
      </c>
      <c r="E28" s="346">
        <v>1982</v>
      </c>
      <c r="F28" s="345">
        <v>765</v>
      </c>
      <c r="G28" s="347">
        <v>179</v>
      </c>
      <c r="H28" s="346">
        <v>26</v>
      </c>
      <c r="I28" s="457">
        <v>199</v>
      </c>
      <c r="J28" s="345">
        <v>10</v>
      </c>
      <c r="K28" s="347">
        <v>0</v>
      </c>
      <c r="L28" s="346">
        <v>419</v>
      </c>
      <c r="M28" s="346">
        <v>196</v>
      </c>
      <c r="N28" s="345">
        <v>188</v>
      </c>
      <c r="O28" s="347">
        <v>250</v>
      </c>
      <c r="P28" s="345">
        <v>2</v>
      </c>
      <c r="Q28" s="347">
        <v>30</v>
      </c>
      <c r="R28" s="346">
        <v>7</v>
      </c>
      <c r="S28" s="346">
        <v>157</v>
      </c>
      <c r="T28" s="345">
        <v>0</v>
      </c>
      <c r="U28" s="347">
        <v>0</v>
      </c>
      <c r="V28" s="346">
        <v>219</v>
      </c>
      <c r="W28" s="346">
        <v>0</v>
      </c>
      <c r="X28" s="345">
        <v>17</v>
      </c>
      <c r="Y28" s="347">
        <v>3</v>
      </c>
      <c r="Z28" s="346">
        <v>23</v>
      </c>
      <c r="AA28" s="346">
        <v>1</v>
      </c>
      <c r="AB28" s="345">
        <v>223</v>
      </c>
      <c r="AC28" s="347">
        <v>9</v>
      </c>
      <c r="AD28" s="346">
        <v>17</v>
      </c>
      <c r="AE28" s="346">
        <v>143</v>
      </c>
      <c r="AF28" s="345">
        <v>3</v>
      </c>
      <c r="AG28" s="347">
        <v>13</v>
      </c>
      <c r="AH28" s="346">
        <v>0</v>
      </c>
      <c r="AI28" s="346">
        <v>0</v>
      </c>
      <c r="AJ28" s="345">
        <v>0</v>
      </c>
      <c r="AK28" s="347">
        <v>0</v>
      </c>
      <c r="AL28" s="346">
        <v>13</v>
      </c>
      <c r="AM28" s="346">
        <v>33</v>
      </c>
      <c r="AN28" s="345">
        <v>0</v>
      </c>
      <c r="AO28" s="347">
        <v>0</v>
      </c>
      <c r="AP28" s="346">
        <v>0</v>
      </c>
      <c r="AQ28" s="346">
        <v>11</v>
      </c>
      <c r="AR28" s="348">
        <v>0</v>
      </c>
    </row>
    <row r="29" spans="1:44" x14ac:dyDescent="0.2">
      <c r="A29" s="342" t="s">
        <v>17</v>
      </c>
      <c r="B29" s="343" t="s">
        <v>273</v>
      </c>
      <c r="C29" s="344">
        <v>3361</v>
      </c>
      <c r="D29" s="345">
        <f t="shared" si="0"/>
        <v>1174</v>
      </c>
      <c r="E29" s="346">
        <v>379</v>
      </c>
      <c r="F29" s="345">
        <v>382</v>
      </c>
      <c r="G29" s="347">
        <v>127</v>
      </c>
      <c r="H29" s="346">
        <v>264</v>
      </c>
      <c r="I29" s="457">
        <v>11</v>
      </c>
      <c r="J29" s="345">
        <v>64</v>
      </c>
      <c r="K29" s="347">
        <v>44</v>
      </c>
      <c r="L29" s="346">
        <v>38</v>
      </c>
      <c r="M29" s="346">
        <v>36</v>
      </c>
      <c r="N29" s="345">
        <v>131</v>
      </c>
      <c r="O29" s="347">
        <v>54</v>
      </c>
      <c r="P29" s="345">
        <v>6</v>
      </c>
      <c r="Q29" s="347">
        <v>72</v>
      </c>
      <c r="R29" s="346">
        <v>11</v>
      </c>
      <c r="S29" s="346">
        <v>119</v>
      </c>
      <c r="T29" s="345">
        <v>58</v>
      </c>
      <c r="U29" s="347">
        <v>46</v>
      </c>
      <c r="V29" s="346">
        <v>47</v>
      </c>
      <c r="W29" s="346">
        <v>7</v>
      </c>
      <c r="X29" s="345">
        <v>27</v>
      </c>
      <c r="Y29" s="347">
        <v>3</v>
      </c>
      <c r="Z29" s="346">
        <v>25</v>
      </c>
      <c r="AA29" s="346">
        <v>33</v>
      </c>
      <c r="AB29" s="345">
        <v>9</v>
      </c>
      <c r="AC29" s="347">
        <v>23</v>
      </c>
      <c r="AD29" s="346">
        <v>36</v>
      </c>
      <c r="AE29" s="346">
        <v>11</v>
      </c>
      <c r="AF29" s="345">
        <v>13</v>
      </c>
      <c r="AG29" s="347">
        <v>5</v>
      </c>
      <c r="AH29" s="346">
        <v>14</v>
      </c>
      <c r="AI29" s="346">
        <v>3</v>
      </c>
      <c r="AJ29" s="345">
        <v>11</v>
      </c>
      <c r="AK29" s="347">
        <v>5</v>
      </c>
      <c r="AL29" s="346">
        <v>7</v>
      </c>
      <c r="AM29" s="346">
        <v>8</v>
      </c>
      <c r="AN29" s="345">
        <v>4</v>
      </c>
      <c r="AO29" s="347">
        <v>39</v>
      </c>
      <c r="AP29" s="346">
        <v>8</v>
      </c>
      <c r="AQ29" s="346">
        <v>7</v>
      </c>
      <c r="AR29" s="348">
        <v>0</v>
      </c>
    </row>
    <row r="30" spans="1:44" x14ac:dyDescent="0.2">
      <c r="A30" s="342" t="s">
        <v>18</v>
      </c>
      <c r="B30" s="343" t="s">
        <v>282</v>
      </c>
      <c r="C30" s="344">
        <v>11375</v>
      </c>
      <c r="D30" s="345">
        <f t="shared" si="0"/>
        <v>3172</v>
      </c>
      <c r="E30" s="346">
        <v>1918</v>
      </c>
      <c r="F30" s="345">
        <v>1231</v>
      </c>
      <c r="G30" s="347">
        <v>410</v>
      </c>
      <c r="H30" s="346">
        <v>663</v>
      </c>
      <c r="I30" s="457">
        <v>143</v>
      </c>
      <c r="J30" s="345">
        <v>97</v>
      </c>
      <c r="K30" s="347">
        <v>199</v>
      </c>
      <c r="L30" s="346">
        <v>270</v>
      </c>
      <c r="M30" s="346">
        <v>221</v>
      </c>
      <c r="N30" s="345">
        <v>362</v>
      </c>
      <c r="O30" s="347">
        <v>248</v>
      </c>
      <c r="P30" s="345">
        <v>68</v>
      </c>
      <c r="Q30" s="347">
        <v>221</v>
      </c>
      <c r="R30" s="346">
        <v>90</v>
      </c>
      <c r="S30" s="346">
        <v>383</v>
      </c>
      <c r="T30" s="345">
        <v>166</v>
      </c>
      <c r="U30" s="347">
        <v>76</v>
      </c>
      <c r="V30" s="346">
        <v>217</v>
      </c>
      <c r="W30" s="346">
        <v>29</v>
      </c>
      <c r="X30" s="345">
        <v>76</v>
      </c>
      <c r="Y30" s="347">
        <v>44</v>
      </c>
      <c r="Z30" s="346">
        <v>106</v>
      </c>
      <c r="AA30" s="346">
        <v>93</v>
      </c>
      <c r="AB30" s="345">
        <v>92</v>
      </c>
      <c r="AC30" s="347">
        <v>74</v>
      </c>
      <c r="AD30" s="346">
        <v>60</v>
      </c>
      <c r="AE30" s="346">
        <v>108</v>
      </c>
      <c r="AF30" s="345">
        <v>121</v>
      </c>
      <c r="AG30" s="347">
        <v>48</v>
      </c>
      <c r="AH30" s="346">
        <v>3</v>
      </c>
      <c r="AI30" s="346">
        <v>30</v>
      </c>
      <c r="AJ30" s="345">
        <v>26</v>
      </c>
      <c r="AK30" s="347">
        <v>29</v>
      </c>
      <c r="AL30" s="346">
        <v>40</v>
      </c>
      <c r="AM30" s="346">
        <v>29</v>
      </c>
      <c r="AN30" s="345">
        <v>34</v>
      </c>
      <c r="AO30" s="347">
        <v>35</v>
      </c>
      <c r="AP30" s="346">
        <v>41</v>
      </c>
      <c r="AQ30" s="346">
        <v>41</v>
      </c>
      <c r="AR30" s="348">
        <v>61</v>
      </c>
    </row>
    <row r="31" spans="1:44" x14ac:dyDescent="0.2">
      <c r="A31" s="342" t="s">
        <v>19</v>
      </c>
      <c r="B31" s="343" t="s">
        <v>384</v>
      </c>
      <c r="C31" s="344">
        <v>462368</v>
      </c>
      <c r="D31" s="345">
        <f t="shared" si="0"/>
        <v>157638</v>
      </c>
      <c r="E31" s="346">
        <v>55660</v>
      </c>
      <c r="F31" s="345">
        <v>33001</v>
      </c>
      <c r="G31" s="347">
        <v>19312</v>
      </c>
      <c r="H31" s="346">
        <v>33440</v>
      </c>
      <c r="I31" s="457">
        <v>4238</v>
      </c>
      <c r="J31" s="345">
        <v>5258</v>
      </c>
      <c r="K31" s="347">
        <v>14704</v>
      </c>
      <c r="L31" s="346">
        <v>1946</v>
      </c>
      <c r="M31" s="346">
        <v>8721</v>
      </c>
      <c r="N31" s="345">
        <v>20083</v>
      </c>
      <c r="O31" s="347">
        <v>3744</v>
      </c>
      <c r="P31" s="345">
        <v>3770</v>
      </c>
      <c r="Q31" s="347">
        <v>11086</v>
      </c>
      <c r="R31" s="346">
        <v>8265</v>
      </c>
      <c r="S31" s="346">
        <v>6042</v>
      </c>
      <c r="T31" s="345">
        <v>9203</v>
      </c>
      <c r="U31" s="347">
        <v>4156</v>
      </c>
      <c r="V31" s="346">
        <v>7717</v>
      </c>
      <c r="W31" s="346">
        <v>3628</v>
      </c>
      <c r="X31" s="345">
        <v>3413</v>
      </c>
      <c r="Y31" s="347">
        <v>1893</v>
      </c>
      <c r="Z31" s="346">
        <v>4899</v>
      </c>
      <c r="AA31" s="346">
        <v>4535</v>
      </c>
      <c r="AB31" s="345">
        <v>3023</v>
      </c>
      <c r="AC31" s="347">
        <v>3609</v>
      </c>
      <c r="AD31" s="346">
        <v>2870</v>
      </c>
      <c r="AE31" s="346">
        <v>3352</v>
      </c>
      <c r="AF31" s="345">
        <v>5793</v>
      </c>
      <c r="AG31" s="347">
        <v>1989</v>
      </c>
      <c r="AH31" s="346">
        <v>1142</v>
      </c>
      <c r="AI31" s="346">
        <v>2459</v>
      </c>
      <c r="AJ31" s="345">
        <v>1432</v>
      </c>
      <c r="AK31" s="347">
        <v>546</v>
      </c>
      <c r="AL31" s="346">
        <v>2098</v>
      </c>
      <c r="AM31" s="346">
        <v>660</v>
      </c>
      <c r="AN31" s="345">
        <v>2596</v>
      </c>
      <c r="AO31" s="347">
        <v>903</v>
      </c>
      <c r="AP31" s="346">
        <v>1223</v>
      </c>
      <c r="AQ31" s="346">
        <v>1184</v>
      </c>
      <c r="AR31" s="348">
        <v>1137</v>
      </c>
    </row>
    <row r="32" spans="1:44" x14ac:dyDescent="0.2">
      <c r="A32" s="342" t="s">
        <v>20</v>
      </c>
      <c r="B32" s="343" t="s">
        <v>37</v>
      </c>
      <c r="C32" s="344">
        <v>52260</v>
      </c>
      <c r="D32" s="345">
        <f t="shared" si="0"/>
        <v>19391</v>
      </c>
      <c r="E32" s="346">
        <v>7668</v>
      </c>
      <c r="F32" s="345">
        <v>3775</v>
      </c>
      <c r="G32" s="347">
        <v>2950</v>
      </c>
      <c r="H32" s="346">
        <v>3128</v>
      </c>
      <c r="I32" s="457">
        <v>738</v>
      </c>
      <c r="J32" s="345">
        <v>800</v>
      </c>
      <c r="K32" s="347">
        <v>1116</v>
      </c>
      <c r="L32" s="346">
        <v>241</v>
      </c>
      <c r="M32" s="346">
        <v>1282</v>
      </c>
      <c r="N32" s="345">
        <v>2079</v>
      </c>
      <c r="O32" s="347">
        <v>353</v>
      </c>
      <c r="P32" s="345">
        <v>439</v>
      </c>
      <c r="Q32" s="347">
        <v>932</v>
      </c>
      <c r="R32" s="346">
        <v>490</v>
      </c>
      <c r="S32" s="346">
        <v>611</v>
      </c>
      <c r="T32" s="345">
        <v>1122</v>
      </c>
      <c r="U32" s="347">
        <v>309</v>
      </c>
      <c r="V32" s="346">
        <v>753</v>
      </c>
      <c r="W32" s="346">
        <v>303</v>
      </c>
      <c r="X32" s="345">
        <v>258</v>
      </c>
      <c r="Y32" s="347">
        <v>165</v>
      </c>
      <c r="Z32" s="346">
        <v>313</v>
      </c>
      <c r="AA32" s="346">
        <v>352</v>
      </c>
      <c r="AB32" s="345">
        <v>269</v>
      </c>
      <c r="AC32" s="347">
        <v>340</v>
      </c>
      <c r="AD32" s="346">
        <v>344</v>
      </c>
      <c r="AE32" s="346">
        <v>197</v>
      </c>
      <c r="AF32" s="345">
        <v>425</v>
      </c>
      <c r="AG32" s="347">
        <v>79</v>
      </c>
      <c r="AH32" s="346">
        <v>79</v>
      </c>
      <c r="AI32" s="346">
        <v>77</v>
      </c>
      <c r="AJ32" s="345">
        <v>87</v>
      </c>
      <c r="AK32" s="347">
        <v>25</v>
      </c>
      <c r="AL32" s="346">
        <v>208</v>
      </c>
      <c r="AM32" s="346">
        <v>48</v>
      </c>
      <c r="AN32" s="345">
        <v>153</v>
      </c>
      <c r="AO32" s="347">
        <v>62</v>
      </c>
      <c r="AP32" s="346">
        <v>84</v>
      </c>
      <c r="AQ32" s="346">
        <v>113</v>
      </c>
      <c r="AR32" s="348">
        <v>102</v>
      </c>
    </row>
    <row r="33" spans="1:45" x14ac:dyDescent="0.2">
      <c r="A33" s="342" t="s">
        <v>21</v>
      </c>
      <c r="B33" s="343" t="s">
        <v>38</v>
      </c>
      <c r="C33" s="344">
        <v>52349</v>
      </c>
      <c r="D33" s="345">
        <f t="shared" si="0"/>
        <v>20397</v>
      </c>
      <c r="E33" s="346">
        <v>4934</v>
      </c>
      <c r="F33" s="345">
        <v>5367</v>
      </c>
      <c r="G33" s="347">
        <v>2199</v>
      </c>
      <c r="H33" s="346">
        <v>5928</v>
      </c>
      <c r="I33" s="457">
        <v>251</v>
      </c>
      <c r="J33" s="345">
        <v>1478</v>
      </c>
      <c r="K33" s="347">
        <v>1727</v>
      </c>
      <c r="L33" s="346">
        <v>141</v>
      </c>
      <c r="M33" s="346">
        <v>422</v>
      </c>
      <c r="N33" s="345">
        <v>1870</v>
      </c>
      <c r="O33" s="347">
        <v>180</v>
      </c>
      <c r="P33" s="345">
        <v>137</v>
      </c>
      <c r="Q33" s="347">
        <v>2097</v>
      </c>
      <c r="R33" s="346">
        <v>390</v>
      </c>
      <c r="S33" s="346">
        <v>490</v>
      </c>
      <c r="T33" s="345">
        <v>1169</v>
      </c>
      <c r="U33" s="347">
        <v>166</v>
      </c>
      <c r="V33" s="346">
        <v>745</v>
      </c>
      <c r="W33" s="346">
        <v>113</v>
      </c>
      <c r="X33" s="345">
        <v>148</v>
      </c>
      <c r="Y33" s="347">
        <v>44</v>
      </c>
      <c r="Z33" s="346">
        <v>216</v>
      </c>
      <c r="AA33" s="346">
        <v>184</v>
      </c>
      <c r="AB33" s="345">
        <v>95</v>
      </c>
      <c r="AC33" s="347">
        <v>179</v>
      </c>
      <c r="AD33" s="346">
        <v>77</v>
      </c>
      <c r="AE33" s="346">
        <v>228</v>
      </c>
      <c r="AF33" s="345">
        <v>233</v>
      </c>
      <c r="AG33" s="347">
        <v>83</v>
      </c>
      <c r="AH33" s="346">
        <v>32</v>
      </c>
      <c r="AI33" s="346">
        <v>102</v>
      </c>
      <c r="AJ33" s="345">
        <v>154</v>
      </c>
      <c r="AK33" s="347">
        <v>9</v>
      </c>
      <c r="AL33" s="346">
        <v>84</v>
      </c>
      <c r="AM33" s="346">
        <v>18</v>
      </c>
      <c r="AN33" s="345">
        <v>143</v>
      </c>
      <c r="AO33" s="347">
        <v>55</v>
      </c>
      <c r="AP33" s="346">
        <v>29</v>
      </c>
      <c r="AQ33" s="346">
        <v>15</v>
      </c>
      <c r="AR33" s="348">
        <v>20</v>
      </c>
    </row>
    <row r="34" spans="1:45" x14ac:dyDescent="0.2">
      <c r="A34" s="342" t="s">
        <v>22</v>
      </c>
      <c r="B34" s="343" t="s">
        <v>471</v>
      </c>
      <c r="C34" s="344">
        <v>146857</v>
      </c>
      <c r="D34" s="345">
        <f t="shared" si="0"/>
        <v>58372</v>
      </c>
      <c r="E34" s="346">
        <v>16419</v>
      </c>
      <c r="F34" s="345">
        <v>13991</v>
      </c>
      <c r="G34" s="347">
        <v>4784</v>
      </c>
      <c r="H34" s="346">
        <v>10779</v>
      </c>
      <c r="I34" s="457">
        <v>684</v>
      </c>
      <c r="J34" s="345">
        <v>738</v>
      </c>
      <c r="K34" s="347">
        <v>4655</v>
      </c>
      <c r="L34" s="346">
        <v>526</v>
      </c>
      <c r="M34" s="346">
        <v>1177</v>
      </c>
      <c r="N34" s="345">
        <v>5450</v>
      </c>
      <c r="O34" s="347">
        <v>866</v>
      </c>
      <c r="P34" s="345">
        <v>999</v>
      </c>
      <c r="Q34" s="347">
        <v>2236</v>
      </c>
      <c r="R34" s="346">
        <v>1997</v>
      </c>
      <c r="S34" s="346">
        <v>1799</v>
      </c>
      <c r="T34" s="345">
        <v>1811</v>
      </c>
      <c r="U34" s="347">
        <v>1361</v>
      </c>
      <c r="V34" s="346">
        <v>1718</v>
      </c>
      <c r="W34" s="346">
        <v>1983</v>
      </c>
      <c r="X34" s="345">
        <v>846</v>
      </c>
      <c r="Y34" s="347">
        <v>580</v>
      </c>
      <c r="Z34" s="346">
        <v>1473</v>
      </c>
      <c r="AA34" s="346">
        <v>927</v>
      </c>
      <c r="AB34" s="345">
        <v>645</v>
      </c>
      <c r="AC34" s="347">
        <v>769</v>
      </c>
      <c r="AD34" s="346">
        <v>542</v>
      </c>
      <c r="AE34" s="346">
        <v>1367</v>
      </c>
      <c r="AF34" s="345">
        <v>1973</v>
      </c>
      <c r="AG34" s="347">
        <v>347</v>
      </c>
      <c r="AH34" s="346">
        <v>291</v>
      </c>
      <c r="AI34" s="346">
        <v>1199</v>
      </c>
      <c r="AJ34" s="345">
        <v>702</v>
      </c>
      <c r="AK34" s="347">
        <v>182</v>
      </c>
      <c r="AL34" s="346">
        <v>957</v>
      </c>
      <c r="AM34" s="346">
        <v>317</v>
      </c>
      <c r="AN34" s="345">
        <v>755</v>
      </c>
      <c r="AO34" s="347">
        <v>180</v>
      </c>
      <c r="AP34" s="346">
        <v>166</v>
      </c>
      <c r="AQ34" s="346">
        <v>155</v>
      </c>
      <c r="AR34" s="348">
        <v>139</v>
      </c>
    </row>
    <row r="35" spans="1:45" x14ac:dyDescent="0.2">
      <c r="A35" s="342" t="s">
        <v>23</v>
      </c>
      <c r="B35" s="343" t="s">
        <v>194</v>
      </c>
      <c r="C35" s="344">
        <v>29908</v>
      </c>
      <c r="D35" s="345">
        <f t="shared" si="0"/>
        <v>14890</v>
      </c>
      <c r="E35" s="346">
        <v>2790</v>
      </c>
      <c r="F35" s="345">
        <v>3249</v>
      </c>
      <c r="G35" s="347">
        <v>1499</v>
      </c>
      <c r="H35" s="346">
        <v>1884</v>
      </c>
      <c r="I35" s="457">
        <v>126</v>
      </c>
      <c r="J35" s="345">
        <v>253</v>
      </c>
      <c r="K35" s="347">
        <v>857</v>
      </c>
      <c r="L35" s="346">
        <v>55</v>
      </c>
      <c r="M35" s="346">
        <v>283</v>
      </c>
      <c r="N35" s="345">
        <v>844</v>
      </c>
      <c r="O35" s="347">
        <v>42</v>
      </c>
      <c r="P35" s="345">
        <v>58</v>
      </c>
      <c r="Q35" s="347">
        <v>576</v>
      </c>
      <c r="R35" s="346">
        <v>61</v>
      </c>
      <c r="S35" s="346">
        <v>588</v>
      </c>
      <c r="T35" s="345">
        <v>233</v>
      </c>
      <c r="U35" s="347">
        <v>49</v>
      </c>
      <c r="V35" s="346">
        <v>841</v>
      </c>
      <c r="W35" s="346">
        <v>41</v>
      </c>
      <c r="X35" s="345">
        <v>50</v>
      </c>
      <c r="Y35" s="347">
        <v>45</v>
      </c>
      <c r="Z35" s="346">
        <v>91</v>
      </c>
      <c r="AA35" s="346">
        <v>42</v>
      </c>
      <c r="AB35" s="345">
        <v>40</v>
      </c>
      <c r="AC35" s="347">
        <v>22</v>
      </c>
      <c r="AD35" s="346">
        <v>22</v>
      </c>
      <c r="AE35" s="346">
        <v>72</v>
      </c>
      <c r="AF35" s="345">
        <v>60</v>
      </c>
      <c r="AG35" s="347">
        <v>36</v>
      </c>
      <c r="AH35" s="346">
        <v>11</v>
      </c>
      <c r="AI35" s="346">
        <v>28</v>
      </c>
      <c r="AJ35" s="345">
        <v>24</v>
      </c>
      <c r="AK35" s="347">
        <v>10</v>
      </c>
      <c r="AL35" s="346">
        <v>14</v>
      </c>
      <c r="AM35" s="346">
        <v>13</v>
      </c>
      <c r="AN35" s="345">
        <v>45</v>
      </c>
      <c r="AO35" s="347">
        <v>13</v>
      </c>
      <c r="AP35" s="346">
        <v>18</v>
      </c>
      <c r="AQ35" s="346">
        <v>15</v>
      </c>
      <c r="AR35" s="348">
        <v>18</v>
      </c>
    </row>
    <row r="36" spans="1:45" x14ac:dyDescent="0.2">
      <c r="A36" s="342" t="s">
        <v>24</v>
      </c>
      <c r="B36" s="343" t="s">
        <v>39</v>
      </c>
      <c r="C36" s="344">
        <v>66571</v>
      </c>
      <c r="D36" s="345">
        <f t="shared" si="0"/>
        <v>21457</v>
      </c>
      <c r="E36" s="346">
        <v>5675</v>
      </c>
      <c r="F36" s="345">
        <v>3806</v>
      </c>
      <c r="G36" s="347">
        <v>3174</v>
      </c>
      <c r="H36" s="346">
        <v>3719</v>
      </c>
      <c r="I36" s="457">
        <v>904</v>
      </c>
      <c r="J36" s="345">
        <v>1158</v>
      </c>
      <c r="K36" s="347">
        <v>5057</v>
      </c>
      <c r="L36" s="346">
        <v>467</v>
      </c>
      <c r="M36" s="346">
        <v>1455</v>
      </c>
      <c r="N36" s="345">
        <v>2835</v>
      </c>
      <c r="O36" s="347">
        <v>532</v>
      </c>
      <c r="P36" s="345">
        <v>521</v>
      </c>
      <c r="Q36" s="347">
        <v>1746</v>
      </c>
      <c r="R36" s="346">
        <v>778</v>
      </c>
      <c r="S36" s="346">
        <v>863</v>
      </c>
      <c r="T36" s="345">
        <v>1203</v>
      </c>
      <c r="U36" s="347">
        <v>857</v>
      </c>
      <c r="V36" s="346">
        <v>976</v>
      </c>
      <c r="W36" s="346">
        <v>507</v>
      </c>
      <c r="X36" s="345">
        <v>589</v>
      </c>
      <c r="Y36" s="347">
        <v>409</v>
      </c>
      <c r="Z36" s="346">
        <v>907</v>
      </c>
      <c r="AA36" s="346">
        <v>508</v>
      </c>
      <c r="AB36" s="345">
        <v>545</v>
      </c>
      <c r="AC36" s="347">
        <v>572</v>
      </c>
      <c r="AD36" s="346">
        <v>599</v>
      </c>
      <c r="AE36" s="346">
        <v>850</v>
      </c>
      <c r="AF36" s="345">
        <v>913</v>
      </c>
      <c r="AG36" s="347">
        <v>261</v>
      </c>
      <c r="AH36" s="346">
        <v>237</v>
      </c>
      <c r="AI36" s="346">
        <v>228</v>
      </c>
      <c r="AJ36" s="345">
        <v>224</v>
      </c>
      <c r="AK36" s="347">
        <v>110</v>
      </c>
      <c r="AL36" s="346">
        <v>281</v>
      </c>
      <c r="AM36" s="346">
        <v>148</v>
      </c>
      <c r="AN36" s="345">
        <v>209</v>
      </c>
      <c r="AO36" s="347">
        <v>350</v>
      </c>
      <c r="AP36" s="346">
        <v>305</v>
      </c>
      <c r="AQ36" s="346">
        <v>344</v>
      </c>
      <c r="AR36" s="348">
        <v>292</v>
      </c>
    </row>
    <row r="37" spans="1:45" x14ac:dyDescent="0.2">
      <c r="A37" s="342" t="s">
        <v>25</v>
      </c>
      <c r="B37" s="343" t="s">
        <v>40</v>
      </c>
      <c r="C37" s="344">
        <v>138126</v>
      </c>
      <c r="D37" s="345">
        <f t="shared" si="0"/>
        <v>43795</v>
      </c>
      <c r="E37" s="346">
        <v>12968</v>
      </c>
      <c r="F37" s="345">
        <v>7577</v>
      </c>
      <c r="G37" s="347">
        <v>5322</v>
      </c>
      <c r="H37" s="346">
        <v>16151</v>
      </c>
      <c r="I37" s="457">
        <v>1121</v>
      </c>
      <c r="J37" s="345">
        <v>2875</v>
      </c>
      <c r="K37" s="347">
        <v>3760</v>
      </c>
      <c r="L37" s="346">
        <v>801</v>
      </c>
      <c r="M37" s="346">
        <v>2473</v>
      </c>
      <c r="N37" s="345">
        <v>4941</v>
      </c>
      <c r="O37" s="347">
        <v>1206</v>
      </c>
      <c r="P37" s="345">
        <v>950</v>
      </c>
      <c r="Q37" s="347">
        <v>4818</v>
      </c>
      <c r="R37" s="346">
        <v>1783</v>
      </c>
      <c r="S37" s="346">
        <v>1571</v>
      </c>
      <c r="T37" s="345">
        <v>2837</v>
      </c>
      <c r="U37" s="347">
        <v>931</v>
      </c>
      <c r="V37" s="346">
        <v>3683</v>
      </c>
      <c r="W37" s="346">
        <v>1038</v>
      </c>
      <c r="X37" s="345">
        <v>1159</v>
      </c>
      <c r="Y37" s="347">
        <v>608</v>
      </c>
      <c r="Z37" s="346">
        <v>1894</v>
      </c>
      <c r="AA37" s="346">
        <v>991</v>
      </c>
      <c r="AB37" s="345">
        <v>918</v>
      </c>
      <c r="AC37" s="347">
        <v>1045</v>
      </c>
      <c r="AD37" s="346">
        <v>957</v>
      </c>
      <c r="AE37" s="346">
        <v>1412</v>
      </c>
      <c r="AF37" s="345">
        <v>1939</v>
      </c>
      <c r="AG37" s="347">
        <v>770</v>
      </c>
      <c r="AH37" s="346">
        <v>637</v>
      </c>
      <c r="AI37" s="346">
        <v>716</v>
      </c>
      <c r="AJ37" s="345">
        <v>766</v>
      </c>
      <c r="AK37" s="347">
        <v>305</v>
      </c>
      <c r="AL37" s="346">
        <v>561</v>
      </c>
      <c r="AM37" s="346">
        <v>250</v>
      </c>
      <c r="AN37" s="345">
        <v>557</v>
      </c>
      <c r="AO37" s="347">
        <v>649</v>
      </c>
      <c r="AP37" s="346">
        <v>398</v>
      </c>
      <c r="AQ37" s="346">
        <v>625</v>
      </c>
      <c r="AR37" s="348">
        <v>368</v>
      </c>
    </row>
    <row r="38" spans="1:45" x14ac:dyDescent="0.2">
      <c r="A38" s="342" t="s">
        <v>26</v>
      </c>
      <c r="B38" s="343" t="s">
        <v>421</v>
      </c>
      <c r="C38" s="344">
        <v>297763</v>
      </c>
      <c r="D38" s="345">
        <f t="shared" si="0"/>
        <v>88946</v>
      </c>
      <c r="E38" s="346">
        <v>29406</v>
      </c>
      <c r="F38" s="345">
        <v>23893</v>
      </c>
      <c r="G38" s="347">
        <v>15856</v>
      </c>
      <c r="H38" s="346">
        <v>23984</v>
      </c>
      <c r="I38" s="457">
        <v>3407</v>
      </c>
      <c r="J38" s="345">
        <v>4333</v>
      </c>
      <c r="K38" s="347">
        <v>9314</v>
      </c>
      <c r="L38" s="346">
        <v>1963</v>
      </c>
      <c r="M38" s="346">
        <v>4830</v>
      </c>
      <c r="N38" s="345">
        <v>13053</v>
      </c>
      <c r="O38" s="347">
        <v>3234</v>
      </c>
      <c r="P38" s="345">
        <v>2394</v>
      </c>
      <c r="Q38" s="347">
        <v>11091</v>
      </c>
      <c r="R38" s="346">
        <v>4394</v>
      </c>
      <c r="S38" s="346">
        <v>3774</v>
      </c>
      <c r="T38" s="345">
        <v>8092</v>
      </c>
      <c r="U38" s="347">
        <v>3462</v>
      </c>
      <c r="V38" s="346">
        <v>5844</v>
      </c>
      <c r="W38" s="346">
        <v>2145</v>
      </c>
      <c r="X38" s="345">
        <v>2225</v>
      </c>
      <c r="Y38" s="347">
        <v>1968</v>
      </c>
      <c r="Z38" s="346">
        <v>3593</v>
      </c>
      <c r="AA38" s="346">
        <v>2285</v>
      </c>
      <c r="AB38" s="345">
        <v>1857</v>
      </c>
      <c r="AC38" s="347">
        <v>2560</v>
      </c>
      <c r="AD38" s="346">
        <v>2029</v>
      </c>
      <c r="AE38" s="346">
        <v>1810</v>
      </c>
      <c r="AF38" s="345">
        <v>4086</v>
      </c>
      <c r="AG38" s="347">
        <v>1453</v>
      </c>
      <c r="AH38" s="346">
        <v>1134</v>
      </c>
      <c r="AI38" s="346">
        <v>1621</v>
      </c>
      <c r="AJ38" s="345">
        <v>1027</v>
      </c>
      <c r="AK38" s="347">
        <v>332</v>
      </c>
      <c r="AL38" s="346">
        <v>1054</v>
      </c>
      <c r="AM38" s="346">
        <v>655</v>
      </c>
      <c r="AN38" s="345">
        <v>1084</v>
      </c>
      <c r="AO38" s="347">
        <v>710</v>
      </c>
      <c r="AP38" s="346">
        <v>1446</v>
      </c>
      <c r="AQ38" s="346">
        <v>767</v>
      </c>
      <c r="AR38" s="348">
        <v>652</v>
      </c>
    </row>
    <row r="39" spans="1:45" x14ac:dyDescent="0.2">
      <c r="A39" s="342" t="s">
        <v>51</v>
      </c>
      <c r="B39" s="343" t="s">
        <v>472</v>
      </c>
      <c r="C39" s="344">
        <v>24412</v>
      </c>
      <c r="D39" s="345">
        <f t="shared" si="0"/>
        <v>7105</v>
      </c>
      <c r="E39" s="346">
        <v>2880</v>
      </c>
      <c r="F39" s="345">
        <v>943</v>
      </c>
      <c r="G39" s="347">
        <v>900</v>
      </c>
      <c r="H39" s="346">
        <v>1300</v>
      </c>
      <c r="I39" s="457">
        <v>340</v>
      </c>
      <c r="J39" s="345">
        <v>185</v>
      </c>
      <c r="K39" s="347">
        <v>528</v>
      </c>
      <c r="L39" s="346">
        <v>183</v>
      </c>
      <c r="M39" s="346">
        <v>721</v>
      </c>
      <c r="N39" s="345">
        <v>924</v>
      </c>
      <c r="O39" s="347">
        <v>301</v>
      </c>
      <c r="P39" s="345">
        <v>345</v>
      </c>
      <c r="Q39" s="347">
        <v>591</v>
      </c>
      <c r="R39" s="346">
        <v>414</v>
      </c>
      <c r="S39" s="346">
        <v>357</v>
      </c>
      <c r="T39" s="345">
        <v>316</v>
      </c>
      <c r="U39" s="347">
        <v>257</v>
      </c>
      <c r="V39" s="346">
        <v>504</v>
      </c>
      <c r="W39" s="346">
        <v>317</v>
      </c>
      <c r="X39" s="345">
        <v>325</v>
      </c>
      <c r="Y39" s="347">
        <v>245</v>
      </c>
      <c r="Z39" s="346">
        <v>629</v>
      </c>
      <c r="AA39" s="346">
        <v>432</v>
      </c>
      <c r="AB39" s="345">
        <v>287</v>
      </c>
      <c r="AC39" s="347">
        <v>432</v>
      </c>
      <c r="AD39" s="346">
        <v>372</v>
      </c>
      <c r="AE39" s="346">
        <v>321</v>
      </c>
      <c r="AF39" s="345">
        <v>555</v>
      </c>
      <c r="AG39" s="347">
        <v>71</v>
      </c>
      <c r="AH39" s="346">
        <v>199</v>
      </c>
      <c r="AI39" s="346">
        <v>97</v>
      </c>
      <c r="AJ39" s="345">
        <v>92</v>
      </c>
      <c r="AK39" s="347">
        <v>69</v>
      </c>
      <c r="AL39" s="346">
        <v>115</v>
      </c>
      <c r="AM39" s="346">
        <v>112</v>
      </c>
      <c r="AN39" s="345">
        <v>81</v>
      </c>
      <c r="AO39" s="347">
        <v>108</v>
      </c>
      <c r="AP39" s="346">
        <v>149</v>
      </c>
      <c r="AQ39" s="346">
        <v>159</v>
      </c>
      <c r="AR39" s="348">
        <v>151</v>
      </c>
    </row>
    <row r="40" spans="1:45" x14ac:dyDescent="0.2">
      <c r="A40" s="342" t="s">
        <v>195</v>
      </c>
      <c r="B40" s="343" t="s">
        <v>41</v>
      </c>
      <c r="C40" s="344">
        <v>223814</v>
      </c>
      <c r="D40" s="345">
        <f t="shared" si="0"/>
        <v>82167</v>
      </c>
      <c r="E40" s="346">
        <v>23856</v>
      </c>
      <c r="F40" s="345">
        <v>20433</v>
      </c>
      <c r="G40" s="347">
        <v>10079</v>
      </c>
      <c r="H40" s="346">
        <v>13233</v>
      </c>
      <c r="I40" s="457">
        <v>1516</v>
      </c>
      <c r="J40" s="345">
        <v>3636</v>
      </c>
      <c r="K40" s="347">
        <v>4949</v>
      </c>
      <c r="L40" s="346">
        <v>933</v>
      </c>
      <c r="M40" s="346">
        <v>3211</v>
      </c>
      <c r="N40" s="345">
        <v>8567</v>
      </c>
      <c r="O40" s="347">
        <v>1103</v>
      </c>
      <c r="P40" s="345">
        <v>1505</v>
      </c>
      <c r="Q40" s="347">
        <v>6040</v>
      </c>
      <c r="R40" s="346">
        <v>1641</v>
      </c>
      <c r="S40" s="346">
        <v>11242</v>
      </c>
      <c r="T40" s="345">
        <v>3538</v>
      </c>
      <c r="U40" s="347">
        <v>1099</v>
      </c>
      <c r="V40" s="346">
        <v>3286</v>
      </c>
      <c r="W40" s="346">
        <v>1778</v>
      </c>
      <c r="X40" s="345">
        <v>1021</v>
      </c>
      <c r="Y40" s="347">
        <v>787</v>
      </c>
      <c r="Z40" s="346">
        <v>1865</v>
      </c>
      <c r="AA40" s="346">
        <v>953</v>
      </c>
      <c r="AB40" s="345">
        <v>1147</v>
      </c>
      <c r="AC40" s="347">
        <v>746</v>
      </c>
      <c r="AD40" s="346">
        <v>1017</v>
      </c>
      <c r="AE40" s="346">
        <v>1255</v>
      </c>
      <c r="AF40" s="345">
        <v>2642</v>
      </c>
      <c r="AG40" s="347">
        <v>617</v>
      </c>
      <c r="AH40" s="346">
        <v>461</v>
      </c>
      <c r="AI40" s="346">
        <v>769</v>
      </c>
      <c r="AJ40" s="345">
        <v>1621</v>
      </c>
      <c r="AK40" s="347">
        <v>227</v>
      </c>
      <c r="AL40" s="346">
        <v>479</v>
      </c>
      <c r="AM40" s="346">
        <v>142</v>
      </c>
      <c r="AN40" s="345">
        <v>566</v>
      </c>
      <c r="AO40" s="347">
        <v>624</v>
      </c>
      <c r="AP40" s="346">
        <v>2089</v>
      </c>
      <c r="AQ40" s="346">
        <v>390</v>
      </c>
      <c r="AR40" s="348">
        <v>584</v>
      </c>
    </row>
    <row r="41" spans="1:45" x14ac:dyDescent="0.2">
      <c r="A41" s="342" t="s">
        <v>201</v>
      </c>
      <c r="B41" s="343" t="s">
        <v>42</v>
      </c>
      <c r="C41" s="344">
        <v>341198</v>
      </c>
      <c r="D41" s="345">
        <f>C41-SUM(E41:AR41)</f>
        <v>114877</v>
      </c>
      <c r="E41" s="346">
        <v>35465</v>
      </c>
      <c r="F41" s="345">
        <v>27676</v>
      </c>
      <c r="G41" s="347">
        <v>15061</v>
      </c>
      <c r="H41" s="346">
        <v>27050</v>
      </c>
      <c r="I41" s="457">
        <v>3759</v>
      </c>
      <c r="J41" s="345">
        <v>4521</v>
      </c>
      <c r="K41" s="347">
        <v>9834</v>
      </c>
      <c r="L41" s="346">
        <v>1549</v>
      </c>
      <c r="M41" s="346">
        <v>7789</v>
      </c>
      <c r="N41" s="345">
        <v>13853</v>
      </c>
      <c r="O41" s="347">
        <v>2911</v>
      </c>
      <c r="P41" s="345">
        <v>2566</v>
      </c>
      <c r="Q41" s="347">
        <v>9760</v>
      </c>
      <c r="R41" s="346">
        <v>5091</v>
      </c>
      <c r="S41" s="346">
        <v>4340</v>
      </c>
      <c r="T41" s="345">
        <v>6066</v>
      </c>
      <c r="U41" s="347">
        <v>2737</v>
      </c>
      <c r="V41" s="346">
        <v>6638</v>
      </c>
      <c r="W41" s="346">
        <v>2283</v>
      </c>
      <c r="X41" s="345">
        <v>2907</v>
      </c>
      <c r="Y41" s="347">
        <v>1372</v>
      </c>
      <c r="Z41" s="346">
        <v>3235</v>
      </c>
      <c r="AA41" s="346">
        <v>3319</v>
      </c>
      <c r="AB41" s="345">
        <v>1890</v>
      </c>
      <c r="AC41" s="347">
        <v>3548</v>
      </c>
      <c r="AD41" s="346">
        <v>1930</v>
      </c>
      <c r="AE41" s="346">
        <v>3326</v>
      </c>
      <c r="AF41" s="345">
        <v>3672</v>
      </c>
      <c r="AG41" s="347">
        <v>1048</v>
      </c>
      <c r="AH41" s="346">
        <v>996</v>
      </c>
      <c r="AI41" s="346">
        <v>1300</v>
      </c>
      <c r="AJ41" s="345">
        <v>1257</v>
      </c>
      <c r="AK41" s="347">
        <v>394</v>
      </c>
      <c r="AL41" s="346">
        <v>1284</v>
      </c>
      <c r="AM41" s="346">
        <v>513</v>
      </c>
      <c r="AN41" s="345">
        <v>1311</v>
      </c>
      <c r="AO41" s="347">
        <v>652</v>
      </c>
      <c r="AP41" s="346">
        <v>973</v>
      </c>
      <c r="AQ41" s="346">
        <v>1192</v>
      </c>
      <c r="AR41" s="348">
        <v>1253</v>
      </c>
    </row>
    <row r="42" spans="1:45" x14ac:dyDescent="0.2">
      <c r="A42" s="342" t="s">
        <v>202</v>
      </c>
      <c r="B42" s="343" t="s">
        <v>283</v>
      </c>
      <c r="C42" s="344">
        <v>0</v>
      </c>
      <c r="D42" s="345">
        <v>0</v>
      </c>
      <c r="E42" s="346">
        <v>0</v>
      </c>
      <c r="F42" s="345">
        <v>0</v>
      </c>
      <c r="G42" s="347">
        <v>0</v>
      </c>
      <c r="H42" s="346">
        <v>0</v>
      </c>
      <c r="I42" s="457">
        <v>0</v>
      </c>
      <c r="J42" s="345">
        <v>0</v>
      </c>
      <c r="K42" s="347">
        <v>0</v>
      </c>
      <c r="L42" s="346">
        <v>0</v>
      </c>
      <c r="M42" s="346">
        <v>0</v>
      </c>
      <c r="N42" s="345">
        <v>0</v>
      </c>
      <c r="O42" s="347">
        <v>0</v>
      </c>
      <c r="P42" s="345">
        <v>0</v>
      </c>
      <c r="Q42" s="347">
        <v>0</v>
      </c>
      <c r="R42" s="346">
        <v>0</v>
      </c>
      <c r="S42" s="346">
        <v>0</v>
      </c>
      <c r="T42" s="345">
        <v>0</v>
      </c>
      <c r="U42" s="347">
        <v>0</v>
      </c>
      <c r="V42" s="346">
        <v>0</v>
      </c>
      <c r="W42" s="346">
        <v>0</v>
      </c>
      <c r="X42" s="345">
        <v>0</v>
      </c>
      <c r="Y42" s="347">
        <v>0</v>
      </c>
      <c r="Z42" s="346">
        <v>0</v>
      </c>
      <c r="AA42" s="346">
        <v>0</v>
      </c>
      <c r="AB42" s="345">
        <v>0</v>
      </c>
      <c r="AC42" s="347">
        <v>0</v>
      </c>
      <c r="AD42" s="346">
        <v>0</v>
      </c>
      <c r="AE42" s="346">
        <v>0</v>
      </c>
      <c r="AF42" s="345">
        <v>0</v>
      </c>
      <c r="AG42" s="347">
        <v>0</v>
      </c>
      <c r="AH42" s="346">
        <v>0</v>
      </c>
      <c r="AI42" s="346">
        <v>0</v>
      </c>
      <c r="AJ42" s="345">
        <v>0</v>
      </c>
      <c r="AK42" s="347">
        <v>0</v>
      </c>
      <c r="AL42" s="346">
        <v>0</v>
      </c>
      <c r="AM42" s="346">
        <v>0</v>
      </c>
      <c r="AN42" s="345">
        <v>0</v>
      </c>
      <c r="AO42" s="347">
        <v>0</v>
      </c>
      <c r="AP42" s="346">
        <v>0</v>
      </c>
      <c r="AQ42" s="346">
        <v>0</v>
      </c>
      <c r="AR42" s="348">
        <v>0</v>
      </c>
      <c r="AS42" s="329" t="s">
        <v>473</v>
      </c>
    </row>
    <row r="43" spans="1:45" x14ac:dyDescent="0.2">
      <c r="A43" s="342" t="s">
        <v>203</v>
      </c>
      <c r="B43" s="343" t="s">
        <v>284</v>
      </c>
      <c r="C43" s="344">
        <v>434</v>
      </c>
      <c r="D43" s="345">
        <f>C43-SUM(E43:AR43)</f>
        <v>110</v>
      </c>
      <c r="E43" s="346">
        <v>42</v>
      </c>
      <c r="F43" s="345">
        <v>18</v>
      </c>
      <c r="G43" s="347">
        <v>21</v>
      </c>
      <c r="H43" s="346">
        <v>53</v>
      </c>
      <c r="I43" s="457">
        <v>2</v>
      </c>
      <c r="J43" s="345">
        <v>14</v>
      </c>
      <c r="K43" s="347">
        <v>13</v>
      </c>
      <c r="L43" s="346">
        <v>2</v>
      </c>
      <c r="M43" s="346">
        <v>9</v>
      </c>
      <c r="N43" s="345">
        <v>23</v>
      </c>
      <c r="O43" s="347">
        <v>2</v>
      </c>
      <c r="P43" s="345">
        <v>3</v>
      </c>
      <c r="Q43" s="347">
        <v>17</v>
      </c>
      <c r="R43" s="346">
        <v>6</v>
      </c>
      <c r="S43" s="346">
        <v>8</v>
      </c>
      <c r="T43" s="345">
        <v>12</v>
      </c>
      <c r="U43" s="347">
        <v>3</v>
      </c>
      <c r="V43" s="346">
        <v>12</v>
      </c>
      <c r="W43" s="346">
        <v>4</v>
      </c>
      <c r="X43" s="345">
        <v>5</v>
      </c>
      <c r="Y43" s="347">
        <v>2</v>
      </c>
      <c r="Z43" s="346">
        <v>6</v>
      </c>
      <c r="AA43" s="346">
        <v>5</v>
      </c>
      <c r="AB43" s="345">
        <v>2</v>
      </c>
      <c r="AC43" s="347">
        <v>4</v>
      </c>
      <c r="AD43" s="346">
        <v>3</v>
      </c>
      <c r="AE43" s="346">
        <v>5</v>
      </c>
      <c r="AF43" s="345">
        <v>7</v>
      </c>
      <c r="AG43" s="347">
        <v>3</v>
      </c>
      <c r="AH43" s="346">
        <v>2</v>
      </c>
      <c r="AI43" s="346">
        <v>2</v>
      </c>
      <c r="AJ43" s="345">
        <v>3</v>
      </c>
      <c r="AK43" s="347">
        <v>0</v>
      </c>
      <c r="AL43" s="346">
        <v>2</v>
      </c>
      <c r="AM43" s="346">
        <v>1</v>
      </c>
      <c r="AN43" s="345">
        <v>2</v>
      </c>
      <c r="AO43" s="347">
        <v>2</v>
      </c>
      <c r="AP43" s="346">
        <v>1</v>
      </c>
      <c r="AQ43" s="346">
        <v>2</v>
      </c>
      <c r="AR43" s="348">
        <v>1</v>
      </c>
    </row>
    <row r="44" spans="1:45" x14ac:dyDescent="0.2">
      <c r="A44" s="349"/>
      <c r="B44" s="350" t="s">
        <v>474</v>
      </c>
      <c r="C44" s="351">
        <f>SUM(C5:C43)</f>
        <v>2516012</v>
      </c>
      <c r="D44" s="352">
        <f>SUM(D5:D43)</f>
        <v>773646</v>
      </c>
      <c r="E44" s="353">
        <f t="shared" ref="E44:AR44" si="1">SUM(E5:E43)</f>
        <v>286690</v>
      </c>
      <c r="F44" s="352">
        <f t="shared" si="1"/>
        <v>205034</v>
      </c>
      <c r="G44" s="354">
        <f t="shared" si="1"/>
        <v>114013</v>
      </c>
      <c r="H44" s="353">
        <f t="shared" si="1"/>
        <v>163870</v>
      </c>
      <c r="I44" s="458">
        <f t="shared" si="1"/>
        <v>25369</v>
      </c>
      <c r="J44" s="352">
        <f t="shared" si="1"/>
        <v>27463</v>
      </c>
      <c r="K44" s="354">
        <f t="shared" si="1"/>
        <v>79497</v>
      </c>
      <c r="L44" s="353">
        <f t="shared" si="1"/>
        <v>14190</v>
      </c>
      <c r="M44" s="353">
        <f t="shared" si="1"/>
        <v>48548</v>
      </c>
      <c r="N44" s="352">
        <f t="shared" si="1"/>
        <v>105721</v>
      </c>
      <c r="O44" s="354">
        <f t="shared" si="1"/>
        <v>22533</v>
      </c>
      <c r="P44" s="352">
        <f t="shared" si="1"/>
        <v>20121</v>
      </c>
      <c r="Q44" s="354">
        <f t="shared" si="1"/>
        <v>60589</v>
      </c>
      <c r="R44" s="353">
        <f t="shared" si="1"/>
        <v>39078</v>
      </c>
      <c r="S44" s="353">
        <f t="shared" si="1"/>
        <v>52735</v>
      </c>
      <c r="T44" s="352">
        <f t="shared" si="1"/>
        <v>42544</v>
      </c>
      <c r="U44" s="354">
        <f t="shared" si="1"/>
        <v>26737</v>
      </c>
      <c r="V44" s="353">
        <f t="shared" si="1"/>
        <v>46572</v>
      </c>
      <c r="W44" s="353">
        <f t="shared" si="1"/>
        <v>27308</v>
      </c>
      <c r="X44" s="352">
        <f t="shared" si="1"/>
        <v>21411</v>
      </c>
      <c r="Y44" s="354">
        <f t="shared" si="1"/>
        <v>12486</v>
      </c>
      <c r="Z44" s="353">
        <f t="shared" si="1"/>
        <v>35143</v>
      </c>
      <c r="AA44" s="353">
        <f t="shared" si="1"/>
        <v>27629</v>
      </c>
      <c r="AB44" s="352">
        <f t="shared" si="1"/>
        <v>17044</v>
      </c>
      <c r="AC44" s="354">
        <f t="shared" si="1"/>
        <v>22213</v>
      </c>
      <c r="AD44" s="353">
        <f t="shared" si="1"/>
        <v>18548</v>
      </c>
      <c r="AE44" s="353">
        <f t="shared" si="1"/>
        <v>26439</v>
      </c>
      <c r="AF44" s="352">
        <f t="shared" si="1"/>
        <v>38477</v>
      </c>
      <c r="AG44" s="354">
        <f t="shared" si="1"/>
        <v>8500</v>
      </c>
      <c r="AH44" s="353">
        <f t="shared" si="1"/>
        <v>9756</v>
      </c>
      <c r="AI44" s="353">
        <f t="shared" si="1"/>
        <v>16207</v>
      </c>
      <c r="AJ44" s="352">
        <f t="shared" si="1"/>
        <v>12848</v>
      </c>
      <c r="AK44" s="354">
        <f t="shared" si="1"/>
        <v>4534</v>
      </c>
      <c r="AL44" s="353">
        <f t="shared" si="1"/>
        <v>13373</v>
      </c>
      <c r="AM44" s="353">
        <f t="shared" si="1"/>
        <v>4407</v>
      </c>
      <c r="AN44" s="352">
        <f t="shared" si="1"/>
        <v>11384</v>
      </c>
      <c r="AO44" s="354">
        <f t="shared" si="1"/>
        <v>6226</v>
      </c>
      <c r="AP44" s="353">
        <f t="shared" si="1"/>
        <v>10035</v>
      </c>
      <c r="AQ44" s="353">
        <f t="shared" si="1"/>
        <v>8805</v>
      </c>
      <c r="AR44" s="355">
        <f t="shared" si="1"/>
        <v>7916</v>
      </c>
      <c r="AS44" s="356"/>
    </row>
    <row r="45" spans="1:45" x14ac:dyDescent="0.2">
      <c r="A45" s="327"/>
      <c r="B45" s="327"/>
      <c r="C45" s="357"/>
      <c r="D45" s="357" t="s">
        <v>475</v>
      </c>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row>
    <row r="46" spans="1:45" x14ac:dyDescent="0.2">
      <c r="A46" s="327"/>
      <c r="B46" s="327"/>
      <c r="C46" s="357"/>
      <c r="D46" s="327"/>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row>
    <row r="47" spans="1:45" x14ac:dyDescent="0.2">
      <c r="A47" s="325" t="s">
        <v>476</v>
      </c>
      <c r="B47" s="326"/>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row>
    <row r="48" spans="1:45" x14ac:dyDescent="0.2">
      <c r="A48" s="326" t="s">
        <v>178</v>
      </c>
      <c r="B48" s="326" t="s">
        <v>477</v>
      </c>
      <c r="C48" s="327"/>
      <c r="D48" s="327"/>
      <c r="E48" s="327" t="s">
        <v>178</v>
      </c>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t="s">
        <v>425</v>
      </c>
      <c r="AR48" s="327"/>
    </row>
    <row r="49" spans="1:44" ht="13.5" customHeight="1" x14ac:dyDescent="0.2">
      <c r="A49" s="466" t="s">
        <v>426</v>
      </c>
      <c r="B49" s="468"/>
      <c r="C49" s="330" t="s">
        <v>427</v>
      </c>
      <c r="D49" s="332" t="s">
        <v>133</v>
      </c>
      <c r="E49" s="332" t="s">
        <v>428</v>
      </c>
      <c r="F49" s="331" t="s">
        <v>429</v>
      </c>
      <c r="G49" s="333" t="s">
        <v>430</v>
      </c>
      <c r="H49" s="332" t="s">
        <v>431</v>
      </c>
      <c r="I49" s="455" t="s">
        <v>432</v>
      </c>
      <c r="J49" s="331" t="s">
        <v>433</v>
      </c>
      <c r="K49" s="333" t="s">
        <v>434</v>
      </c>
      <c r="L49" s="332" t="s">
        <v>435</v>
      </c>
      <c r="M49" s="332" t="s">
        <v>436</v>
      </c>
      <c r="N49" s="331" t="s">
        <v>437</v>
      </c>
      <c r="O49" s="333" t="s">
        <v>438</v>
      </c>
      <c r="P49" s="332" t="s">
        <v>439</v>
      </c>
      <c r="Q49" s="332" t="s">
        <v>440</v>
      </c>
      <c r="R49" s="331" t="s">
        <v>441</v>
      </c>
      <c r="S49" s="333" t="s">
        <v>442</v>
      </c>
      <c r="T49" s="332" t="s">
        <v>443</v>
      </c>
      <c r="U49" s="332" t="s">
        <v>444</v>
      </c>
      <c r="V49" s="331" t="s">
        <v>445</v>
      </c>
      <c r="W49" s="333" t="s">
        <v>446</v>
      </c>
      <c r="X49" s="332" t="s">
        <v>447</v>
      </c>
      <c r="Y49" s="332" t="s">
        <v>448</v>
      </c>
      <c r="Z49" s="331" t="s">
        <v>449</v>
      </c>
      <c r="AA49" s="333" t="s">
        <v>450</v>
      </c>
      <c r="AB49" s="332" t="s">
        <v>451</v>
      </c>
      <c r="AC49" s="332" t="s">
        <v>452</v>
      </c>
      <c r="AD49" s="331" t="s">
        <v>453</v>
      </c>
      <c r="AE49" s="333" t="s">
        <v>454</v>
      </c>
      <c r="AF49" s="332" t="s">
        <v>455</v>
      </c>
      <c r="AG49" s="332" t="s">
        <v>456</v>
      </c>
      <c r="AH49" s="331" t="s">
        <v>457</v>
      </c>
      <c r="AI49" s="333" t="s">
        <v>458</v>
      </c>
      <c r="AJ49" s="332" t="s">
        <v>459</v>
      </c>
      <c r="AK49" s="332" t="s">
        <v>460</v>
      </c>
      <c r="AL49" s="331" t="s">
        <v>461</v>
      </c>
      <c r="AM49" s="333" t="s">
        <v>462</v>
      </c>
      <c r="AN49" s="332" t="s">
        <v>463</v>
      </c>
      <c r="AO49" s="332" t="s">
        <v>464</v>
      </c>
      <c r="AP49" s="331" t="s">
        <v>465</v>
      </c>
      <c r="AQ49" s="333" t="s">
        <v>466</v>
      </c>
      <c r="AR49" s="334" t="s">
        <v>467</v>
      </c>
    </row>
    <row r="50" spans="1:44" ht="24" x14ac:dyDescent="0.2">
      <c r="A50" s="335"/>
      <c r="B50" s="358"/>
      <c r="C50" s="359" t="s">
        <v>478</v>
      </c>
      <c r="D50" s="360" t="s">
        <v>478</v>
      </c>
      <c r="E50" s="360" t="s">
        <v>478</v>
      </c>
      <c r="F50" s="361" t="s">
        <v>478</v>
      </c>
      <c r="G50" s="362" t="s">
        <v>478</v>
      </c>
      <c r="H50" s="360" t="s">
        <v>478</v>
      </c>
      <c r="I50" s="456" t="s">
        <v>478</v>
      </c>
      <c r="J50" s="361" t="s">
        <v>478</v>
      </c>
      <c r="K50" s="362" t="s">
        <v>478</v>
      </c>
      <c r="L50" s="360" t="s">
        <v>478</v>
      </c>
      <c r="M50" s="360" t="s">
        <v>478</v>
      </c>
      <c r="N50" s="361" t="s">
        <v>478</v>
      </c>
      <c r="O50" s="362" t="s">
        <v>478</v>
      </c>
      <c r="P50" s="360" t="s">
        <v>478</v>
      </c>
      <c r="Q50" s="360" t="s">
        <v>478</v>
      </c>
      <c r="R50" s="361" t="s">
        <v>478</v>
      </c>
      <c r="S50" s="362" t="s">
        <v>478</v>
      </c>
      <c r="T50" s="360" t="s">
        <v>478</v>
      </c>
      <c r="U50" s="360" t="s">
        <v>478</v>
      </c>
      <c r="V50" s="361" t="s">
        <v>478</v>
      </c>
      <c r="W50" s="362" t="s">
        <v>478</v>
      </c>
      <c r="X50" s="360" t="s">
        <v>478</v>
      </c>
      <c r="Y50" s="360" t="s">
        <v>478</v>
      </c>
      <c r="Z50" s="361" t="s">
        <v>478</v>
      </c>
      <c r="AA50" s="362" t="s">
        <v>478</v>
      </c>
      <c r="AB50" s="360" t="s">
        <v>478</v>
      </c>
      <c r="AC50" s="360" t="s">
        <v>478</v>
      </c>
      <c r="AD50" s="361" t="s">
        <v>478</v>
      </c>
      <c r="AE50" s="362" t="s">
        <v>478</v>
      </c>
      <c r="AF50" s="360" t="s">
        <v>478</v>
      </c>
      <c r="AG50" s="360" t="s">
        <v>478</v>
      </c>
      <c r="AH50" s="361" t="s">
        <v>478</v>
      </c>
      <c r="AI50" s="362" t="s">
        <v>478</v>
      </c>
      <c r="AJ50" s="360" t="s">
        <v>478</v>
      </c>
      <c r="AK50" s="360" t="s">
        <v>478</v>
      </c>
      <c r="AL50" s="361" t="s">
        <v>478</v>
      </c>
      <c r="AM50" s="362" t="s">
        <v>478</v>
      </c>
      <c r="AN50" s="360" t="s">
        <v>478</v>
      </c>
      <c r="AO50" s="360" t="s">
        <v>478</v>
      </c>
      <c r="AP50" s="361" t="s">
        <v>478</v>
      </c>
      <c r="AQ50" s="362" t="s">
        <v>478</v>
      </c>
      <c r="AR50" s="363" t="s">
        <v>478</v>
      </c>
    </row>
    <row r="51" spans="1:44" x14ac:dyDescent="0.2">
      <c r="A51" s="342" t="s">
        <v>264</v>
      </c>
      <c r="B51" s="326" t="s">
        <v>469</v>
      </c>
      <c r="C51" s="344">
        <v>32013</v>
      </c>
      <c r="D51" s="346">
        <v>5496</v>
      </c>
      <c r="E51" s="346">
        <v>920</v>
      </c>
      <c r="F51" s="345">
        <v>619</v>
      </c>
      <c r="G51" s="347">
        <v>541</v>
      </c>
      <c r="H51" s="346">
        <v>642</v>
      </c>
      <c r="I51" s="457">
        <v>875</v>
      </c>
      <c r="J51" s="345">
        <v>85</v>
      </c>
      <c r="K51" s="347">
        <v>567</v>
      </c>
      <c r="L51" s="346">
        <v>153</v>
      </c>
      <c r="M51" s="346">
        <v>1627</v>
      </c>
      <c r="N51" s="345">
        <v>689</v>
      </c>
      <c r="O51" s="347">
        <v>452</v>
      </c>
      <c r="P51" s="346">
        <v>119</v>
      </c>
      <c r="Q51" s="346">
        <v>716</v>
      </c>
      <c r="R51" s="345">
        <v>1569</v>
      </c>
      <c r="S51" s="347">
        <v>148</v>
      </c>
      <c r="T51" s="346">
        <v>368</v>
      </c>
      <c r="U51" s="346">
        <v>642</v>
      </c>
      <c r="V51" s="345">
        <v>806</v>
      </c>
      <c r="W51" s="347">
        <v>325</v>
      </c>
      <c r="X51" s="346">
        <v>1985</v>
      </c>
      <c r="Y51" s="346">
        <v>722</v>
      </c>
      <c r="Z51" s="345">
        <v>1460</v>
      </c>
      <c r="AA51" s="347">
        <v>4404</v>
      </c>
      <c r="AB51" s="346">
        <v>714</v>
      </c>
      <c r="AC51" s="346">
        <v>1642</v>
      </c>
      <c r="AD51" s="345">
        <v>459</v>
      </c>
      <c r="AE51" s="347">
        <v>569</v>
      </c>
      <c r="AF51" s="346">
        <v>705</v>
      </c>
      <c r="AG51" s="346">
        <v>251</v>
      </c>
      <c r="AH51" s="345">
        <v>328</v>
      </c>
      <c r="AI51" s="347">
        <v>473</v>
      </c>
      <c r="AJ51" s="346">
        <v>0</v>
      </c>
      <c r="AK51" s="346">
        <v>130</v>
      </c>
      <c r="AL51" s="345">
        <v>126</v>
      </c>
      <c r="AM51" s="347">
        <v>71</v>
      </c>
      <c r="AN51" s="346">
        <v>0</v>
      </c>
      <c r="AO51" s="346">
        <v>320</v>
      </c>
      <c r="AP51" s="345">
        <v>671</v>
      </c>
      <c r="AQ51" s="347">
        <v>635</v>
      </c>
      <c r="AR51" s="348">
        <v>664</v>
      </c>
    </row>
    <row r="52" spans="1:44" x14ac:dyDescent="0.2">
      <c r="A52" s="342" t="s">
        <v>220</v>
      </c>
      <c r="B52" s="326" t="s">
        <v>419</v>
      </c>
      <c r="C52" s="344">
        <v>924</v>
      </c>
      <c r="D52" s="346">
        <f t="shared" ref="D52:D86" si="2">C52-SUM(E52:AR52)</f>
        <v>52</v>
      </c>
      <c r="E52" s="346">
        <v>56</v>
      </c>
      <c r="F52" s="345">
        <v>0</v>
      </c>
      <c r="G52" s="347">
        <v>0</v>
      </c>
      <c r="H52" s="346">
        <v>7</v>
      </c>
      <c r="I52" s="457">
        <v>0</v>
      </c>
      <c r="J52" s="345">
        <v>0</v>
      </c>
      <c r="K52" s="347">
        <v>0</v>
      </c>
      <c r="L52" s="346">
        <v>0</v>
      </c>
      <c r="M52" s="346">
        <v>86</v>
      </c>
      <c r="N52" s="345">
        <v>0</v>
      </c>
      <c r="O52" s="347">
        <v>0</v>
      </c>
      <c r="P52" s="346">
        <v>6</v>
      </c>
      <c r="Q52" s="346">
        <v>0</v>
      </c>
      <c r="R52" s="345">
        <v>0</v>
      </c>
      <c r="S52" s="347">
        <v>0</v>
      </c>
      <c r="T52" s="346">
        <v>0</v>
      </c>
      <c r="U52" s="346">
        <v>0</v>
      </c>
      <c r="V52" s="345">
        <v>6</v>
      </c>
      <c r="W52" s="347">
        <v>0</v>
      </c>
      <c r="X52" s="346">
        <v>5</v>
      </c>
      <c r="Y52" s="346">
        <v>106</v>
      </c>
      <c r="Z52" s="345">
        <v>85</v>
      </c>
      <c r="AA52" s="347">
        <v>0</v>
      </c>
      <c r="AB52" s="346">
        <v>78</v>
      </c>
      <c r="AC52" s="346">
        <v>0</v>
      </c>
      <c r="AD52" s="345">
        <v>246</v>
      </c>
      <c r="AE52" s="347">
        <v>0</v>
      </c>
      <c r="AF52" s="346">
        <v>4</v>
      </c>
      <c r="AG52" s="346">
        <v>0</v>
      </c>
      <c r="AH52" s="345">
        <v>59</v>
      </c>
      <c r="AI52" s="347">
        <v>0</v>
      </c>
      <c r="AJ52" s="346">
        <v>0</v>
      </c>
      <c r="AK52" s="346">
        <v>0</v>
      </c>
      <c r="AL52" s="345">
        <v>14</v>
      </c>
      <c r="AM52" s="347">
        <v>47</v>
      </c>
      <c r="AN52" s="346">
        <v>0</v>
      </c>
      <c r="AO52" s="346">
        <v>2</v>
      </c>
      <c r="AP52" s="345">
        <v>7</v>
      </c>
      <c r="AQ52" s="347">
        <v>46</v>
      </c>
      <c r="AR52" s="348">
        <v>12</v>
      </c>
    </row>
    <row r="53" spans="1:44" x14ac:dyDescent="0.2">
      <c r="A53" s="342" t="s">
        <v>221</v>
      </c>
      <c r="B53" s="326" t="s">
        <v>250</v>
      </c>
      <c r="C53" s="344">
        <v>3104</v>
      </c>
      <c r="D53" s="346">
        <f t="shared" si="2"/>
        <v>252</v>
      </c>
      <c r="E53" s="346">
        <v>41</v>
      </c>
      <c r="F53" s="345">
        <v>0</v>
      </c>
      <c r="G53" s="347">
        <v>431</v>
      </c>
      <c r="H53" s="346">
        <v>0</v>
      </c>
      <c r="I53" s="457">
        <v>0</v>
      </c>
      <c r="J53" s="345">
        <v>0</v>
      </c>
      <c r="K53" s="347">
        <v>0</v>
      </c>
      <c r="L53" s="346">
        <v>52</v>
      </c>
      <c r="M53" s="346">
        <v>101</v>
      </c>
      <c r="N53" s="345">
        <v>0</v>
      </c>
      <c r="O53" s="347">
        <v>32</v>
      </c>
      <c r="P53" s="346">
        <v>0</v>
      </c>
      <c r="Q53" s="346">
        <v>0</v>
      </c>
      <c r="R53" s="345">
        <v>0</v>
      </c>
      <c r="S53" s="347">
        <v>18</v>
      </c>
      <c r="T53" s="346">
        <v>0</v>
      </c>
      <c r="U53" s="346">
        <v>0</v>
      </c>
      <c r="V53" s="345">
        <v>0</v>
      </c>
      <c r="W53" s="347">
        <v>0</v>
      </c>
      <c r="X53" s="346">
        <v>0</v>
      </c>
      <c r="Y53" s="346">
        <v>0</v>
      </c>
      <c r="Z53" s="345">
        <v>0</v>
      </c>
      <c r="AA53" s="347">
        <v>312</v>
      </c>
      <c r="AB53" s="346">
        <v>5</v>
      </c>
      <c r="AC53" s="346">
        <v>1208</v>
      </c>
      <c r="AD53" s="345">
        <v>11</v>
      </c>
      <c r="AE53" s="347">
        <v>0</v>
      </c>
      <c r="AF53" s="346">
        <v>155</v>
      </c>
      <c r="AG53" s="346">
        <v>0</v>
      </c>
      <c r="AH53" s="345">
        <v>0</v>
      </c>
      <c r="AI53" s="347">
        <v>0</v>
      </c>
      <c r="AJ53" s="346">
        <v>0</v>
      </c>
      <c r="AK53" s="346">
        <v>0</v>
      </c>
      <c r="AL53" s="345">
        <v>0</v>
      </c>
      <c r="AM53" s="347">
        <v>0</v>
      </c>
      <c r="AN53" s="346">
        <v>0</v>
      </c>
      <c r="AO53" s="346">
        <v>0</v>
      </c>
      <c r="AP53" s="345">
        <v>0</v>
      </c>
      <c r="AQ53" s="347">
        <v>347</v>
      </c>
      <c r="AR53" s="348">
        <v>139</v>
      </c>
    </row>
    <row r="54" spans="1:44" x14ac:dyDescent="0.2">
      <c r="A54" s="342" t="s">
        <v>222</v>
      </c>
      <c r="B54" s="326" t="s">
        <v>27</v>
      </c>
      <c r="C54" s="344">
        <v>240</v>
      </c>
      <c r="D54" s="346">
        <f t="shared" si="2"/>
        <v>17</v>
      </c>
      <c r="E54" s="346">
        <v>77</v>
      </c>
      <c r="F54" s="345">
        <v>15</v>
      </c>
      <c r="G54" s="347">
        <v>0</v>
      </c>
      <c r="H54" s="346">
        <v>4</v>
      </c>
      <c r="I54" s="457">
        <v>2</v>
      </c>
      <c r="J54" s="345">
        <v>0</v>
      </c>
      <c r="K54" s="347">
        <v>0</v>
      </c>
      <c r="L54" s="346">
        <v>3</v>
      </c>
      <c r="M54" s="346">
        <v>0</v>
      </c>
      <c r="N54" s="345">
        <v>0</v>
      </c>
      <c r="O54" s="347">
        <v>19</v>
      </c>
      <c r="P54" s="346">
        <v>1</v>
      </c>
      <c r="Q54" s="346">
        <v>0</v>
      </c>
      <c r="R54" s="345">
        <v>0</v>
      </c>
      <c r="S54" s="347">
        <v>3</v>
      </c>
      <c r="T54" s="346">
        <v>0</v>
      </c>
      <c r="U54" s="346">
        <v>0</v>
      </c>
      <c r="V54" s="345">
        <v>0</v>
      </c>
      <c r="W54" s="347">
        <v>4</v>
      </c>
      <c r="X54" s="346">
        <v>0</v>
      </c>
      <c r="Y54" s="346">
        <v>24</v>
      </c>
      <c r="Z54" s="345">
        <v>9</v>
      </c>
      <c r="AA54" s="347">
        <v>3</v>
      </c>
      <c r="AB54" s="346">
        <v>7</v>
      </c>
      <c r="AC54" s="346">
        <v>0</v>
      </c>
      <c r="AD54" s="345">
        <v>0</v>
      </c>
      <c r="AE54" s="347">
        <v>36</v>
      </c>
      <c r="AF54" s="346">
        <v>3</v>
      </c>
      <c r="AG54" s="346">
        <v>0</v>
      </c>
      <c r="AH54" s="345">
        <v>0</v>
      </c>
      <c r="AI54" s="347">
        <v>0</v>
      </c>
      <c r="AJ54" s="346">
        <v>0</v>
      </c>
      <c r="AK54" s="346">
        <v>0</v>
      </c>
      <c r="AL54" s="345">
        <v>0</v>
      </c>
      <c r="AM54" s="347">
        <v>7</v>
      </c>
      <c r="AN54" s="346">
        <v>0</v>
      </c>
      <c r="AO54" s="346">
        <v>0</v>
      </c>
      <c r="AP54" s="345">
        <v>0</v>
      </c>
      <c r="AQ54" s="347">
        <v>6</v>
      </c>
      <c r="AR54" s="348">
        <v>0</v>
      </c>
    </row>
    <row r="55" spans="1:44" x14ac:dyDescent="0.2">
      <c r="A55" s="342" t="s">
        <v>223</v>
      </c>
      <c r="B55" s="326" t="s">
        <v>191</v>
      </c>
      <c r="C55" s="344">
        <v>73039</v>
      </c>
      <c r="D55" s="346">
        <f t="shared" si="2"/>
        <v>21268</v>
      </c>
      <c r="E55" s="346">
        <v>6547</v>
      </c>
      <c r="F55" s="345">
        <v>2250</v>
      </c>
      <c r="G55" s="347">
        <v>2300</v>
      </c>
      <c r="H55" s="346">
        <v>6230</v>
      </c>
      <c r="I55" s="457">
        <v>139</v>
      </c>
      <c r="J55" s="345">
        <v>189</v>
      </c>
      <c r="K55" s="347">
        <v>4443</v>
      </c>
      <c r="L55" s="346">
        <v>517</v>
      </c>
      <c r="M55" s="346">
        <v>992</v>
      </c>
      <c r="N55" s="345">
        <v>4385</v>
      </c>
      <c r="O55" s="347">
        <v>220</v>
      </c>
      <c r="P55" s="346">
        <v>148</v>
      </c>
      <c r="Q55" s="346">
        <v>1953</v>
      </c>
      <c r="R55" s="345">
        <v>1548</v>
      </c>
      <c r="S55" s="347">
        <v>1051</v>
      </c>
      <c r="T55" s="346">
        <v>229</v>
      </c>
      <c r="U55" s="346">
        <v>2183</v>
      </c>
      <c r="V55" s="345">
        <v>1264</v>
      </c>
      <c r="W55" s="347">
        <v>743</v>
      </c>
      <c r="X55" s="346">
        <v>568</v>
      </c>
      <c r="Y55" s="346">
        <v>235</v>
      </c>
      <c r="Z55" s="345">
        <v>1012</v>
      </c>
      <c r="AA55" s="347">
        <v>787</v>
      </c>
      <c r="AB55" s="346">
        <v>638</v>
      </c>
      <c r="AC55" s="346">
        <v>833</v>
      </c>
      <c r="AD55" s="345">
        <v>1671</v>
      </c>
      <c r="AE55" s="347">
        <v>825</v>
      </c>
      <c r="AF55" s="346">
        <v>3111</v>
      </c>
      <c r="AG55" s="346">
        <v>18</v>
      </c>
      <c r="AH55" s="345">
        <v>345</v>
      </c>
      <c r="AI55" s="347">
        <v>1977</v>
      </c>
      <c r="AJ55" s="346">
        <v>19</v>
      </c>
      <c r="AK55" s="346">
        <v>15</v>
      </c>
      <c r="AL55" s="345">
        <v>204</v>
      </c>
      <c r="AM55" s="347">
        <v>329</v>
      </c>
      <c r="AN55" s="346">
        <v>210</v>
      </c>
      <c r="AO55" s="346">
        <v>178</v>
      </c>
      <c r="AP55" s="345">
        <v>169</v>
      </c>
      <c r="AQ55" s="347">
        <v>785</v>
      </c>
      <c r="AR55" s="348">
        <v>511</v>
      </c>
    </row>
    <row r="56" spans="1:44" x14ac:dyDescent="0.2">
      <c r="A56" s="342" t="s">
        <v>224</v>
      </c>
      <c r="B56" s="326" t="s">
        <v>28</v>
      </c>
      <c r="C56" s="344">
        <v>11242</v>
      </c>
      <c r="D56" s="346">
        <f t="shared" si="2"/>
        <v>536</v>
      </c>
      <c r="E56" s="346">
        <v>1898</v>
      </c>
      <c r="F56" s="345">
        <v>273</v>
      </c>
      <c r="G56" s="347">
        <v>63</v>
      </c>
      <c r="H56" s="346">
        <v>261</v>
      </c>
      <c r="I56" s="457">
        <v>189</v>
      </c>
      <c r="J56" s="345">
        <v>65</v>
      </c>
      <c r="K56" s="347">
        <v>385</v>
      </c>
      <c r="L56" s="346">
        <v>38</v>
      </c>
      <c r="M56" s="346">
        <v>324</v>
      </c>
      <c r="N56" s="345">
        <v>1291</v>
      </c>
      <c r="O56" s="347">
        <v>314</v>
      </c>
      <c r="P56" s="346">
        <v>1376</v>
      </c>
      <c r="Q56" s="346">
        <v>256</v>
      </c>
      <c r="R56" s="345">
        <v>109</v>
      </c>
      <c r="S56" s="347">
        <v>199</v>
      </c>
      <c r="T56" s="346">
        <v>61</v>
      </c>
      <c r="U56" s="346">
        <v>412</v>
      </c>
      <c r="V56" s="345">
        <v>37</v>
      </c>
      <c r="W56" s="347">
        <v>227</v>
      </c>
      <c r="X56" s="346">
        <v>40</v>
      </c>
      <c r="Y56" s="346">
        <v>131</v>
      </c>
      <c r="Z56" s="345">
        <v>470</v>
      </c>
      <c r="AA56" s="347">
        <v>76</v>
      </c>
      <c r="AB56" s="346">
        <v>369</v>
      </c>
      <c r="AC56" s="346">
        <v>66</v>
      </c>
      <c r="AD56" s="345">
        <v>132</v>
      </c>
      <c r="AE56" s="347">
        <v>235</v>
      </c>
      <c r="AF56" s="346">
        <v>165</v>
      </c>
      <c r="AG56" s="346">
        <v>0</v>
      </c>
      <c r="AH56" s="345">
        <v>608</v>
      </c>
      <c r="AI56" s="347">
        <v>77</v>
      </c>
      <c r="AJ56" s="346">
        <v>150</v>
      </c>
      <c r="AK56" s="346">
        <v>58</v>
      </c>
      <c r="AL56" s="345">
        <v>48</v>
      </c>
      <c r="AM56" s="347">
        <v>39</v>
      </c>
      <c r="AN56" s="346">
        <v>14</v>
      </c>
      <c r="AO56" s="346">
        <v>10</v>
      </c>
      <c r="AP56" s="345">
        <v>65</v>
      </c>
      <c r="AQ56" s="347">
        <v>132</v>
      </c>
      <c r="AR56" s="348">
        <v>43</v>
      </c>
    </row>
    <row r="57" spans="1:44" x14ac:dyDescent="0.2">
      <c r="A57" s="342" t="s">
        <v>225</v>
      </c>
      <c r="B57" s="326" t="s">
        <v>268</v>
      </c>
      <c r="C57" s="344">
        <v>14078</v>
      </c>
      <c r="D57" s="346">
        <f t="shared" si="2"/>
        <v>1405</v>
      </c>
      <c r="E57" s="346">
        <v>1471</v>
      </c>
      <c r="F57" s="345">
        <v>1325</v>
      </c>
      <c r="G57" s="347">
        <v>635</v>
      </c>
      <c r="H57" s="346">
        <v>290</v>
      </c>
      <c r="I57" s="457">
        <v>62</v>
      </c>
      <c r="J57" s="345">
        <v>6</v>
      </c>
      <c r="K57" s="347">
        <v>810</v>
      </c>
      <c r="L57" s="346">
        <v>63</v>
      </c>
      <c r="M57" s="346">
        <v>367</v>
      </c>
      <c r="N57" s="345">
        <v>499</v>
      </c>
      <c r="O57" s="347">
        <v>86</v>
      </c>
      <c r="P57" s="346">
        <v>99</v>
      </c>
      <c r="Q57" s="346">
        <v>21</v>
      </c>
      <c r="R57" s="345">
        <v>438</v>
      </c>
      <c r="S57" s="347">
        <v>639</v>
      </c>
      <c r="T57" s="346">
        <v>71</v>
      </c>
      <c r="U57" s="346">
        <v>419</v>
      </c>
      <c r="V57" s="345">
        <v>369</v>
      </c>
      <c r="W57" s="347">
        <v>728</v>
      </c>
      <c r="X57" s="346">
        <v>245</v>
      </c>
      <c r="Y57" s="346">
        <v>68</v>
      </c>
      <c r="Z57" s="345">
        <v>1123</v>
      </c>
      <c r="AA57" s="347">
        <v>67</v>
      </c>
      <c r="AB57" s="346">
        <v>80</v>
      </c>
      <c r="AC57" s="346">
        <v>13</v>
      </c>
      <c r="AD57" s="345">
        <v>548</v>
      </c>
      <c r="AE57" s="347">
        <v>612</v>
      </c>
      <c r="AF57" s="346">
        <v>570</v>
      </c>
      <c r="AG57" s="346">
        <v>7</v>
      </c>
      <c r="AH57" s="345">
        <v>91</v>
      </c>
      <c r="AI57" s="347">
        <v>233</v>
      </c>
      <c r="AJ57" s="346">
        <v>62</v>
      </c>
      <c r="AK57" s="346">
        <v>41</v>
      </c>
      <c r="AL57" s="345">
        <v>244</v>
      </c>
      <c r="AM57" s="347">
        <v>125</v>
      </c>
      <c r="AN57" s="346">
        <v>73</v>
      </c>
      <c r="AO57" s="346">
        <v>24</v>
      </c>
      <c r="AP57" s="345">
        <v>36</v>
      </c>
      <c r="AQ57" s="347">
        <v>11</v>
      </c>
      <c r="AR57" s="348">
        <v>2</v>
      </c>
    </row>
    <row r="58" spans="1:44" x14ac:dyDescent="0.2">
      <c r="A58" s="342" t="s">
        <v>226</v>
      </c>
      <c r="B58" s="326" t="s">
        <v>29</v>
      </c>
      <c r="C58" s="344">
        <v>24748</v>
      </c>
      <c r="D58" s="346">
        <f t="shared" si="2"/>
        <v>3256</v>
      </c>
      <c r="E58" s="346">
        <v>3897</v>
      </c>
      <c r="F58" s="345">
        <v>3715</v>
      </c>
      <c r="G58" s="347">
        <v>652</v>
      </c>
      <c r="H58" s="346">
        <v>744</v>
      </c>
      <c r="I58" s="457">
        <v>55</v>
      </c>
      <c r="J58" s="345">
        <v>205</v>
      </c>
      <c r="K58" s="347">
        <v>855</v>
      </c>
      <c r="L58" s="346">
        <v>128</v>
      </c>
      <c r="M58" s="346">
        <v>154</v>
      </c>
      <c r="N58" s="345">
        <v>526</v>
      </c>
      <c r="O58" s="347">
        <v>1762</v>
      </c>
      <c r="P58" s="346">
        <v>10</v>
      </c>
      <c r="Q58" s="346">
        <v>71</v>
      </c>
      <c r="R58" s="345">
        <v>341</v>
      </c>
      <c r="S58" s="347">
        <v>1689</v>
      </c>
      <c r="T58" s="346">
        <v>140</v>
      </c>
      <c r="U58" s="346">
        <v>554</v>
      </c>
      <c r="V58" s="345">
        <v>1404</v>
      </c>
      <c r="W58" s="347">
        <v>53</v>
      </c>
      <c r="X58" s="346">
        <v>455</v>
      </c>
      <c r="Y58" s="346">
        <v>92</v>
      </c>
      <c r="Z58" s="345">
        <v>733</v>
      </c>
      <c r="AA58" s="347">
        <v>0</v>
      </c>
      <c r="AB58" s="346">
        <v>116</v>
      </c>
      <c r="AC58" s="346">
        <v>99</v>
      </c>
      <c r="AD58" s="345">
        <v>31</v>
      </c>
      <c r="AE58" s="347">
        <v>547</v>
      </c>
      <c r="AF58" s="346">
        <v>802</v>
      </c>
      <c r="AG58" s="346">
        <v>42</v>
      </c>
      <c r="AH58" s="345">
        <v>3</v>
      </c>
      <c r="AI58" s="347">
        <v>120</v>
      </c>
      <c r="AJ58" s="346">
        <v>754</v>
      </c>
      <c r="AK58" s="346">
        <v>56</v>
      </c>
      <c r="AL58" s="345">
        <v>624</v>
      </c>
      <c r="AM58" s="347">
        <v>15</v>
      </c>
      <c r="AN58" s="346">
        <v>0</v>
      </c>
      <c r="AO58" s="346">
        <v>48</v>
      </c>
      <c r="AP58" s="345">
        <v>0</v>
      </c>
      <c r="AQ58" s="347">
        <v>0</v>
      </c>
      <c r="AR58" s="348">
        <v>0</v>
      </c>
    </row>
    <row r="59" spans="1:44" x14ac:dyDescent="0.2">
      <c r="A59" s="342" t="s">
        <v>227</v>
      </c>
      <c r="B59" s="326" t="s">
        <v>30</v>
      </c>
      <c r="C59" s="344">
        <v>1425</v>
      </c>
      <c r="D59" s="346">
        <f t="shared" si="2"/>
        <v>363</v>
      </c>
      <c r="E59" s="346">
        <v>71</v>
      </c>
      <c r="F59" s="345">
        <v>274</v>
      </c>
      <c r="G59" s="347">
        <v>23</v>
      </c>
      <c r="H59" s="346">
        <v>25</v>
      </c>
      <c r="I59" s="457">
        <v>2</v>
      </c>
      <c r="J59" s="345">
        <v>0</v>
      </c>
      <c r="K59" s="347">
        <v>10</v>
      </c>
      <c r="L59" s="346">
        <v>0</v>
      </c>
      <c r="M59" s="346">
        <v>0</v>
      </c>
      <c r="N59" s="345">
        <v>398</v>
      </c>
      <c r="O59" s="347">
        <v>69</v>
      </c>
      <c r="P59" s="346">
        <v>6</v>
      </c>
      <c r="Q59" s="346">
        <v>10</v>
      </c>
      <c r="R59" s="345">
        <v>19</v>
      </c>
      <c r="S59" s="347">
        <v>0</v>
      </c>
      <c r="T59" s="346">
        <v>0</v>
      </c>
      <c r="U59" s="346">
        <v>28</v>
      </c>
      <c r="V59" s="345">
        <v>41</v>
      </c>
      <c r="W59" s="347">
        <v>0</v>
      </c>
      <c r="X59" s="346">
        <v>0</v>
      </c>
      <c r="Y59" s="346">
        <v>3</v>
      </c>
      <c r="Z59" s="345">
        <v>20</v>
      </c>
      <c r="AA59" s="347">
        <v>0</v>
      </c>
      <c r="AB59" s="346">
        <v>8</v>
      </c>
      <c r="AC59" s="346">
        <v>4</v>
      </c>
      <c r="AD59" s="345">
        <v>16</v>
      </c>
      <c r="AE59" s="347">
        <v>9</v>
      </c>
      <c r="AF59" s="346">
        <v>1</v>
      </c>
      <c r="AG59" s="346">
        <v>0</v>
      </c>
      <c r="AH59" s="345">
        <v>0</v>
      </c>
      <c r="AI59" s="347">
        <v>0</v>
      </c>
      <c r="AJ59" s="346">
        <v>0</v>
      </c>
      <c r="AK59" s="346">
        <v>0</v>
      </c>
      <c r="AL59" s="345">
        <v>0</v>
      </c>
      <c r="AM59" s="347">
        <v>10</v>
      </c>
      <c r="AN59" s="346">
        <v>15</v>
      </c>
      <c r="AO59" s="346">
        <v>0</v>
      </c>
      <c r="AP59" s="345">
        <v>0</v>
      </c>
      <c r="AQ59" s="347">
        <v>0</v>
      </c>
      <c r="AR59" s="348">
        <v>0</v>
      </c>
    </row>
    <row r="60" spans="1:44" x14ac:dyDescent="0.2">
      <c r="A60" s="342" t="s">
        <v>2</v>
      </c>
      <c r="B60" s="326" t="s">
        <v>470</v>
      </c>
      <c r="C60" s="344">
        <v>23900</v>
      </c>
      <c r="D60" s="346">
        <f t="shared" si="2"/>
        <v>6083</v>
      </c>
      <c r="E60" s="346">
        <v>2050</v>
      </c>
      <c r="F60" s="345">
        <v>1659</v>
      </c>
      <c r="G60" s="347">
        <v>965</v>
      </c>
      <c r="H60" s="346">
        <v>280</v>
      </c>
      <c r="I60" s="457">
        <v>24</v>
      </c>
      <c r="J60" s="345">
        <v>23</v>
      </c>
      <c r="K60" s="347">
        <v>935</v>
      </c>
      <c r="L60" s="346">
        <v>55</v>
      </c>
      <c r="M60" s="346">
        <v>884</v>
      </c>
      <c r="N60" s="345">
        <v>1371</v>
      </c>
      <c r="O60" s="347">
        <v>186</v>
      </c>
      <c r="P60" s="346">
        <v>247</v>
      </c>
      <c r="Q60" s="346">
        <v>174</v>
      </c>
      <c r="R60" s="345">
        <v>407</v>
      </c>
      <c r="S60" s="347">
        <v>210</v>
      </c>
      <c r="T60" s="346">
        <v>33</v>
      </c>
      <c r="U60" s="346">
        <v>690</v>
      </c>
      <c r="V60" s="345">
        <v>1016</v>
      </c>
      <c r="W60" s="347">
        <v>817</v>
      </c>
      <c r="X60" s="346">
        <v>513</v>
      </c>
      <c r="Y60" s="346">
        <v>30</v>
      </c>
      <c r="Z60" s="345">
        <v>981</v>
      </c>
      <c r="AA60" s="347">
        <v>83</v>
      </c>
      <c r="AB60" s="346">
        <v>192</v>
      </c>
      <c r="AC60" s="346">
        <v>35</v>
      </c>
      <c r="AD60" s="345">
        <v>232</v>
      </c>
      <c r="AE60" s="347">
        <v>730</v>
      </c>
      <c r="AF60" s="346">
        <v>1365</v>
      </c>
      <c r="AG60" s="346">
        <v>0</v>
      </c>
      <c r="AH60" s="345">
        <v>195</v>
      </c>
      <c r="AI60" s="347">
        <v>495</v>
      </c>
      <c r="AJ60" s="346">
        <v>114</v>
      </c>
      <c r="AK60" s="346">
        <v>174</v>
      </c>
      <c r="AL60" s="345">
        <v>409</v>
      </c>
      <c r="AM60" s="347">
        <v>12</v>
      </c>
      <c r="AN60" s="346">
        <v>29</v>
      </c>
      <c r="AO60" s="346">
        <v>164</v>
      </c>
      <c r="AP60" s="345">
        <v>36</v>
      </c>
      <c r="AQ60" s="347">
        <v>1</v>
      </c>
      <c r="AR60" s="348">
        <v>1</v>
      </c>
    </row>
    <row r="61" spans="1:44" x14ac:dyDescent="0.2">
      <c r="A61" s="342" t="s">
        <v>3</v>
      </c>
      <c r="B61" s="326" t="s">
        <v>31</v>
      </c>
      <c r="C61" s="344">
        <v>10398</v>
      </c>
      <c r="D61" s="346">
        <f t="shared" si="2"/>
        <v>701</v>
      </c>
      <c r="E61" s="346">
        <v>1236</v>
      </c>
      <c r="F61" s="345">
        <v>1421</v>
      </c>
      <c r="G61" s="347">
        <v>296</v>
      </c>
      <c r="H61" s="346">
        <v>186</v>
      </c>
      <c r="I61" s="457">
        <v>6</v>
      </c>
      <c r="J61" s="345">
        <v>9</v>
      </c>
      <c r="K61" s="347">
        <v>183</v>
      </c>
      <c r="L61" s="346">
        <v>32</v>
      </c>
      <c r="M61" s="346">
        <v>207</v>
      </c>
      <c r="N61" s="345">
        <v>125</v>
      </c>
      <c r="O61" s="347">
        <v>891</v>
      </c>
      <c r="P61" s="346">
        <v>156</v>
      </c>
      <c r="Q61" s="346">
        <v>8</v>
      </c>
      <c r="R61" s="345">
        <v>95</v>
      </c>
      <c r="S61" s="347">
        <v>1560</v>
      </c>
      <c r="T61" s="346">
        <v>50</v>
      </c>
      <c r="U61" s="346">
        <v>287</v>
      </c>
      <c r="V61" s="345">
        <v>23</v>
      </c>
      <c r="W61" s="347">
        <v>250</v>
      </c>
      <c r="X61" s="346">
        <v>99</v>
      </c>
      <c r="Y61" s="346">
        <v>98</v>
      </c>
      <c r="Z61" s="345">
        <v>313</v>
      </c>
      <c r="AA61" s="347">
        <v>683</v>
      </c>
      <c r="AB61" s="346">
        <v>46</v>
      </c>
      <c r="AC61" s="346">
        <v>136</v>
      </c>
      <c r="AD61" s="345">
        <v>51</v>
      </c>
      <c r="AE61" s="347">
        <v>321</v>
      </c>
      <c r="AF61" s="346">
        <v>111</v>
      </c>
      <c r="AG61" s="346">
        <v>32</v>
      </c>
      <c r="AH61" s="345">
        <v>46</v>
      </c>
      <c r="AI61" s="347">
        <v>31</v>
      </c>
      <c r="AJ61" s="346">
        <v>345</v>
      </c>
      <c r="AK61" s="346">
        <v>90</v>
      </c>
      <c r="AL61" s="345">
        <v>53</v>
      </c>
      <c r="AM61" s="347">
        <v>44</v>
      </c>
      <c r="AN61" s="346">
        <v>4</v>
      </c>
      <c r="AO61" s="346">
        <v>5</v>
      </c>
      <c r="AP61" s="345">
        <v>105</v>
      </c>
      <c r="AQ61" s="347">
        <v>34</v>
      </c>
      <c r="AR61" s="348">
        <v>29</v>
      </c>
    </row>
    <row r="62" spans="1:44" x14ac:dyDescent="0.2">
      <c r="A62" s="342" t="s">
        <v>4</v>
      </c>
      <c r="B62" s="326" t="s">
        <v>32</v>
      </c>
      <c r="C62" s="344">
        <v>26698</v>
      </c>
      <c r="D62" s="346">
        <f t="shared" si="2"/>
        <v>4907</v>
      </c>
      <c r="E62" s="346">
        <v>7310</v>
      </c>
      <c r="F62" s="345">
        <v>3667</v>
      </c>
      <c r="G62" s="347">
        <v>57</v>
      </c>
      <c r="H62" s="346">
        <v>280</v>
      </c>
      <c r="I62" s="457">
        <v>13</v>
      </c>
      <c r="J62" s="345">
        <v>0</v>
      </c>
      <c r="K62" s="347">
        <v>1442</v>
      </c>
      <c r="L62" s="346">
        <v>88</v>
      </c>
      <c r="M62" s="346">
        <v>26</v>
      </c>
      <c r="N62" s="345">
        <v>5882</v>
      </c>
      <c r="O62" s="347">
        <v>12</v>
      </c>
      <c r="P62" s="346">
        <v>67</v>
      </c>
      <c r="Q62" s="346">
        <v>3</v>
      </c>
      <c r="R62" s="345">
        <v>155</v>
      </c>
      <c r="S62" s="347">
        <v>149</v>
      </c>
      <c r="T62" s="346">
        <v>163</v>
      </c>
      <c r="U62" s="346">
        <v>811</v>
      </c>
      <c r="V62" s="345">
        <v>69</v>
      </c>
      <c r="W62" s="347">
        <v>515</v>
      </c>
      <c r="X62" s="346">
        <v>61</v>
      </c>
      <c r="Y62" s="346">
        <v>18</v>
      </c>
      <c r="Z62" s="345">
        <v>42</v>
      </c>
      <c r="AA62" s="347">
        <v>7</v>
      </c>
      <c r="AB62" s="346">
        <v>121</v>
      </c>
      <c r="AC62" s="346">
        <v>21</v>
      </c>
      <c r="AD62" s="345">
        <v>2</v>
      </c>
      <c r="AE62" s="347">
        <v>55</v>
      </c>
      <c r="AF62" s="346">
        <v>100</v>
      </c>
      <c r="AG62" s="346">
        <v>11</v>
      </c>
      <c r="AH62" s="345">
        <v>90</v>
      </c>
      <c r="AI62" s="347">
        <v>119</v>
      </c>
      <c r="AJ62" s="346">
        <v>186</v>
      </c>
      <c r="AK62" s="346">
        <v>17</v>
      </c>
      <c r="AL62" s="345">
        <v>43</v>
      </c>
      <c r="AM62" s="347">
        <v>0</v>
      </c>
      <c r="AN62" s="346">
        <v>100</v>
      </c>
      <c r="AO62" s="346">
        <v>0</v>
      </c>
      <c r="AP62" s="345">
        <v>89</v>
      </c>
      <c r="AQ62" s="347">
        <v>0</v>
      </c>
      <c r="AR62" s="348">
        <v>0</v>
      </c>
    </row>
    <row r="63" spans="1:44" x14ac:dyDescent="0.2">
      <c r="A63" s="342" t="s">
        <v>5</v>
      </c>
      <c r="B63" s="326" t="s">
        <v>33</v>
      </c>
      <c r="C63" s="344">
        <v>7261</v>
      </c>
      <c r="D63" s="346">
        <f t="shared" si="2"/>
        <v>970</v>
      </c>
      <c r="E63" s="346">
        <v>736</v>
      </c>
      <c r="F63" s="345">
        <v>2042</v>
      </c>
      <c r="G63" s="347">
        <v>441</v>
      </c>
      <c r="H63" s="346">
        <v>53</v>
      </c>
      <c r="I63" s="457">
        <v>3</v>
      </c>
      <c r="J63" s="345">
        <v>4</v>
      </c>
      <c r="K63" s="347">
        <v>116</v>
      </c>
      <c r="L63" s="346">
        <v>72</v>
      </c>
      <c r="M63" s="346">
        <v>382</v>
      </c>
      <c r="N63" s="345">
        <v>309</v>
      </c>
      <c r="O63" s="347">
        <v>98</v>
      </c>
      <c r="P63" s="346">
        <v>0</v>
      </c>
      <c r="Q63" s="346">
        <v>64</v>
      </c>
      <c r="R63" s="345">
        <v>109</v>
      </c>
      <c r="S63" s="347">
        <v>184</v>
      </c>
      <c r="T63" s="346">
        <v>43</v>
      </c>
      <c r="U63" s="346">
        <v>78</v>
      </c>
      <c r="V63" s="345">
        <v>424</v>
      </c>
      <c r="W63" s="347">
        <v>62</v>
      </c>
      <c r="X63" s="346">
        <v>8</v>
      </c>
      <c r="Y63" s="346">
        <v>4</v>
      </c>
      <c r="Z63" s="345">
        <v>261</v>
      </c>
      <c r="AA63" s="347">
        <v>0</v>
      </c>
      <c r="AB63" s="346">
        <v>71</v>
      </c>
      <c r="AC63" s="346">
        <v>5</v>
      </c>
      <c r="AD63" s="345">
        <v>32</v>
      </c>
      <c r="AE63" s="347">
        <v>156</v>
      </c>
      <c r="AF63" s="346">
        <v>49</v>
      </c>
      <c r="AG63" s="346">
        <v>0</v>
      </c>
      <c r="AH63" s="345">
        <v>154</v>
      </c>
      <c r="AI63" s="347">
        <v>30</v>
      </c>
      <c r="AJ63" s="346">
        <v>195</v>
      </c>
      <c r="AK63" s="346">
        <v>4</v>
      </c>
      <c r="AL63" s="345">
        <v>44</v>
      </c>
      <c r="AM63" s="347">
        <v>13</v>
      </c>
      <c r="AN63" s="346">
        <v>0</v>
      </c>
      <c r="AO63" s="346">
        <v>0</v>
      </c>
      <c r="AP63" s="345">
        <v>38</v>
      </c>
      <c r="AQ63" s="347">
        <v>7</v>
      </c>
      <c r="AR63" s="348">
        <v>0</v>
      </c>
    </row>
    <row r="64" spans="1:44" x14ac:dyDescent="0.2">
      <c r="A64" s="342" t="s">
        <v>6</v>
      </c>
      <c r="B64" s="326" t="s">
        <v>34</v>
      </c>
      <c r="C64" s="344">
        <v>33535</v>
      </c>
      <c r="D64" s="346">
        <f t="shared" si="2"/>
        <v>3722</v>
      </c>
      <c r="E64" s="346">
        <v>3519</v>
      </c>
      <c r="F64" s="345">
        <v>5011</v>
      </c>
      <c r="G64" s="347">
        <v>4119</v>
      </c>
      <c r="H64" s="346">
        <v>282</v>
      </c>
      <c r="I64" s="457">
        <v>147</v>
      </c>
      <c r="J64" s="345">
        <v>4</v>
      </c>
      <c r="K64" s="347">
        <v>1420</v>
      </c>
      <c r="L64" s="346">
        <v>237</v>
      </c>
      <c r="M64" s="346">
        <v>589</v>
      </c>
      <c r="N64" s="345">
        <v>1091</v>
      </c>
      <c r="O64" s="347">
        <v>416</v>
      </c>
      <c r="P64" s="346">
        <v>344</v>
      </c>
      <c r="Q64" s="346">
        <v>182</v>
      </c>
      <c r="R64" s="345">
        <v>2042</v>
      </c>
      <c r="S64" s="347">
        <v>733</v>
      </c>
      <c r="T64" s="346">
        <v>344</v>
      </c>
      <c r="U64" s="346">
        <v>1259</v>
      </c>
      <c r="V64" s="345">
        <v>260</v>
      </c>
      <c r="W64" s="347">
        <v>1539</v>
      </c>
      <c r="X64" s="346">
        <v>314</v>
      </c>
      <c r="Y64" s="346">
        <v>135</v>
      </c>
      <c r="Z64" s="345">
        <v>683</v>
      </c>
      <c r="AA64" s="347">
        <v>68</v>
      </c>
      <c r="AB64" s="346">
        <v>1284</v>
      </c>
      <c r="AC64" s="346">
        <v>37</v>
      </c>
      <c r="AD64" s="345">
        <v>183</v>
      </c>
      <c r="AE64" s="347">
        <v>519</v>
      </c>
      <c r="AF64" s="346">
        <v>476</v>
      </c>
      <c r="AG64" s="346">
        <v>91</v>
      </c>
      <c r="AH64" s="345">
        <v>239</v>
      </c>
      <c r="AI64" s="347">
        <v>391</v>
      </c>
      <c r="AJ64" s="346">
        <v>486</v>
      </c>
      <c r="AK64" s="346">
        <v>549</v>
      </c>
      <c r="AL64" s="345">
        <v>488</v>
      </c>
      <c r="AM64" s="347">
        <v>1</v>
      </c>
      <c r="AN64" s="346">
        <v>72</v>
      </c>
      <c r="AO64" s="346">
        <v>69</v>
      </c>
      <c r="AP64" s="345">
        <v>150</v>
      </c>
      <c r="AQ64" s="347">
        <v>20</v>
      </c>
      <c r="AR64" s="348">
        <v>20</v>
      </c>
    </row>
    <row r="65" spans="1:44" x14ac:dyDescent="0.2">
      <c r="A65" s="342" t="s">
        <v>7</v>
      </c>
      <c r="B65" s="326" t="s">
        <v>269</v>
      </c>
      <c r="C65" s="344">
        <v>32705</v>
      </c>
      <c r="D65" s="346">
        <f t="shared" si="2"/>
        <v>9957</v>
      </c>
      <c r="E65" s="346">
        <v>2904</v>
      </c>
      <c r="F65" s="345">
        <v>2197</v>
      </c>
      <c r="G65" s="347">
        <v>496</v>
      </c>
      <c r="H65" s="346">
        <v>171</v>
      </c>
      <c r="I65" s="457">
        <v>173</v>
      </c>
      <c r="J65" s="345">
        <v>17</v>
      </c>
      <c r="K65" s="347">
        <v>635</v>
      </c>
      <c r="L65" s="346">
        <v>780</v>
      </c>
      <c r="M65" s="346">
        <v>169</v>
      </c>
      <c r="N65" s="345">
        <v>1287</v>
      </c>
      <c r="O65" s="347">
        <v>20</v>
      </c>
      <c r="P65" s="346">
        <v>91</v>
      </c>
      <c r="Q65" s="346">
        <v>66</v>
      </c>
      <c r="R65" s="345">
        <v>259</v>
      </c>
      <c r="S65" s="347">
        <v>8441</v>
      </c>
      <c r="T65" s="346">
        <v>118</v>
      </c>
      <c r="U65" s="346">
        <v>256</v>
      </c>
      <c r="V65" s="345">
        <v>51</v>
      </c>
      <c r="W65" s="347">
        <v>1686</v>
      </c>
      <c r="X65" s="346">
        <v>190</v>
      </c>
      <c r="Y65" s="346">
        <v>34</v>
      </c>
      <c r="Z65" s="345">
        <v>28</v>
      </c>
      <c r="AA65" s="347">
        <v>76</v>
      </c>
      <c r="AB65" s="346">
        <v>132</v>
      </c>
      <c r="AC65" s="346">
        <v>13</v>
      </c>
      <c r="AD65" s="345">
        <v>42</v>
      </c>
      <c r="AE65" s="347">
        <v>835</v>
      </c>
      <c r="AF65" s="346">
        <v>597</v>
      </c>
      <c r="AG65" s="346">
        <v>8</v>
      </c>
      <c r="AH65" s="345">
        <v>104</v>
      </c>
      <c r="AI65" s="347">
        <v>116</v>
      </c>
      <c r="AJ65" s="346">
        <v>624</v>
      </c>
      <c r="AK65" s="346">
        <v>10</v>
      </c>
      <c r="AL65" s="345">
        <v>44</v>
      </c>
      <c r="AM65" s="347">
        <v>4</v>
      </c>
      <c r="AN65" s="346">
        <v>45</v>
      </c>
      <c r="AO65" s="346">
        <v>0</v>
      </c>
      <c r="AP65" s="345">
        <v>7</v>
      </c>
      <c r="AQ65" s="347">
        <v>19</v>
      </c>
      <c r="AR65" s="348">
        <v>3</v>
      </c>
    </row>
    <row r="66" spans="1:44" x14ac:dyDescent="0.2">
      <c r="A66" s="342" t="s">
        <v>8</v>
      </c>
      <c r="B66" s="326" t="s">
        <v>270</v>
      </c>
      <c r="C66" s="344">
        <v>30021</v>
      </c>
      <c r="D66" s="346">
        <f t="shared" si="2"/>
        <v>5521</v>
      </c>
      <c r="E66" s="346">
        <v>1688</v>
      </c>
      <c r="F66" s="345">
        <v>5051</v>
      </c>
      <c r="G66" s="347">
        <v>4993</v>
      </c>
      <c r="H66" s="346">
        <v>574</v>
      </c>
      <c r="I66" s="457">
        <v>626</v>
      </c>
      <c r="J66" s="345">
        <v>12</v>
      </c>
      <c r="K66" s="347">
        <v>1314</v>
      </c>
      <c r="L66" s="346">
        <v>38</v>
      </c>
      <c r="M66" s="346">
        <v>187</v>
      </c>
      <c r="N66" s="345">
        <v>1544</v>
      </c>
      <c r="O66" s="347">
        <v>111</v>
      </c>
      <c r="P66" s="346">
        <v>243</v>
      </c>
      <c r="Q66" s="346">
        <v>114</v>
      </c>
      <c r="R66" s="345">
        <v>1045</v>
      </c>
      <c r="S66" s="347">
        <v>215</v>
      </c>
      <c r="T66" s="346">
        <v>690</v>
      </c>
      <c r="U66" s="346">
        <v>245</v>
      </c>
      <c r="V66" s="345">
        <v>220</v>
      </c>
      <c r="W66" s="347">
        <v>890</v>
      </c>
      <c r="X66" s="346">
        <v>155</v>
      </c>
      <c r="Y66" s="346">
        <v>249</v>
      </c>
      <c r="Z66" s="345">
        <v>208</v>
      </c>
      <c r="AA66" s="347">
        <v>222</v>
      </c>
      <c r="AB66" s="346">
        <v>221</v>
      </c>
      <c r="AC66" s="346">
        <v>91</v>
      </c>
      <c r="AD66" s="345">
        <v>55</v>
      </c>
      <c r="AE66" s="347">
        <v>620</v>
      </c>
      <c r="AF66" s="346">
        <v>212</v>
      </c>
      <c r="AG66" s="346">
        <v>0</v>
      </c>
      <c r="AH66" s="345">
        <v>157</v>
      </c>
      <c r="AI66" s="347">
        <v>905</v>
      </c>
      <c r="AJ66" s="346">
        <v>1298</v>
      </c>
      <c r="AK66" s="346">
        <v>46</v>
      </c>
      <c r="AL66" s="345">
        <v>133</v>
      </c>
      <c r="AM66" s="347">
        <v>5</v>
      </c>
      <c r="AN66" s="346">
        <v>15</v>
      </c>
      <c r="AO66" s="346">
        <v>23</v>
      </c>
      <c r="AP66" s="345">
        <v>7</v>
      </c>
      <c r="AQ66" s="347">
        <v>21</v>
      </c>
      <c r="AR66" s="348">
        <v>57</v>
      </c>
    </row>
    <row r="67" spans="1:44" x14ac:dyDescent="0.2">
      <c r="A67" s="342" t="s">
        <v>9</v>
      </c>
      <c r="B67" s="326" t="s">
        <v>271</v>
      </c>
      <c r="C67" s="344">
        <v>10683</v>
      </c>
      <c r="D67" s="346">
        <f t="shared" si="2"/>
        <v>2738</v>
      </c>
      <c r="E67" s="346">
        <v>2533</v>
      </c>
      <c r="F67" s="345">
        <v>569</v>
      </c>
      <c r="G67" s="347">
        <v>736</v>
      </c>
      <c r="H67" s="346">
        <v>666</v>
      </c>
      <c r="I67" s="457">
        <v>0</v>
      </c>
      <c r="J67" s="345">
        <v>52</v>
      </c>
      <c r="K67" s="347">
        <v>216</v>
      </c>
      <c r="L67" s="346">
        <v>25</v>
      </c>
      <c r="M67" s="346">
        <v>190</v>
      </c>
      <c r="N67" s="345">
        <v>270</v>
      </c>
      <c r="O67" s="347">
        <v>0</v>
      </c>
      <c r="P67" s="346">
        <v>11</v>
      </c>
      <c r="Q67" s="346">
        <v>636</v>
      </c>
      <c r="R67" s="345">
        <v>132</v>
      </c>
      <c r="S67" s="347">
        <v>47</v>
      </c>
      <c r="T67" s="346">
        <v>68</v>
      </c>
      <c r="U67" s="346">
        <v>0</v>
      </c>
      <c r="V67" s="345">
        <v>45</v>
      </c>
      <c r="W67" s="347">
        <v>152</v>
      </c>
      <c r="X67" s="346">
        <v>112</v>
      </c>
      <c r="Y67" s="346">
        <v>7</v>
      </c>
      <c r="Z67" s="345">
        <v>8</v>
      </c>
      <c r="AA67" s="347">
        <v>63</v>
      </c>
      <c r="AB67" s="346">
        <v>0</v>
      </c>
      <c r="AC67" s="346">
        <v>7</v>
      </c>
      <c r="AD67" s="345">
        <v>68</v>
      </c>
      <c r="AE67" s="347">
        <v>4</v>
      </c>
      <c r="AF67" s="346">
        <v>115</v>
      </c>
      <c r="AG67" s="346">
        <v>2</v>
      </c>
      <c r="AH67" s="345">
        <v>235</v>
      </c>
      <c r="AI67" s="347">
        <v>8</v>
      </c>
      <c r="AJ67" s="346">
        <v>73</v>
      </c>
      <c r="AK67" s="346">
        <v>207</v>
      </c>
      <c r="AL67" s="345">
        <v>548</v>
      </c>
      <c r="AM67" s="347">
        <v>0</v>
      </c>
      <c r="AN67" s="346">
        <v>0</v>
      </c>
      <c r="AO67" s="346">
        <v>9</v>
      </c>
      <c r="AP67" s="345">
        <v>104</v>
      </c>
      <c r="AQ67" s="347">
        <v>27</v>
      </c>
      <c r="AR67" s="348">
        <v>0</v>
      </c>
    </row>
    <row r="68" spans="1:44" x14ac:dyDescent="0.2">
      <c r="A68" s="342" t="s">
        <v>10</v>
      </c>
      <c r="B68" s="326" t="s">
        <v>281</v>
      </c>
      <c r="C68" s="344">
        <v>10590</v>
      </c>
      <c r="D68" s="346">
        <f t="shared" si="2"/>
        <v>960</v>
      </c>
      <c r="E68" s="346">
        <v>1440</v>
      </c>
      <c r="F68" s="345">
        <v>1410</v>
      </c>
      <c r="G68" s="347">
        <v>489</v>
      </c>
      <c r="H68" s="346">
        <v>139</v>
      </c>
      <c r="I68" s="457">
        <v>12</v>
      </c>
      <c r="J68" s="345">
        <v>7</v>
      </c>
      <c r="K68" s="347">
        <v>1220</v>
      </c>
      <c r="L68" s="346">
        <v>46</v>
      </c>
      <c r="M68" s="346">
        <v>260</v>
      </c>
      <c r="N68" s="345">
        <v>137</v>
      </c>
      <c r="O68" s="347">
        <v>193</v>
      </c>
      <c r="P68" s="346">
        <v>80</v>
      </c>
      <c r="Q68" s="346">
        <v>100</v>
      </c>
      <c r="R68" s="345">
        <v>51</v>
      </c>
      <c r="S68" s="347">
        <v>7</v>
      </c>
      <c r="T68" s="346">
        <v>60</v>
      </c>
      <c r="U68" s="346">
        <v>138</v>
      </c>
      <c r="V68" s="345">
        <v>131</v>
      </c>
      <c r="W68" s="347">
        <v>80</v>
      </c>
      <c r="X68" s="346">
        <v>155</v>
      </c>
      <c r="Y68" s="346">
        <v>24</v>
      </c>
      <c r="Z68" s="345">
        <v>359</v>
      </c>
      <c r="AA68" s="347">
        <v>7</v>
      </c>
      <c r="AB68" s="346">
        <v>100</v>
      </c>
      <c r="AC68" s="346">
        <v>0</v>
      </c>
      <c r="AD68" s="345">
        <v>8</v>
      </c>
      <c r="AE68" s="347">
        <v>424</v>
      </c>
      <c r="AF68" s="346">
        <v>244</v>
      </c>
      <c r="AG68" s="346">
        <v>311</v>
      </c>
      <c r="AH68" s="345">
        <v>160</v>
      </c>
      <c r="AI68" s="347">
        <v>0</v>
      </c>
      <c r="AJ68" s="346">
        <v>1</v>
      </c>
      <c r="AK68" s="346">
        <v>6</v>
      </c>
      <c r="AL68" s="345">
        <v>1</v>
      </c>
      <c r="AM68" s="347">
        <v>0</v>
      </c>
      <c r="AN68" s="346">
        <v>1561</v>
      </c>
      <c r="AO68" s="346">
        <v>17</v>
      </c>
      <c r="AP68" s="345">
        <v>156</v>
      </c>
      <c r="AQ68" s="347">
        <v>96</v>
      </c>
      <c r="AR68" s="348">
        <v>0</v>
      </c>
    </row>
    <row r="69" spans="1:44" x14ac:dyDescent="0.2">
      <c r="A69" s="342" t="s">
        <v>11</v>
      </c>
      <c r="B69" s="326" t="s">
        <v>35</v>
      </c>
      <c r="C69" s="344">
        <v>41425</v>
      </c>
      <c r="D69" s="346">
        <f t="shared" si="2"/>
        <v>7463</v>
      </c>
      <c r="E69" s="346">
        <v>11420</v>
      </c>
      <c r="F69" s="345">
        <v>3323</v>
      </c>
      <c r="G69" s="347">
        <v>1442</v>
      </c>
      <c r="H69" s="346">
        <v>580</v>
      </c>
      <c r="I69" s="457">
        <v>1443</v>
      </c>
      <c r="J69" s="345">
        <v>31</v>
      </c>
      <c r="K69" s="347">
        <v>1061</v>
      </c>
      <c r="L69" s="346">
        <v>51</v>
      </c>
      <c r="M69" s="346">
        <v>256</v>
      </c>
      <c r="N69" s="345">
        <v>1236</v>
      </c>
      <c r="O69" s="347">
        <v>792</v>
      </c>
      <c r="P69" s="346">
        <v>100</v>
      </c>
      <c r="Q69" s="346">
        <v>323</v>
      </c>
      <c r="R69" s="345">
        <v>135</v>
      </c>
      <c r="S69" s="347">
        <v>607</v>
      </c>
      <c r="T69" s="346">
        <v>308</v>
      </c>
      <c r="U69" s="346">
        <v>93</v>
      </c>
      <c r="V69" s="345">
        <v>1625</v>
      </c>
      <c r="W69" s="347">
        <v>1572</v>
      </c>
      <c r="X69" s="346">
        <v>260</v>
      </c>
      <c r="Y69" s="346">
        <v>339</v>
      </c>
      <c r="Z69" s="345">
        <v>1491</v>
      </c>
      <c r="AA69" s="347">
        <v>876</v>
      </c>
      <c r="AB69" s="346">
        <v>12</v>
      </c>
      <c r="AC69" s="346">
        <v>380</v>
      </c>
      <c r="AD69" s="345">
        <v>605</v>
      </c>
      <c r="AE69" s="347">
        <v>470</v>
      </c>
      <c r="AF69" s="346">
        <v>858</v>
      </c>
      <c r="AG69" s="346">
        <v>2</v>
      </c>
      <c r="AH69" s="345">
        <v>121</v>
      </c>
      <c r="AI69" s="347">
        <v>138</v>
      </c>
      <c r="AJ69" s="346">
        <v>101</v>
      </c>
      <c r="AK69" s="346">
        <v>119</v>
      </c>
      <c r="AL69" s="345">
        <v>1010</v>
      </c>
      <c r="AM69" s="347">
        <v>22</v>
      </c>
      <c r="AN69" s="346">
        <v>146</v>
      </c>
      <c r="AO69" s="346">
        <v>398</v>
      </c>
      <c r="AP69" s="345">
        <v>192</v>
      </c>
      <c r="AQ69" s="347">
        <v>0</v>
      </c>
      <c r="AR69" s="348">
        <v>24</v>
      </c>
    </row>
    <row r="70" spans="1:44" x14ac:dyDescent="0.2">
      <c r="A70" s="342" t="s">
        <v>12</v>
      </c>
      <c r="B70" s="326" t="s">
        <v>365</v>
      </c>
      <c r="C70" s="344">
        <v>15837</v>
      </c>
      <c r="D70" s="346">
        <f t="shared" si="2"/>
        <v>3725</v>
      </c>
      <c r="E70" s="346">
        <v>547</v>
      </c>
      <c r="F70" s="345">
        <v>4055</v>
      </c>
      <c r="G70" s="347">
        <v>602</v>
      </c>
      <c r="H70" s="346">
        <v>994</v>
      </c>
      <c r="I70" s="457">
        <v>0</v>
      </c>
      <c r="J70" s="345">
        <v>0</v>
      </c>
      <c r="K70" s="347">
        <v>862</v>
      </c>
      <c r="L70" s="346">
        <v>0</v>
      </c>
      <c r="M70" s="346">
        <v>9</v>
      </c>
      <c r="N70" s="345">
        <v>49</v>
      </c>
      <c r="O70" s="347">
        <v>0</v>
      </c>
      <c r="P70" s="346">
        <v>112</v>
      </c>
      <c r="Q70" s="346">
        <v>173</v>
      </c>
      <c r="R70" s="345">
        <v>511</v>
      </c>
      <c r="S70" s="347">
        <v>0</v>
      </c>
      <c r="T70" s="346">
        <v>34</v>
      </c>
      <c r="U70" s="346">
        <v>5</v>
      </c>
      <c r="V70" s="345">
        <v>2749</v>
      </c>
      <c r="W70" s="347">
        <v>24</v>
      </c>
      <c r="X70" s="346">
        <v>237</v>
      </c>
      <c r="Y70" s="346">
        <v>0</v>
      </c>
      <c r="Z70" s="345">
        <v>13</v>
      </c>
      <c r="AA70" s="347">
        <v>0</v>
      </c>
      <c r="AB70" s="346">
        <v>0</v>
      </c>
      <c r="AC70" s="346">
        <v>101</v>
      </c>
      <c r="AD70" s="345">
        <v>0</v>
      </c>
      <c r="AE70" s="347">
        <v>778</v>
      </c>
      <c r="AF70" s="346">
        <v>7</v>
      </c>
      <c r="AG70" s="346">
        <v>18</v>
      </c>
      <c r="AH70" s="345">
        <v>0</v>
      </c>
      <c r="AI70" s="347">
        <v>95</v>
      </c>
      <c r="AJ70" s="346">
        <v>0</v>
      </c>
      <c r="AK70" s="346">
        <v>3</v>
      </c>
      <c r="AL70" s="345">
        <v>125</v>
      </c>
      <c r="AM70" s="347">
        <v>0</v>
      </c>
      <c r="AN70" s="346">
        <v>0</v>
      </c>
      <c r="AO70" s="346">
        <v>0</v>
      </c>
      <c r="AP70" s="345">
        <v>0</v>
      </c>
      <c r="AQ70" s="347">
        <v>9</v>
      </c>
      <c r="AR70" s="348">
        <v>0</v>
      </c>
    </row>
    <row r="71" spans="1:44" x14ac:dyDescent="0.2">
      <c r="A71" s="342" t="s">
        <v>13</v>
      </c>
      <c r="B71" s="326" t="s">
        <v>192</v>
      </c>
      <c r="C71" s="344">
        <v>32143</v>
      </c>
      <c r="D71" s="346">
        <f t="shared" si="2"/>
        <v>10049</v>
      </c>
      <c r="E71" s="346">
        <v>2853</v>
      </c>
      <c r="F71" s="345">
        <v>1803</v>
      </c>
      <c r="G71" s="347">
        <v>6937</v>
      </c>
      <c r="H71" s="346">
        <v>689</v>
      </c>
      <c r="I71" s="457">
        <v>92</v>
      </c>
      <c r="J71" s="345">
        <v>13</v>
      </c>
      <c r="K71" s="347">
        <v>338</v>
      </c>
      <c r="L71" s="346">
        <v>907</v>
      </c>
      <c r="M71" s="346">
        <v>274</v>
      </c>
      <c r="N71" s="345">
        <v>416</v>
      </c>
      <c r="O71" s="347">
        <v>64</v>
      </c>
      <c r="P71" s="346">
        <v>161</v>
      </c>
      <c r="Q71" s="346">
        <v>185</v>
      </c>
      <c r="R71" s="345">
        <v>541</v>
      </c>
      <c r="S71" s="347">
        <v>448</v>
      </c>
      <c r="T71" s="346">
        <v>376</v>
      </c>
      <c r="U71" s="346">
        <v>729</v>
      </c>
      <c r="V71" s="345">
        <v>703</v>
      </c>
      <c r="W71" s="347">
        <v>538</v>
      </c>
      <c r="X71" s="346">
        <v>244</v>
      </c>
      <c r="Y71" s="346">
        <v>80</v>
      </c>
      <c r="Z71" s="345">
        <v>684</v>
      </c>
      <c r="AA71" s="347">
        <v>107</v>
      </c>
      <c r="AB71" s="346">
        <v>68</v>
      </c>
      <c r="AC71" s="346">
        <v>185</v>
      </c>
      <c r="AD71" s="345">
        <v>175</v>
      </c>
      <c r="AE71" s="347">
        <v>207</v>
      </c>
      <c r="AF71" s="346">
        <v>317</v>
      </c>
      <c r="AG71" s="346">
        <v>0</v>
      </c>
      <c r="AH71" s="345">
        <v>286</v>
      </c>
      <c r="AI71" s="347">
        <v>515</v>
      </c>
      <c r="AJ71" s="346">
        <v>147</v>
      </c>
      <c r="AK71" s="346">
        <v>21</v>
      </c>
      <c r="AL71" s="345">
        <v>682</v>
      </c>
      <c r="AM71" s="347">
        <v>59</v>
      </c>
      <c r="AN71" s="346">
        <v>18</v>
      </c>
      <c r="AO71" s="346">
        <v>0</v>
      </c>
      <c r="AP71" s="345">
        <v>74</v>
      </c>
      <c r="AQ71" s="347">
        <v>130</v>
      </c>
      <c r="AR71" s="348">
        <v>28</v>
      </c>
    </row>
    <row r="72" spans="1:44" x14ac:dyDescent="0.2">
      <c r="A72" s="342" t="s">
        <v>14</v>
      </c>
      <c r="B72" s="326" t="s">
        <v>50</v>
      </c>
      <c r="C72" s="344">
        <v>25566</v>
      </c>
      <c r="D72" s="346">
        <f t="shared" si="2"/>
        <v>6274</v>
      </c>
      <c r="E72" s="346">
        <v>3478</v>
      </c>
      <c r="F72" s="345">
        <v>1048</v>
      </c>
      <c r="G72" s="347">
        <v>482</v>
      </c>
      <c r="H72" s="346">
        <v>582</v>
      </c>
      <c r="I72" s="457">
        <v>152</v>
      </c>
      <c r="J72" s="345">
        <v>114</v>
      </c>
      <c r="K72" s="347">
        <v>440</v>
      </c>
      <c r="L72" s="346">
        <v>12</v>
      </c>
      <c r="M72" s="346">
        <v>2094</v>
      </c>
      <c r="N72" s="345">
        <v>377</v>
      </c>
      <c r="O72" s="347">
        <v>120</v>
      </c>
      <c r="P72" s="346">
        <v>597</v>
      </c>
      <c r="Q72" s="346">
        <v>88</v>
      </c>
      <c r="R72" s="345">
        <v>457</v>
      </c>
      <c r="S72" s="347">
        <v>244</v>
      </c>
      <c r="T72" s="346">
        <v>102</v>
      </c>
      <c r="U72" s="346">
        <v>245</v>
      </c>
      <c r="V72" s="345">
        <v>283</v>
      </c>
      <c r="W72" s="347">
        <v>366</v>
      </c>
      <c r="X72" s="346">
        <v>336</v>
      </c>
      <c r="Y72" s="346">
        <v>277</v>
      </c>
      <c r="Z72" s="345">
        <v>876</v>
      </c>
      <c r="AA72" s="347">
        <v>106</v>
      </c>
      <c r="AB72" s="346">
        <v>135</v>
      </c>
      <c r="AC72" s="346">
        <v>585</v>
      </c>
      <c r="AD72" s="345">
        <v>265</v>
      </c>
      <c r="AE72" s="347">
        <v>1956</v>
      </c>
      <c r="AF72" s="346">
        <v>2323</v>
      </c>
      <c r="AG72" s="346">
        <v>16</v>
      </c>
      <c r="AH72" s="345">
        <v>48</v>
      </c>
      <c r="AI72" s="347">
        <v>215</v>
      </c>
      <c r="AJ72" s="346">
        <v>13</v>
      </c>
      <c r="AK72" s="346">
        <v>88</v>
      </c>
      <c r="AL72" s="345">
        <v>517</v>
      </c>
      <c r="AM72" s="347">
        <v>43</v>
      </c>
      <c r="AN72" s="346">
        <v>106</v>
      </c>
      <c r="AO72" s="346">
        <v>58</v>
      </c>
      <c r="AP72" s="345">
        <v>19</v>
      </c>
      <c r="AQ72" s="347">
        <v>17</v>
      </c>
      <c r="AR72" s="348">
        <v>12</v>
      </c>
    </row>
    <row r="73" spans="1:44" x14ac:dyDescent="0.2">
      <c r="A73" s="342" t="s">
        <v>15</v>
      </c>
      <c r="B73" s="326" t="s">
        <v>36</v>
      </c>
      <c r="C73" s="344">
        <v>116652</v>
      </c>
      <c r="D73" s="346">
        <f t="shared" si="2"/>
        <v>30572</v>
      </c>
      <c r="E73" s="346">
        <v>19186</v>
      </c>
      <c r="F73" s="345">
        <v>12619</v>
      </c>
      <c r="G73" s="347">
        <v>3885</v>
      </c>
      <c r="H73" s="346">
        <v>6121</v>
      </c>
      <c r="I73" s="457">
        <v>1183</v>
      </c>
      <c r="J73" s="345">
        <v>674</v>
      </c>
      <c r="K73" s="347">
        <v>3561</v>
      </c>
      <c r="L73" s="346">
        <v>935</v>
      </c>
      <c r="M73" s="346">
        <v>2961</v>
      </c>
      <c r="N73" s="345">
        <v>6712</v>
      </c>
      <c r="O73" s="347">
        <v>859</v>
      </c>
      <c r="P73" s="346">
        <v>737</v>
      </c>
      <c r="Q73" s="346">
        <v>2498</v>
      </c>
      <c r="R73" s="345">
        <v>1594</v>
      </c>
      <c r="S73" s="347">
        <v>3227</v>
      </c>
      <c r="T73" s="346">
        <v>1863</v>
      </c>
      <c r="U73" s="346">
        <v>688</v>
      </c>
      <c r="V73" s="345">
        <v>1113</v>
      </c>
      <c r="W73" s="347">
        <v>781</v>
      </c>
      <c r="X73" s="346">
        <v>578</v>
      </c>
      <c r="Y73" s="346">
        <v>735</v>
      </c>
      <c r="Z73" s="345">
        <v>1438</v>
      </c>
      <c r="AA73" s="347">
        <v>1356</v>
      </c>
      <c r="AB73" s="346">
        <v>880</v>
      </c>
      <c r="AC73" s="346">
        <v>981</v>
      </c>
      <c r="AD73" s="345">
        <v>1027</v>
      </c>
      <c r="AE73" s="347">
        <v>827</v>
      </c>
      <c r="AF73" s="346">
        <v>1521</v>
      </c>
      <c r="AG73" s="346">
        <v>321</v>
      </c>
      <c r="AH73" s="345">
        <v>288</v>
      </c>
      <c r="AI73" s="347">
        <v>687</v>
      </c>
      <c r="AJ73" s="346">
        <v>558</v>
      </c>
      <c r="AK73" s="346">
        <v>185</v>
      </c>
      <c r="AL73" s="345">
        <v>337</v>
      </c>
      <c r="AM73" s="347">
        <v>220</v>
      </c>
      <c r="AN73" s="346">
        <v>749</v>
      </c>
      <c r="AO73" s="346">
        <v>207</v>
      </c>
      <c r="AP73" s="345">
        <v>616</v>
      </c>
      <c r="AQ73" s="347">
        <v>619</v>
      </c>
      <c r="AR73" s="348">
        <v>753</v>
      </c>
    </row>
    <row r="74" spans="1:44" x14ac:dyDescent="0.2">
      <c r="A74" s="342" t="s">
        <v>16</v>
      </c>
      <c r="B74" s="326" t="s">
        <v>193</v>
      </c>
      <c r="C74" s="344">
        <v>6284</v>
      </c>
      <c r="D74" s="346">
        <f t="shared" si="2"/>
        <v>1812</v>
      </c>
      <c r="E74" s="346">
        <v>1730</v>
      </c>
      <c r="F74" s="345">
        <v>668</v>
      </c>
      <c r="G74" s="347">
        <v>155</v>
      </c>
      <c r="H74" s="346">
        <v>23</v>
      </c>
      <c r="I74" s="457">
        <v>171</v>
      </c>
      <c r="J74" s="345">
        <v>7</v>
      </c>
      <c r="K74" s="347">
        <v>0</v>
      </c>
      <c r="L74" s="346">
        <v>366</v>
      </c>
      <c r="M74" s="346">
        <v>167</v>
      </c>
      <c r="N74" s="345">
        <v>164</v>
      </c>
      <c r="O74" s="347">
        <v>218</v>
      </c>
      <c r="P74" s="346">
        <v>2</v>
      </c>
      <c r="Q74" s="346">
        <v>26</v>
      </c>
      <c r="R74" s="345">
        <v>6</v>
      </c>
      <c r="S74" s="347">
        <v>137</v>
      </c>
      <c r="T74" s="346">
        <v>0</v>
      </c>
      <c r="U74" s="346">
        <v>0</v>
      </c>
      <c r="V74" s="345">
        <v>191</v>
      </c>
      <c r="W74" s="347">
        <v>0</v>
      </c>
      <c r="X74" s="346">
        <v>14</v>
      </c>
      <c r="Y74" s="346">
        <v>3</v>
      </c>
      <c r="Z74" s="345">
        <v>20</v>
      </c>
      <c r="AA74" s="347">
        <v>1</v>
      </c>
      <c r="AB74" s="346">
        <v>195</v>
      </c>
      <c r="AC74" s="346">
        <v>4</v>
      </c>
      <c r="AD74" s="345">
        <v>15</v>
      </c>
      <c r="AE74" s="347">
        <v>125</v>
      </c>
      <c r="AF74" s="346">
        <v>3</v>
      </c>
      <c r="AG74" s="346">
        <v>11</v>
      </c>
      <c r="AH74" s="345">
        <v>0</v>
      </c>
      <c r="AI74" s="347">
        <v>0</v>
      </c>
      <c r="AJ74" s="346">
        <v>0</v>
      </c>
      <c r="AK74" s="346">
        <v>0</v>
      </c>
      <c r="AL74" s="345">
        <v>11</v>
      </c>
      <c r="AM74" s="347">
        <v>29</v>
      </c>
      <c r="AN74" s="346">
        <v>0</v>
      </c>
      <c r="AO74" s="346">
        <v>0</v>
      </c>
      <c r="AP74" s="345">
        <v>0</v>
      </c>
      <c r="AQ74" s="347">
        <v>10</v>
      </c>
      <c r="AR74" s="348">
        <v>0</v>
      </c>
    </row>
    <row r="75" spans="1:44" x14ac:dyDescent="0.2">
      <c r="A75" s="342" t="s">
        <v>17</v>
      </c>
      <c r="B75" s="326" t="s">
        <v>273</v>
      </c>
      <c r="C75" s="344">
        <v>5038</v>
      </c>
      <c r="D75" s="346">
        <f t="shared" si="2"/>
        <v>1764</v>
      </c>
      <c r="E75" s="346">
        <v>566</v>
      </c>
      <c r="F75" s="345">
        <v>576</v>
      </c>
      <c r="G75" s="347">
        <v>191</v>
      </c>
      <c r="H75" s="346">
        <v>396</v>
      </c>
      <c r="I75" s="457">
        <v>17</v>
      </c>
      <c r="J75" s="345">
        <v>97</v>
      </c>
      <c r="K75" s="347">
        <v>66</v>
      </c>
      <c r="L75" s="346">
        <v>57</v>
      </c>
      <c r="M75" s="346">
        <v>54</v>
      </c>
      <c r="N75" s="345">
        <v>197</v>
      </c>
      <c r="O75" s="347">
        <v>82</v>
      </c>
      <c r="P75" s="346">
        <v>9</v>
      </c>
      <c r="Q75" s="346">
        <v>108</v>
      </c>
      <c r="R75" s="345">
        <v>17</v>
      </c>
      <c r="S75" s="347">
        <v>179</v>
      </c>
      <c r="T75" s="346">
        <v>87</v>
      </c>
      <c r="U75" s="346">
        <v>69</v>
      </c>
      <c r="V75" s="345">
        <v>68</v>
      </c>
      <c r="W75" s="347">
        <v>11</v>
      </c>
      <c r="X75" s="346">
        <v>40</v>
      </c>
      <c r="Y75" s="346">
        <v>4</v>
      </c>
      <c r="Z75" s="345">
        <v>32</v>
      </c>
      <c r="AA75" s="347">
        <v>50</v>
      </c>
      <c r="AB75" s="346">
        <v>13</v>
      </c>
      <c r="AC75" s="346">
        <v>35</v>
      </c>
      <c r="AD75" s="345">
        <v>50</v>
      </c>
      <c r="AE75" s="347">
        <v>16</v>
      </c>
      <c r="AF75" s="346">
        <v>20</v>
      </c>
      <c r="AG75" s="346">
        <v>8</v>
      </c>
      <c r="AH75" s="345">
        <v>21</v>
      </c>
      <c r="AI75" s="347">
        <v>5</v>
      </c>
      <c r="AJ75" s="346">
        <v>17</v>
      </c>
      <c r="AK75" s="346">
        <v>7</v>
      </c>
      <c r="AL75" s="345">
        <v>9</v>
      </c>
      <c r="AM75" s="347">
        <v>12</v>
      </c>
      <c r="AN75" s="346">
        <v>6</v>
      </c>
      <c r="AO75" s="346">
        <v>59</v>
      </c>
      <c r="AP75" s="345">
        <v>12</v>
      </c>
      <c r="AQ75" s="347">
        <v>11</v>
      </c>
      <c r="AR75" s="348">
        <v>0</v>
      </c>
    </row>
    <row r="76" spans="1:44" x14ac:dyDescent="0.2">
      <c r="A76" s="342" t="s">
        <v>18</v>
      </c>
      <c r="B76" s="326" t="s">
        <v>282</v>
      </c>
      <c r="C76" s="344">
        <v>11062</v>
      </c>
      <c r="D76" s="346">
        <f t="shared" si="2"/>
        <v>3158</v>
      </c>
      <c r="E76" s="346">
        <v>1899</v>
      </c>
      <c r="F76" s="345">
        <v>1210</v>
      </c>
      <c r="G76" s="347">
        <v>413</v>
      </c>
      <c r="H76" s="346">
        <v>644</v>
      </c>
      <c r="I76" s="457">
        <v>141</v>
      </c>
      <c r="J76" s="345">
        <v>100</v>
      </c>
      <c r="K76" s="347">
        <v>192</v>
      </c>
      <c r="L76" s="346">
        <v>286</v>
      </c>
      <c r="M76" s="346">
        <v>185</v>
      </c>
      <c r="N76" s="345">
        <v>345</v>
      </c>
      <c r="O76" s="347">
        <v>238</v>
      </c>
      <c r="P76" s="346">
        <v>60</v>
      </c>
      <c r="Q76" s="346">
        <v>217</v>
      </c>
      <c r="R76" s="345">
        <v>95</v>
      </c>
      <c r="S76" s="347">
        <v>347</v>
      </c>
      <c r="T76" s="346">
        <v>157</v>
      </c>
      <c r="U76" s="346">
        <v>70</v>
      </c>
      <c r="V76" s="345">
        <v>203</v>
      </c>
      <c r="W76" s="347">
        <v>27</v>
      </c>
      <c r="X76" s="346">
        <v>69</v>
      </c>
      <c r="Y76" s="346">
        <v>41</v>
      </c>
      <c r="Z76" s="345">
        <v>93</v>
      </c>
      <c r="AA76" s="347">
        <v>88</v>
      </c>
      <c r="AB76" s="346">
        <v>78</v>
      </c>
      <c r="AC76" s="346">
        <v>59</v>
      </c>
      <c r="AD76" s="345">
        <v>45</v>
      </c>
      <c r="AE76" s="347">
        <v>97</v>
      </c>
      <c r="AF76" s="346">
        <v>122</v>
      </c>
      <c r="AG76" s="346">
        <v>40</v>
      </c>
      <c r="AH76" s="345">
        <v>0</v>
      </c>
      <c r="AI76" s="347">
        <v>27</v>
      </c>
      <c r="AJ76" s="346">
        <v>25</v>
      </c>
      <c r="AK76" s="346">
        <v>25</v>
      </c>
      <c r="AL76" s="345">
        <v>32</v>
      </c>
      <c r="AM76" s="347">
        <v>31</v>
      </c>
      <c r="AN76" s="346">
        <v>32</v>
      </c>
      <c r="AO76" s="346">
        <v>36</v>
      </c>
      <c r="AP76" s="345">
        <v>37</v>
      </c>
      <c r="AQ76" s="347">
        <v>38</v>
      </c>
      <c r="AR76" s="348">
        <v>60</v>
      </c>
    </row>
    <row r="77" spans="1:44" x14ac:dyDescent="0.2">
      <c r="A77" s="342" t="s">
        <v>19</v>
      </c>
      <c r="B77" s="326" t="s">
        <v>384</v>
      </c>
      <c r="C77" s="344">
        <v>340314</v>
      </c>
      <c r="D77" s="346">
        <f t="shared" si="2"/>
        <v>118742</v>
      </c>
      <c r="E77" s="346">
        <v>40756</v>
      </c>
      <c r="F77" s="345">
        <v>24654</v>
      </c>
      <c r="G77" s="347">
        <v>14407</v>
      </c>
      <c r="H77" s="346">
        <v>25405</v>
      </c>
      <c r="I77" s="457">
        <v>2780</v>
      </c>
      <c r="J77" s="345">
        <v>3880</v>
      </c>
      <c r="K77" s="347">
        <v>10580</v>
      </c>
      <c r="L77" s="346">
        <v>1383</v>
      </c>
      <c r="M77" s="346">
        <v>5924</v>
      </c>
      <c r="N77" s="345">
        <v>15110</v>
      </c>
      <c r="O77" s="347">
        <v>2627</v>
      </c>
      <c r="P77" s="346">
        <v>2599</v>
      </c>
      <c r="Q77" s="346">
        <v>8190</v>
      </c>
      <c r="R77" s="345">
        <v>5986</v>
      </c>
      <c r="S77" s="347">
        <v>4379</v>
      </c>
      <c r="T77" s="346">
        <v>6890</v>
      </c>
      <c r="U77" s="346">
        <v>3017</v>
      </c>
      <c r="V77" s="345">
        <v>5926</v>
      </c>
      <c r="W77" s="347">
        <v>2486</v>
      </c>
      <c r="X77" s="346">
        <v>2337</v>
      </c>
      <c r="Y77" s="346">
        <v>1231</v>
      </c>
      <c r="Z77" s="345">
        <v>3279</v>
      </c>
      <c r="AA77" s="347">
        <v>2862</v>
      </c>
      <c r="AB77" s="346">
        <v>2096</v>
      </c>
      <c r="AC77" s="346">
        <v>2179</v>
      </c>
      <c r="AD77" s="345">
        <v>1874</v>
      </c>
      <c r="AE77" s="347">
        <v>2370</v>
      </c>
      <c r="AF77" s="346">
        <v>4130</v>
      </c>
      <c r="AG77" s="346">
        <v>1603</v>
      </c>
      <c r="AH77" s="345">
        <v>717</v>
      </c>
      <c r="AI77" s="347">
        <v>1855</v>
      </c>
      <c r="AJ77" s="346">
        <v>997</v>
      </c>
      <c r="AK77" s="346">
        <v>350</v>
      </c>
      <c r="AL77" s="345">
        <v>1586</v>
      </c>
      <c r="AM77" s="347">
        <v>434</v>
      </c>
      <c r="AN77" s="346">
        <v>1988</v>
      </c>
      <c r="AO77" s="346">
        <v>626</v>
      </c>
      <c r="AP77" s="345">
        <v>740</v>
      </c>
      <c r="AQ77" s="347">
        <v>674</v>
      </c>
      <c r="AR77" s="348">
        <v>665</v>
      </c>
    </row>
    <row r="78" spans="1:44" x14ac:dyDescent="0.2">
      <c r="A78" s="342" t="s">
        <v>20</v>
      </c>
      <c r="B78" s="326" t="s">
        <v>37</v>
      </c>
      <c r="C78" s="344">
        <v>46842</v>
      </c>
      <c r="D78" s="346">
        <f t="shared" si="2"/>
        <v>17383</v>
      </c>
      <c r="E78" s="346">
        <v>6892</v>
      </c>
      <c r="F78" s="345">
        <v>3398</v>
      </c>
      <c r="G78" s="347">
        <v>2645</v>
      </c>
      <c r="H78" s="346">
        <v>2819</v>
      </c>
      <c r="I78" s="457">
        <v>661</v>
      </c>
      <c r="J78" s="345">
        <v>712</v>
      </c>
      <c r="K78" s="347">
        <v>997</v>
      </c>
      <c r="L78" s="346">
        <v>208</v>
      </c>
      <c r="M78" s="346">
        <v>1131</v>
      </c>
      <c r="N78" s="345">
        <v>1870</v>
      </c>
      <c r="O78" s="347">
        <v>310</v>
      </c>
      <c r="P78" s="346">
        <v>391</v>
      </c>
      <c r="Q78" s="346">
        <v>813</v>
      </c>
      <c r="R78" s="345">
        <v>448</v>
      </c>
      <c r="S78" s="347">
        <v>554</v>
      </c>
      <c r="T78" s="346">
        <v>1001</v>
      </c>
      <c r="U78" s="346">
        <v>284</v>
      </c>
      <c r="V78" s="345">
        <v>689</v>
      </c>
      <c r="W78" s="347">
        <v>271</v>
      </c>
      <c r="X78" s="346">
        <v>232</v>
      </c>
      <c r="Y78" s="346">
        <v>151</v>
      </c>
      <c r="Z78" s="345">
        <v>287</v>
      </c>
      <c r="AA78" s="347">
        <v>326</v>
      </c>
      <c r="AB78" s="346">
        <v>244</v>
      </c>
      <c r="AC78" s="346">
        <v>314</v>
      </c>
      <c r="AD78" s="345">
        <v>295</v>
      </c>
      <c r="AE78" s="347">
        <v>178</v>
      </c>
      <c r="AF78" s="346">
        <v>369</v>
      </c>
      <c r="AG78" s="346">
        <v>69</v>
      </c>
      <c r="AH78" s="345">
        <v>63</v>
      </c>
      <c r="AI78" s="347">
        <v>72</v>
      </c>
      <c r="AJ78" s="346">
        <v>68</v>
      </c>
      <c r="AK78" s="346">
        <v>23</v>
      </c>
      <c r="AL78" s="345">
        <v>186</v>
      </c>
      <c r="AM78" s="347">
        <v>46</v>
      </c>
      <c r="AN78" s="346">
        <v>135</v>
      </c>
      <c r="AO78" s="346">
        <v>48</v>
      </c>
      <c r="AP78" s="345">
        <v>66</v>
      </c>
      <c r="AQ78" s="347">
        <v>98</v>
      </c>
      <c r="AR78" s="348">
        <v>95</v>
      </c>
    </row>
    <row r="79" spans="1:44" x14ac:dyDescent="0.2">
      <c r="A79" s="342" t="s">
        <v>21</v>
      </c>
      <c r="B79" s="326" t="s">
        <v>38</v>
      </c>
      <c r="C79" s="344">
        <v>26548</v>
      </c>
      <c r="D79" s="346">
        <f t="shared" si="2"/>
        <v>11246</v>
      </c>
      <c r="E79" s="346">
        <v>2409</v>
      </c>
      <c r="F79" s="345">
        <v>2829</v>
      </c>
      <c r="G79" s="347">
        <v>1077</v>
      </c>
      <c r="H79" s="346">
        <v>3066</v>
      </c>
      <c r="I79" s="457">
        <v>73</v>
      </c>
      <c r="J79" s="345">
        <v>927</v>
      </c>
      <c r="K79" s="347">
        <v>786</v>
      </c>
      <c r="L79" s="346">
        <v>34</v>
      </c>
      <c r="M79" s="346">
        <v>125</v>
      </c>
      <c r="N79" s="345">
        <v>834</v>
      </c>
      <c r="O79" s="347">
        <v>71</v>
      </c>
      <c r="P79" s="346">
        <v>28</v>
      </c>
      <c r="Q79" s="346">
        <v>1102</v>
      </c>
      <c r="R79" s="345">
        <v>150</v>
      </c>
      <c r="S79" s="347">
        <v>209</v>
      </c>
      <c r="T79" s="346">
        <v>470</v>
      </c>
      <c r="U79" s="346">
        <v>67</v>
      </c>
      <c r="V79" s="345">
        <v>359</v>
      </c>
      <c r="W79" s="347">
        <v>44</v>
      </c>
      <c r="X79" s="346">
        <v>37</v>
      </c>
      <c r="Y79" s="346">
        <v>10</v>
      </c>
      <c r="Z79" s="345">
        <v>60</v>
      </c>
      <c r="AA79" s="347">
        <v>48</v>
      </c>
      <c r="AB79" s="346">
        <v>18</v>
      </c>
      <c r="AC79" s="346">
        <v>44</v>
      </c>
      <c r="AD79" s="345">
        <v>17</v>
      </c>
      <c r="AE79" s="347">
        <v>95</v>
      </c>
      <c r="AF79" s="346">
        <v>63</v>
      </c>
      <c r="AG79" s="346">
        <v>64</v>
      </c>
      <c r="AH79" s="345">
        <v>12</v>
      </c>
      <c r="AI79" s="347">
        <v>33</v>
      </c>
      <c r="AJ79" s="346">
        <v>46</v>
      </c>
      <c r="AK79" s="346">
        <v>1</v>
      </c>
      <c r="AL79" s="345">
        <v>18</v>
      </c>
      <c r="AM79" s="347">
        <v>0</v>
      </c>
      <c r="AN79" s="346">
        <v>52</v>
      </c>
      <c r="AO79" s="346">
        <v>18</v>
      </c>
      <c r="AP79" s="345">
        <v>2</v>
      </c>
      <c r="AQ79" s="347">
        <v>3</v>
      </c>
      <c r="AR79" s="348">
        <v>1</v>
      </c>
    </row>
    <row r="80" spans="1:44" x14ac:dyDescent="0.2">
      <c r="A80" s="342" t="s">
        <v>22</v>
      </c>
      <c r="B80" s="326" t="s">
        <v>471</v>
      </c>
      <c r="C80" s="344">
        <v>136212</v>
      </c>
      <c r="D80" s="346">
        <f t="shared" si="2"/>
        <v>54185</v>
      </c>
      <c r="E80" s="346">
        <v>14874</v>
      </c>
      <c r="F80" s="345">
        <v>13132</v>
      </c>
      <c r="G80" s="347">
        <v>4586</v>
      </c>
      <c r="H80" s="346">
        <v>10185</v>
      </c>
      <c r="I80" s="457">
        <v>632</v>
      </c>
      <c r="J80" s="345">
        <v>707</v>
      </c>
      <c r="K80" s="347">
        <v>4350</v>
      </c>
      <c r="L80" s="346">
        <v>468</v>
      </c>
      <c r="M80" s="346">
        <v>1062</v>
      </c>
      <c r="N80" s="345">
        <v>5172</v>
      </c>
      <c r="O80" s="347">
        <v>805</v>
      </c>
      <c r="P80" s="346">
        <v>909</v>
      </c>
      <c r="Q80" s="346">
        <v>2132</v>
      </c>
      <c r="R80" s="345">
        <v>1840</v>
      </c>
      <c r="S80" s="347">
        <v>1649</v>
      </c>
      <c r="T80" s="346">
        <v>1720</v>
      </c>
      <c r="U80" s="346">
        <v>1276</v>
      </c>
      <c r="V80" s="345">
        <v>1541</v>
      </c>
      <c r="W80" s="347">
        <v>1828</v>
      </c>
      <c r="X80" s="346">
        <v>771</v>
      </c>
      <c r="Y80" s="346">
        <v>529</v>
      </c>
      <c r="Z80" s="345">
        <v>1318</v>
      </c>
      <c r="AA80" s="347">
        <v>774</v>
      </c>
      <c r="AB80" s="346">
        <v>598</v>
      </c>
      <c r="AC80" s="346">
        <v>692</v>
      </c>
      <c r="AD80" s="345">
        <v>484</v>
      </c>
      <c r="AE80" s="347">
        <v>1315</v>
      </c>
      <c r="AF80" s="346">
        <v>1832</v>
      </c>
      <c r="AG80" s="346">
        <v>332</v>
      </c>
      <c r="AH80" s="345">
        <v>254</v>
      </c>
      <c r="AI80" s="347">
        <v>1077</v>
      </c>
      <c r="AJ80" s="346">
        <v>625</v>
      </c>
      <c r="AK80" s="346">
        <v>153</v>
      </c>
      <c r="AL80" s="345">
        <v>905</v>
      </c>
      <c r="AM80" s="347">
        <v>284</v>
      </c>
      <c r="AN80" s="346">
        <v>715</v>
      </c>
      <c r="AO80" s="346">
        <v>141</v>
      </c>
      <c r="AP80" s="345">
        <v>136</v>
      </c>
      <c r="AQ80" s="347">
        <v>109</v>
      </c>
      <c r="AR80" s="348">
        <v>115</v>
      </c>
    </row>
    <row r="81" spans="1:45" x14ac:dyDescent="0.2">
      <c r="A81" s="342" t="s">
        <v>23</v>
      </c>
      <c r="B81" s="326" t="s">
        <v>194</v>
      </c>
      <c r="C81" s="344">
        <v>33345</v>
      </c>
      <c r="D81" s="346">
        <f t="shared" si="2"/>
        <v>17011</v>
      </c>
      <c r="E81" s="346">
        <v>3055</v>
      </c>
      <c r="F81" s="345">
        <v>3823</v>
      </c>
      <c r="G81" s="347">
        <v>1660</v>
      </c>
      <c r="H81" s="346">
        <v>2095</v>
      </c>
      <c r="I81" s="457">
        <v>122</v>
      </c>
      <c r="J81" s="345">
        <v>233</v>
      </c>
      <c r="K81" s="347">
        <v>933</v>
      </c>
      <c r="L81" s="346">
        <v>63</v>
      </c>
      <c r="M81" s="346">
        <v>290</v>
      </c>
      <c r="N81" s="345">
        <v>926</v>
      </c>
      <c r="O81" s="347">
        <v>35</v>
      </c>
      <c r="P81" s="346">
        <v>57</v>
      </c>
      <c r="Q81" s="346">
        <v>491</v>
      </c>
      <c r="R81" s="345">
        <v>59</v>
      </c>
      <c r="S81" s="347">
        <v>695</v>
      </c>
      <c r="T81" s="346">
        <v>160</v>
      </c>
      <c r="U81" s="346">
        <v>38</v>
      </c>
      <c r="V81" s="345">
        <v>929</v>
      </c>
      <c r="W81" s="347">
        <v>26</v>
      </c>
      <c r="X81" s="346">
        <v>57</v>
      </c>
      <c r="Y81" s="346">
        <v>51</v>
      </c>
      <c r="Z81" s="345">
        <v>75</v>
      </c>
      <c r="AA81" s="347">
        <v>40</v>
      </c>
      <c r="AB81" s="346">
        <v>36</v>
      </c>
      <c r="AC81" s="346">
        <v>21</v>
      </c>
      <c r="AD81" s="345">
        <v>15</v>
      </c>
      <c r="AE81" s="347">
        <v>59</v>
      </c>
      <c r="AF81" s="346">
        <v>51</v>
      </c>
      <c r="AG81" s="346">
        <v>28</v>
      </c>
      <c r="AH81" s="345">
        <v>10</v>
      </c>
      <c r="AI81" s="347">
        <v>35</v>
      </c>
      <c r="AJ81" s="346">
        <v>29</v>
      </c>
      <c r="AK81" s="346">
        <v>0</v>
      </c>
      <c r="AL81" s="345">
        <v>17</v>
      </c>
      <c r="AM81" s="347">
        <v>16</v>
      </c>
      <c r="AN81" s="346">
        <v>48</v>
      </c>
      <c r="AO81" s="346">
        <v>0</v>
      </c>
      <c r="AP81" s="345">
        <v>22</v>
      </c>
      <c r="AQ81" s="347">
        <v>12</v>
      </c>
      <c r="AR81" s="348">
        <v>22</v>
      </c>
    </row>
    <row r="82" spans="1:45" x14ac:dyDescent="0.2">
      <c r="A82" s="342" t="s">
        <v>24</v>
      </c>
      <c r="B82" s="326" t="s">
        <v>39</v>
      </c>
      <c r="C82" s="344">
        <v>83827</v>
      </c>
      <c r="D82" s="346">
        <f t="shared" si="2"/>
        <v>27092</v>
      </c>
      <c r="E82" s="346">
        <v>7174</v>
      </c>
      <c r="F82" s="345">
        <v>4731</v>
      </c>
      <c r="G82" s="347">
        <v>4020</v>
      </c>
      <c r="H82" s="346">
        <v>4702</v>
      </c>
      <c r="I82" s="457">
        <v>1144</v>
      </c>
      <c r="J82" s="345">
        <v>1467</v>
      </c>
      <c r="K82" s="347">
        <v>6407</v>
      </c>
      <c r="L82" s="346">
        <v>592</v>
      </c>
      <c r="M82" s="346">
        <v>1844</v>
      </c>
      <c r="N82" s="345">
        <v>3590</v>
      </c>
      <c r="O82" s="347">
        <v>674</v>
      </c>
      <c r="P82" s="346">
        <v>658</v>
      </c>
      <c r="Q82" s="346">
        <v>2209</v>
      </c>
      <c r="R82" s="345">
        <v>966</v>
      </c>
      <c r="S82" s="347">
        <v>1027</v>
      </c>
      <c r="T82" s="346">
        <v>1520</v>
      </c>
      <c r="U82" s="346">
        <v>1086</v>
      </c>
      <c r="V82" s="345">
        <v>1237</v>
      </c>
      <c r="W82" s="347">
        <v>643</v>
      </c>
      <c r="X82" s="346">
        <v>746</v>
      </c>
      <c r="Y82" s="346">
        <v>518</v>
      </c>
      <c r="Z82" s="345">
        <v>1141</v>
      </c>
      <c r="AA82" s="347">
        <v>643</v>
      </c>
      <c r="AB82" s="346">
        <v>656</v>
      </c>
      <c r="AC82" s="346">
        <v>698</v>
      </c>
      <c r="AD82" s="345">
        <v>712</v>
      </c>
      <c r="AE82" s="347">
        <v>1075</v>
      </c>
      <c r="AF82" s="346">
        <v>1151</v>
      </c>
      <c r="AG82" s="346">
        <v>331</v>
      </c>
      <c r="AH82" s="345">
        <v>298</v>
      </c>
      <c r="AI82" s="347">
        <v>289</v>
      </c>
      <c r="AJ82" s="346">
        <v>236</v>
      </c>
      <c r="AK82" s="346">
        <v>131</v>
      </c>
      <c r="AL82" s="345">
        <v>330</v>
      </c>
      <c r="AM82" s="347">
        <v>188</v>
      </c>
      <c r="AN82" s="346">
        <v>265</v>
      </c>
      <c r="AO82" s="346">
        <v>444</v>
      </c>
      <c r="AP82" s="345">
        <v>386</v>
      </c>
      <c r="AQ82" s="347">
        <v>436</v>
      </c>
      <c r="AR82" s="348">
        <v>370</v>
      </c>
    </row>
    <row r="83" spans="1:45" x14ac:dyDescent="0.2">
      <c r="A83" s="342" t="s">
        <v>25</v>
      </c>
      <c r="B83" s="326" t="s">
        <v>40</v>
      </c>
      <c r="C83" s="344">
        <v>84687</v>
      </c>
      <c r="D83" s="346">
        <f t="shared" si="2"/>
        <v>26984</v>
      </c>
      <c r="E83" s="346">
        <v>7939</v>
      </c>
      <c r="F83" s="345">
        <v>4721</v>
      </c>
      <c r="G83" s="347">
        <v>3322</v>
      </c>
      <c r="H83" s="346">
        <v>9802</v>
      </c>
      <c r="I83" s="457">
        <v>683</v>
      </c>
      <c r="J83" s="345">
        <v>1713</v>
      </c>
      <c r="K83" s="347">
        <v>2416</v>
      </c>
      <c r="L83" s="346">
        <v>506</v>
      </c>
      <c r="M83" s="346">
        <v>1391</v>
      </c>
      <c r="N83" s="345">
        <v>3096</v>
      </c>
      <c r="O83" s="347">
        <v>764</v>
      </c>
      <c r="P83" s="346">
        <v>602</v>
      </c>
      <c r="Q83" s="346">
        <v>2810</v>
      </c>
      <c r="R83" s="345">
        <v>1006</v>
      </c>
      <c r="S83" s="347">
        <v>984</v>
      </c>
      <c r="T83" s="346">
        <v>1562</v>
      </c>
      <c r="U83" s="346">
        <v>592</v>
      </c>
      <c r="V83" s="345">
        <v>2234</v>
      </c>
      <c r="W83" s="347">
        <v>682</v>
      </c>
      <c r="X83" s="346">
        <v>744</v>
      </c>
      <c r="Y83" s="346">
        <v>370</v>
      </c>
      <c r="Z83" s="345">
        <v>1172</v>
      </c>
      <c r="AA83" s="347">
        <v>609</v>
      </c>
      <c r="AB83" s="346">
        <v>528</v>
      </c>
      <c r="AC83" s="346">
        <v>626</v>
      </c>
      <c r="AD83" s="345">
        <v>599</v>
      </c>
      <c r="AE83" s="347">
        <v>890</v>
      </c>
      <c r="AF83" s="346">
        <v>1234</v>
      </c>
      <c r="AG83" s="346">
        <v>487</v>
      </c>
      <c r="AH83" s="345">
        <v>395</v>
      </c>
      <c r="AI83" s="347">
        <v>467</v>
      </c>
      <c r="AJ83" s="346">
        <v>490</v>
      </c>
      <c r="AK83" s="346">
        <v>170</v>
      </c>
      <c r="AL83" s="345">
        <v>353</v>
      </c>
      <c r="AM83" s="347">
        <v>152</v>
      </c>
      <c r="AN83" s="346">
        <v>321</v>
      </c>
      <c r="AO83" s="346">
        <v>390</v>
      </c>
      <c r="AP83" s="345">
        <v>258</v>
      </c>
      <c r="AQ83" s="347">
        <v>383</v>
      </c>
      <c r="AR83" s="348">
        <v>240</v>
      </c>
    </row>
    <row r="84" spans="1:45" x14ac:dyDescent="0.2">
      <c r="A84" s="342" t="s">
        <v>26</v>
      </c>
      <c r="B84" s="326" t="s">
        <v>421</v>
      </c>
      <c r="C84" s="344">
        <v>281131</v>
      </c>
      <c r="D84" s="346">
        <f t="shared" si="2"/>
        <v>83885</v>
      </c>
      <c r="E84" s="346">
        <v>28334</v>
      </c>
      <c r="F84" s="345">
        <v>22023</v>
      </c>
      <c r="G84" s="347">
        <v>14967</v>
      </c>
      <c r="H84" s="346">
        <v>22311</v>
      </c>
      <c r="I84" s="457">
        <v>3211</v>
      </c>
      <c r="J84" s="345">
        <v>3924</v>
      </c>
      <c r="K84" s="347">
        <v>8559</v>
      </c>
      <c r="L84" s="346">
        <v>1862</v>
      </c>
      <c r="M84" s="346">
        <v>4567</v>
      </c>
      <c r="N84" s="345">
        <v>12271</v>
      </c>
      <c r="O84" s="347">
        <v>3173</v>
      </c>
      <c r="P84" s="346">
        <v>2320</v>
      </c>
      <c r="Q84" s="346">
        <v>10390</v>
      </c>
      <c r="R84" s="345">
        <v>4137</v>
      </c>
      <c r="S84" s="347">
        <v>3586</v>
      </c>
      <c r="T84" s="346">
        <v>7564</v>
      </c>
      <c r="U84" s="346">
        <v>3269</v>
      </c>
      <c r="V84" s="345">
        <v>5696</v>
      </c>
      <c r="W84" s="347">
        <v>2147</v>
      </c>
      <c r="X84" s="346">
        <v>2164</v>
      </c>
      <c r="Y84" s="346">
        <v>1899</v>
      </c>
      <c r="Z84" s="345">
        <v>3337</v>
      </c>
      <c r="AA84" s="347">
        <v>2215</v>
      </c>
      <c r="AB84" s="346">
        <v>1791</v>
      </c>
      <c r="AC84" s="346">
        <v>2394</v>
      </c>
      <c r="AD84" s="345">
        <v>1881</v>
      </c>
      <c r="AE84" s="347">
        <v>1766</v>
      </c>
      <c r="AF84" s="346">
        <v>4065</v>
      </c>
      <c r="AG84" s="346">
        <v>1386</v>
      </c>
      <c r="AH84" s="345">
        <v>1095</v>
      </c>
      <c r="AI84" s="347">
        <v>1561</v>
      </c>
      <c r="AJ84" s="346">
        <v>972</v>
      </c>
      <c r="AK84" s="346">
        <v>315</v>
      </c>
      <c r="AL84" s="345">
        <v>992</v>
      </c>
      <c r="AM84" s="347">
        <v>643</v>
      </c>
      <c r="AN84" s="346">
        <v>995</v>
      </c>
      <c r="AO84" s="346">
        <v>706</v>
      </c>
      <c r="AP84" s="345">
        <v>1465</v>
      </c>
      <c r="AQ84" s="347">
        <v>694</v>
      </c>
      <c r="AR84" s="348">
        <v>599</v>
      </c>
    </row>
    <row r="85" spans="1:45" x14ac:dyDescent="0.2">
      <c r="A85" s="342" t="s">
        <v>51</v>
      </c>
      <c r="B85" s="326" t="s">
        <v>472</v>
      </c>
      <c r="C85" s="344">
        <v>20319</v>
      </c>
      <c r="D85" s="346">
        <f t="shared" si="2"/>
        <v>6081</v>
      </c>
      <c r="E85" s="346">
        <v>2395</v>
      </c>
      <c r="F85" s="345">
        <v>689</v>
      </c>
      <c r="G85" s="347">
        <v>799</v>
      </c>
      <c r="H85" s="346">
        <v>1199</v>
      </c>
      <c r="I85" s="457">
        <v>286</v>
      </c>
      <c r="J85" s="345">
        <v>163</v>
      </c>
      <c r="K85" s="347">
        <v>454</v>
      </c>
      <c r="L85" s="346">
        <v>167</v>
      </c>
      <c r="M85" s="346">
        <v>558</v>
      </c>
      <c r="N85" s="345">
        <v>792</v>
      </c>
      <c r="O85" s="347">
        <v>257</v>
      </c>
      <c r="P85" s="346">
        <v>310</v>
      </c>
      <c r="Q85" s="346">
        <v>507</v>
      </c>
      <c r="R85" s="345">
        <v>312</v>
      </c>
      <c r="S85" s="347">
        <v>246</v>
      </c>
      <c r="T85" s="346">
        <v>244</v>
      </c>
      <c r="U85" s="346">
        <v>227</v>
      </c>
      <c r="V85" s="345">
        <v>369</v>
      </c>
      <c r="W85" s="347">
        <v>242</v>
      </c>
      <c r="X85" s="346">
        <v>208</v>
      </c>
      <c r="Y85" s="346">
        <v>185</v>
      </c>
      <c r="Z85" s="345">
        <v>481</v>
      </c>
      <c r="AA85" s="347">
        <v>413</v>
      </c>
      <c r="AB85" s="346">
        <v>180</v>
      </c>
      <c r="AC85" s="346">
        <v>349</v>
      </c>
      <c r="AD85" s="345">
        <v>318</v>
      </c>
      <c r="AE85" s="347">
        <v>297</v>
      </c>
      <c r="AF85" s="346">
        <v>458</v>
      </c>
      <c r="AG85" s="346">
        <v>53</v>
      </c>
      <c r="AH85" s="345">
        <v>150</v>
      </c>
      <c r="AI85" s="347">
        <v>88</v>
      </c>
      <c r="AJ85" s="346">
        <v>82</v>
      </c>
      <c r="AK85" s="346">
        <v>50</v>
      </c>
      <c r="AL85" s="345">
        <v>95</v>
      </c>
      <c r="AM85" s="347">
        <v>85</v>
      </c>
      <c r="AN85" s="346">
        <v>58</v>
      </c>
      <c r="AO85" s="346">
        <v>91</v>
      </c>
      <c r="AP85" s="345">
        <v>104</v>
      </c>
      <c r="AQ85" s="347">
        <v>156</v>
      </c>
      <c r="AR85" s="348">
        <v>121</v>
      </c>
    </row>
    <row r="86" spans="1:45" x14ac:dyDescent="0.2">
      <c r="A86" s="342" t="s">
        <v>195</v>
      </c>
      <c r="B86" s="326" t="s">
        <v>41</v>
      </c>
      <c r="C86" s="344">
        <v>178642</v>
      </c>
      <c r="D86" s="346">
        <f t="shared" si="2"/>
        <v>67088</v>
      </c>
      <c r="E86" s="346">
        <v>19699</v>
      </c>
      <c r="F86" s="345">
        <v>16420</v>
      </c>
      <c r="G86" s="347">
        <v>8274</v>
      </c>
      <c r="H86" s="346">
        <v>10064</v>
      </c>
      <c r="I86" s="457">
        <v>1149</v>
      </c>
      <c r="J86" s="345">
        <v>2817</v>
      </c>
      <c r="K86" s="347">
        <v>3790</v>
      </c>
      <c r="L86" s="346">
        <v>755</v>
      </c>
      <c r="M86" s="346">
        <v>2644</v>
      </c>
      <c r="N86" s="345">
        <v>6778</v>
      </c>
      <c r="O86" s="347">
        <v>873</v>
      </c>
      <c r="P86" s="346">
        <v>1213</v>
      </c>
      <c r="Q86" s="346">
        <v>3960</v>
      </c>
      <c r="R86" s="345">
        <v>1378</v>
      </c>
      <c r="S86" s="347">
        <v>9166</v>
      </c>
      <c r="T86" s="346">
        <v>2622</v>
      </c>
      <c r="U86" s="346">
        <v>891</v>
      </c>
      <c r="V86" s="345">
        <v>2608</v>
      </c>
      <c r="W86" s="347">
        <v>1332</v>
      </c>
      <c r="X86" s="346">
        <v>754</v>
      </c>
      <c r="Y86" s="346">
        <v>555</v>
      </c>
      <c r="Z86" s="345">
        <v>1498</v>
      </c>
      <c r="AA86" s="347">
        <v>634</v>
      </c>
      <c r="AB86" s="346">
        <v>953</v>
      </c>
      <c r="AC86" s="346">
        <v>592</v>
      </c>
      <c r="AD86" s="345">
        <v>785</v>
      </c>
      <c r="AE86" s="347">
        <v>922</v>
      </c>
      <c r="AF86" s="346">
        <v>2165</v>
      </c>
      <c r="AG86" s="346">
        <v>395</v>
      </c>
      <c r="AH86" s="345">
        <v>314</v>
      </c>
      <c r="AI86" s="347">
        <v>587</v>
      </c>
      <c r="AJ86" s="346">
        <v>1253</v>
      </c>
      <c r="AK86" s="346">
        <v>141</v>
      </c>
      <c r="AL86" s="345">
        <v>369</v>
      </c>
      <c r="AM86" s="347">
        <v>79</v>
      </c>
      <c r="AN86" s="346">
        <v>449</v>
      </c>
      <c r="AO86" s="346">
        <v>513</v>
      </c>
      <c r="AP86" s="345">
        <v>1480</v>
      </c>
      <c r="AQ86" s="347">
        <v>233</v>
      </c>
      <c r="AR86" s="348">
        <v>450</v>
      </c>
    </row>
    <row r="87" spans="1:45" x14ac:dyDescent="0.2">
      <c r="A87" s="342" t="s">
        <v>201</v>
      </c>
      <c r="B87" s="326" t="s">
        <v>42</v>
      </c>
      <c r="C87" s="344">
        <v>248513</v>
      </c>
      <c r="D87" s="346">
        <f>C87-SUM(E87:AR87)</f>
        <v>85307</v>
      </c>
      <c r="E87" s="346">
        <v>25729</v>
      </c>
      <c r="F87" s="345">
        <v>19860</v>
      </c>
      <c r="G87" s="347">
        <v>11336</v>
      </c>
      <c r="H87" s="346">
        <v>20092</v>
      </c>
      <c r="I87" s="457">
        <v>2625</v>
      </c>
      <c r="J87" s="345">
        <v>3461</v>
      </c>
      <c r="K87" s="347">
        <v>7279</v>
      </c>
      <c r="L87" s="346">
        <v>1072</v>
      </c>
      <c r="M87" s="346">
        <v>5170</v>
      </c>
      <c r="N87" s="345">
        <v>10373</v>
      </c>
      <c r="O87" s="347">
        <v>2026</v>
      </c>
      <c r="P87" s="346">
        <v>1817</v>
      </c>
      <c r="Q87" s="346">
        <v>6944</v>
      </c>
      <c r="R87" s="345">
        <v>3891</v>
      </c>
      <c r="S87" s="347">
        <v>2902</v>
      </c>
      <c r="T87" s="346">
        <v>4658</v>
      </c>
      <c r="U87" s="346">
        <v>2095</v>
      </c>
      <c r="V87" s="345">
        <v>5198</v>
      </c>
      <c r="W87" s="347">
        <v>1616</v>
      </c>
      <c r="X87" s="346">
        <v>2162</v>
      </c>
      <c r="Y87" s="346">
        <v>780</v>
      </c>
      <c r="Z87" s="345">
        <v>2113</v>
      </c>
      <c r="AA87" s="347">
        <v>1968</v>
      </c>
      <c r="AB87" s="346">
        <v>1192</v>
      </c>
      <c r="AC87" s="346">
        <v>2512</v>
      </c>
      <c r="AD87" s="345">
        <v>1140</v>
      </c>
      <c r="AE87" s="347">
        <v>2603</v>
      </c>
      <c r="AF87" s="346">
        <v>2520</v>
      </c>
      <c r="AG87" s="346">
        <v>743</v>
      </c>
      <c r="AH87" s="345">
        <v>586</v>
      </c>
      <c r="AI87" s="347">
        <v>996</v>
      </c>
      <c r="AJ87" s="346">
        <v>847</v>
      </c>
      <c r="AK87" s="346">
        <v>282</v>
      </c>
      <c r="AL87" s="345">
        <v>868</v>
      </c>
      <c r="AM87" s="347">
        <v>290</v>
      </c>
      <c r="AN87" s="346">
        <v>996</v>
      </c>
      <c r="AO87" s="346">
        <v>423</v>
      </c>
      <c r="AP87" s="345">
        <v>642</v>
      </c>
      <c r="AQ87" s="347">
        <v>549</v>
      </c>
      <c r="AR87" s="348">
        <v>850</v>
      </c>
    </row>
    <row r="88" spans="1:45" x14ac:dyDescent="0.2">
      <c r="A88" s="342" t="s">
        <v>202</v>
      </c>
      <c r="B88" s="326" t="s">
        <v>283</v>
      </c>
      <c r="C88" s="344">
        <v>0</v>
      </c>
      <c r="D88" s="346">
        <v>0</v>
      </c>
      <c r="E88" s="346">
        <v>0</v>
      </c>
      <c r="F88" s="345">
        <v>0</v>
      </c>
      <c r="G88" s="347">
        <v>0</v>
      </c>
      <c r="H88" s="346">
        <v>0</v>
      </c>
      <c r="I88" s="457">
        <v>0</v>
      </c>
      <c r="J88" s="345">
        <v>0</v>
      </c>
      <c r="K88" s="347">
        <v>0</v>
      </c>
      <c r="L88" s="346">
        <v>0</v>
      </c>
      <c r="M88" s="346">
        <v>0</v>
      </c>
      <c r="N88" s="345">
        <v>0</v>
      </c>
      <c r="O88" s="347">
        <v>0</v>
      </c>
      <c r="P88" s="346">
        <v>0</v>
      </c>
      <c r="Q88" s="346">
        <v>0</v>
      </c>
      <c r="R88" s="345">
        <v>0</v>
      </c>
      <c r="S88" s="347">
        <v>0</v>
      </c>
      <c r="T88" s="346">
        <v>0</v>
      </c>
      <c r="U88" s="346">
        <v>0</v>
      </c>
      <c r="V88" s="345">
        <v>0</v>
      </c>
      <c r="W88" s="347">
        <v>0</v>
      </c>
      <c r="X88" s="346">
        <v>0</v>
      </c>
      <c r="Y88" s="346">
        <v>0</v>
      </c>
      <c r="Z88" s="345">
        <v>0</v>
      </c>
      <c r="AA88" s="347">
        <v>0</v>
      </c>
      <c r="AB88" s="346">
        <v>0</v>
      </c>
      <c r="AC88" s="346">
        <v>0</v>
      </c>
      <c r="AD88" s="345">
        <v>0</v>
      </c>
      <c r="AE88" s="347">
        <v>0</v>
      </c>
      <c r="AF88" s="346">
        <v>0</v>
      </c>
      <c r="AG88" s="346">
        <v>0</v>
      </c>
      <c r="AH88" s="345">
        <v>0</v>
      </c>
      <c r="AI88" s="347">
        <v>0</v>
      </c>
      <c r="AJ88" s="346">
        <v>0</v>
      </c>
      <c r="AK88" s="346">
        <v>0</v>
      </c>
      <c r="AL88" s="345">
        <v>0</v>
      </c>
      <c r="AM88" s="347">
        <v>0</v>
      </c>
      <c r="AN88" s="346">
        <v>0</v>
      </c>
      <c r="AO88" s="346">
        <v>0</v>
      </c>
      <c r="AP88" s="345">
        <v>0</v>
      </c>
      <c r="AQ88" s="347">
        <v>0</v>
      </c>
      <c r="AR88" s="348">
        <v>0</v>
      </c>
    </row>
    <row r="89" spans="1:45" x14ac:dyDescent="0.2">
      <c r="A89" s="342" t="s">
        <v>203</v>
      </c>
      <c r="B89" s="326" t="s">
        <v>284</v>
      </c>
      <c r="C89" s="344">
        <v>1210</v>
      </c>
      <c r="D89" s="346">
        <f>C89-SUM(E89:AR89)</f>
        <v>307</v>
      </c>
      <c r="E89" s="346">
        <v>120</v>
      </c>
      <c r="F89" s="345">
        <v>52</v>
      </c>
      <c r="G89" s="347">
        <v>61</v>
      </c>
      <c r="H89" s="346">
        <v>140</v>
      </c>
      <c r="I89" s="457">
        <v>7</v>
      </c>
      <c r="J89" s="345">
        <v>39</v>
      </c>
      <c r="K89" s="347">
        <v>37</v>
      </c>
      <c r="L89" s="346">
        <v>6</v>
      </c>
      <c r="M89" s="346">
        <v>23</v>
      </c>
      <c r="N89" s="345">
        <v>67</v>
      </c>
      <c r="O89" s="347">
        <v>6</v>
      </c>
      <c r="P89" s="346">
        <v>9</v>
      </c>
      <c r="Q89" s="346">
        <v>39</v>
      </c>
      <c r="R89" s="345">
        <v>15</v>
      </c>
      <c r="S89" s="347">
        <v>21</v>
      </c>
      <c r="T89" s="346">
        <v>33</v>
      </c>
      <c r="U89" s="346">
        <v>10</v>
      </c>
      <c r="V89" s="345">
        <v>31</v>
      </c>
      <c r="W89" s="347">
        <v>13</v>
      </c>
      <c r="X89" s="346">
        <v>14</v>
      </c>
      <c r="Y89" s="346">
        <v>4</v>
      </c>
      <c r="Z89" s="345">
        <v>17</v>
      </c>
      <c r="AA89" s="347">
        <v>15</v>
      </c>
      <c r="AB89" s="346">
        <v>5</v>
      </c>
      <c r="AC89" s="346">
        <v>13</v>
      </c>
      <c r="AD89" s="345">
        <v>10</v>
      </c>
      <c r="AE89" s="347">
        <v>14</v>
      </c>
      <c r="AF89" s="346">
        <v>21</v>
      </c>
      <c r="AG89" s="346">
        <v>9</v>
      </c>
      <c r="AH89" s="345">
        <v>6</v>
      </c>
      <c r="AI89" s="347">
        <v>6</v>
      </c>
      <c r="AJ89" s="346">
        <v>8</v>
      </c>
      <c r="AK89" s="346">
        <v>1</v>
      </c>
      <c r="AL89" s="345">
        <v>7</v>
      </c>
      <c r="AM89" s="347">
        <v>2</v>
      </c>
      <c r="AN89" s="346">
        <v>4</v>
      </c>
      <c r="AO89" s="346">
        <v>5</v>
      </c>
      <c r="AP89" s="345">
        <v>3</v>
      </c>
      <c r="AQ89" s="347">
        <v>7</v>
      </c>
      <c r="AR89" s="348">
        <v>3</v>
      </c>
    </row>
    <row r="90" spans="1:45" x14ac:dyDescent="0.2">
      <c r="A90" s="349"/>
      <c r="B90" s="364" t="s">
        <v>474</v>
      </c>
      <c r="C90" s="351">
        <f>SUM(C51:C89)</f>
        <v>2082201</v>
      </c>
      <c r="D90" s="353">
        <f>SUM(D51:D89)</f>
        <v>648332</v>
      </c>
      <c r="E90" s="353">
        <f t="shared" ref="E90:AR90" si="3">SUM(E51:E89)</f>
        <v>239449</v>
      </c>
      <c r="F90" s="352">
        <f t="shared" si="3"/>
        <v>173132</v>
      </c>
      <c r="G90" s="354">
        <f t="shared" si="3"/>
        <v>98498</v>
      </c>
      <c r="H90" s="353">
        <f t="shared" si="3"/>
        <v>132743</v>
      </c>
      <c r="I90" s="458">
        <f t="shared" si="3"/>
        <v>18900</v>
      </c>
      <c r="J90" s="352">
        <f t="shared" si="3"/>
        <v>21757</v>
      </c>
      <c r="K90" s="354">
        <f t="shared" si="3"/>
        <v>67659</v>
      </c>
      <c r="L90" s="353">
        <f t="shared" si="3"/>
        <v>12057</v>
      </c>
      <c r="M90" s="353">
        <f t="shared" si="3"/>
        <v>37274</v>
      </c>
      <c r="N90" s="352">
        <f t="shared" si="3"/>
        <v>90179</v>
      </c>
      <c r="O90" s="354">
        <f t="shared" si="3"/>
        <v>18875</v>
      </c>
      <c r="P90" s="353">
        <f t="shared" si="3"/>
        <v>15695</v>
      </c>
      <c r="Q90" s="353">
        <f t="shared" si="3"/>
        <v>47579</v>
      </c>
      <c r="R90" s="352">
        <f t="shared" si="3"/>
        <v>31863</v>
      </c>
      <c r="S90" s="354">
        <f t="shared" si="3"/>
        <v>45900</v>
      </c>
      <c r="T90" s="353">
        <f t="shared" si="3"/>
        <v>33809</v>
      </c>
      <c r="U90" s="353">
        <f t="shared" si="3"/>
        <v>22753</v>
      </c>
      <c r="V90" s="352">
        <f t="shared" si="3"/>
        <v>39918</v>
      </c>
      <c r="W90" s="354">
        <f t="shared" si="3"/>
        <v>22720</v>
      </c>
      <c r="X90" s="353">
        <f t="shared" si="3"/>
        <v>16909</v>
      </c>
      <c r="Y90" s="353">
        <f t="shared" si="3"/>
        <v>9742</v>
      </c>
      <c r="Z90" s="352">
        <f t="shared" si="3"/>
        <v>27220</v>
      </c>
      <c r="AA90" s="354">
        <f t="shared" si="3"/>
        <v>19989</v>
      </c>
      <c r="AB90" s="353">
        <f t="shared" si="3"/>
        <v>13860</v>
      </c>
      <c r="AC90" s="353">
        <f t="shared" si="3"/>
        <v>16974</v>
      </c>
      <c r="AD90" s="352">
        <f t="shared" si="3"/>
        <v>14099</v>
      </c>
      <c r="AE90" s="354">
        <f t="shared" si="3"/>
        <v>22557</v>
      </c>
      <c r="AF90" s="353">
        <f t="shared" si="3"/>
        <v>32015</v>
      </c>
      <c r="AG90" s="353">
        <f t="shared" si="3"/>
        <v>6689</v>
      </c>
      <c r="AH90" s="352">
        <f t="shared" si="3"/>
        <v>7478</v>
      </c>
      <c r="AI90" s="354">
        <f t="shared" si="3"/>
        <v>13723</v>
      </c>
      <c r="AJ90" s="353">
        <f t="shared" si="3"/>
        <v>10821</v>
      </c>
      <c r="AK90" s="353">
        <f t="shared" si="3"/>
        <v>3468</v>
      </c>
      <c r="AL90" s="352">
        <f t="shared" si="3"/>
        <v>11472</v>
      </c>
      <c r="AM90" s="354">
        <f t="shared" si="3"/>
        <v>3357</v>
      </c>
      <c r="AN90" s="353">
        <f t="shared" si="3"/>
        <v>9221</v>
      </c>
      <c r="AO90" s="353">
        <f t="shared" si="3"/>
        <v>5032</v>
      </c>
      <c r="AP90" s="352">
        <f t="shared" si="3"/>
        <v>7894</v>
      </c>
      <c r="AQ90" s="354">
        <f t="shared" si="3"/>
        <v>6375</v>
      </c>
      <c r="AR90" s="355">
        <f t="shared" si="3"/>
        <v>5889</v>
      </c>
      <c r="AS90" s="356" t="s">
        <v>473</v>
      </c>
    </row>
    <row r="91" spans="1:45" x14ac:dyDescent="0.2">
      <c r="D91" s="357" t="s">
        <v>475</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恒憲 芦谷</cp:lastModifiedBy>
  <cp:lastPrinted>2019-09-02T00:57:06Z</cp:lastPrinted>
  <dcterms:created xsi:type="dcterms:W3CDTF">2005-01-11T06:44:07Z</dcterms:created>
  <dcterms:modified xsi:type="dcterms:W3CDTF">2024-11-24T20:48:53Z</dcterms:modified>
</cp:coreProperties>
</file>